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1.xml" ContentType="application/vnd.openxmlformats-officedocument.drawing+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2.xml" ContentType="application/vnd.openxmlformats-officedocument.drawing+xml"/>
  <Override PartName="/xl/charts/chart39.xml" ContentType="application/vnd.openxmlformats-officedocument.drawingml.chart+xml"/>
  <Override PartName="/xl/charts/style37.xml" ContentType="application/vnd.ms-office.chartstyle+xml"/>
  <Override PartName="/xl/charts/colors37.xml" ContentType="application/vnd.ms-office.chartcolorstyle+xml"/>
  <Override PartName="/xl/charts/chart40.xml" ContentType="application/vnd.openxmlformats-officedocument.drawingml.chart+xml"/>
  <Override PartName="/xl/charts/style38.xml" ContentType="application/vnd.ms-office.chartstyle+xml"/>
  <Override PartName="/xl/charts/colors38.xml" ContentType="application/vnd.ms-office.chartcolorstyle+xml"/>
  <Override PartName="/xl/charts/chart41.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3.xml" ContentType="application/vnd.openxmlformats-officedocument.drawing+xml"/>
  <Override PartName="/xl/charts/chart42.xml" ContentType="application/vnd.openxmlformats-officedocument.drawingml.chart+xml"/>
  <Override PartName="/xl/charts/style40.xml" ContentType="application/vnd.ms-office.chartstyle+xml"/>
  <Override PartName="/xl/charts/colors40.xml" ContentType="application/vnd.ms-office.chartcolorstyle+xml"/>
  <Override PartName="/xl/charts/chart43.xml" ContentType="application/vnd.openxmlformats-officedocument.drawingml.chart+xml"/>
  <Override PartName="/xl/charts/style41.xml" ContentType="application/vnd.ms-office.chartstyle+xml"/>
  <Override PartName="/xl/charts/colors41.xml" ContentType="application/vnd.ms-office.chartcolorstyle+xml"/>
  <Override PartName="/xl/charts/chart44.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45.xml" ContentType="application/vnd.openxmlformats-officedocument.drawingml.chart+xml"/>
  <Override PartName="/xl/charts/style43.xml" ContentType="application/vnd.ms-office.chartstyle+xml"/>
  <Override PartName="/xl/charts/colors4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ichaellloyd/Dropbox/learn-tech/LEARNING_CONTENT/ONLINE/COVID 19/"/>
    </mc:Choice>
  </mc:AlternateContent>
  <xr:revisionPtr revIDLastSave="0" documentId="13_ncr:1_{FD847151-BBA7-0C49-BF11-B8D72BD06C35}" xr6:coauthVersionLast="45" xr6:coauthVersionMax="45" xr10:uidLastSave="{00000000-0000-0000-0000-000000000000}"/>
  <bookViews>
    <workbookView xWindow="1580" yWindow="760" windowWidth="27220" windowHeight="15560" activeTab="11" xr2:uid="{11100E1C-807F-D749-8924-20CB3473A719}"/>
  </bookViews>
  <sheets>
    <sheet name="Sample Space" sheetId="3" r:id="rId1"/>
    <sheet name="Time Series Cumalitve" sheetId="1" r:id="rId2"/>
    <sheet name="Exponential" sheetId="23" r:id="rId3"/>
    <sheet name="Double Days" sheetId="8" r:id="rId4"/>
    <sheet name="Combo daily culm cases  " sheetId="7" r:id="rId5"/>
    <sheet name="Combo hosp, ICU, mort" sheetId="11" r:id="rId6"/>
    <sheet name="ICU need vs capacity" sheetId="13" r:id="rId7"/>
    <sheet name="SIR illustration" sheetId="15" r:id="rId8"/>
    <sheet name="SIR ß = 0.3 and ß = 0.77" sheetId="16" r:id="rId9"/>
    <sheet name="SIR original" sheetId="4" r:id="rId10"/>
    <sheet name="SIR GJ" sheetId="5" r:id="rId11"/>
    <sheet name="SIR GJ ML Do Nothing" sheetId="14" r:id="rId12"/>
    <sheet name="SIR GJ ML Wash Hands" sheetId="17" r:id="rId13"/>
    <sheet name="SIR Social Distancing" sheetId="18" r:id="rId14"/>
    <sheet name="Exit Illustration" sheetId="20" r:id="rId15"/>
    <sheet name="Sig" sheetId="24" r:id="rId16"/>
  </sheets>
  <externalReferences>
    <externalReference r:id="rId1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24" l="1"/>
  <c r="C27" i="24"/>
  <c r="C28" i="24"/>
  <c r="C29" i="24"/>
  <c r="C30" i="24"/>
  <c r="C31" i="24"/>
  <c r="C32" i="24"/>
  <c r="C33" i="24"/>
  <c r="C34" i="24"/>
  <c r="C35" i="24"/>
  <c r="C36" i="24"/>
  <c r="C37" i="24"/>
  <c r="C38" i="24"/>
  <c r="C39" i="24"/>
  <c r="C40" i="24"/>
  <c r="C41" i="24"/>
  <c r="C42" i="24"/>
  <c r="C43" i="24"/>
  <c r="C44" i="24"/>
  <c r="C45" i="24"/>
  <c r="C25" i="24"/>
  <c r="E22" i="24"/>
  <c r="E21" i="24"/>
  <c r="E20" i="24"/>
  <c r="E19" i="24"/>
  <c r="E18" i="24"/>
  <c r="E17" i="24"/>
  <c r="E16" i="24"/>
  <c r="E15" i="24"/>
  <c r="E14" i="24"/>
  <c r="E13" i="24"/>
  <c r="E12" i="24"/>
  <c r="E11" i="24"/>
  <c r="E10" i="24"/>
  <c r="E9" i="24"/>
  <c r="E8" i="24"/>
  <c r="E7" i="24"/>
  <c r="E6" i="24"/>
  <c r="E5" i="24"/>
  <c r="E4" i="24"/>
  <c r="E3" i="24"/>
  <c r="E2" i="24"/>
  <c r="E43" i="24"/>
  <c r="E44" i="24"/>
  <c r="E45" i="24"/>
  <c r="E42" i="24"/>
  <c r="E41" i="24"/>
  <c r="E40" i="24"/>
  <c r="E39" i="24"/>
  <c r="E38" i="24"/>
  <c r="E37" i="24"/>
  <c r="E36" i="24"/>
  <c r="E35" i="24"/>
  <c r="E34" i="24"/>
  <c r="E33" i="24"/>
  <c r="E32" i="24"/>
  <c r="E31" i="24"/>
  <c r="E30" i="24"/>
  <c r="E29" i="24"/>
  <c r="E28" i="24"/>
  <c r="E27" i="24"/>
  <c r="E26" i="24"/>
  <c r="E25" i="24"/>
  <c r="C3" i="24"/>
  <c r="C4" i="24"/>
  <c r="C5" i="24"/>
  <c r="C6" i="24"/>
  <c r="C7" i="24"/>
  <c r="C8" i="24"/>
  <c r="C9" i="24"/>
  <c r="C10" i="24"/>
  <c r="C11" i="24"/>
  <c r="C12" i="24"/>
  <c r="C13" i="24"/>
  <c r="C14" i="24"/>
  <c r="C15" i="24"/>
  <c r="C16" i="24"/>
  <c r="C17" i="24"/>
  <c r="C18" i="24"/>
  <c r="C19" i="24"/>
  <c r="C20" i="24"/>
  <c r="C21" i="24"/>
  <c r="C22" i="24"/>
  <c r="C2" i="24"/>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 i="1"/>
  <c r="F7" i="16" l="1"/>
  <c r="B3" i="8" l="1"/>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4" i="8"/>
  <c r="B21" i="23"/>
  <c r="B3" i="23"/>
  <c r="B4" i="23"/>
  <c r="B5" i="23"/>
  <c r="B6" i="23"/>
  <c r="B7" i="23"/>
  <c r="B8" i="23"/>
  <c r="B9" i="23"/>
  <c r="B10" i="23"/>
  <c r="B11" i="23"/>
  <c r="B12" i="23"/>
  <c r="B13" i="23"/>
  <c r="B14" i="23"/>
  <c r="B15" i="23"/>
  <c r="B16" i="23"/>
  <c r="B17" i="23"/>
  <c r="B18" i="23"/>
  <c r="B19" i="23"/>
  <c r="B20" i="23"/>
  <c r="B2" i="23"/>
  <c r="M39" i="8"/>
  <c r="M40" i="8" s="1"/>
  <c r="M41" i="8" s="1"/>
  <c r="M42" i="8" s="1"/>
  <c r="M43" i="8" s="1"/>
  <c r="M44" i="8" s="1"/>
  <c r="M45" i="8" s="1"/>
  <c r="M46" i="8" s="1"/>
  <c r="M47" i="8" s="1"/>
  <c r="M48" i="8" s="1"/>
  <c r="M49" i="8" s="1"/>
  <c r="M50" i="8" s="1"/>
  <c r="M51" i="8" s="1"/>
  <c r="M52" i="8" s="1"/>
  <c r="M53" i="8" s="1"/>
  <c r="M54" i="8" s="1"/>
  <c r="M55" i="8" s="1"/>
  <c r="M56" i="8" s="1"/>
  <c r="M57" i="8" s="1"/>
  <c r="M58" i="8" s="1"/>
  <c r="M59" i="8" s="1"/>
  <c r="M60" i="8" s="1"/>
  <c r="M61" i="8" s="1"/>
  <c r="M62" i="8" s="1"/>
  <c r="M63" i="8" s="1"/>
  <c r="M64" i="8" s="1"/>
  <c r="M65" i="8" s="1"/>
  <c r="M66" i="8" s="1"/>
  <c r="M67" i="8" s="1"/>
  <c r="M68" i="8" s="1"/>
  <c r="O39" i="8"/>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N39" i="8"/>
  <c r="N40" i="8" s="1"/>
  <c r="N41" i="8" s="1"/>
  <c r="N42" i="8" s="1"/>
  <c r="N43" i="8" s="1"/>
  <c r="N44" i="8" s="1"/>
  <c r="N45" i="8" s="1"/>
  <c r="N46" i="8" s="1"/>
  <c r="N47" i="8" s="1"/>
  <c r="N48" i="8" s="1"/>
  <c r="N49" i="8" s="1"/>
  <c r="N50" i="8" s="1"/>
  <c r="N51" i="8" s="1"/>
  <c r="N52" i="8" s="1"/>
  <c r="N53" i="8" s="1"/>
  <c r="N54" i="8" s="1"/>
  <c r="N55" i="8" s="1"/>
  <c r="N56" i="8" s="1"/>
  <c r="N57" i="8" s="1"/>
  <c r="N58" i="8" s="1"/>
  <c r="N59" i="8" s="1"/>
  <c r="N60" i="8" s="1"/>
  <c r="N61" i="8" s="1"/>
  <c r="N62" i="8" s="1"/>
  <c r="N63" i="8" s="1"/>
  <c r="N64" i="8" s="1"/>
  <c r="N65" i="8" s="1"/>
  <c r="N66" i="8" s="1"/>
  <c r="N67" i="8" s="1"/>
  <c r="N68" i="8" s="1"/>
  <c r="O5" i="8"/>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N5" i="8"/>
  <c r="N6" i="8" s="1"/>
  <c r="N7" i="8" s="1"/>
  <c r="N8" i="8" s="1"/>
  <c r="N9" i="8" s="1"/>
  <c r="N10" i="8" s="1"/>
  <c r="N11" i="8" s="1"/>
  <c r="N12" i="8" s="1"/>
  <c r="N13" i="8" s="1"/>
  <c r="N14" i="8" s="1"/>
  <c r="N15" i="8" s="1"/>
  <c r="N16" i="8" s="1"/>
  <c r="N17" i="8" s="1"/>
  <c r="N18" i="8" s="1"/>
  <c r="N19" i="8" s="1"/>
  <c r="N20" i="8" s="1"/>
  <c r="N21" i="8" s="1"/>
  <c r="N22" i="8" s="1"/>
  <c r="N23" i="8" s="1"/>
  <c r="N24" i="8" s="1"/>
  <c r="N25" i="8" s="1"/>
  <c r="N26" i="8" s="1"/>
  <c r="N27" i="8" s="1"/>
  <c r="N28" i="8" s="1"/>
  <c r="N29" i="8" s="1"/>
  <c r="N30" i="8" s="1"/>
  <c r="N31" i="8" s="1"/>
  <c r="N32" i="8" s="1"/>
  <c r="N33" i="8" s="1"/>
  <c r="N34" i="8" s="1"/>
  <c r="M5" i="8"/>
  <c r="M6" i="8" s="1"/>
  <c r="M7" i="8" s="1"/>
  <c r="M8" i="8" s="1"/>
  <c r="M9" i="8" s="1"/>
  <c r="M10" i="8" s="1"/>
  <c r="M11" i="8" s="1"/>
  <c r="M12" i="8" s="1"/>
  <c r="M13" i="8" s="1"/>
  <c r="M14" i="8" s="1"/>
  <c r="M15" i="8" s="1"/>
  <c r="M16" i="8" s="1"/>
  <c r="M17" i="8" s="1"/>
  <c r="M18" i="8" s="1"/>
  <c r="M19" i="8" s="1"/>
  <c r="M20" i="8" s="1"/>
  <c r="M21" i="8" s="1"/>
  <c r="M22" i="8" s="1"/>
  <c r="M23" i="8" s="1"/>
  <c r="M24" i="8" s="1"/>
  <c r="M25" i="8" s="1"/>
  <c r="M26" i="8" s="1"/>
  <c r="M27" i="8" s="1"/>
  <c r="M28" i="8" s="1"/>
  <c r="M29" i="8" s="1"/>
  <c r="M30" i="8" s="1"/>
  <c r="M31" i="8" s="1"/>
  <c r="M32" i="8" s="1"/>
  <c r="M33" i="8" s="1"/>
  <c r="M34" i="8" s="1"/>
  <c r="C7" i="14" l="1"/>
  <c r="B7" i="14"/>
  <c r="J29" i="17" l="1"/>
  <c r="J27" i="17"/>
  <c r="J29" i="18"/>
  <c r="J27" i="18"/>
  <c r="A366" i="18"/>
  <c r="B366" i="18"/>
  <c r="C366" i="18"/>
  <c r="C367" i="18" s="1"/>
  <c r="D366" i="18"/>
  <c r="D367" i="18" s="1"/>
  <c r="D368" i="18" s="1"/>
  <c r="E366" i="18"/>
  <c r="F366" i="18"/>
  <c r="A367" i="18"/>
  <c r="A368" i="18" s="1"/>
  <c r="A369" i="18" s="1"/>
  <c r="A370" i="18" s="1"/>
  <c r="B367" i="18"/>
  <c r="B368" i="18" s="1"/>
  <c r="F367" i="18"/>
  <c r="F368" i="18"/>
  <c r="F369" i="18"/>
  <c r="F370" i="18"/>
  <c r="A106" i="18"/>
  <c r="B106" i="18"/>
  <c r="C106" i="18"/>
  <c r="C107" i="18" s="1"/>
  <c r="E107" i="18" s="1"/>
  <c r="D106" i="18"/>
  <c r="D107" i="18" s="1"/>
  <c r="D108" i="18" s="1"/>
  <c r="E106" i="18"/>
  <c r="F106" i="18"/>
  <c r="A107" i="18"/>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A338" i="18" s="1"/>
  <c r="A339" i="18" s="1"/>
  <c r="A340" i="18" s="1"/>
  <c r="A341" i="18" s="1"/>
  <c r="A342" i="18" s="1"/>
  <c r="A343" i="18" s="1"/>
  <c r="A344" i="18" s="1"/>
  <c r="A345" i="18" s="1"/>
  <c r="A346" i="18" s="1"/>
  <c r="A347" i="18" s="1"/>
  <c r="A348" i="18" s="1"/>
  <c r="A349" i="18" s="1"/>
  <c r="A350" i="18" s="1"/>
  <c r="A351" i="18" s="1"/>
  <c r="A352" i="18" s="1"/>
  <c r="A353" i="18" s="1"/>
  <c r="A354" i="18" s="1"/>
  <c r="A355" i="18" s="1"/>
  <c r="A356" i="18" s="1"/>
  <c r="A357" i="18" s="1"/>
  <c r="A358" i="18" s="1"/>
  <c r="A359" i="18" s="1"/>
  <c r="A360" i="18" s="1"/>
  <c r="A361" i="18" s="1"/>
  <c r="A362" i="18" s="1"/>
  <c r="A363" i="18" s="1"/>
  <c r="A364" i="18" s="1"/>
  <c r="A365" i="18" s="1"/>
  <c r="B107"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J7" i="18"/>
  <c r="J8" i="18" s="1"/>
  <c r="C7" i="18" s="1"/>
  <c r="J7" i="17"/>
  <c r="J8" i="17" s="1"/>
  <c r="C7" i="17" s="1"/>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6" i="14"/>
  <c r="J7" i="14"/>
  <c r="F105" i="18"/>
  <c r="F104" i="18"/>
  <c r="F103" i="18"/>
  <c r="F102" i="18"/>
  <c r="F101" i="18"/>
  <c r="F100" i="18"/>
  <c r="F99" i="18"/>
  <c r="F98" i="18"/>
  <c r="F97" i="18"/>
  <c r="F96" i="18"/>
  <c r="F95" i="18"/>
  <c r="F94" i="18"/>
  <c r="F93" i="18"/>
  <c r="F92" i="18"/>
  <c r="F91" i="18"/>
  <c r="F90" i="18"/>
  <c r="F89" i="18"/>
  <c r="F88" i="18"/>
  <c r="F87" i="18"/>
  <c r="F86" i="18"/>
  <c r="F85" i="18"/>
  <c r="F84" i="18"/>
  <c r="F83" i="18"/>
  <c r="F82" i="18"/>
  <c r="F81" i="18"/>
  <c r="F80" i="18"/>
  <c r="F79" i="18"/>
  <c r="F78" i="18"/>
  <c r="F77" i="18"/>
  <c r="F76" i="18"/>
  <c r="F75" i="18"/>
  <c r="F74" i="18"/>
  <c r="F73" i="18"/>
  <c r="F72" i="18"/>
  <c r="F71" i="18"/>
  <c r="F70" i="18"/>
  <c r="F69" i="18"/>
  <c r="F68" i="18"/>
  <c r="F67" i="18"/>
  <c r="F66" i="18"/>
  <c r="F65" i="18"/>
  <c r="F64" i="18"/>
  <c r="F63" i="18"/>
  <c r="F62" i="18"/>
  <c r="F61" i="18"/>
  <c r="F60" i="18"/>
  <c r="F59" i="18"/>
  <c r="F58" i="18"/>
  <c r="F57" i="18"/>
  <c r="F56" i="18"/>
  <c r="F55" i="18"/>
  <c r="F54" i="18"/>
  <c r="F53" i="18"/>
  <c r="F52" i="18"/>
  <c r="F51" i="18"/>
  <c r="F50" i="18"/>
  <c r="F49" i="18"/>
  <c r="F48" i="18"/>
  <c r="F47" i="18"/>
  <c r="F46" i="18"/>
  <c r="F45" i="18"/>
  <c r="F44" i="18"/>
  <c r="F43" i="18"/>
  <c r="F42" i="18"/>
  <c r="F41" i="18"/>
  <c r="F40" i="18"/>
  <c r="F39" i="18"/>
  <c r="F38" i="18"/>
  <c r="F37"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11" i="18"/>
  <c r="F10" i="18"/>
  <c r="F9" i="18"/>
  <c r="A9" i="18"/>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F8" i="18"/>
  <c r="A8" i="18"/>
  <c r="F7" i="18"/>
  <c r="D7" i="18"/>
  <c r="A7" i="18"/>
  <c r="G6" i="18"/>
  <c r="F6" i="18"/>
  <c r="E6" i="18"/>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6" i="17"/>
  <c r="A9" i="17"/>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8" i="17"/>
  <c r="D7" i="17"/>
  <c r="A7" i="17"/>
  <c r="G6" i="17"/>
  <c r="E6" i="17"/>
  <c r="E6" i="14"/>
  <c r="E367" i="18" l="1"/>
  <c r="C368" i="18"/>
  <c r="D369" i="18" s="1"/>
  <c r="B108" i="18"/>
  <c r="B109" i="18" s="1"/>
  <c r="C108" i="18"/>
  <c r="D8" i="18"/>
  <c r="E7" i="18"/>
  <c r="B7" i="18"/>
  <c r="B8" i="18" s="1"/>
  <c r="D8" i="17"/>
  <c r="E7" i="17"/>
  <c r="B7" i="17"/>
  <c r="B8" i="17" s="1"/>
  <c r="E8" i="16"/>
  <c r="F8" i="16"/>
  <c r="G8" i="16"/>
  <c r="E9" i="16"/>
  <c r="F9" i="16"/>
  <c r="G9" i="16"/>
  <c r="G10" i="16" s="1"/>
  <c r="G11" i="16" s="1"/>
  <c r="E10" i="16"/>
  <c r="E11" i="16" s="1"/>
  <c r="F10" i="16"/>
  <c r="F11" i="16" s="1"/>
  <c r="F12" i="16" s="1"/>
  <c r="G7" i="16"/>
  <c r="E7" i="16"/>
  <c r="L8" i="16"/>
  <c r="K28" i="16"/>
  <c r="K8" i="16"/>
  <c r="C7" i="16" s="1"/>
  <c r="D7" i="16"/>
  <c r="A7" i="16"/>
  <c r="A8" i="16" s="1"/>
  <c r="H6" i="16"/>
  <c r="D7" i="5"/>
  <c r="G6" i="14"/>
  <c r="A7" i="14"/>
  <c r="D7" i="14"/>
  <c r="J8" i="14"/>
  <c r="D4" i="11"/>
  <c r="E4" i="11"/>
  <c r="F4" i="11"/>
  <c r="D5" i="11"/>
  <c r="E5" i="11"/>
  <c r="F5" i="11"/>
  <c r="D6" i="11"/>
  <c r="E6" i="11"/>
  <c r="F6" i="11"/>
  <c r="D7" i="11"/>
  <c r="E7" i="11"/>
  <c r="F7" i="11"/>
  <c r="D8" i="11"/>
  <c r="E8" i="11"/>
  <c r="F8" i="11"/>
  <c r="D9" i="11"/>
  <c r="E9" i="11"/>
  <c r="F9" i="11"/>
  <c r="D10" i="11"/>
  <c r="E10" i="11"/>
  <c r="F10" i="11"/>
  <c r="D11" i="11"/>
  <c r="E11" i="11"/>
  <c r="F11" i="11"/>
  <c r="D12" i="11"/>
  <c r="E12" i="11"/>
  <c r="F12" i="11"/>
  <c r="D13" i="11"/>
  <c r="E13" i="11"/>
  <c r="F13" i="11"/>
  <c r="D14" i="11"/>
  <c r="E14" i="11"/>
  <c r="F14" i="11"/>
  <c r="D15" i="11"/>
  <c r="E15" i="11"/>
  <c r="F15" i="11"/>
  <c r="D16" i="11"/>
  <c r="E16" i="11"/>
  <c r="F16" i="11"/>
  <c r="D17" i="11"/>
  <c r="E17" i="11"/>
  <c r="F17" i="11"/>
  <c r="D18" i="11"/>
  <c r="E18" i="11"/>
  <c r="F18" i="11"/>
  <c r="D19" i="11"/>
  <c r="E19" i="11"/>
  <c r="F19" i="11"/>
  <c r="D20" i="11"/>
  <c r="E20" i="11"/>
  <c r="F20" i="11"/>
  <c r="D21" i="11"/>
  <c r="E21" i="11"/>
  <c r="F21" i="11"/>
  <c r="D22" i="11"/>
  <c r="E22" i="11"/>
  <c r="F22" i="11"/>
  <c r="D23" i="11"/>
  <c r="E23" i="11"/>
  <c r="F23" i="11"/>
  <c r="D24" i="11"/>
  <c r="E24" i="11"/>
  <c r="F24" i="11"/>
  <c r="D25" i="11"/>
  <c r="E25" i="11"/>
  <c r="F25" i="11"/>
  <c r="D26" i="11"/>
  <c r="E26" i="11"/>
  <c r="F26" i="11"/>
  <c r="D27" i="11"/>
  <c r="E27" i="11"/>
  <c r="F27" i="11"/>
  <c r="D28" i="11"/>
  <c r="E28" i="11"/>
  <c r="F28" i="11"/>
  <c r="D29" i="11"/>
  <c r="E29" i="11"/>
  <c r="F29" i="11"/>
  <c r="D30" i="11"/>
  <c r="E30" i="11"/>
  <c r="F30" i="11"/>
  <c r="D31" i="11"/>
  <c r="E31" i="11"/>
  <c r="F31" i="11"/>
  <c r="D32" i="11"/>
  <c r="E32" i="11"/>
  <c r="F32" i="11"/>
  <c r="D33" i="11"/>
  <c r="E33" i="11"/>
  <c r="F33" i="11"/>
  <c r="D34" i="11"/>
  <c r="E34" i="11"/>
  <c r="F34" i="11"/>
  <c r="D35" i="11"/>
  <c r="E35" i="11"/>
  <c r="F35" i="11"/>
  <c r="D36" i="11"/>
  <c r="E36" i="11"/>
  <c r="F36" i="11"/>
  <c r="D37" i="11"/>
  <c r="E37" i="11"/>
  <c r="F37" i="11"/>
  <c r="D38" i="11"/>
  <c r="E38" i="11"/>
  <c r="F38" i="11"/>
  <c r="D39" i="11"/>
  <c r="E39" i="11"/>
  <c r="F39" i="11"/>
  <c r="D40" i="11"/>
  <c r="E40" i="11"/>
  <c r="F40" i="11"/>
  <c r="D41" i="11"/>
  <c r="E41" i="11"/>
  <c r="F41" i="11"/>
  <c r="D42" i="11"/>
  <c r="E42" i="11"/>
  <c r="F42" i="11"/>
  <c r="D43" i="11"/>
  <c r="E43" i="11"/>
  <c r="F43" i="11"/>
  <c r="D44" i="11"/>
  <c r="E44" i="11"/>
  <c r="F44" i="11"/>
  <c r="D45" i="11"/>
  <c r="E45" i="11"/>
  <c r="F45" i="11"/>
  <c r="D46" i="11"/>
  <c r="E46" i="11"/>
  <c r="F46" i="11"/>
  <c r="D47" i="11"/>
  <c r="E47" i="11"/>
  <c r="F47" i="11"/>
  <c r="D48" i="11"/>
  <c r="E48" i="11"/>
  <c r="F48" i="11"/>
  <c r="D49" i="11"/>
  <c r="E49" i="11"/>
  <c r="F49" i="11"/>
  <c r="D50" i="11"/>
  <c r="E50" i="11"/>
  <c r="F50" i="11"/>
  <c r="D51" i="11"/>
  <c r="E51" i="11"/>
  <c r="F51" i="11"/>
  <c r="D52" i="11"/>
  <c r="E52" i="11"/>
  <c r="F52" i="11"/>
  <c r="D53" i="11"/>
  <c r="E53" i="11"/>
  <c r="F53" i="11"/>
  <c r="D54" i="11"/>
  <c r="E54" i="11"/>
  <c r="F54" i="11"/>
  <c r="D55" i="11"/>
  <c r="E55" i="11"/>
  <c r="F55" i="11"/>
  <c r="D56" i="11"/>
  <c r="E56" i="11"/>
  <c r="F56" i="11"/>
  <c r="D57" i="11"/>
  <c r="E57" i="11"/>
  <c r="F57" i="11"/>
  <c r="D58" i="11"/>
  <c r="E58" i="11"/>
  <c r="F58" i="11"/>
  <c r="D59" i="11"/>
  <c r="E59" i="11"/>
  <c r="F59" i="11"/>
  <c r="D60" i="11"/>
  <c r="E60" i="11"/>
  <c r="F60" i="11"/>
  <c r="D61" i="11"/>
  <c r="E61" i="11"/>
  <c r="F61" i="11"/>
  <c r="D62" i="11"/>
  <c r="E62" i="11"/>
  <c r="F62" i="11"/>
  <c r="F3" i="11"/>
  <c r="E3" i="11"/>
  <c r="D3" i="11"/>
  <c r="E368" i="18" l="1"/>
  <c r="C369" i="18"/>
  <c r="B369" i="18"/>
  <c r="B370" i="18" s="1"/>
  <c r="E108" i="18"/>
  <c r="C109" i="18"/>
  <c r="D109" i="18"/>
  <c r="D110" i="18" s="1"/>
  <c r="B110" i="18"/>
  <c r="C8" i="18"/>
  <c r="C8" i="17"/>
  <c r="E7" i="14"/>
  <c r="B8" i="14"/>
  <c r="B7" i="16"/>
  <c r="B8" i="16" s="1"/>
  <c r="G12" i="16"/>
  <c r="G13" i="16" s="1"/>
  <c r="E12" i="16"/>
  <c r="E13" i="16" s="1"/>
  <c r="D8" i="16"/>
  <c r="A9" i="16"/>
  <c r="A8" i="14"/>
  <c r="B34" i="11"/>
  <c r="C34" i="11"/>
  <c r="B35" i="11"/>
  <c r="B4" i="11"/>
  <c r="B5" i="11"/>
  <c r="B6" i="11"/>
  <c r="B7" i="11"/>
  <c r="B8" i="11"/>
  <c r="B9" i="11"/>
  <c r="B10" i="11"/>
  <c r="B11" i="1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C3" i="11"/>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AB5" i="8"/>
  <c r="AB6" i="8" s="1"/>
  <c r="AB7" i="8" s="1"/>
  <c r="C370" i="18" l="1"/>
  <c r="E370" i="18" s="1"/>
  <c r="E369" i="18"/>
  <c r="D370" i="18"/>
  <c r="C110" i="18"/>
  <c r="E109" i="18"/>
  <c r="B111" i="18"/>
  <c r="D111" i="18"/>
  <c r="D8" i="14"/>
  <c r="E8" i="18"/>
  <c r="C9" i="18"/>
  <c r="D9" i="18"/>
  <c r="B9" i="18"/>
  <c r="E8" i="17"/>
  <c r="C9" i="17"/>
  <c r="D9" i="17"/>
  <c r="B9" i="17"/>
  <c r="C8" i="16"/>
  <c r="B9" i="16" s="1"/>
  <c r="E14" i="16"/>
  <c r="E15" i="16" s="1"/>
  <c r="F13" i="16"/>
  <c r="F14" i="16" s="1"/>
  <c r="C9" i="16"/>
  <c r="A10" i="16"/>
  <c r="D9" i="16"/>
  <c r="C8" i="14"/>
  <c r="E8" i="14" s="1"/>
  <c r="A9" i="14"/>
  <c r="C35" i="11"/>
  <c r="B36" i="11"/>
  <c r="C36" i="11"/>
  <c r="C33" i="7"/>
  <c r="C3" i="7"/>
  <c r="C111" i="18" l="1"/>
  <c r="E110" i="18"/>
  <c r="B10" i="18"/>
  <c r="B10" i="17"/>
  <c r="D10" i="18"/>
  <c r="C10" i="18"/>
  <c r="E9" i="18"/>
  <c r="D10" i="17"/>
  <c r="C10" i="17"/>
  <c r="B11" i="17" s="1"/>
  <c r="E9" i="17"/>
  <c r="C9" i="14"/>
  <c r="E9" i="14" s="1"/>
  <c r="B9" i="14"/>
  <c r="F15" i="16"/>
  <c r="F16" i="16" s="1"/>
  <c r="G14" i="16"/>
  <c r="G15" i="16" s="1"/>
  <c r="G16" i="16" s="1"/>
  <c r="G17" i="16" s="1"/>
  <c r="E16" i="16"/>
  <c r="E17" i="16" s="1"/>
  <c r="D10" i="16"/>
  <c r="A11" i="16"/>
  <c r="C10" i="16"/>
  <c r="B10" i="16"/>
  <c r="D9" i="14"/>
  <c r="A10" i="14"/>
  <c r="B37" i="11"/>
  <c r="C37" i="11"/>
  <c r="C9" i="11"/>
  <c r="C5" i="11"/>
  <c r="C4" i="11"/>
  <c r="C5" i="7"/>
  <c r="C4" i="7"/>
  <c r="E111" i="18" l="1"/>
  <c r="C112" i="18"/>
  <c r="B112" i="18"/>
  <c r="B113" i="18" s="1"/>
  <c r="D112" i="18"/>
  <c r="D113" i="18" s="1"/>
  <c r="D11" i="18"/>
  <c r="C11" i="18"/>
  <c r="E10" i="18"/>
  <c r="B11" i="18"/>
  <c r="C11" i="17"/>
  <c r="E10" i="17"/>
  <c r="D11" i="17"/>
  <c r="D12" i="17" s="1"/>
  <c r="C10" i="14"/>
  <c r="E10" i="14" s="1"/>
  <c r="B10" i="14"/>
  <c r="D10" i="14"/>
  <c r="F17" i="16"/>
  <c r="F18" i="16" s="1"/>
  <c r="C11" i="16"/>
  <c r="B11" i="16"/>
  <c r="A12" i="16"/>
  <c r="D11" i="16"/>
  <c r="D12" i="16" s="1"/>
  <c r="A11" i="14"/>
  <c r="B38" i="11"/>
  <c r="C38" i="11"/>
  <c r="C19" i="11"/>
  <c r="C8" i="11"/>
  <c r="C28" i="11"/>
  <c r="C14" i="11"/>
  <c r="C20" i="11"/>
  <c r="C21" i="11"/>
  <c r="C27" i="11"/>
  <c r="C16" i="11"/>
  <c r="C32" i="11"/>
  <c r="C33" i="11"/>
  <c r="C6" i="11"/>
  <c r="C22" i="11"/>
  <c r="C23" i="11"/>
  <c r="C15" i="11"/>
  <c r="C25" i="11"/>
  <c r="C13" i="11"/>
  <c r="C10" i="11"/>
  <c r="C24" i="11"/>
  <c r="C7" i="11"/>
  <c r="C26" i="11"/>
  <c r="C31" i="11"/>
  <c r="C29" i="11"/>
  <c r="C18" i="11"/>
  <c r="C30" i="11"/>
  <c r="C17" i="11"/>
  <c r="C12" i="11"/>
  <c r="C11" i="11"/>
  <c r="C9" i="7"/>
  <c r="C16" i="7"/>
  <c r="C22" i="7"/>
  <c r="C23" i="7"/>
  <c r="C17" i="7"/>
  <c r="C14" i="7"/>
  <c r="C12" i="7"/>
  <c r="C10" i="7"/>
  <c r="C19" i="7"/>
  <c r="C26" i="7"/>
  <c r="C8" i="7"/>
  <c r="C15" i="7"/>
  <c r="C18" i="7"/>
  <c r="C11" i="7"/>
  <c r="C6" i="7"/>
  <c r="C20" i="7"/>
  <c r="C13" i="7"/>
  <c r="C32" i="7"/>
  <c r="C7" i="7"/>
  <c r="C28" i="7"/>
  <c r="C25" i="7"/>
  <c r="C24" i="7"/>
  <c r="C21" i="7"/>
  <c r="C31" i="7"/>
  <c r="C30" i="7"/>
  <c r="C27" i="7"/>
  <c r="C29" i="7"/>
  <c r="H6" i="5"/>
  <c r="F6" i="5"/>
  <c r="G6" i="5" s="1"/>
  <c r="DX6" i="5"/>
  <c r="DQ7" i="5" s="1"/>
  <c r="DX30" i="5"/>
  <c r="DT7" i="5"/>
  <c r="DT8" i="5" s="1"/>
  <c r="DT9" i="5" s="1"/>
  <c r="DT10" i="5" s="1"/>
  <c r="DT11" i="5" s="1"/>
  <c r="DT12" i="5" s="1"/>
  <c r="DT13" i="5" s="1"/>
  <c r="DT14" i="5" s="1"/>
  <c r="DT15" i="5" s="1"/>
  <c r="DT16" i="5" s="1"/>
  <c r="DT17" i="5" s="1"/>
  <c r="DT18" i="5" s="1"/>
  <c r="DT19" i="5" s="1"/>
  <c r="DT20" i="5" s="1"/>
  <c r="DT21" i="5" s="1"/>
  <c r="DT22" i="5" s="1"/>
  <c r="DT23" i="5" s="1"/>
  <c r="DT24" i="5" s="1"/>
  <c r="DT25" i="5" s="1"/>
  <c r="DT26" i="5" s="1"/>
  <c r="DT27" i="5" s="1"/>
  <c r="DT28" i="5" s="1"/>
  <c r="DT29" i="5" s="1"/>
  <c r="DT30" i="5" s="1"/>
  <c r="DT31" i="5" s="1"/>
  <c r="DT32" i="5" s="1"/>
  <c r="DT33" i="5" s="1"/>
  <c r="DT34" i="5" s="1"/>
  <c r="DT35" i="5" s="1"/>
  <c r="DT36" i="5" s="1"/>
  <c r="DT37" i="5" s="1"/>
  <c r="DT38" i="5" s="1"/>
  <c r="DT39" i="5" s="1"/>
  <c r="DT40" i="5" s="1"/>
  <c r="DT41" i="5" s="1"/>
  <c r="DT42" i="5" s="1"/>
  <c r="DT43" i="5" s="1"/>
  <c r="DT44" i="5" s="1"/>
  <c r="DT45" i="5" s="1"/>
  <c r="DT46" i="5" s="1"/>
  <c r="DT47" i="5" s="1"/>
  <c r="DT48" i="5" s="1"/>
  <c r="DT49" i="5" s="1"/>
  <c r="DT50" i="5" s="1"/>
  <c r="DT51" i="5" s="1"/>
  <c r="DT52" i="5" s="1"/>
  <c r="DT53" i="5" s="1"/>
  <c r="DT54" i="5" s="1"/>
  <c r="DT55" i="5" s="1"/>
  <c r="DT56" i="5" s="1"/>
  <c r="DT57" i="5" s="1"/>
  <c r="DT58" i="5" s="1"/>
  <c r="DT59" i="5" s="1"/>
  <c r="DT60" i="5" s="1"/>
  <c r="DT61" i="5" s="1"/>
  <c r="DT62" i="5" s="1"/>
  <c r="DT63" i="5" s="1"/>
  <c r="DT64" i="5" s="1"/>
  <c r="DT65" i="5" s="1"/>
  <c r="DT66" i="5" s="1"/>
  <c r="DT67" i="5" s="1"/>
  <c r="DT68" i="5" s="1"/>
  <c r="DT69" i="5" s="1"/>
  <c r="DT70" i="5" s="1"/>
  <c r="DT71" i="5" s="1"/>
  <c r="DT72" i="5" s="1"/>
  <c r="DT73" i="5" s="1"/>
  <c r="DT74" i="5" s="1"/>
  <c r="DT75" i="5" s="1"/>
  <c r="DT76" i="5" s="1"/>
  <c r="DT77" i="5" s="1"/>
  <c r="DT78" i="5" s="1"/>
  <c r="DT79" i="5" s="1"/>
  <c r="DT80" i="5" s="1"/>
  <c r="DT81" i="5" s="1"/>
  <c r="DT82" i="5" s="1"/>
  <c r="DT83" i="5" s="1"/>
  <c r="DT84" i="5" s="1"/>
  <c r="DT85" i="5" s="1"/>
  <c r="DT86" i="5" s="1"/>
  <c r="DT87" i="5" s="1"/>
  <c r="DT88" i="5" s="1"/>
  <c r="DT89" i="5" s="1"/>
  <c r="DT90" i="5" s="1"/>
  <c r="DT91" i="5" s="1"/>
  <c r="DT92" i="5" s="1"/>
  <c r="DT93" i="5" s="1"/>
  <c r="DT94" i="5" s="1"/>
  <c r="DT95" i="5" s="1"/>
  <c r="DT96" i="5" s="1"/>
  <c r="DT97" i="5" s="1"/>
  <c r="DT98" i="5" s="1"/>
  <c r="DT99" i="5" s="1"/>
  <c r="DT100" i="5" s="1"/>
  <c r="DT101" i="5" s="1"/>
  <c r="DT102" i="5" s="1"/>
  <c r="DT103" i="5" s="1"/>
  <c r="DT104" i="5" s="1"/>
  <c r="DT105" i="5" s="1"/>
  <c r="DR7" i="5"/>
  <c r="DO7" i="5"/>
  <c r="DO8" i="5" s="1"/>
  <c r="DO9" i="5" s="1"/>
  <c r="DO10" i="5" s="1"/>
  <c r="DO11" i="5" s="1"/>
  <c r="DO12" i="5" s="1"/>
  <c r="DO13" i="5" s="1"/>
  <c r="DO14" i="5" s="1"/>
  <c r="DO15" i="5" s="1"/>
  <c r="DO16" i="5" s="1"/>
  <c r="DO17" i="5" s="1"/>
  <c r="DO18" i="5" s="1"/>
  <c r="DO19" i="5" s="1"/>
  <c r="DO20" i="5" s="1"/>
  <c r="DO21" i="5" s="1"/>
  <c r="DO22" i="5" s="1"/>
  <c r="DO23" i="5" s="1"/>
  <c r="DO24" i="5" s="1"/>
  <c r="DO25" i="5" s="1"/>
  <c r="DO26" i="5" s="1"/>
  <c r="DO27" i="5" s="1"/>
  <c r="DO28" i="5" s="1"/>
  <c r="DO29" i="5" s="1"/>
  <c r="DO30" i="5" s="1"/>
  <c r="DO31" i="5" s="1"/>
  <c r="DO32" i="5" s="1"/>
  <c r="DO33" i="5" s="1"/>
  <c r="DO34" i="5" s="1"/>
  <c r="DO35" i="5" s="1"/>
  <c r="DO36" i="5" s="1"/>
  <c r="DO37" i="5" s="1"/>
  <c r="DO38" i="5" s="1"/>
  <c r="DO39" i="5" s="1"/>
  <c r="DO40" i="5" s="1"/>
  <c r="DO41" i="5" s="1"/>
  <c r="DO42" i="5" s="1"/>
  <c r="DO43" i="5" s="1"/>
  <c r="DO44" i="5" s="1"/>
  <c r="DO45" i="5" s="1"/>
  <c r="DO46" i="5" s="1"/>
  <c r="DO47" i="5" s="1"/>
  <c r="DO48" i="5" s="1"/>
  <c r="DO49" i="5" s="1"/>
  <c r="DO50" i="5" s="1"/>
  <c r="DO51" i="5" s="1"/>
  <c r="DO52" i="5" s="1"/>
  <c r="DO53" i="5" s="1"/>
  <c r="DO54" i="5" s="1"/>
  <c r="DO55" i="5" s="1"/>
  <c r="DO56" i="5" s="1"/>
  <c r="DO57" i="5" s="1"/>
  <c r="DO58" i="5" s="1"/>
  <c r="DO59" i="5" s="1"/>
  <c r="DO60" i="5" s="1"/>
  <c r="DO61" i="5" s="1"/>
  <c r="DO62" i="5" s="1"/>
  <c r="DO63" i="5" s="1"/>
  <c r="DO64" i="5" s="1"/>
  <c r="DO65" i="5" s="1"/>
  <c r="DO66" i="5" s="1"/>
  <c r="DO67" i="5" s="1"/>
  <c r="DO68" i="5" s="1"/>
  <c r="DO69" i="5" s="1"/>
  <c r="DO70" i="5" s="1"/>
  <c r="DO71" i="5" s="1"/>
  <c r="DO72" i="5" s="1"/>
  <c r="DO73" i="5" s="1"/>
  <c r="DO74" i="5" s="1"/>
  <c r="DO75" i="5" s="1"/>
  <c r="DO76" i="5" s="1"/>
  <c r="DO77" i="5" s="1"/>
  <c r="DO78" i="5" s="1"/>
  <c r="DO79" i="5" s="1"/>
  <c r="DO80" i="5" s="1"/>
  <c r="DO81" i="5" s="1"/>
  <c r="DO82" i="5" s="1"/>
  <c r="DO83" i="5" s="1"/>
  <c r="DO84" i="5" s="1"/>
  <c r="DO85" i="5" s="1"/>
  <c r="DO86" i="5" s="1"/>
  <c r="DO87" i="5" s="1"/>
  <c r="DO88" i="5" s="1"/>
  <c r="DO89" i="5" s="1"/>
  <c r="DO90" i="5" s="1"/>
  <c r="DO91" i="5" s="1"/>
  <c r="DO92" i="5" s="1"/>
  <c r="DO93" i="5" s="1"/>
  <c r="DO94" i="5" s="1"/>
  <c r="DO95" i="5" s="1"/>
  <c r="DO96" i="5" s="1"/>
  <c r="DO97" i="5" s="1"/>
  <c r="DO98" i="5" s="1"/>
  <c r="DO99" i="5" s="1"/>
  <c r="DO100" i="5" s="1"/>
  <c r="DO101" i="5" s="1"/>
  <c r="DO102" i="5" s="1"/>
  <c r="DO103" i="5" s="1"/>
  <c r="DO104" i="5" s="1"/>
  <c r="DO105" i="5" s="1"/>
  <c r="DU6" i="5"/>
  <c r="DS6" i="5"/>
  <c r="DJ30" i="5"/>
  <c r="DF7" i="5"/>
  <c r="DF8" i="5" s="1"/>
  <c r="DF9" i="5" s="1"/>
  <c r="DF10" i="5" s="1"/>
  <c r="DF11" i="5" s="1"/>
  <c r="DF12" i="5" s="1"/>
  <c r="DF13" i="5" s="1"/>
  <c r="DF14" i="5" s="1"/>
  <c r="DF15" i="5" s="1"/>
  <c r="DF16" i="5" s="1"/>
  <c r="DF17" i="5" s="1"/>
  <c r="DF18" i="5" s="1"/>
  <c r="DF19" i="5" s="1"/>
  <c r="DF20" i="5" s="1"/>
  <c r="DF21" i="5" s="1"/>
  <c r="DF22" i="5" s="1"/>
  <c r="DF23" i="5" s="1"/>
  <c r="DF24" i="5" s="1"/>
  <c r="DF25" i="5" s="1"/>
  <c r="DF26" i="5" s="1"/>
  <c r="DF27" i="5" s="1"/>
  <c r="DF28" i="5" s="1"/>
  <c r="DF29" i="5" s="1"/>
  <c r="DF30" i="5" s="1"/>
  <c r="DF31" i="5" s="1"/>
  <c r="DF32" i="5" s="1"/>
  <c r="DF33" i="5" s="1"/>
  <c r="DF34" i="5" s="1"/>
  <c r="DF35" i="5" s="1"/>
  <c r="DF36" i="5" s="1"/>
  <c r="DF37" i="5" s="1"/>
  <c r="DF38" i="5" s="1"/>
  <c r="DF39" i="5" s="1"/>
  <c r="DF40" i="5" s="1"/>
  <c r="DF41" i="5" s="1"/>
  <c r="DF42" i="5" s="1"/>
  <c r="DF43" i="5" s="1"/>
  <c r="DF44" i="5" s="1"/>
  <c r="DF45" i="5" s="1"/>
  <c r="DF46" i="5" s="1"/>
  <c r="DF47" i="5" s="1"/>
  <c r="DF48" i="5" s="1"/>
  <c r="DF49" i="5" s="1"/>
  <c r="DF50" i="5" s="1"/>
  <c r="DF51" i="5" s="1"/>
  <c r="DF52" i="5" s="1"/>
  <c r="DF53" i="5" s="1"/>
  <c r="DF54" i="5" s="1"/>
  <c r="DF55" i="5" s="1"/>
  <c r="DF56" i="5" s="1"/>
  <c r="DF57" i="5" s="1"/>
  <c r="DF58" i="5" s="1"/>
  <c r="DF59" i="5" s="1"/>
  <c r="DF60" i="5" s="1"/>
  <c r="DF61" i="5" s="1"/>
  <c r="DF62" i="5" s="1"/>
  <c r="DF63" i="5" s="1"/>
  <c r="DF64" i="5" s="1"/>
  <c r="DF65" i="5" s="1"/>
  <c r="DF66" i="5" s="1"/>
  <c r="DF67" i="5" s="1"/>
  <c r="DF68" i="5" s="1"/>
  <c r="DF69" i="5" s="1"/>
  <c r="DF70" i="5" s="1"/>
  <c r="DF71" i="5" s="1"/>
  <c r="DF72" i="5" s="1"/>
  <c r="DF73" i="5" s="1"/>
  <c r="DF74" i="5" s="1"/>
  <c r="DF75" i="5" s="1"/>
  <c r="DF76" i="5" s="1"/>
  <c r="DF77" i="5" s="1"/>
  <c r="DF78" i="5" s="1"/>
  <c r="DF79" i="5" s="1"/>
  <c r="DF80" i="5" s="1"/>
  <c r="DF81" i="5" s="1"/>
  <c r="DF82" i="5" s="1"/>
  <c r="DF83" i="5" s="1"/>
  <c r="DF84" i="5" s="1"/>
  <c r="DF85" i="5" s="1"/>
  <c r="DF86" i="5" s="1"/>
  <c r="DF87" i="5" s="1"/>
  <c r="DF88" i="5" s="1"/>
  <c r="DF89" i="5" s="1"/>
  <c r="DF90" i="5" s="1"/>
  <c r="DF91" i="5" s="1"/>
  <c r="DF92" i="5" s="1"/>
  <c r="DF93" i="5" s="1"/>
  <c r="DF94" i="5" s="1"/>
  <c r="DF95" i="5" s="1"/>
  <c r="DF96" i="5" s="1"/>
  <c r="DF97" i="5" s="1"/>
  <c r="DF98" i="5" s="1"/>
  <c r="DF99" i="5" s="1"/>
  <c r="DF100" i="5" s="1"/>
  <c r="DF101" i="5" s="1"/>
  <c r="DF102" i="5" s="1"/>
  <c r="DF103" i="5" s="1"/>
  <c r="DF104" i="5" s="1"/>
  <c r="DF105" i="5" s="1"/>
  <c r="DD7" i="5"/>
  <c r="DC7" i="5"/>
  <c r="DE7" i="5" s="1"/>
  <c r="DA7" i="5"/>
  <c r="DA8" i="5" s="1"/>
  <c r="DA9" i="5" s="1"/>
  <c r="DA10" i="5" s="1"/>
  <c r="DA11" i="5" s="1"/>
  <c r="DA12" i="5" s="1"/>
  <c r="DA13" i="5" s="1"/>
  <c r="DA14" i="5" s="1"/>
  <c r="DA15" i="5" s="1"/>
  <c r="DA16" i="5" s="1"/>
  <c r="DA17" i="5" s="1"/>
  <c r="DA18" i="5" s="1"/>
  <c r="DA19" i="5" s="1"/>
  <c r="DA20" i="5" s="1"/>
  <c r="DA21" i="5" s="1"/>
  <c r="DA22" i="5" s="1"/>
  <c r="DA23" i="5" s="1"/>
  <c r="DA24" i="5" s="1"/>
  <c r="DA25" i="5" s="1"/>
  <c r="DA26" i="5" s="1"/>
  <c r="DA27" i="5" s="1"/>
  <c r="DA28" i="5" s="1"/>
  <c r="DA29" i="5" s="1"/>
  <c r="DA30" i="5" s="1"/>
  <c r="DA31" i="5" s="1"/>
  <c r="DA32" i="5" s="1"/>
  <c r="DA33" i="5" s="1"/>
  <c r="DA34" i="5" s="1"/>
  <c r="DA35" i="5" s="1"/>
  <c r="DA36" i="5" s="1"/>
  <c r="DA37" i="5" s="1"/>
  <c r="DA38" i="5" s="1"/>
  <c r="DA39" i="5" s="1"/>
  <c r="DA40" i="5" s="1"/>
  <c r="DA41" i="5" s="1"/>
  <c r="DA42" i="5" s="1"/>
  <c r="DA43" i="5" s="1"/>
  <c r="DA44" i="5" s="1"/>
  <c r="DA45" i="5" s="1"/>
  <c r="DA46" i="5" s="1"/>
  <c r="DA47" i="5" s="1"/>
  <c r="DA48" i="5" s="1"/>
  <c r="DA49" i="5" s="1"/>
  <c r="DA50" i="5" s="1"/>
  <c r="DA51" i="5" s="1"/>
  <c r="DA52" i="5" s="1"/>
  <c r="DA53" i="5" s="1"/>
  <c r="DA54" i="5" s="1"/>
  <c r="DA55" i="5" s="1"/>
  <c r="DA56" i="5" s="1"/>
  <c r="DA57" i="5" s="1"/>
  <c r="DA58" i="5" s="1"/>
  <c r="DA59" i="5" s="1"/>
  <c r="DA60" i="5" s="1"/>
  <c r="DA61" i="5" s="1"/>
  <c r="DA62" i="5" s="1"/>
  <c r="DA63" i="5" s="1"/>
  <c r="DA64" i="5" s="1"/>
  <c r="DA65" i="5" s="1"/>
  <c r="DA66" i="5" s="1"/>
  <c r="DA67" i="5" s="1"/>
  <c r="DA68" i="5" s="1"/>
  <c r="DA69" i="5" s="1"/>
  <c r="DA70" i="5" s="1"/>
  <c r="DA71" i="5" s="1"/>
  <c r="DA72" i="5" s="1"/>
  <c r="DA73" i="5" s="1"/>
  <c r="DA74" i="5" s="1"/>
  <c r="DA75" i="5" s="1"/>
  <c r="DA76" i="5" s="1"/>
  <c r="DA77" i="5" s="1"/>
  <c r="DA78" i="5" s="1"/>
  <c r="DA79" i="5" s="1"/>
  <c r="DA80" i="5" s="1"/>
  <c r="DA81" i="5" s="1"/>
  <c r="DA82" i="5" s="1"/>
  <c r="DA83" i="5" s="1"/>
  <c r="DA84" i="5" s="1"/>
  <c r="DA85" i="5" s="1"/>
  <c r="DA86" i="5" s="1"/>
  <c r="DA87" i="5" s="1"/>
  <c r="DA88" i="5" s="1"/>
  <c r="DA89" i="5" s="1"/>
  <c r="DA90" i="5" s="1"/>
  <c r="DA91" i="5" s="1"/>
  <c r="DA92" i="5" s="1"/>
  <c r="DA93" i="5" s="1"/>
  <c r="DA94" i="5" s="1"/>
  <c r="DA95" i="5" s="1"/>
  <c r="DA96" i="5" s="1"/>
  <c r="DA97" i="5" s="1"/>
  <c r="DA98" i="5" s="1"/>
  <c r="DA99" i="5" s="1"/>
  <c r="DA100" i="5" s="1"/>
  <c r="DA101" i="5" s="1"/>
  <c r="DA102" i="5" s="1"/>
  <c r="DA103" i="5" s="1"/>
  <c r="DA104" i="5" s="1"/>
  <c r="DA105" i="5" s="1"/>
  <c r="DJ6" i="5"/>
  <c r="DB7" i="5" s="1"/>
  <c r="DG6" i="5"/>
  <c r="DE6" i="5"/>
  <c r="C11" i="14" l="1"/>
  <c r="E11" i="14" s="1"/>
  <c r="E112" i="18"/>
  <c r="C113" i="18"/>
  <c r="D12" i="18"/>
  <c r="B12" i="18"/>
  <c r="D11" i="14"/>
  <c r="D12" i="14" s="1"/>
  <c r="B11" i="14"/>
  <c r="B12" i="14" s="1"/>
  <c r="C12" i="18"/>
  <c r="E11" i="18"/>
  <c r="C12" i="17"/>
  <c r="D13" i="17" s="1"/>
  <c r="E11" i="17"/>
  <c r="B12" i="17"/>
  <c r="B12" i="16"/>
  <c r="G18" i="16"/>
  <c r="G19" i="16" s="1"/>
  <c r="E18" i="16"/>
  <c r="E19" i="16" s="1"/>
  <c r="A13" i="16"/>
  <c r="C12" i="16"/>
  <c r="A12" i="14"/>
  <c r="B39" i="11"/>
  <c r="DB8" i="5"/>
  <c r="I6" i="5"/>
  <c r="DP7" i="5"/>
  <c r="DQ8" i="5" s="1"/>
  <c r="DR8" i="5"/>
  <c r="DS7" i="5"/>
  <c r="DD8" i="5"/>
  <c r="DC8" i="5"/>
  <c r="CT6" i="5"/>
  <c r="CM7" i="5" s="1"/>
  <c r="CO7" i="5" s="1"/>
  <c r="CT30" i="5"/>
  <c r="CP7" i="5"/>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N7" i="5"/>
  <c r="CK7" i="5"/>
  <c r="CK8" i="5" s="1"/>
  <c r="CK9" i="5" s="1"/>
  <c r="CK10" i="5" s="1"/>
  <c r="CK11" i="5" s="1"/>
  <c r="CK12" i="5" s="1"/>
  <c r="CK13" i="5" s="1"/>
  <c r="CK14" i="5" s="1"/>
  <c r="CK15" i="5" s="1"/>
  <c r="CK16" i="5" s="1"/>
  <c r="CK17" i="5" s="1"/>
  <c r="CK18" i="5" s="1"/>
  <c r="CK19" i="5" s="1"/>
  <c r="CK20" i="5" s="1"/>
  <c r="CK21" i="5" s="1"/>
  <c r="CK22" i="5" s="1"/>
  <c r="CK23" i="5" s="1"/>
  <c r="CK24" i="5" s="1"/>
  <c r="CK25" i="5" s="1"/>
  <c r="CK26" i="5" s="1"/>
  <c r="CK27" i="5" s="1"/>
  <c r="CK28" i="5" s="1"/>
  <c r="CK29" i="5" s="1"/>
  <c r="CK30" i="5" s="1"/>
  <c r="CK31" i="5" s="1"/>
  <c r="CK32" i="5" s="1"/>
  <c r="CK33" i="5" s="1"/>
  <c r="CK34" i="5" s="1"/>
  <c r="CK35" i="5" s="1"/>
  <c r="CK36" i="5" s="1"/>
  <c r="CK37" i="5" s="1"/>
  <c r="CK38" i="5" s="1"/>
  <c r="CK39" i="5" s="1"/>
  <c r="CK40" i="5" s="1"/>
  <c r="CK41" i="5" s="1"/>
  <c r="CK42" i="5" s="1"/>
  <c r="CK43" i="5" s="1"/>
  <c r="CK44" i="5" s="1"/>
  <c r="CK45" i="5" s="1"/>
  <c r="CK46" i="5" s="1"/>
  <c r="CK47" i="5" s="1"/>
  <c r="CK48" i="5" s="1"/>
  <c r="CK49" i="5" s="1"/>
  <c r="CK50" i="5" s="1"/>
  <c r="CK51" i="5" s="1"/>
  <c r="CK52" i="5" s="1"/>
  <c r="CK53" i="5" s="1"/>
  <c r="CK54" i="5" s="1"/>
  <c r="CK55" i="5" s="1"/>
  <c r="CK56" i="5" s="1"/>
  <c r="CK57" i="5" s="1"/>
  <c r="CK58" i="5" s="1"/>
  <c r="CK59" i="5" s="1"/>
  <c r="CK60" i="5" s="1"/>
  <c r="CK61" i="5" s="1"/>
  <c r="CK62" i="5" s="1"/>
  <c r="CK63" i="5" s="1"/>
  <c r="CK64" i="5" s="1"/>
  <c r="CK65" i="5" s="1"/>
  <c r="CK66" i="5" s="1"/>
  <c r="CK67" i="5" s="1"/>
  <c r="CK68" i="5" s="1"/>
  <c r="CK69" i="5" s="1"/>
  <c r="CK70" i="5" s="1"/>
  <c r="CK71" i="5" s="1"/>
  <c r="CK72" i="5" s="1"/>
  <c r="CK73" i="5" s="1"/>
  <c r="CK74" i="5" s="1"/>
  <c r="CK75" i="5" s="1"/>
  <c r="CK76" i="5" s="1"/>
  <c r="CK77" i="5" s="1"/>
  <c r="CK78" i="5" s="1"/>
  <c r="CK79" i="5" s="1"/>
  <c r="CK80" i="5" s="1"/>
  <c r="CK81" i="5" s="1"/>
  <c r="CK82" i="5" s="1"/>
  <c r="CK83" i="5" s="1"/>
  <c r="CK84" i="5" s="1"/>
  <c r="CK85" i="5" s="1"/>
  <c r="CK86" i="5" s="1"/>
  <c r="CK87" i="5" s="1"/>
  <c r="CK88" i="5" s="1"/>
  <c r="CK89" i="5" s="1"/>
  <c r="CK90" i="5" s="1"/>
  <c r="CK91" i="5" s="1"/>
  <c r="CK92" i="5" s="1"/>
  <c r="CK93" i="5" s="1"/>
  <c r="CK94" i="5" s="1"/>
  <c r="CK95" i="5" s="1"/>
  <c r="CK96" i="5" s="1"/>
  <c r="CK97" i="5" s="1"/>
  <c r="CK98" i="5" s="1"/>
  <c r="CK99" i="5" s="1"/>
  <c r="CK100" i="5" s="1"/>
  <c r="CK101" i="5" s="1"/>
  <c r="CK102" i="5" s="1"/>
  <c r="CK103" i="5" s="1"/>
  <c r="CK104" i="5" s="1"/>
  <c r="CK105" i="5" s="1"/>
  <c r="CQ6" i="5"/>
  <c r="CO6" i="5"/>
  <c r="CE30" i="5"/>
  <c r="CA8" i="5"/>
  <c r="CA9" i="5" s="1"/>
  <c r="CA10" i="5" s="1"/>
  <c r="CA11" i="5" s="1"/>
  <c r="CA12" i="5" s="1"/>
  <c r="CA13" i="5" s="1"/>
  <c r="CA14" i="5" s="1"/>
  <c r="CA15" i="5" s="1"/>
  <c r="CA16" i="5" s="1"/>
  <c r="CA17" i="5" s="1"/>
  <c r="CA18" i="5" s="1"/>
  <c r="CA19" i="5" s="1"/>
  <c r="CA20" i="5" s="1"/>
  <c r="CA21" i="5" s="1"/>
  <c r="CA22" i="5" s="1"/>
  <c r="CA23" i="5" s="1"/>
  <c r="CA24" i="5" s="1"/>
  <c r="CA25" i="5" s="1"/>
  <c r="CA26" i="5" s="1"/>
  <c r="CA27" i="5" s="1"/>
  <c r="CA28" i="5" s="1"/>
  <c r="CA29" i="5" s="1"/>
  <c r="CA30" i="5" s="1"/>
  <c r="CA31" i="5" s="1"/>
  <c r="CA32" i="5" s="1"/>
  <c r="CA33" i="5" s="1"/>
  <c r="CA34" i="5" s="1"/>
  <c r="CA35" i="5" s="1"/>
  <c r="CA36" i="5" s="1"/>
  <c r="CA37" i="5" s="1"/>
  <c r="CA38" i="5" s="1"/>
  <c r="CA39" i="5" s="1"/>
  <c r="CA40" i="5" s="1"/>
  <c r="CA41" i="5" s="1"/>
  <c r="CA42" i="5" s="1"/>
  <c r="CA43" i="5" s="1"/>
  <c r="CA44" i="5" s="1"/>
  <c r="CA45" i="5" s="1"/>
  <c r="CA46" i="5" s="1"/>
  <c r="CA47" i="5" s="1"/>
  <c r="CA48" i="5" s="1"/>
  <c r="CA49" i="5" s="1"/>
  <c r="CA50" i="5" s="1"/>
  <c r="CA51" i="5" s="1"/>
  <c r="CA52" i="5" s="1"/>
  <c r="CA53" i="5" s="1"/>
  <c r="CA54" i="5" s="1"/>
  <c r="CA55" i="5" s="1"/>
  <c r="CA56" i="5" s="1"/>
  <c r="CA57" i="5" s="1"/>
  <c r="CA58" i="5" s="1"/>
  <c r="CA59" i="5" s="1"/>
  <c r="CA60" i="5" s="1"/>
  <c r="CA61" i="5" s="1"/>
  <c r="CA62" i="5" s="1"/>
  <c r="CA63" i="5" s="1"/>
  <c r="CA64" i="5" s="1"/>
  <c r="CA65" i="5" s="1"/>
  <c r="CA66" i="5" s="1"/>
  <c r="CA67" i="5" s="1"/>
  <c r="CA68" i="5" s="1"/>
  <c r="CA69" i="5" s="1"/>
  <c r="CA70" i="5" s="1"/>
  <c r="CA71" i="5" s="1"/>
  <c r="CA72" i="5" s="1"/>
  <c r="CA73" i="5" s="1"/>
  <c r="CA74" i="5" s="1"/>
  <c r="CA75" i="5" s="1"/>
  <c r="CA76" i="5" s="1"/>
  <c r="CA77" i="5" s="1"/>
  <c r="CA78" i="5" s="1"/>
  <c r="CA79" i="5" s="1"/>
  <c r="CA80" i="5" s="1"/>
  <c r="CA81" i="5" s="1"/>
  <c r="CA82" i="5" s="1"/>
  <c r="CA83" i="5" s="1"/>
  <c r="CA84" i="5" s="1"/>
  <c r="CA85" i="5" s="1"/>
  <c r="CA86" i="5" s="1"/>
  <c r="CA87" i="5" s="1"/>
  <c r="CA88" i="5" s="1"/>
  <c r="CA89" i="5" s="1"/>
  <c r="CA90" i="5" s="1"/>
  <c r="CA91" i="5" s="1"/>
  <c r="CA92" i="5" s="1"/>
  <c r="CA93" i="5" s="1"/>
  <c r="CA94" i="5" s="1"/>
  <c r="CA95" i="5" s="1"/>
  <c r="CA96" i="5" s="1"/>
  <c r="CA97" i="5" s="1"/>
  <c r="CA98" i="5" s="1"/>
  <c r="CA99" i="5" s="1"/>
  <c r="CA100" i="5" s="1"/>
  <c r="CA101" i="5" s="1"/>
  <c r="CA102" i="5" s="1"/>
  <c r="CA103" i="5" s="1"/>
  <c r="CA104" i="5" s="1"/>
  <c r="CA105" i="5" s="1"/>
  <c r="CA7" i="5"/>
  <c r="BY7" i="5"/>
  <c r="BV7" i="5"/>
  <c r="BV8" i="5" s="1"/>
  <c r="BV9" i="5" s="1"/>
  <c r="BV10" i="5" s="1"/>
  <c r="BV11" i="5" s="1"/>
  <c r="BV12" i="5" s="1"/>
  <c r="BV13" i="5" s="1"/>
  <c r="BV14" i="5" s="1"/>
  <c r="BV15" i="5" s="1"/>
  <c r="BV16" i="5" s="1"/>
  <c r="BV17" i="5" s="1"/>
  <c r="BV18" i="5" s="1"/>
  <c r="BV19" i="5" s="1"/>
  <c r="BV20" i="5" s="1"/>
  <c r="BV21" i="5" s="1"/>
  <c r="BV22" i="5" s="1"/>
  <c r="BV23" i="5" s="1"/>
  <c r="BV24" i="5" s="1"/>
  <c r="BV25" i="5" s="1"/>
  <c r="BV26" i="5" s="1"/>
  <c r="BV27" i="5" s="1"/>
  <c r="BV28" i="5" s="1"/>
  <c r="BV29" i="5" s="1"/>
  <c r="BV30" i="5" s="1"/>
  <c r="BV31" i="5" s="1"/>
  <c r="BV32" i="5" s="1"/>
  <c r="BV33" i="5" s="1"/>
  <c r="BV34" i="5" s="1"/>
  <c r="BV35" i="5" s="1"/>
  <c r="BV36" i="5" s="1"/>
  <c r="BV37" i="5" s="1"/>
  <c r="BV38" i="5" s="1"/>
  <c r="BV39" i="5" s="1"/>
  <c r="BV40" i="5" s="1"/>
  <c r="BV41" i="5" s="1"/>
  <c r="BV42" i="5" s="1"/>
  <c r="BV43" i="5" s="1"/>
  <c r="BV44" i="5" s="1"/>
  <c r="BV45" i="5" s="1"/>
  <c r="BV46" i="5" s="1"/>
  <c r="BV47" i="5" s="1"/>
  <c r="BV48" i="5" s="1"/>
  <c r="BV49" i="5" s="1"/>
  <c r="BV50" i="5" s="1"/>
  <c r="BV51" i="5" s="1"/>
  <c r="BV52" i="5" s="1"/>
  <c r="BV53" i="5" s="1"/>
  <c r="BV54" i="5" s="1"/>
  <c r="BV55" i="5" s="1"/>
  <c r="BV56" i="5" s="1"/>
  <c r="BV57" i="5" s="1"/>
  <c r="BV58" i="5" s="1"/>
  <c r="BV59" i="5" s="1"/>
  <c r="BV60" i="5" s="1"/>
  <c r="BV61" i="5" s="1"/>
  <c r="BV62" i="5" s="1"/>
  <c r="BV63" i="5" s="1"/>
  <c r="BV64" i="5" s="1"/>
  <c r="BV65" i="5" s="1"/>
  <c r="BV66" i="5" s="1"/>
  <c r="BV67" i="5" s="1"/>
  <c r="BV68" i="5" s="1"/>
  <c r="BV69" i="5" s="1"/>
  <c r="BV70" i="5" s="1"/>
  <c r="BV71" i="5" s="1"/>
  <c r="BV72" i="5" s="1"/>
  <c r="BV73" i="5" s="1"/>
  <c r="BV74" i="5" s="1"/>
  <c r="BV75" i="5" s="1"/>
  <c r="BV76" i="5" s="1"/>
  <c r="BV77" i="5" s="1"/>
  <c r="BV78" i="5" s="1"/>
  <c r="BV79" i="5" s="1"/>
  <c r="BV80" i="5" s="1"/>
  <c r="BV81" i="5" s="1"/>
  <c r="BV82" i="5" s="1"/>
  <c r="BV83" i="5" s="1"/>
  <c r="BV84" i="5" s="1"/>
  <c r="BV85" i="5" s="1"/>
  <c r="BV86" i="5" s="1"/>
  <c r="BV87" i="5" s="1"/>
  <c r="BV88" i="5" s="1"/>
  <c r="BV89" i="5" s="1"/>
  <c r="BV90" i="5" s="1"/>
  <c r="BV91" i="5" s="1"/>
  <c r="BV92" i="5" s="1"/>
  <c r="BV93" i="5" s="1"/>
  <c r="BV94" i="5" s="1"/>
  <c r="BV95" i="5" s="1"/>
  <c r="BV96" i="5" s="1"/>
  <c r="BV97" i="5" s="1"/>
  <c r="BV98" i="5" s="1"/>
  <c r="BV99" i="5" s="1"/>
  <c r="BV100" i="5" s="1"/>
  <c r="BV101" i="5" s="1"/>
  <c r="BV102" i="5" s="1"/>
  <c r="BV103" i="5" s="1"/>
  <c r="BV104" i="5" s="1"/>
  <c r="BV105" i="5" s="1"/>
  <c r="BX7" i="5"/>
  <c r="BZ7" i="5" s="1"/>
  <c r="CB6" i="5"/>
  <c r="BZ6" i="5"/>
  <c r="BQ6" i="5"/>
  <c r="BI7" i="5" s="1"/>
  <c r="BQ30" i="5"/>
  <c r="BM7" i="5"/>
  <c r="BM8" i="5" s="1"/>
  <c r="BM9" i="5" s="1"/>
  <c r="BM10" i="5" s="1"/>
  <c r="BM11" i="5" s="1"/>
  <c r="BM12" i="5" s="1"/>
  <c r="BM13" i="5" s="1"/>
  <c r="BM14" i="5" s="1"/>
  <c r="BM15" i="5" s="1"/>
  <c r="BM16" i="5" s="1"/>
  <c r="BM17" i="5" s="1"/>
  <c r="BM18" i="5" s="1"/>
  <c r="BM19" i="5" s="1"/>
  <c r="BM20" i="5" s="1"/>
  <c r="BM21" i="5" s="1"/>
  <c r="BM22" i="5" s="1"/>
  <c r="BM23" i="5" s="1"/>
  <c r="BM24" i="5" s="1"/>
  <c r="BM25" i="5" s="1"/>
  <c r="BM26" i="5" s="1"/>
  <c r="BM27" i="5" s="1"/>
  <c r="BM28" i="5" s="1"/>
  <c r="BM29" i="5" s="1"/>
  <c r="BM30" i="5" s="1"/>
  <c r="BM31" i="5" s="1"/>
  <c r="BM32" i="5" s="1"/>
  <c r="BM33" i="5" s="1"/>
  <c r="BM34" i="5" s="1"/>
  <c r="BM35" i="5" s="1"/>
  <c r="BM36" i="5" s="1"/>
  <c r="BM37" i="5" s="1"/>
  <c r="BM38" i="5" s="1"/>
  <c r="BM39" i="5" s="1"/>
  <c r="BM40" i="5" s="1"/>
  <c r="BM41" i="5" s="1"/>
  <c r="BM42" i="5" s="1"/>
  <c r="BM43" i="5" s="1"/>
  <c r="BM44" i="5" s="1"/>
  <c r="BM45" i="5" s="1"/>
  <c r="BM46" i="5" s="1"/>
  <c r="BM47" i="5" s="1"/>
  <c r="BM48" i="5" s="1"/>
  <c r="BM49" i="5" s="1"/>
  <c r="BM50" i="5" s="1"/>
  <c r="BM51" i="5" s="1"/>
  <c r="BM52" i="5" s="1"/>
  <c r="BM53" i="5" s="1"/>
  <c r="BM54" i="5" s="1"/>
  <c r="BM55" i="5" s="1"/>
  <c r="BM56" i="5" s="1"/>
  <c r="BM57" i="5" s="1"/>
  <c r="BM58" i="5" s="1"/>
  <c r="BM59" i="5" s="1"/>
  <c r="BM60" i="5" s="1"/>
  <c r="BM61" i="5" s="1"/>
  <c r="BM62" i="5" s="1"/>
  <c r="BM63" i="5" s="1"/>
  <c r="BM64" i="5" s="1"/>
  <c r="BM65" i="5" s="1"/>
  <c r="BM66" i="5" s="1"/>
  <c r="BM67" i="5" s="1"/>
  <c r="BM68" i="5" s="1"/>
  <c r="BM69" i="5" s="1"/>
  <c r="BM70" i="5" s="1"/>
  <c r="BM71" i="5" s="1"/>
  <c r="BM72" i="5" s="1"/>
  <c r="BM73" i="5" s="1"/>
  <c r="BM74" i="5" s="1"/>
  <c r="BM75" i="5" s="1"/>
  <c r="BM76" i="5" s="1"/>
  <c r="BM77" i="5" s="1"/>
  <c r="BM78" i="5" s="1"/>
  <c r="BM79" i="5" s="1"/>
  <c r="BM80" i="5" s="1"/>
  <c r="BM81" i="5" s="1"/>
  <c r="BM82" i="5" s="1"/>
  <c r="BM83" i="5" s="1"/>
  <c r="BM84" i="5" s="1"/>
  <c r="BM85" i="5" s="1"/>
  <c r="BM86" i="5" s="1"/>
  <c r="BM87" i="5" s="1"/>
  <c r="BM88" i="5" s="1"/>
  <c r="BM89" i="5" s="1"/>
  <c r="BM90" i="5" s="1"/>
  <c r="BM91" i="5" s="1"/>
  <c r="BM92" i="5" s="1"/>
  <c r="BM93" i="5" s="1"/>
  <c r="BM94" i="5" s="1"/>
  <c r="BM95" i="5" s="1"/>
  <c r="BM96" i="5" s="1"/>
  <c r="BM97" i="5" s="1"/>
  <c r="BM98" i="5" s="1"/>
  <c r="BM99" i="5" s="1"/>
  <c r="BM100" i="5" s="1"/>
  <c r="BM101" i="5" s="1"/>
  <c r="BM102" i="5" s="1"/>
  <c r="BM103" i="5" s="1"/>
  <c r="BM104" i="5" s="1"/>
  <c r="BM105" i="5" s="1"/>
  <c r="BK7" i="5"/>
  <c r="BJ7" i="5"/>
  <c r="BL7" i="5" s="1"/>
  <c r="BH7" i="5"/>
  <c r="BH8" i="5" s="1"/>
  <c r="BH9" i="5" s="1"/>
  <c r="BH10" i="5" s="1"/>
  <c r="BH11" i="5" s="1"/>
  <c r="BH12" i="5" s="1"/>
  <c r="BH13" i="5" s="1"/>
  <c r="BH14" i="5" s="1"/>
  <c r="BH15" i="5" s="1"/>
  <c r="BH16" i="5" s="1"/>
  <c r="BH17" i="5" s="1"/>
  <c r="BH18" i="5" s="1"/>
  <c r="BH19" i="5" s="1"/>
  <c r="BH20" i="5" s="1"/>
  <c r="BH21" i="5" s="1"/>
  <c r="BH22" i="5" s="1"/>
  <c r="BH23" i="5" s="1"/>
  <c r="BH24" i="5" s="1"/>
  <c r="BH25" i="5" s="1"/>
  <c r="BH26" i="5" s="1"/>
  <c r="BH27" i="5" s="1"/>
  <c r="BH28" i="5" s="1"/>
  <c r="BH29" i="5" s="1"/>
  <c r="BH30" i="5" s="1"/>
  <c r="BH31" i="5" s="1"/>
  <c r="BH32" i="5" s="1"/>
  <c r="BH33" i="5" s="1"/>
  <c r="BH34" i="5" s="1"/>
  <c r="BH35" i="5" s="1"/>
  <c r="BH36" i="5" s="1"/>
  <c r="BH37" i="5" s="1"/>
  <c r="BH38" i="5" s="1"/>
  <c r="BH39" i="5" s="1"/>
  <c r="BH40" i="5" s="1"/>
  <c r="BH41" i="5" s="1"/>
  <c r="BH42" i="5" s="1"/>
  <c r="BH43" i="5" s="1"/>
  <c r="BH44" i="5" s="1"/>
  <c r="BH45" i="5" s="1"/>
  <c r="BH46" i="5" s="1"/>
  <c r="BH47" i="5" s="1"/>
  <c r="BH48" i="5" s="1"/>
  <c r="BH49" i="5" s="1"/>
  <c r="BH50" i="5" s="1"/>
  <c r="BH51" i="5" s="1"/>
  <c r="BH52" i="5" s="1"/>
  <c r="BH53" i="5" s="1"/>
  <c r="BH54" i="5" s="1"/>
  <c r="BH55" i="5" s="1"/>
  <c r="BH56" i="5" s="1"/>
  <c r="BH57" i="5" s="1"/>
  <c r="BH58" i="5" s="1"/>
  <c r="BH59" i="5" s="1"/>
  <c r="BH60" i="5" s="1"/>
  <c r="BH61" i="5" s="1"/>
  <c r="BH62" i="5" s="1"/>
  <c r="BH63" i="5" s="1"/>
  <c r="BH64" i="5" s="1"/>
  <c r="BH65" i="5" s="1"/>
  <c r="BH66" i="5" s="1"/>
  <c r="BH67" i="5" s="1"/>
  <c r="BH68" i="5" s="1"/>
  <c r="BH69" i="5" s="1"/>
  <c r="BH70" i="5" s="1"/>
  <c r="BH71" i="5" s="1"/>
  <c r="BH72" i="5" s="1"/>
  <c r="BH73" i="5" s="1"/>
  <c r="BH74" i="5" s="1"/>
  <c r="BH75" i="5" s="1"/>
  <c r="BH76" i="5" s="1"/>
  <c r="BH77" i="5" s="1"/>
  <c r="BH78" i="5" s="1"/>
  <c r="BH79" i="5" s="1"/>
  <c r="BH80" i="5" s="1"/>
  <c r="BH81" i="5" s="1"/>
  <c r="BH82" i="5" s="1"/>
  <c r="BH83" i="5" s="1"/>
  <c r="BH84" i="5" s="1"/>
  <c r="BH85" i="5" s="1"/>
  <c r="BH86" i="5" s="1"/>
  <c r="BH87" i="5" s="1"/>
  <c r="BH88" i="5" s="1"/>
  <c r="BH89" i="5" s="1"/>
  <c r="BH90" i="5" s="1"/>
  <c r="BH91" i="5" s="1"/>
  <c r="BH92" i="5" s="1"/>
  <c r="BH93" i="5" s="1"/>
  <c r="BH94" i="5" s="1"/>
  <c r="BH95" i="5" s="1"/>
  <c r="BH96" i="5" s="1"/>
  <c r="BH97" i="5" s="1"/>
  <c r="BH98" i="5" s="1"/>
  <c r="BH99" i="5" s="1"/>
  <c r="BH100" i="5" s="1"/>
  <c r="BH101" i="5" s="1"/>
  <c r="BH102" i="5" s="1"/>
  <c r="BH103" i="5" s="1"/>
  <c r="BH104" i="5" s="1"/>
  <c r="BH105" i="5" s="1"/>
  <c r="BN6" i="5"/>
  <c r="BL6" i="5"/>
  <c r="AV7" i="5"/>
  <c r="AX7" i="5" s="1"/>
  <c r="AU7" i="5"/>
  <c r="AT8" i="5"/>
  <c r="AT9" i="5" s="1"/>
  <c r="AT10" i="5" s="1"/>
  <c r="AT11" i="5" s="1"/>
  <c r="AT12" i="5" s="1"/>
  <c r="AT13" i="5" s="1"/>
  <c r="AT14" i="5" s="1"/>
  <c r="AT15" i="5" s="1"/>
  <c r="AT16" i="5" s="1"/>
  <c r="AT17" i="5" s="1"/>
  <c r="AT18" i="5" s="1"/>
  <c r="AT19" i="5" s="1"/>
  <c r="AT20" i="5" s="1"/>
  <c r="AT21" i="5" s="1"/>
  <c r="AT22" i="5" s="1"/>
  <c r="AT23" i="5" s="1"/>
  <c r="AT24" i="5" s="1"/>
  <c r="AT25" i="5" s="1"/>
  <c r="AT26" i="5" s="1"/>
  <c r="AT27" i="5" s="1"/>
  <c r="AT28" i="5" s="1"/>
  <c r="AT29" i="5" s="1"/>
  <c r="AT30" i="5" s="1"/>
  <c r="AT31" i="5" s="1"/>
  <c r="AT32" i="5" s="1"/>
  <c r="AT33" i="5" s="1"/>
  <c r="AT34" i="5" s="1"/>
  <c r="AT35" i="5" s="1"/>
  <c r="AT36" i="5" s="1"/>
  <c r="AT37" i="5" s="1"/>
  <c r="AT38" i="5" s="1"/>
  <c r="AT39" i="5" s="1"/>
  <c r="AT40" i="5" s="1"/>
  <c r="AT41" i="5" s="1"/>
  <c r="AT42" i="5" s="1"/>
  <c r="AT43" i="5" s="1"/>
  <c r="AT44" i="5" s="1"/>
  <c r="AT45" i="5" s="1"/>
  <c r="AT46" i="5" s="1"/>
  <c r="AT47" i="5" s="1"/>
  <c r="AT48" i="5" s="1"/>
  <c r="AT49" i="5" s="1"/>
  <c r="AT50" i="5" s="1"/>
  <c r="AT51" i="5" s="1"/>
  <c r="AT52" i="5" s="1"/>
  <c r="AT53" i="5" s="1"/>
  <c r="AT54" i="5" s="1"/>
  <c r="AT55" i="5" s="1"/>
  <c r="AT56" i="5" s="1"/>
  <c r="AT57" i="5" s="1"/>
  <c r="AT58" i="5" s="1"/>
  <c r="AT59" i="5" s="1"/>
  <c r="AT60" i="5" s="1"/>
  <c r="AT61" i="5" s="1"/>
  <c r="AT62" i="5" s="1"/>
  <c r="AT63" i="5" s="1"/>
  <c r="AT64" i="5" s="1"/>
  <c r="AT65" i="5" s="1"/>
  <c r="AT66" i="5" s="1"/>
  <c r="AT67" i="5" s="1"/>
  <c r="AT68" i="5" s="1"/>
  <c r="AT69" i="5" s="1"/>
  <c r="AT70" i="5" s="1"/>
  <c r="AT71" i="5" s="1"/>
  <c r="AT72" i="5" s="1"/>
  <c r="AT73" i="5" s="1"/>
  <c r="AT74" i="5" s="1"/>
  <c r="AT75" i="5" s="1"/>
  <c r="AT76" i="5" s="1"/>
  <c r="AT77" i="5" s="1"/>
  <c r="AT78" i="5" s="1"/>
  <c r="AT79" i="5" s="1"/>
  <c r="AT80" i="5" s="1"/>
  <c r="AT81" i="5" s="1"/>
  <c r="AT82" i="5" s="1"/>
  <c r="AT83" i="5" s="1"/>
  <c r="AT84" i="5" s="1"/>
  <c r="AT85" i="5" s="1"/>
  <c r="AT86" i="5" s="1"/>
  <c r="AT87" i="5" s="1"/>
  <c r="AT88" i="5" s="1"/>
  <c r="AT89" i="5" s="1"/>
  <c r="AT90" i="5" s="1"/>
  <c r="AT91" i="5" s="1"/>
  <c r="AT92" i="5" s="1"/>
  <c r="AT93" i="5" s="1"/>
  <c r="AT94" i="5" s="1"/>
  <c r="AT95" i="5" s="1"/>
  <c r="AT96" i="5" s="1"/>
  <c r="AT97" i="5" s="1"/>
  <c r="AT98" i="5" s="1"/>
  <c r="AT99" i="5" s="1"/>
  <c r="AT100" i="5" s="1"/>
  <c r="AT101" i="5" s="1"/>
  <c r="AT102" i="5" s="1"/>
  <c r="AT103" i="5" s="1"/>
  <c r="AT104" i="5" s="1"/>
  <c r="AT105" i="5" s="1"/>
  <c r="AY7" i="5"/>
  <c r="AY8" i="5" s="1"/>
  <c r="AY9" i="5" s="1"/>
  <c r="AY10" i="5" s="1"/>
  <c r="AY11" i="5" s="1"/>
  <c r="AY12" i="5" s="1"/>
  <c r="AY13" i="5" s="1"/>
  <c r="AY14" i="5" s="1"/>
  <c r="AY15" i="5" s="1"/>
  <c r="AY16" i="5" s="1"/>
  <c r="AY17" i="5" s="1"/>
  <c r="AY18" i="5" s="1"/>
  <c r="AY19" i="5" s="1"/>
  <c r="AY20" i="5" s="1"/>
  <c r="AY21" i="5" s="1"/>
  <c r="AY22" i="5" s="1"/>
  <c r="AY23" i="5" s="1"/>
  <c r="AY24" i="5" s="1"/>
  <c r="AY25" i="5" s="1"/>
  <c r="AY26" i="5" s="1"/>
  <c r="AY27" i="5" s="1"/>
  <c r="AY28" i="5" s="1"/>
  <c r="AY29" i="5" s="1"/>
  <c r="AY30" i="5" s="1"/>
  <c r="AY31" i="5" s="1"/>
  <c r="AY32" i="5" s="1"/>
  <c r="AY33" i="5" s="1"/>
  <c r="AY34" i="5" s="1"/>
  <c r="AY35" i="5" s="1"/>
  <c r="AY36" i="5" s="1"/>
  <c r="AY37" i="5" s="1"/>
  <c r="AY38" i="5" s="1"/>
  <c r="AY39" i="5" s="1"/>
  <c r="AY40" i="5" s="1"/>
  <c r="AY41" i="5" s="1"/>
  <c r="AY42" i="5" s="1"/>
  <c r="AY43" i="5" s="1"/>
  <c r="AY44" i="5" s="1"/>
  <c r="AY45" i="5" s="1"/>
  <c r="AY46" i="5" s="1"/>
  <c r="AY47" i="5" s="1"/>
  <c r="AY48" i="5" s="1"/>
  <c r="AY49" i="5" s="1"/>
  <c r="AY50" i="5" s="1"/>
  <c r="AY51" i="5" s="1"/>
  <c r="AY52" i="5" s="1"/>
  <c r="AY53" i="5" s="1"/>
  <c r="AY54" i="5" s="1"/>
  <c r="AY55" i="5" s="1"/>
  <c r="AY56" i="5" s="1"/>
  <c r="AY57" i="5" s="1"/>
  <c r="AY58" i="5" s="1"/>
  <c r="AY59" i="5" s="1"/>
  <c r="AY60" i="5" s="1"/>
  <c r="AY61" i="5" s="1"/>
  <c r="AY62" i="5" s="1"/>
  <c r="AY63" i="5" s="1"/>
  <c r="AY64" i="5" s="1"/>
  <c r="AY65" i="5" s="1"/>
  <c r="AY66" i="5" s="1"/>
  <c r="AY67" i="5" s="1"/>
  <c r="AY68" i="5" s="1"/>
  <c r="AY69" i="5" s="1"/>
  <c r="AY70" i="5" s="1"/>
  <c r="AY71" i="5" s="1"/>
  <c r="AY72" i="5" s="1"/>
  <c r="AY73" i="5" s="1"/>
  <c r="AY74" i="5" s="1"/>
  <c r="AY75" i="5" s="1"/>
  <c r="AY76" i="5" s="1"/>
  <c r="AY77" i="5" s="1"/>
  <c r="AY78" i="5" s="1"/>
  <c r="AY79" i="5" s="1"/>
  <c r="AY80" i="5" s="1"/>
  <c r="AY81" i="5" s="1"/>
  <c r="AY82" i="5" s="1"/>
  <c r="AY83" i="5" s="1"/>
  <c r="AY84" i="5" s="1"/>
  <c r="AY85" i="5" s="1"/>
  <c r="AY86" i="5" s="1"/>
  <c r="AY87" i="5" s="1"/>
  <c r="AY88" i="5" s="1"/>
  <c r="AY89" i="5" s="1"/>
  <c r="AY90" i="5" s="1"/>
  <c r="AY91" i="5" s="1"/>
  <c r="AY92" i="5" s="1"/>
  <c r="AY93" i="5" s="1"/>
  <c r="AY94" i="5" s="1"/>
  <c r="AY95" i="5" s="1"/>
  <c r="AY96" i="5" s="1"/>
  <c r="AY97" i="5" s="1"/>
  <c r="AY98" i="5" s="1"/>
  <c r="AY99" i="5" s="1"/>
  <c r="AY100" i="5" s="1"/>
  <c r="AY101" i="5" s="1"/>
  <c r="AY102" i="5" s="1"/>
  <c r="AY103" i="5" s="1"/>
  <c r="AY104" i="5" s="1"/>
  <c r="AY105" i="5" s="1"/>
  <c r="AW7" i="5"/>
  <c r="AT7" i="5"/>
  <c r="AZ6" i="5"/>
  <c r="AX6" i="5"/>
  <c r="BC30" i="5"/>
  <c r="AG7" i="5"/>
  <c r="AK7" i="5"/>
  <c r="AK8" i="5" s="1"/>
  <c r="AK9" i="5" s="1"/>
  <c r="AK10" i="5" s="1"/>
  <c r="AK11" i="5" s="1"/>
  <c r="AK12" i="5" s="1"/>
  <c r="AK13" i="5" s="1"/>
  <c r="AK14" i="5" s="1"/>
  <c r="AK15" i="5" s="1"/>
  <c r="AK16" i="5" s="1"/>
  <c r="AK17" i="5" s="1"/>
  <c r="AK18" i="5" s="1"/>
  <c r="AK19" i="5" s="1"/>
  <c r="AK20" i="5" s="1"/>
  <c r="AK21" i="5" s="1"/>
  <c r="AK22" i="5" s="1"/>
  <c r="AK23" i="5" s="1"/>
  <c r="AK24" i="5" s="1"/>
  <c r="AK25" i="5" s="1"/>
  <c r="AK26" i="5" s="1"/>
  <c r="AK27" i="5" s="1"/>
  <c r="AK28" i="5" s="1"/>
  <c r="AK29" i="5" s="1"/>
  <c r="AK30" i="5" s="1"/>
  <c r="AK31" i="5" s="1"/>
  <c r="AK32" i="5" s="1"/>
  <c r="AK33" i="5" s="1"/>
  <c r="AK34" i="5" s="1"/>
  <c r="AK35" i="5" s="1"/>
  <c r="AK36" i="5" s="1"/>
  <c r="AK37" i="5" s="1"/>
  <c r="AK38" i="5" s="1"/>
  <c r="AK39" i="5" s="1"/>
  <c r="AK40" i="5" s="1"/>
  <c r="AK41" i="5" s="1"/>
  <c r="AK42" i="5" s="1"/>
  <c r="AK43" i="5" s="1"/>
  <c r="AK44" i="5" s="1"/>
  <c r="AK45" i="5" s="1"/>
  <c r="AK46" i="5" s="1"/>
  <c r="AK47" i="5" s="1"/>
  <c r="AK48" i="5" s="1"/>
  <c r="AK49" i="5" s="1"/>
  <c r="AK50" i="5" s="1"/>
  <c r="AK51" i="5" s="1"/>
  <c r="AK52" i="5" s="1"/>
  <c r="AK53" i="5" s="1"/>
  <c r="AK54" i="5" s="1"/>
  <c r="AK55" i="5" s="1"/>
  <c r="AK56" i="5" s="1"/>
  <c r="AK57" i="5" s="1"/>
  <c r="AK58" i="5" s="1"/>
  <c r="AK59" i="5" s="1"/>
  <c r="AK60" i="5" s="1"/>
  <c r="AK61" i="5" s="1"/>
  <c r="AK62" i="5" s="1"/>
  <c r="AK63" i="5" s="1"/>
  <c r="AK64" i="5" s="1"/>
  <c r="AK65" i="5" s="1"/>
  <c r="AK66" i="5" s="1"/>
  <c r="AK67" i="5" s="1"/>
  <c r="AK68" i="5" s="1"/>
  <c r="AK69" i="5" s="1"/>
  <c r="AK70" i="5" s="1"/>
  <c r="AK71" i="5" s="1"/>
  <c r="AK72" i="5" s="1"/>
  <c r="AK73" i="5" s="1"/>
  <c r="AK74" i="5" s="1"/>
  <c r="AK75" i="5" s="1"/>
  <c r="AK76" i="5" s="1"/>
  <c r="AK77" i="5" s="1"/>
  <c r="AK78" i="5" s="1"/>
  <c r="AK79" i="5" s="1"/>
  <c r="AK80" i="5" s="1"/>
  <c r="AK81" i="5" s="1"/>
  <c r="AK82" i="5" s="1"/>
  <c r="AK83" i="5" s="1"/>
  <c r="AK84" i="5" s="1"/>
  <c r="AK85" i="5" s="1"/>
  <c r="AK86" i="5" s="1"/>
  <c r="AK87" i="5" s="1"/>
  <c r="AK88" i="5" s="1"/>
  <c r="AK89" i="5" s="1"/>
  <c r="AK90" i="5" s="1"/>
  <c r="AK91" i="5" s="1"/>
  <c r="AK92" i="5" s="1"/>
  <c r="AK93" i="5" s="1"/>
  <c r="AK94" i="5" s="1"/>
  <c r="AK95" i="5" s="1"/>
  <c r="AK96" i="5" s="1"/>
  <c r="AK97" i="5" s="1"/>
  <c r="AK98" i="5" s="1"/>
  <c r="AK99" i="5" s="1"/>
  <c r="AK100" i="5" s="1"/>
  <c r="AK101" i="5" s="1"/>
  <c r="AK102" i="5" s="1"/>
  <c r="AK103" i="5" s="1"/>
  <c r="AK104" i="5" s="1"/>
  <c r="AK105" i="5" s="1"/>
  <c r="AI7" i="5"/>
  <c r="AH7" i="5"/>
  <c r="AJ7" i="5" s="1"/>
  <c r="AF7" i="5"/>
  <c r="AF8" i="5" s="1"/>
  <c r="AF9" i="5" s="1"/>
  <c r="AF10" i="5" s="1"/>
  <c r="AF11" i="5" s="1"/>
  <c r="AF12" i="5" s="1"/>
  <c r="AF13" i="5" s="1"/>
  <c r="AF14" i="5" s="1"/>
  <c r="AF15" i="5" s="1"/>
  <c r="AF16" i="5" s="1"/>
  <c r="AF17" i="5" s="1"/>
  <c r="AF18" i="5" s="1"/>
  <c r="AF19" i="5" s="1"/>
  <c r="AF20" i="5" s="1"/>
  <c r="AF21" i="5" s="1"/>
  <c r="AF22" i="5" s="1"/>
  <c r="AF23" i="5" s="1"/>
  <c r="AF24" i="5" s="1"/>
  <c r="AF25" i="5" s="1"/>
  <c r="AF26" i="5" s="1"/>
  <c r="AF27" i="5" s="1"/>
  <c r="AF28" i="5" s="1"/>
  <c r="AF29" i="5" s="1"/>
  <c r="AF30" i="5" s="1"/>
  <c r="AF31" i="5" s="1"/>
  <c r="AF32" i="5" s="1"/>
  <c r="AF33" i="5" s="1"/>
  <c r="AF34" i="5" s="1"/>
  <c r="AF35" i="5" s="1"/>
  <c r="AF36" i="5" s="1"/>
  <c r="AF37" i="5" s="1"/>
  <c r="AF38" i="5" s="1"/>
  <c r="AF39" i="5" s="1"/>
  <c r="AF40" i="5" s="1"/>
  <c r="AF41" i="5" s="1"/>
  <c r="AF42" i="5" s="1"/>
  <c r="AF43" i="5" s="1"/>
  <c r="AF44" i="5" s="1"/>
  <c r="AF45" i="5" s="1"/>
  <c r="AF46" i="5" s="1"/>
  <c r="AF47" i="5" s="1"/>
  <c r="AF48" i="5" s="1"/>
  <c r="AF49" i="5" s="1"/>
  <c r="AF50" i="5" s="1"/>
  <c r="AF51" i="5" s="1"/>
  <c r="AF52" i="5" s="1"/>
  <c r="AF53" i="5" s="1"/>
  <c r="AF54" i="5" s="1"/>
  <c r="AF55" i="5" s="1"/>
  <c r="AF56" i="5" s="1"/>
  <c r="AF57" i="5" s="1"/>
  <c r="AF58" i="5" s="1"/>
  <c r="AF59" i="5" s="1"/>
  <c r="AF60" i="5" s="1"/>
  <c r="AF61" i="5" s="1"/>
  <c r="AF62" i="5" s="1"/>
  <c r="AF63" i="5" s="1"/>
  <c r="AF64" i="5" s="1"/>
  <c r="AF65" i="5" s="1"/>
  <c r="AF66" i="5" s="1"/>
  <c r="AF67" i="5" s="1"/>
  <c r="AF68" i="5" s="1"/>
  <c r="AF69" i="5" s="1"/>
  <c r="AF70" i="5" s="1"/>
  <c r="AF71" i="5" s="1"/>
  <c r="AF72" i="5" s="1"/>
  <c r="AF73" i="5" s="1"/>
  <c r="AF74" i="5" s="1"/>
  <c r="AF75" i="5" s="1"/>
  <c r="AF76" i="5" s="1"/>
  <c r="AF77" i="5" s="1"/>
  <c r="AF78" i="5" s="1"/>
  <c r="AF79" i="5" s="1"/>
  <c r="AF80" i="5" s="1"/>
  <c r="AF81" i="5" s="1"/>
  <c r="AF82" i="5" s="1"/>
  <c r="AF83" i="5" s="1"/>
  <c r="AF84" i="5" s="1"/>
  <c r="AF85" i="5" s="1"/>
  <c r="AF86" i="5" s="1"/>
  <c r="AF87" i="5" s="1"/>
  <c r="AF88" i="5" s="1"/>
  <c r="AF89" i="5" s="1"/>
  <c r="AF90" i="5" s="1"/>
  <c r="AF91" i="5" s="1"/>
  <c r="AF92" i="5" s="1"/>
  <c r="AF93" i="5" s="1"/>
  <c r="AF94" i="5" s="1"/>
  <c r="AF95" i="5" s="1"/>
  <c r="AF96" i="5" s="1"/>
  <c r="AF97" i="5" s="1"/>
  <c r="AF98" i="5" s="1"/>
  <c r="AF99" i="5" s="1"/>
  <c r="AF100" i="5" s="1"/>
  <c r="AF101" i="5" s="1"/>
  <c r="AF102" i="5" s="1"/>
  <c r="AF103" i="5" s="1"/>
  <c r="AF104" i="5" s="1"/>
  <c r="AF105" i="5" s="1"/>
  <c r="AL6" i="5"/>
  <c r="AJ6" i="5"/>
  <c r="AQ13" i="5"/>
  <c r="AO30" i="5"/>
  <c r="Z30" i="5"/>
  <c r="V7" i="5"/>
  <c r="V8" i="5" s="1"/>
  <c r="V9" i="5" s="1"/>
  <c r="V10" i="5" s="1"/>
  <c r="V11" i="5" s="1"/>
  <c r="V12" i="5" s="1"/>
  <c r="V13" i="5" s="1"/>
  <c r="V14" i="5" s="1"/>
  <c r="V15" i="5" s="1"/>
  <c r="V16" i="5" s="1"/>
  <c r="V17" i="5" s="1"/>
  <c r="V18" i="5" s="1"/>
  <c r="V19" i="5" s="1"/>
  <c r="V20" i="5" s="1"/>
  <c r="V21" i="5" s="1"/>
  <c r="V22" i="5" s="1"/>
  <c r="V23" i="5" s="1"/>
  <c r="V24" i="5" s="1"/>
  <c r="V25" i="5" s="1"/>
  <c r="V26" i="5" s="1"/>
  <c r="V27" i="5" s="1"/>
  <c r="V28" i="5" s="1"/>
  <c r="V29" i="5" s="1"/>
  <c r="V30" i="5" s="1"/>
  <c r="V31" i="5" s="1"/>
  <c r="V32" i="5" s="1"/>
  <c r="V33" i="5" s="1"/>
  <c r="V34" i="5" s="1"/>
  <c r="V35" i="5" s="1"/>
  <c r="V36" i="5" s="1"/>
  <c r="V37" i="5" s="1"/>
  <c r="V38" i="5" s="1"/>
  <c r="V39" i="5" s="1"/>
  <c r="V40" i="5" s="1"/>
  <c r="V41" i="5" s="1"/>
  <c r="V42" i="5" s="1"/>
  <c r="V43" i="5" s="1"/>
  <c r="V44" i="5" s="1"/>
  <c r="V45" i="5" s="1"/>
  <c r="V46" i="5" s="1"/>
  <c r="V47" i="5" s="1"/>
  <c r="V48" i="5" s="1"/>
  <c r="V49" i="5" s="1"/>
  <c r="V50" i="5" s="1"/>
  <c r="V51" i="5" s="1"/>
  <c r="V52" i="5" s="1"/>
  <c r="V53" i="5" s="1"/>
  <c r="V54" i="5" s="1"/>
  <c r="V55" i="5" s="1"/>
  <c r="V56" i="5" s="1"/>
  <c r="V57" i="5" s="1"/>
  <c r="V58" i="5" s="1"/>
  <c r="V59" i="5" s="1"/>
  <c r="V60" i="5" s="1"/>
  <c r="V61" i="5" s="1"/>
  <c r="V62" i="5" s="1"/>
  <c r="V63" i="5" s="1"/>
  <c r="V64" i="5" s="1"/>
  <c r="V65" i="5" s="1"/>
  <c r="V66" i="5" s="1"/>
  <c r="V67" i="5" s="1"/>
  <c r="V68" i="5" s="1"/>
  <c r="V69" i="5" s="1"/>
  <c r="V70" i="5" s="1"/>
  <c r="V71" i="5" s="1"/>
  <c r="V72" i="5" s="1"/>
  <c r="V73" i="5" s="1"/>
  <c r="V74" i="5" s="1"/>
  <c r="V75" i="5" s="1"/>
  <c r="V76" i="5" s="1"/>
  <c r="V77" i="5" s="1"/>
  <c r="V78" i="5" s="1"/>
  <c r="V79" i="5" s="1"/>
  <c r="V80" i="5" s="1"/>
  <c r="V81" i="5" s="1"/>
  <c r="V82" i="5" s="1"/>
  <c r="V83" i="5" s="1"/>
  <c r="V84" i="5" s="1"/>
  <c r="V85" i="5" s="1"/>
  <c r="V86" i="5" s="1"/>
  <c r="V87" i="5" s="1"/>
  <c r="V88" i="5" s="1"/>
  <c r="V89" i="5" s="1"/>
  <c r="V90" i="5" s="1"/>
  <c r="V91" i="5" s="1"/>
  <c r="V92" i="5" s="1"/>
  <c r="V93" i="5" s="1"/>
  <c r="V94" i="5" s="1"/>
  <c r="V95" i="5" s="1"/>
  <c r="V96" i="5" s="1"/>
  <c r="V97" i="5" s="1"/>
  <c r="V98" i="5" s="1"/>
  <c r="V99" i="5" s="1"/>
  <c r="V100" i="5" s="1"/>
  <c r="V101" i="5" s="1"/>
  <c r="V102" i="5" s="1"/>
  <c r="V103" i="5" s="1"/>
  <c r="V104" i="5" s="1"/>
  <c r="V105" i="5" s="1"/>
  <c r="T7" i="5"/>
  <c r="S7" i="5"/>
  <c r="U7" i="5" s="1"/>
  <c r="R7" i="5"/>
  <c r="Q7" i="5"/>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W6" i="5"/>
  <c r="U6" i="5"/>
  <c r="M30" i="5"/>
  <c r="F7" i="5"/>
  <c r="A7" i="5"/>
  <c r="J6" i="5"/>
  <c r="E6" i="5"/>
  <c r="C12" i="14" l="1"/>
  <c r="E12" i="14" s="1"/>
  <c r="B13" i="17"/>
  <c r="C114" i="18"/>
  <c r="E113" i="18"/>
  <c r="B114" i="18"/>
  <c r="B115" i="18" s="1"/>
  <c r="D114" i="18"/>
  <c r="D115" i="18" s="1"/>
  <c r="E12" i="18"/>
  <c r="C13" i="18"/>
  <c r="D13" i="18"/>
  <c r="B13" i="18"/>
  <c r="E12" i="17"/>
  <c r="C13" i="17"/>
  <c r="E20" i="16"/>
  <c r="E21" i="16" s="1"/>
  <c r="F19" i="16"/>
  <c r="F20" i="16" s="1"/>
  <c r="C13" i="16"/>
  <c r="B13" i="16"/>
  <c r="A14" i="16"/>
  <c r="D13" i="16"/>
  <c r="C13" i="14"/>
  <c r="E13" i="14" s="1"/>
  <c r="A13" i="14"/>
  <c r="D13" i="14"/>
  <c r="B13" i="14"/>
  <c r="B40" i="11"/>
  <c r="C39" i="11"/>
  <c r="A8" i="5"/>
  <c r="H7" i="5"/>
  <c r="I7" i="5" s="1"/>
  <c r="F8" i="5"/>
  <c r="G7" i="5"/>
  <c r="DP8" i="5"/>
  <c r="DP9" i="5" s="1"/>
  <c r="DR9" i="5"/>
  <c r="DS8" i="5"/>
  <c r="DE8" i="5"/>
  <c r="DC9" i="5"/>
  <c r="DB9" i="5"/>
  <c r="DB10" i="5" s="1"/>
  <c r="DD9" i="5"/>
  <c r="AG8" i="5"/>
  <c r="CN8" i="5"/>
  <c r="CL7" i="5"/>
  <c r="CL8" i="5" s="1"/>
  <c r="BY8" i="5"/>
  <c r="BW7" i="5"/>
  <c r="BW8" i="5" s="1"/>
  <c r="BI8" i="5"/>
  <c r="BK8" i="5"/>
  <c r="BJ8" i="5"/>
  <c r="BL8" i="5" s="1"/>
  <c r="AU8" i="5"/>
  <c r="AV8" i="5"/>
  <c r="AX8" i="5" s="1"/>
  <c r="AW8" i="5"/>
  <c r="S8" i="5"/>
  <c r="U8" i="5" s="1"/>
  <c r="T8" i="5"/>
  <c r="R8" i="5"/>
  <c r="AH8" i="5"/>
  <c r="AJ8" i="5" s="1"/>
  <c r="AI8" i="5"/>
  <c r="AG9" i="5"/>
  <c r="AH9" i="5"/>
  <c r="AJ9" i="5" s="1"/>
  <c r="B7" i="5"/>
  <c r="C7" i="5"/>
  <c r="J29" i="4"/>
  <c r="C115" i="18" l="1"/>
  <c r="E114" i="18"/>
  <c r="D14" i="18"/>
  <c r="E13" i="18"/>
  <c r="C14" i="18"/>
  <c r="B14" i="18"/>
  <c r="E13" i="17"/>
  <c r="C14" i="17"/>
  <c r="D14" i="17"/>
  <c r="B14" i="17"/>
  <c r="F21" i="16"/>
  <c r="F22" i="16" s="1"/>
  <c r="G20" i="16"/>
  <c r="G21" i="16" s="1"/>
  <c r="G22" i="16" s="1"/>
  <c r="G23" i="16" s="1"/>
  <c r="D14" i="16"/>
  <c r="A15" i="16"/>
  <c r="C14" i="16"/>
  <c r="B14" i="16"/>
  <c r="B15" i="16" s="1"/>
  <c r="B14" i="14"/>
  <c r="D14" i="14"/>
  <c r="A14" i="14"/>
  <c r="C14" i="14"/>
  <c r="E14" i="14" s="1"/>
  <c r="B41" i="11"/>
  <c r="C40" i="11"/>
  <c r="A9" i="5"/>
  <c r="H8" i="5"/>
  <c r="I8" i="5" s="1"/>
  <c r="F9" i="5"/>
  <c r="G8" i="5"/>
  <c r="DQ9" i="5"/>
  <c r="DR10" i="5" s="1"/>
  <c r="DP10" i="5"/>
  <c r="DS9" i="5"/>
  <c r="DQ10" i="5"/>
  <c r="DD10" i="5"/>
  <c r="DE9" i="5"/>
  <c r="DC10" i="5"/>
  <c r="CM8" i="5"/>
  <c r="BX8" i="5"/>
  <c r="BZ8" i="5" s="1"/>
  <c r="BI9" i="5"/>
  <c r="BJ9" i="5"/>
  <c r="BL9" i="5" s="1"/>
  <c r="BK9" i="5"/>
  <c r="AV9" i="5"/>
  <c r="AX9" i="5" s="1"/>
  <c r="AU9" i="5"/>
  <c r="AW9" i="5"/>
  <c r="AI9" i="5"/>
  <c r="AI10" i="5" s="1"/>
  <c r="S9" i="5"/>
  <c r="U9" i="5" s="1"/>
  <c r="T9" i="5"/>
  <c r="R9" i="5"/>
  <c r="AH10" i="5"/>
  <c r="AJ10" i="5" s="1"/>
  <c r="AG10" i="5"/>
  <c r="C8" i="5"/>
  <c r="E7" i="5"/>
  <c r="B8" i="5"/>
  <c r="D8" i="5"/>
  <c r="E115" i="18" l="1"/>
  <c r="C116" i="18"/>
  <c r="B116" i="18"/>
  <c r="D116" i="18"/>
  <c r="C15" i="18"/>
  <c r="E14" i="18"/>
  <c r="B15" i="18"/>
  <c r="D15" i="18"/>
  <c r="B15" i="17"/>
  <c r="D15" i="17"/>
  <c r="C15" i="17"/>
  <c r="E14" i="17"/>
  <c r="E22" i="16"/>
  <c r="E23" i="16" s="1"/>
  <c r="C15" i="16"/>
  <c r="A16" i="16"/>
  <c r="B16" i="16"/>
  <c r="D15" i="16"/>
  <c r="D15" i="14"/>
  <c r="C15" i="14"/>
  <c r="E15" i="14" s="1"/>
  <c r="A15" i="14"/>
  <c r="B15" i="14"/>
  <c r="B42" i="11"/>
  <c r="C41" i="11"/>
  <c r="C42" i="11"/>
  <c r="CL9" i="5"/>
  <c r="CO8" i="5"/>
  <c r="A10" i="5"/>
  <c r="H9" i="5"/>
  <c r="I9" i="5" s="1"/>
  <c r="F10" i="5"/>
  <c r="G9" i="5"/>
  <c r="DQ11" i="5"/>
  <c r="DS10" i="5"/>
  <c r="DR11" i="5"/>
  <c r="DP11" i="5"/>
  <c r="DE10" i="5"/>
  <c r="DC11" i="5"/>
  <c r="DB11" i="5"/>
  <c r="DD11" i="5"/>
  <c r="CM9" i="5"/>
  <c r="CO9" i="5" s="1"/>
  <c r="CN9" i="5"/>
  <c r="BX9" i="5"/>
  <c r="BZ9" i="5" s="1"/>
  <c r="BW9" i="5"/>
  <c r="BY9" i="5"/>
  <c r="BI10" i="5"/>
  <c r="BK10" i="5"/>
  <c r="BJ10" i="5"/>
  <c r="BL10" i="5" s="1"/>
  <c r="AV10" i="5"/>
  <c r="AX10" i="5" s="1"/>
  <c r="AU10" i="5"/>
  <c r="AW10" i="5"/>
  <c r="R10" i="5"/>
  <c r="T10" i="5"/>
  <c r="S10" i="5"/>
  <c r="U10" i="5" s="1"/>
  <c r="AH11" i="5"/>
  <c r="AJ11" i="5" s="1"/>
  <c r="AI11" i="5"/>
  <c r="AG11" i="5"/>
  <c r="B9" i="5"/>
  <c r="D9" i="5"/>
  <c r="E8" i="5"/>
  <c r="C9" i="5"/>
  <c r="E4" i="4"/>
  <c r="F5" i="4"/>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C5" i="4"/>
  <c r="G4" i="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D117" i="18" l="1"/>
  <c r="B117" i="18"/>
  <c r="E116" i="18"/>
  <c r="C117" i="18"/>
  <c r="D16" i="18"/>
  <c r="B16" i="18"/>
  <c r="E15" i="18"/>
  <c r="C16" i="18"/>
  <c r="C16" i="17"/>
  <c r="E15" i="17"/>
  <c r="D16" i="17"/>
  <c r="B16" i="17"/>
  <c r="D16" i="16"/>
  <c r="E24" i="16"/>
  <c r="F23" i="16"/>
  <c r="A17" i="16"/>
  <c r="C16" i="16"/>
  <c r="E5" i="4"/>
  <c r="D5" i="4"/>
  <c r="C16" i="14"/>
  <c r="E16" i="14" s="1"/>
  <c r="B16" i="14"/>
  <c r="A16" i="14"/>
  <c r="D16" i="14"/>
  <c r="B43" i="11"/>
  <c r="C43" i="11"/>
  <c r="CL10" i="5"/>
  <c r="A11" i="5"/>
  <c r="H10" i="5"/>
  <c r="I10" i="5" s="1"/>
  <c r="F11" i="5"/>
  <c r="G10" i="5"/>
  <c r="DQ12" i="5"/>
  <c r="DS11" i="5"/>
  <c r="DR12" i="5"/>
  <c r="DP12" i="5"/>
  <c r="DD12" i="5"/>
  <c r="DB12" i="5"/>
  <c r="DC12" i="5"/>
  <c r="DE11" i="5"/>
  <c r="CN10" i="5"/>
  <c r="CM10" i="5"/>
  <c r="CO10" i="5" s="1"/>
  <c r="BY10" i="5"/>
  <c r="BW10" i="5"/>
  <c r="BX10" i="5"/>
  <c r="BZ10" i="5" s="1"/>
  <c r="BJ11" i="5"/>
  <c r="BL11" i="5" s="1"/>
  <c r="BK11" i="5"/>
  <c r="BI11" i="5"/>
  <c r="AV11" i="5"/>
  <c r="AX11" i="5" s="1"/>
  <c r="AU11" i="5"/>
  <c r="AW11" i="5"/>
  <c r="R11" i="5"/>
  <c r="S11" i="5"/>
  <c r="U11" i="5" s="1"/>
  <c r="T11" i="5"/>
  <c r="AH12" i="5"/>
  <c r="AJ12" i="5" s="1"/>
  <c r="AG12" i="5"/>
  <c r="AI12" i="5"/>
  <c r="E9" i="5"/>
  <c r="C10" i="5"/>
  <c r="D10" i="5"/>
  <c r="B10" i="5"/>
  <c r="B5" i="4"/>
  <c r="C6" i="4" s="1"/>
  <c r="E6" i="4" s="1"/>
  <c r="C118" i="18" l="1"/>
  <c r="E117" i="18"/>
  <c r="B118" i="18"/>
  <c r="B119" i="18" s="1"/>
  <c r="D118" i="18"/>
  <c r="D119" i="18" s="1"/>
  <c r="E16" i="18"/>
  <c r="C17" i="18"/>
  <c r="B17" i="18"/>
  <c r="D17" i="18"/>
  <c r="B17" i="17"/>
  <c r="D17" i="17"/>
  <c r="E16" i="17"/>
  <c r="C17" i="17"/>
  <c r="B17" i="14"/>
  <c r="D17" i="16"/>
  <c r="F24" i="16"/>
  <c r="F25" i="16" s="1"/>
  <c r="G24" i="16"/>
  <c r="E25" i="16"/>
  <c r="E26" i="16" s="1"/>
  <c r="C17" i="16"/>
  <c r="A18" i="16"/>
  <c r="B17" i="16"/>
  <c r="D17" i="14"/>
  <c r="D6" i="4"/>
  <c r="A17" i="14"/>
  <c r="C17" i="14"/>
  <c r="E17" i="14" s="1"/>
  <c r="B44" i="11"/>
  <c r="A12" i="5"/>
  <c r="H11" i="5"/>
  <c r="I11" i="5" s="1"/>
  <c r="F12" i="5"/>
  <c r="G11" i="5"/>
  <c r="DS12" i="5"/>
  <c r="DQ13" i="5"/>
  <c r="DR13" i="5"/>
  <c r="DR14" i="5" s="1"/>
  <c r="DP13" i="5"/>
  <c r="DP14" i="5" s="1"/>
  <c r="DE12" i="5"/>
  <c r="DC13" i="5"/>
  <c r="DB13" i="5"/>
  <c r="DD13" i="5"/>
  <c r="T12" i="5"/>
  <c r="CM11" i="5"/>
  <c r="CO11" i="5" s="1"/>
  <c r="CN11" i="5"/>
  <c r="CL11" i="5"/>
  <c r="BX11" i="5"/>
  <c r="BZ11" i="5" s="1"/>
  <c r="BW11" i="5"/>
  <c r="BY11" i="5"/>
  <c r="BK12" i="5"/>
  <c r="BI12" i="5"/>
  <c r="BJ12" i="5"/>
  <c r="BL12" i="5" s="1"/>
  <c r="AV12" i="5"/>
  <c r="AX12" i="5" s="1"/>
  <c r="AU12" i="5"/>
  <c r="AW12" i="5"/>
  <c r="S12" i="5"/>
  <c r="U12" i="5" s="1"/>
  <c r="R12" i="5"/>
  <c r="AH13" i="5"/>
  <c r="AJ13" i="5" s="1"/>
  <c r="AI13" i="5"/>
  <c r="AG13" i="5"/>
  <c r="B11" i="5"/>
  <c r="D11" i="5"/>
  <c r="C11" i="5"/>
  <c r="E10" i="5"/>
  <c r="B6" i="4"/>
  <c r="C7" i="4" s="1"/>
  <c r="E7" i="4" s="1"/>
  <c r="B120" i="18" l="1"/>
  <c r="C119" i="18"/>
  <c r="E118" i="18"/>
  <c r="D18" i="18"/>
  <c r="B18" i="18"/>
  <c r="E17" i="18"/>
  <c r="C18" i="18"/>
  <c r="E17" i="17"/>
  <c r="C18" i="17"/>
  <c r="D18" i="17"/>
  <c r="B18" i="17"/>
  <c r="G25" i="16"/>
  <c r="G26" i="16" s="1"/>
  <c r="F26" i="16"/>
  <c r="F27" i="16" s="1"/>
  <c r="B18" i="16"/>
  <c r="A19" i="16"/>
  <c r="C18" i="16"/>
  <c r="D18" i="16"/>
  <c r="D19" i="16" s="1"/>
  <c r="D7" i="4"/>
  <c r="C18" i="14"/>
  <c r="E18" i="14" s="1"/>
  <c r="A18" i="14"/>
  <c r="B18" i="14"/>
  <c r="D18" i="14"/>
  <c r="B45" i="11"/>
  <c r="C44" i="11"/>
  <c r="A13" i="5"/>
  <c r="H12" i="5"/>
  <c r="I12" i="5" s="1"/>
  <c r="F13" i="5"/>
  <c r="G12" i="5"/>
  <c r="DS13" i="5"/>
  <c r="DQ14" i="5"/>
  <c r="DB14" i="5"/>
  <c r="DD14" i="5"/>
  <c r="DD15" i="5" s="1"/>
  <c r="DE13" i="5"/>
  <c r="DC14" i="5"/>
  <c r="T13" i="5"/>
  <c r="S13" i="5"/>
  <c r="U13" i="5" s="1"/>
  <c r="CM12" i="5"/>
  <c r="CO12" i="5" s="1"/>
  <c r="CL12" i="5"/>
  <c r="CN12" i="5"/>
  <c r="BW12" i="5"/>
  <c r="BY12" i="5"/>
  <c r="BX12" i="5"/>
  <c r="BZ12" i="5" s="1"/>
  <c r="BJ13" i="5"/>
  <c r="BL13" i="5" s="1"/>
  <c r="BK13" i="5"/>
  <c r="BI13" i="5"/>
  <c r="AV13" i="5"/>
  <c r="AX13" i="5" s="1"/>
  <c r="AU13" i="5"/>
  <c r="AW13" i="5"/>
  <c r="R13" i="5"/>
  <c r="AG14" i="5"/>
  <c r="AH14" i="5"/>
  <c r="AJ14" i="5" s="1"/>
  <c r="AI14" i="5"/>
  <c r="D12" i="5"/>
  <c r="C12" i="5"/>
  <c r="E11" i="5"/>
  <c r="B12" i="5"/>
  <c r="B7" i="4"/>
  <c r="C8" i="4" s="1"/>
  <c r="E8" i="4" s="1"/>
  <c r="E119" i="18" l="1"/>
  <c r="C120" i="18"/>
  <c r="B121" i="18" s="1"/>
  <c r="D120" i="18"/>
  <c r="C19" i="18"/>
  <c r="E18" i="18"/>
  <c r="D19" i="18"/>
  <c r="B19" i="18"/>
  <c r="B19" i="17"/>
  <c r="D19" i="17"/>
  <c r="C19" i="17"/>
  <c r="E18" i="17"/>
  <c r="G27" i="16"/>
  <c r="G28" i="16" s="1"/>
  <c r="E27" i="16"/>
  <c r="E28" i="16" s="1"/>
  <c r="C19" i="16"/>
  <c r="A20" i="16"/>
  <c r="B19" i="16"/>
  <c r="B20" i="16" s="1"/>
  <c r="B19" i="14"/>
  <c r="D19" i="14"/>
  <c r="D8" i="4"/>
  <c r="A19" i="14"/>
  <c r="C19" i="14"/>
  <c r="E19" i="14" s="1"/>
  <c r="B46" i="11"/>
  <c r="C45" i="11"/>
  <c r="A14" i="5"/>
  <c r="H13" i="5"/>
  <c r="I13" i="5" s="1"/>
  <c r="F14" i="5"/>
  <c r="G13" i="5"/>
  <c r="DQ15" i="5"/>
  <c r="DS14" i="5"/>
  <c r="DR15" i="5"/>
  <c r="DP15" i="5"/>
  <c r="DC15" i="5"/>
  <c r="DE14" i="5"/>
  <c r="DB15" i="5"/>
  <c r="T14" i="5"/>
  <c r="S14" i="5"/>
  <c r="CN13" i="5"/>
  <c r="CL13" i="5"/>
  <c r="CM13" i="5"/>
  <c r="BX13" i="5"/>
  <c r="BZ13" i="5" s="1"/>
  <c r="BW13" i="5"/>
  <c r="BY13" i="5"/>
  <c r="BI14" i="5"/>
  <c r="BK14" i="5"/>
  <c r="BJ14" i="5"/>
  <c r="BL14" i="5" s="1"/>
  <c r="AU14" i="5"/>
  <c r="AV14" i="5"/>
  <c r="AX14" i="5" s="1"/>
  <c r="AW14" i="5"/>
  <c r="R14" i="5"/>
  <c r="AH15" i="5"/>
  <c r="AJ15" i="5" s="1"/>
  <c r="AI15" i="5"/>
  <c r="AG15" i="5"/>
  <c r="D13" i="5"/>
  <c r="B13" i="5"/>
  <c r="E12" i="5"/>
  <c r="C13" i="5"/>
  <c r="B8" i="4"/>
  <c r="C9" i="4" s="1"/>
  <c r="E9" i="4" s="1"/>
  <c r="D121" i="18" l="1"/>
  <c r="E120" i="18"/>
  <c r="C121" i="18"/>
  <c r="B20" i="18"/>
  <c r="D20" i="18"/>
  <c r="C20" i="18"/>
  <c r="E19" i="18"/>
  <c r="C20" i="17"/>
  <c r="E19" i="17"/>
  <c r="D20" i="17"/>
  <c r="B20" i="17"/>
  <c r="D20" i="14"/>
  <c r="F28" i="16"/>
  <c r="F29" i="16" s="1"/>
  <c r="A21" i="16"/>
  <c r="C20" i="16"/>
  <c r="D20" i="16"/>
  <c r="D9" i="4"/>
  <c r="B20" i="14"/>
  <c r="A20" i="14"/>
  <c r="C20" i="14"/>
  <c r="E20" i="14" s="1"/>
  <c r="B47" i="11"/>
  <c r="C46" i="11"/>
  <c r="T15" i="5"/>
  <c r="U14" i="5"/>
  <c r="CL14" i="5"/>
  <c r="CO13" i="5"/>
  <c r="A15" i="5"/>
  <c r="H14" i="5"/>
  <c r="I14" i="5" s="1"/>
  <c r="F15" i="5"/>
  <c r="G14" i="5"/>
  <c r="DP16" i="5"/>
  <c r="DR16" i="5"/>
  <c r="DQ16" i="5"/>
  <c r="DS15" i="5"/>
  <c r="DB16" i="5"/>
  <c r="DE15" i="5"/>
  <c r="DC16" i="5"/>
  <c r="DB17" i="5"/>
  <c r="DD16" i="5"/>
  <c r="S15" i="5"/>
  <c r="U15" i="5" s="1"/>
  <c r="CN14" i="5"/>
  <c r="CM14" i="5"/>
  <c r="CO14" i="5" s="1"/>
  <c r="BY14" i="5"/>
  <c r="BW14" i="5"/>
  <c r="BX14" i="5"/>
  <c r="BZ14" i="5" s="1"/>
  <c r="BK15" i="5"/>
  <c r="BJ15" i="5"/>
  <c r="BL15" i="5" s="1"/>
  <c r="BI15" i="5"/>
  <c r="AV15" i="5"/>
  <c r="AX15" i="5" s="1"/>
  <c r="AU15" i="5"/>
  <c r="R15" i="5"/>
  <c r="AW15" i="5"/>
  <c r="AG16" i="5"/>
  <c r="AH16" i="5"/>
  <c r="AJ16" i="5" s="1"/>
  <c r="AI16" i="5"/>
  <c r="E13" i="5"/>
  <c r="C14" i="5"/>
  <c r="B14" i="5"/>
  <c r="D14" i="5"/>
  <c r="B9" i="4"/>
  <c r="C10" i="4" s="1"/>
  <c r="E10" i="4" s="1"/>
  <c r="B21" i="17" l="1"/>
  <c r="D21" i="17"/>
  <c r="C122" i="18"/>
  <c r="E121" i="18"/>
  <c r="D122" i="18"/>
  <c r="D123" i="18" s="1"/>
  <c r="B122" i="18"/>
  <c r="B123" i="18" s="1"/>
  <c r="E20" i="18"/>
  <c r="C21" i="18"/>
  <c r="D21" i="18"/>
  <c r="B21" i="18"/>
  <c r="E20" i="17"/>
  <c r="C21" i="17"/>
  <c r="F30" i="16"/>
  <c r="F31" i="16" s="1"/>
  <c r="E29" i="16"/>
  <c r="E30" i="16" s="1"/>
  <c r="G29" i="16"/>
  <c r="G30" i="16" s="1"/>
  <c r="D21" i="16"/>
  <c r="C21" i="16"/>
  <c r="A22" i="16"/>
  <c r="B21" i="16"/>
  <c r="D10" i="4"/>
  <c r="C21" i="14"/>
  <c r="E21" i="14" s="1"/>
  <c r="A21" i="14"/>
  <c r="B21" i="14"/>
  <c r="D21" i="14"/>
  <c r="B48" i="11"/>
  <c r="C47" i="11"/>
  <c r="A16" i="5"/>
  <c r="H15" i="5"/>
  <c r="I15" i="5" s="1"/>
  <c r="F16" i="5"/>
  <c r="G15" i="5"/>
  <c r="DR17" i="5"/>
  <c r="DQ17" i="5"/>
  <c r="DS16" i="5"/>
  <c r="DP17" i="5"/>
  <c r="DD17" i="5"/>
  <c r="DE16" i="5"/>
  <c r="DC17" i="5"/>
  <c r="T16" i="5"/>
  <c r="T17" i="5" s="1"/>
  <c r="S16" i="5"/>
  <c r="R16" i="5"/>
  <c r="AH17" i="5"/>
  <c r="AJ17" i="5" s="1"/>
  <c r="CM15" i="5"/>
  <c r="CO15" i="5" s="1"/>
  <c r="CN15" i="5"/>
  <c r="CL15" i="5"/>
  <c r="BW15" i="5"/>
  <c r="BX15" i="5"/>
  <c r="BY15" i="5"/>
  <c r="BI16" i="5"/>
  <c r="BJ16" i="5"/>
  <c r="BL16" i="5" s="1"/>
  <c r="BK16" i="5"/>
  <c r="AV16" i="5"/>
  <c r="AX16" i="5" s="1"/>
  <c r="AU16" i="5"/>
  <c r="AW16" i="5"/>
  <c r="AG17" i="5"/>
  <c r="AG18" i="5" s="1"/>
  <c r="AI17" i="5"/>
  <c r="S17" i="5"/>
  <c r="U17" i="5" s="1"/>
  <c r="D15" i="5"/>
  <c r="B15" i="5"/>
  <c r="C15" i="5"/>
  <c r="E14" i="5"/>
  <c r="B10" i="4"/>
  <c r="C11" i="4" s="1"/>
  <c r="E11" i="4" s="1"/>
  <c r="C123" i="18" l="1"/>
  <c r="E122" i="18"/>
  <c r="B22" i="18"/>
  <c r="B22" i="14"/>
  <c r="E21" i="18"/>
  <c r="C22" i="18"/>
  <c r="D22" i="18"/>
  <c r="E21" i="17"/>
  <c r="C22" i="17"/>
  <c r="D22" i="17"/>
  <c r="B22" i="17"/>
  <c r="B23" i="17" s="1"/>
  <c r="B22" i="16"/>
  <c r="G31" i="16"/>
  <c r="G32" i="16" s="1"/>
  <c r="E31" i="16"/>
  <c r="E32" i="16" s="1"/>
  <c r="A23" i="16"/>
  <c r="C22" i="16"/>
  <c r="D22" i="16"/>
  <c r="D22" i="14"/>
  <c r="D11" i="4"/>
  <c r="A22" i="14"/>
  <c r="C22" i="14"/>
  <c r="E22" i="14" s="1"/>
  <c r="B49" i="11"/>
  <c r="C48" i="11"/>
  <c r="R17" i="5"/>
  <c r="U16" i="5"/>
  <c r="BX16" i="5"/>
  <c r="BZ16" i="5" s="1"/>
  <c r="BZ15" i="5"/>
  <c r="A17" i="5"/>
  <c r="H16" i="5"/>
  <c r="I16" i="5" s="1"/>
  <c r="F17" i="5"/>
  <c r="G16" i="5"/>
  <c r="DS17" i="5"/>
  <c r="DQ18" i="5"/>
  <c r="DR18" i="5"/>
  <c r="DP18" i="5"/>
  <c r="DE17" i="5"/>
  <c r="DC18" i="5"/>
  <c r="DB18" i="5"/>
  <c r="DD18" i="5"/>
  <c r="BW16" i="5"/>
  <c r="CL16" i="5"/>
  <c r="CN16" i="5"/>
  <c r="CM16" i="5"/>
  <c r="CO16" i="5" s="1"/>
  <c r="BY16" i="5"/>
  <c r="BI17" i="5"/>
  <c r="BK17" i="5"/>
  <c r="BJ17" i="5"/>
  <c r="BL17" i="5" s="1"/>
  <c r="AV17" i="5"/>
  <c r="AX17" i="5" s="1"/>
  <c r="AU17" i="5"/>
  <c r="AW17" i="5"/>
  <c r="AH18" i="5"/>
  <c r="AI18" i="5"/>
  <c r="S18" i="5"/>
  <c r="U18" i="5" s="1"/>
  <c r="T18" i="5"/>
  <c r="R18" i="5"/>
  <c r="B16" i="5"/>
  <c r="C16" i="5"/>
  <c r="E15" i="5"/>
  <c r="D16" i="5"/>
  <c r="B11" i="4"/>
  <c r="C12" i="4" s="1"/>
  <c r="E12" i="4" s="1"/>
  <c r="E123" i="18" l="1"/>
  <c r="C124" i="18"/>
  <c r="D124" i="18"/>
  <c r="D125" i="18" s="1"/>
  <c r="B124" i="18"/>
  <c r="B125" i="18" s="1"/>
  <c r="D23" i="18"/>
  <c r="C23" i="18"/>
  <c r="E22" i="18"/>
  <c r="B23" i="18"/>
  <c r="D23" i="17"/>
  <c r="C23" i="17"/>
  <c r="E22" i="17"/>
  <c r="F32" i="16"/>
  <c r="F33" i="16" s="1"/>
  <c r="C23" i="16"/>
  <c r="D23" i="16"/>
  <c r="D24" i="16" s="1"/>
  <c r="A24" i="16"/>
  <c r="B23" i="16"/>
  <c r="B24" i="16" s="1"/>
  <c r="D12" i="4"/>
  <c r="C23" i="14"/>
  <c r="E23" i="14" s="1"/>
  <c r="B23" i="14"/>
  <c r="A23" i="14"/>
  <c r="D23" i="14"/>
  <c r="B50" i="11"/>
  <c r="C49" i="11"/>
  <c r="A18" i="5"/>
  <c r="H17" i="5"/>
  <c r="I17" i="5" s="1"/>
  <c r="AH19" i="5"/>
  <c r="AJ19" i="5" s="1"/>
  <c r="AJ18" i="5"/>
  <c r="BX17" i="5"/>
  <c r="BZ17" i="5" s="1"/>
  <c r="F18" i="5"/>
  <c r="G17" i="5"/>
  <c r="DP19" i="5"/>
  <c r="DR19" i="5"/>
  <c r="DQ19" i="5"/>
  <c r="DS18" i="5"/>
  <c r="DD19" i="5"/>
  <c r="DB19" i="5"/>
  <c r="DE18" i="5"/>
  <c r="DC19" i="5"/>
  <c r="BW17" i="5"/>
  <c r="BW18" i="5" s="1"/>
  <c r="CN17" i="5"/>
  <c r="CL17" i="5"/>
  <c r="CM17" i="5"/>
  <c r="BY17" i="5"/>
  <c r="BI18" i="5"/>
  <c r="BJ18" i="5"/>
  <c r="BL18" i="5" s="1"/>
  <c r="BK18" i="5"/>
  <c r="AV18" i="5"/>
  <c r="AX18" i="5" s="1"/>
  <c r="AU18" i="5"/>
  <c r="AW18" i="5"/>
  <c r="AG19" i="5"/>
  <c r="AI19" i="5"/>
  <c r="R19" i="5"/>
  <c r="T19" i="5"/>
  <c r="S19" i="5"/>
  <c r="U19" i="5" s="1"/>
  <c r="D17" i="5"/>
  <c r="E16" i="5"/>
  <c r="C17" i="5"/>
  <c r="B17" i="5"/>
  <c r="B12" i="4"/>
  <c r="C13" i="4" s="1"/>
  <c r="E13" i="4" s="1"/>
  <c r="B126" i="18" l="1"/>
  <c r="E124" i="18"/>
  <c r="C125" i="18"/>
  <c r="C24" i="18"/>
  <c r="E23" i="18"/>
  <c r="B24" i="18"/>
  <c r="D24" i="18"/>
  <c r="C24" i="17"/>
  <c r="E23" i="17"/>
  <c r="D24" i="17"/>
  <c r="B24" i="17"/>
  <c r="B24" i="14"/>
  <c r="G33" i="16"/>
  <c r="G34" i="16" s="1"/>
  <c r="E33" i="16"/>
  <c r="E34" i="16" s="1"/>
  <c r="A25" i="16"/>
  <c r="C24" i="16"/>
  <c r="D24" i="14"/>
  <c r="D13" i="4"/>
  <c r="A24" i="14"/>
  <c r="C24" i="14"/>
  <c r="E24" i="14" s="1"/>
  <c r="B51" i="11"/>
  <c r="C50" i="11"/>
  <c r="AG20" i="5"/>
  <c r="BX18" i="5"/>
  <c r="DD20" i="5"/>
  <c r="CL18" i="5"/>
  <c r="CO17" i="5"/>
  <c r="A19" i="5"/>
  <c r="H18" i="5"/>
  <c r="I18" i="5" s="1"/>
  <c r="F19" i="5"/>
  <c r="G18" i="5"/>
  <c r="DP20" i="5"/>
  <c r="DQ20" i="5"/>
  <c r="DS19" i="5"/>
  <c r="DR20" i="5"/>
  <c r="DC20" i="5"/>
  <c r="DE19" i="5"/>
  <c r="DB20" i="5"/>
  <c r="CN18" i="5"/>
  <c r="CM18" i="5"/>
  <c r="BY18" i="5"/>
  <c r="BK19" i="5"/>
  <c r="BJ19" i="5"/>
  <c r="BL19" i="5" s="1"/>
  <c r="BI19" i="5"/>
  <c r="AW19" i="5"/>
  <c r="AV19" i="5"/>
  <c r="AX19" i="5" s="1"/>
  <c r="AU19" i="5"/>
  <c r="AH20" i="5"/>
  <c r="AG21" i="5"/>
  <c r="R20" i="5"/>
  <c r="T20" i="5"/>
  <c r="AI20" i="5"/>
  <c r="S20" i="5"/>
  <c r="U20" i="5" s="1"/>
  <c r="B18" i="5"/>
  <c r="E17" i="5"/>
  <c r="C18" i="5"/>
  <c r="D18" i="5"/>
  <c r="B13" i="4"/>
  <c r="C14" i="4" s="1"/>
  <c r="E14" i="4" s="1"/>
  <c r="D25" i="17" l="1"/>
  <c r="B25" i="17"/>
  <c r="C126" i="18"/>
  <c r="B127" i="18" s="1"/>
  <c r="E125" i="18"/>
  <c r="D126" i="18"/>
  <c r="D25" i="18"/>
  <c r="B25" i="18"/>
  <c r="E24" i="18"/>
  <c r="C25" i="18"/>
  <c r="E24" i="17"/>
  <c r="C25" i="17"/>
  <c r="B25" i="14"/>
  <c r="F34" i="16"/>
  <c r="F35" i="16" s="1"/>
  <c r="E35" i="16"/>
  <c r="E36" i="16" s="1"/>
  <c r="C25" i="16"/>
  <c r="D25" i="16"/>
  <c r="D26" i="16" s="1"/>
  <c r="A26" i="16"/>
  <c r="B25" i="16"/>
  <c r="D14" i="4"/>
  <c r="C25" i="14"/>
  <c r="E25" i="14" s="1"/>
  <c r="A25" i="14"/>
  <c r="D25" i="14"/>
  <c r="B52" i="11"/>
  <c r="C51" i="11"/>
  <c r="A20" i="5"/>
  <c r="H19" i="5"/>
  <c r="I19" i="5" s="1"/>
  <c r="AH21" i="5"/>
  <c r="AJ21" i="5" s="1"/>
  <c r="AJ20" i="5"/>
  <c r="BX19" i="5"/>
  <c r="BZ18" i="5"/>
  <c r="BW19" i="5"/>
  <c r="CL19" i="5"/>
  <c r="CO18" i="5"/>
  <c r="F20" i="5"/>
  <c r="G19" i="5"/>
  <c r="DP21" i="5"/>
  <c r="DQ21" i="5"/>
  <c r="DS20" i="5"/>
  <c r="DR21" i="5"/>
  <c r="DB21" i="5"/>
  <c r="DE20" i="5"/>
  <c r="DC21" i="5"/>
  <c r="DD21" i="5"/>
  <c r="AV20" i="5"/>
  <c r="AX20" i="5" s="1"/>
  <c r="CN19" i="5"/>
  <c r="AH22" i="5"/>
  <c r="CM19" i="5"/>
  <c r="BY19" i="5"/>
  <c r="BI20" i="5"/>
  <c r="BK20" i="5"/>
  <c r="BJ20" i="5"/>
  <c r="BL20" i="5" s="1"/>
  <c r="AU20" i="5"/>
  <c r="AW20" i="5"/>
  <c r="R21" i="5"/>
  <c r="T21" i="5"/>
  <c r="AI21" i="5"/>
  <c r="S21" i="5"/>
  <c r="U21" i="5" s="1"/>
  <c r="D19" i="5"/>
  <c r="C19" i="5"/>
  <c r="E18" i="5"/>
  <c r="B19" i="5"/>
  <c r="B14" i="4"/>
  <c r="C15" i="4" s="1"/>
  <c r="E15" i="4" s="1"/>
  <c r="D127" i="18" l="1"/>
  <c r="C127" i="18"/>
  <c r="E126" i="18"/>
  <c r="E25" i="18"/>
  <c r="C26" i="18"/>
  <c r="B26" i="18"/>
  <c r="D26" i="18"/>
  <c r="E25" i="17"/>
  <c r="C26" i="17"/>
  <c r="B26" i="17"/>
  <c r="D26" i="17"/>
  <c r="G35" i="16"/>
  <c r="G36" i="16" s="1"/>
  <c r="F36" i="16"/>
  <c r="F37" i="16" s="1"/>
  <c r="B26" i="16"/>
  <c r="A27" i="16"/>
  <c r="C26" i="16"/>
  <c r="D26" i="14"/>
  <c r="D15" i="4"/>
  <c r="C26" i="14"/>
  <c r="E26" i="14" s="1"/>
  <c r="A26" i="14"/>
  <c r="B26" i="14"/>
  <c r="B53" i="11"/>
  <c r="C52" i="11"/>
  <c r="BZ19" i="5"/>
  <c r="BX20" i="5"/>
  <c r="CL20" i="5"/>
  <c r="CO19" i="5"/>
  <c r="AG22" i="5"/>
  <c r="AG23" i="5" s="1"/>
  <c r="BW20" i="5"/>
  <c r="BW21" i="5" s="1"/>
  <c r="AH23" i="5"/>
  <c r="AJ23" i="5" s="1"/>
  <c r="AJ22" i="5"/>
  <c r="DB22" i="5"/>
  <c r="A21" i="5"/>
  <c r="H20" i="5"/>
  <c r="I20" i="5" s="1"/>
  <c r="F21" i="5"/>
  <c r="G20" i="5"/>
  <c r="DR22" i="5"/>
  <c r="DS21" i="5"/>
  <c r="DQ22" i="5"/>
  <c r="DP22" i="5"/>
  <c r="DD22" i="5"/>
  <c r="DE21" i="5"/>
  <c r="DC22" i="5"/>
  <c r="DB23" i="5"/>
  <c r="AV21" i="5"/>
  <c r="AX21" i="5" s="1"/>
  <c r="CN20" i="5"/>
  <c r="CM20" i="5"/>
  <c r="BY20" i="5"/>
  <c r="BJ21" i="5"/>
  <c r="BL21" i="5" s="1"/>
  <c r="BI21" i="5"/>
  <c r="BK21" i="5"/>
  <c r="AU21" i="5"/>
  <c r="AW21" i="5"/>
  <c r="AH24" i="5"/>
  <c r="T22" i="5"/>
  <c r="AI22" i="5"/>
  <c r="S22" i="5"/>
  <c r="U22" i="5" s="1"/>
  <c r="R22" i="5"/>
  <c r="B20" i="5"/>
  <c r="C20" i="5"/>
  <c r="E19" i="5"/>
  <c r="D20" i="5"/>
  <c r="B15" i="4"/>
  <c r="C16" i="4" s="1"/>
  <c r="E16" i="4" s="1"/>
  <c r="E127" i="18" l="1"/>
  <c r="C128" i="18"/>
  <c r="D128" i="18"/>
  <c r="D129" i="18" s="1"/>
  <c r="B128" i="18"/>
  <c r="B129" i="18" s="1"/>
  <c r="B27" i="17"/>
  <c r="D27" i="18"/>
  <c r="B27" i="18"/>
  <c r="C27" i="18"/>
  <c r="E26" i="18"/>
  <c r="D27" i="17"/>
  <c r="C27" i="17"/>
  <c r="E26" i="17"/>
  <c r="G37" i="16"/>
  <c r="G38" i="16" s="1"/>
  <c r="E37" i="16"/>
  <c r="E38" i="16" s="1"/>
  <c r="C27" i="16"/>
  <c r="A28" i="16"/>
  <c r="D27" i="16"/>
  <c r="D28" i="16" s="1"/>
  <c r="B27" i="16"/>
  <c r="B28" i="16" s="1"/>
  <c r="D27" i="14"/>
  <c r="B27" i="14"/>
  <c r="D16" i="4"/>
  <c r="A27" i="14"/>
  <c r="C27" i="14"/>
  <c r="E27" i="14" s="1"/>
  <c r="B54" i="11"/>
  <c r="C53" i="11"/>
  <c r="AG24" i="5"/>
  <c r="CN21" i="5"/>
  <c r="CO20" i="5"/>
  <c r="AH25" i="5"/>
  <c r="AJ25" i="5" s="1"/>
  <c r="AJ24" i="5"/>
  <c r="A22" i="5"/>
  <c r="H21" i="5"/>
  <c r="I21" i="5" s="1"/>
  <c r="BX21" i="5"/>
  <c r="BZ20" i="5"/>
  <c r="DP23" i="5"/>
  <c r="F22" i="5"/>
  <c r="G21" i="5"/>
  <c r="DR23" i="5"/>
  <c r="DQ23" i="5"/>
  <c r="DS22" i="5"/>
  <c r="DC23" i="5"/>
  <c r="DE22" i="5"/>
  <c r="DD23" i="5"/>
  <c r="AV22" i="5"/>
  <c r="AX22" i="5" s="1"/>
  <c r="CL21" i="5"/>
  <c r="CM21" i="5"/>
  <c r="BY21" i="5"/>
  <c r="BI22" i="5"/>
  <c r="BK22" i="5"/>
  <c r="BJ22" i="5"/>
  <c r="BL22" i="5" s="1"/>
  <c r="AU22" i="5"/>
  <c r="AW22" i="5"/>
  <c r="AG25" i="5"/>
  <c r="T23" i="5"/>
  <c r="R23" i="5"/>
  <c r="AI23" i="5"/>
  <c r="S23" i="5"/>
  <c r="U23" i="5" s="1"/>
  <c r="D21" i="5"/>
  <c r="B21" i="5"/>
  <c r="E20" i="5"/>
  <c r="C21" i="5"/>
  <c r="B16" i="4"/>
  <c r="B17" i="4" s="1"/>
  <c r="B28" i="17" l="1"/>
  <c r="E128" i="18"/>
  <c r="C129" i="18"/>
  <c r="C28" i="18"/>
  <c r="E27" i="18"/>
  <c r="B28" i="18"/>
  <c r="D28" i="18"/>
  <c r="D29" i="18" s="1"/>
  <c r="C28" i="17"/>
  <c r="E27" i="17"/>
  <c r="D28" i="17"/>
  <c r="F38" i="16"/>
  <c r="F39" i="16" s="1"/>
  <c r="A29" i="16"/>
  <c r="C28" i="16"/>
  <c r="C28" i="14"/>
  <c r="E28" i="14" s="1"/>
  <c r="D28" i="14"/>
  <c r="A28" i="14"/>
  <c r="B28" i="14"/>
  <c r="B55" i="11"/>
  <c r="C54" i="11"/>
  <c r="AG26" i="5"/>
  <c r="A23" i="5"/>
  <c r="H22" i="5"/>
  <c r="I22" i="5" s="1"/>
  <c r="CL22" i="5"/>
  <c r="CN22" i="5"/>
  <c r="CO21" i="5"/>
  <c r="BZ21" i="5"/>
  <c r="BX22" i="5"/>
  <c r="BW22" i="5"/>
  <c r="F23" i="5"/>
  <c r="G22" i="5"/>
  <c r="DQ24" i="5"/>
  <c r="DS23" i="5"/>
  <c r="DP24" i="5"/>
  <c r="DR24" i="5"/>
  <c r="DD24" i="5"/>
  <c r="DC24" i="5"/>
  <c r="DE23" i="5"/>
  <c r="DB24" i="5"/>
  <c r="DB25" i="5" s="1"/>
  <c r="AV23" i="5"/>
  <c r="AX23" i="5" s="1"/>
  <c r="AH26" i="5"/>
  <c r="CM22" i="5"/>
  <c r="BY22" i="5"/>
  <c r="BJ23" i="5"/>
  <c r="BL23" i="5" s="1"/>
  <c r="BI23" i="5"/>
  <c r="BK23" i="5"/>
  <c r="AU23" i="5"/>
  <c r="AW23" i="5"/>
  <c r="AI24" i="5"/>
  <c r="AI25" i="5" s="1"/>
  <c r="S24" i="5"/>
  <c r="U24" i="5" s="1"/>
  <c r="R24" i="5"/>
  <c r="T24" i="5"/>
  <c r="E21" i="5"/>
  <c r="C22" i="5"/>
  <c r="B22" i="5"/>
  <c r="D22" i="5"/>
  <c r="C17" i="4"/>
  <c r="E17" i="4" s="1"/>
  <c r="C130" i="18" l="1"/>
  <c r="E129" i="18"/>
  <c r="D130" i="18"/>
  <c r="D131" i="18" s="1"/>
  <c r="B130" i="18"/>
  <c r="B131" i="18" s="1"/>
  <c r="B29" i="18"/>
  <c r="C29" i="18"/>
  <c r="E28" i="18"/>
  <c r="D29" i="17"/>
  <c r="C29" i="17"/>
  <c r="E28" i="17"/>
  <c r="B29" i="17"/>
  <c r="G39" i="16"/>
  <c r="G40" i="16" s="1"/>
  <c r="E39" i="16"/>
  <c r="E40" i="16" s="1"/>
  <c r="C29" i="16"/>
  <c r="B29" i="16"/>
  <c r="A30" i="16"/>
  <c r="D29" i="16"/>
  <c r="D30" i="16" s="1"/>
  <c r="D17" i="4"/>
  <c r="B29" i="14"/>
  <c r="A29" i="14"/>
  <c r="D29" i="14"/>
  <c r="C29" i="14"/>
  <c r="E29" i="14" s="1"/>
  <c r="B56" i="11"/>
  <c r="C55" i="11"/>
  <c r="BX23" i="5"/>
  <c r="BZ22" i="5"/>
  <c r="CN23" i="5"/>
  <c r="CO22" i="5"/>
  <c r="AH27" i="5"/>
  <c r="AJ27" i="5" s="1"/>
  <c r="AJ26" i="5"/>
  <c r="AV24" i="5"/>
  <c r="AX24" i="5" s="1"/>
  <c r="A24" i="5"/>
  <c r="H23" i="5"/>
  <c r="I23" i="5" s="1"/>
  <c r="AU24" i="5"/>
  <c r="BW23" i="5"/>
  <c r="BW24" i="5" s="1"/>
  <c r="F24" i="5"/>
  <c r="G23" i="5"/>
  <c r="DP25" i="5"/>
  <c r="DQ25" i="5"/>
  <c r="DS24" i="5"/>
  <c r="DR25" i="5"/>
  <c r="DC25" i="5"/>
  <c r="DB26" i="5" s="1"/>
  <c r="DE24" i="5"/>
  <c r="DD25" i="5"/>
  <c r="AG27" i="5"/>
  <c r="AG28" i="5" s="1"/>
  <c r="CL23" i="5"/>
  <c r="CM23" i="5"/>
  <c r="CO23" i="5" s="1"/>
  <c r="BY23" i="5"/>
  <c r="BK24" i="5"/>
  <c r="BI24" i="5"/>
  <c r="BJ24" i="5"/>
  <c r="BL24" i="5" s="1"/>
  <c r="AW24" i="5"/>
  <c r="AH28" i="5"/>
  <c r="AI26" i="5"/>
  <c r="S25" i="5"/>
  <c r="U25" i="5" s="1"/>
  <c r="T25" i="5"/>
  <c r="R25" i="5"/>
  <c r="D23" i="5"/>
  <c r="B23" i="5"/>
  <c r="C23" i="5"/>
  <c r="E22" i="5"/>
  <c r="B18" i="4"/>
  <c r="C18" i="4"/>
  <c r="E18" i="4" s="1"/>
  <c r="D30" i="17" l="1"/>
  <c r="C131" i="18"/>
  <c r="E130" i="18"/>
  <c r="E29" i="18"/>
  <c r="C30" i="18"/>
  <c r="D30" i="18"/>
  <c r="B30" i="18"/>
  <c r="B30" i="17"/>
  <c r="E29" i="17"/>
  <c r="C30" i="17"/>
  <c r="F40" i="16"/>
  <c r="F41" i="16" s="1"/>
  <c r="G41" i="16"/>
  <c r="B30" i="16"/>
  <c r="A31" i="16"/>
  <c r="C30" i="16"/>
  <c r="B31" i="16" s="1"/>
  <c r="D18" i="4"/>
  <c r="D30" i="14"/>
  <c r="A30" i="14"/>
  <c r="C30" i="14"/>
  <c r="E30" i="14" s="1"/>
  <c r="B30" i="14"/>
  <c r="B57" i="11"/>
  <c r="C56" i="11"/>
  <c r="AH29" i="5"/>
  <c r="AJ29" i="5" s="1"/>
  <c r="AJ28" i="5"/>
  <c r="AU25" i="5"/>
  <c r="AV26" i="5" s="1"/>
  <c r="AX26" i="5" s="1"/>
  <c r="A25" i="5"/>
  <c r="H24" i="5"/>
  <c r="I24" i="5" s="1"/>
  <c r="AV25" i="5"/>
  <c r="AX25" i="5" s="1"/>
  <c r="BZ23" i="5"/>
  <c r="BX24" i="5"/>
  <c r="F25" i="5"/>
  <c r="G24" i="5"/>
  <c r="DP26" i="5"/>
  <c r="DR26" i="5"/>
  <c r="DS25" i="5"/>
  <c r="DQ26" i="5"/>
  <c r="DD26" i="5"/>
  <c r="DD27" i="5" s="1"/>
  <c r="DE25" i="5"/>
  <c r="DC26" i="5"/>
  <c r="CM24" i="5"/>
  <c r="CO24" i="5" s="1"/>
  <c r="CN24" i="5"/>
  <c r="CL24" i="5"/>
  <c r="BY24" i="5"/>
  <c r="BJ25" i="5"/>
  <c r="BL25" i="5" s="1"/>
  <c r="BI25" i="5"/>
  <c r="BK25" i="5"/>
  <c r="AW25" i="5"/>
  <c r="AG29" i="5"/>
  <c r="AG30" i="5" s="1"/>
  <c r="R26" i="5"/>
  <c r="T26" i="5"/>
  <c r="S26" i="5"/>
  <c r="U26" i="5" s="1"/>
  <c r="C24" i="5"/>
  <c r="E23" i="5"/>
  <c r="D24" i="5"/>
  <c r="B24" i="5"/>
  <c r="B19" i="4"/>
  <c r="C19" i="4"/>
  <c r="E19" i="4" s="1"/>
  <c r="B31" i="17" l="1"/>
  <c r="E131" i="18"/>
  <c r="C132" i="18"/>
  <c r="B132" i="18"/>
  <c r="B133" i="18" s="1"/>
  <c r="D132" i="18"/>
  <c r="D133" i="18" s="1"/>
  <c r="B31" i="18"/>
  <c r="D31" i="18"/>
  <c r="E30" i="18"/>
  <c r="C31" i="18"/>
  <c r="E30" i="17"/>
  <c r="C31" i="17"/>
  <c r="D31" i="17"/>
  <c r="G42" i="16"/>
  <c r="E41" i="16"/>
  <c r="E42" i="16" s="1"/>
  <c r="C31" i="16"/>
  <c r="A32" i="16"/>
  <c r="D31" i="16"/>
  <c r="D32" i="16" s="1"/>
  <c r="B31" i="14"/>
  <c r="D19" i="4"/>
  <c r="A31" i="14"/>
  <c r="C31" i="14"/>
  <c r="E31" i="14" s="1"/>
  <c r="D31" i="14"/>
  <c r="D32" i="14" s="1"/>
  <c r="B58" i="11"/>
  <c r="C57" i="11"/>
  <c r="A26" i="5"/>
  <c r="H25" i="5"/>
  <c r="I25" i="5" s="1"/>
  <c r="AU26" i="5"/>
  <c r="AV27" i="5" s="1"/>
  <c r="AX27" i="5" s="1"/>
  <c r="BX25" i="5"/>
  <c r="BZ24" i="5"/>
  <c r="BW25" i="5"/>
  <c r="BW26" i="5" s="1"/>
  <c r="F26" i="5"/>
  <c r="G25" i="5"/>
  <c r="DS26" i="5"/>
  <c r="DQ27" i="5"/>
  <c r="DR27" i="5"/>
  <c r="DP27" i="5"/>
  <c r="DC27" i="5"/>
  <c r="DD28" i="5" s="1"/>
  <c r="DE26" i="5"/>
  <c r="DB27" i="5"/>
  <c r="DB28" i="5" s="1"/>
  <c r="BK26" i="5"/>
  <c r="BI26" i="5"/>
  <c r="CL25" i="5"/>
  <c r="CM25" i="5"/>
  <c r="CO25" i="5" s="1"/>
  <c r="CN25" i="5"/>
  <c r="BY25" i="5"/>
  <c r="BY26" i="5" s="1"/>
  <c r="BJ26" i="5"/>
  <c r="BL26" i="5" s="1"/>
  <c r="AW26" i="5"/>
  <c r="AW27" i="5" s="1"/>
  <c r="AH30" i="5"/>
  <c r="T27" i="5"/>
  <c r="AI27" i="5"/>
  <c r="R27" i="5"/>
  <c r="S27" i="5"/>
  <c r="U27" i="5" s="1"/>
  <c r="D25" i="5"/>
  <c r="B25" i="5"/>
  <c r="E24" i="5"/>
  <c r="C25" i="5"/>
  <c r="B20" i="4"/>
  <c r="C20" i="4"/>
  <c r="E20" i="4" s="1"/>
  <c r="E132" i="18" l="1"/>
  <c r="C133" i="18"/>
  <c r="C32" i="18"/>
  <c r="E31" i="18"/>
  <c r="B32" i="18"/>
  <c r="D32" i="18"/>
  <c r="C32" i="17"/>
  <c r="E31" i="17"/>
  <c r="D32" i="17"/>
  <c r="B32" i="17"/>
  <c r="F42" i="16"/>
  <c r="F43" i="16" s="1"/>
  <c r="C32" i="16"/>
  <c r="A33" i="16"/>
  <c r="B32" i="16"/>
  <c r="B32" i="14"/>
  <c r="D20" i="4"/>
  <c r="C32" i="14"/>
  <c r="E32" i="14" s="1"/>
  <c r="A32" i="14"/>
  <c r="B59" i="11"/>
  <c r="C58" i="11"/>
  <c r="BZ25" i="5"/>
  <c r="BX26" i="5"/>
  <c r="AH31" i="5"/>
  <c r="AJ31" i="5" s="1"/>
  <c r="AJ30" i="5"/>
  <c r="AU27" i="5"/>
  <c r="AV28" i="5" s="1"/>
  <c r="AX28" i="5" s="1"/>
  <c r="A27" i="5"/>
  <c r="H26" i="5"/>
  <c r="I26" i="5" s="1"/>
  <c r="F27" i="5"/>
  <c r="G26" i="5"/>
  <c r="DP28" i="5"/>
  <c r="DR28" i="5"/>
  <c r="DQ28" i="5"/>
  <c r="DS27" i="5"/>
  <c r="DC28" i="5"/>
  <c r="DE27" i="5"/>
  <c r="CM26" i="5"/>
  <c r="CO26" i="5" s="1"/>
  <c r="CN26" i="5"/>
  <c r="CL26" i="5"/>
  <c r="BJ27" i="5"/>
  <c r="BL27" i="5" s="1"/>
  <c r="BK27" i="5"/>
  <c r="BI27" i="5"/>
  <c r="AG31" i="5"/>
  <c r="R28" i="5"/>
  <c r="AI28" i="5"/>
  <c r="S28" i="5"/>
  <c r="U28" i="5" s="1"/>
  <c r="T28" i="5"/>
  <c r="E25" i="5"/>
  <c r="C26" i="5"/>
  <c r="B26" i="5"/>
  <c r="D26" i="5"/>
  <c r="C21" i="4"/>
  <c r="E21" i="4" s="1"/>
  <c r="B21" i="4"/>
  <c r="B33" i="17" l="1"/>
  <c r="D33" i="17"/>
  <c r="C134" i="18"/>
  <c r="E133" i="18"/>
  <c r="B134" i="18"/>
  <c r="B135" i="18" s="1"/>
  <c r="D134" i="18"/>
  <c r="D135" i="18" s="1"/>
  <c r="D33" i="18"/>
  <c r="B33" i="18"/>
  <c r="C33" i="18"/>
  <c r="E32" i="18"/>
  <c r="C33" i="17"/>
  <c r="E32" i="17"/>
  <c r="G43" i="16"/>
  <c r="G44" i="16" s="1"/>
  <c r="E43" i="16"/>
  <c r="E44" i="16" s="1"/>
  <c r="B33" i="16"/>
  <c r="A34" i="16"/>
  <c r="C33" i="16"/>
  <c r="D33" i="16"/>
  <c r="D21" i="4"/>
  <c r="A33" i="14"/>
  <c r="C33" i="14"/>
  <c r="E33" i="14" s="1"/>
  <c r="D33" i="14"/>
  <c r="B33" i="14"/>
  <c r="B60" i="11"/>
  <c r="C59" i="11"/>
  <c r="BX27" i="5"/>
  <c r="BZ26" i="5"/>
  <c r="A28" i="5"/>
  <c r="H27" i="5"/>
  <c r="I27" i="5" s="1"/>
  <c r="AU28" i="5"/>
  <c r="AV29" i="5" s="1"/>
  <c r="AX29" i="5" s="1"/>
  <c r="BW27" i="5"/>
  <c r="BW28" i="5" s="1"/>
  <c r="F28" i="5"/>
  <c r="G27" i="5"/>
  <c r="DR29" i="5"/>
  <c r="DQ29" i="5"/>
  <c r="DR30" i="5" s="1"/>
  <c r="DS28" i="5"/>
  <c r="DP29" i="5"/>
  <c r="DC29" i="5"/>
  <c r="DE28" i="5"/>
  <c r="DD29" i="5"/>
  <c r="DB29" i="5"/>
  <c r="CL27" i="5"/>
  <c r="CN27" i="5"/>
  <c r="CM27" i="5"/>
  <c r="CO27" i="5" s="1"/>
  <c r="BY27" i="5"/>
  <c r="BY28" i="5" s="1"/>
  <c r="BK28" i="5"/>
  <c r="BI28" i="5"/>
  <c r="BJ28" i="5"/>
  <c r="BL28" i="5" s="1"/>
  <c r="AW28" i="5"/>
  <c r="AG32" i="5"/>
  <c r="AH32" i="5"/>
  <c r="AJ32" i="5" s="1"/>
  <c r="AI29" i="5"/>
  <c r="T29" i="5"/>
  <c r="S29" i="5"/>
  <c r="U29" i="5" s="1"/>
  <c r="R29" i="5"/>
  <c r="D27" i="5"/>
  <c r="C27" i="5"/>
  <c r="E26" i="5"/>
  <c r="B27" i="5"/>
  <c r="C22" i="4"/>
  <c r="E22" i="4" s="1"/>
  <c r="B22" i="4"/>
  <c r="D34" i="17" l="1"/>
  <c r="C135" i="18"/>
  <c r="B136" i="18" s="1"/>
  <c r="E134" i="18"/>
  <c r="E33" i="18"/>
  <c r="C34" i="18"/>
  <c r="B34" i="18"/>
  <c r="D34" i="18"/>
  <c r="E33" i="17"/>
  <c r="C34" i="17"/>
  <c r="B34" i="17"/>
  <c r="F44" i="16"/>
  <c r="F45" i="16" s="1"/>
  <c r="E45" i="16"/>
  <c r="E46" i="16" s="1"/>
  <c r="G45" i="16"/>
  <c r="G46" i="16" s="1"/>
  <c r="D34" i="16"/>
  <c r="C34" i="16"/>
  <c r="A35" i="16"/>
  <c r="B34" i="16"/>
  <c r="B35" i="16" s="1"/>
  <c r="B34" i="14"/>
  <c r="D22" i="4"/>
  <c r="D34" i="14"/>
  <c r="C34" i="14"/>
  <c r="E34" i="14" s="1"/>
  <c r="A34" i="14"/>
  <c r="B61" i="11"/>
  <c r="C60" i="11"/>
  <c r="AU29" i="5"/>
  <c r="AV30" i="5" s="1"/>
  <c r="AX30" i="5" s="1"/>
  <c r="A29" i="5"/>
  <c r="H28" i="5"/>
  <c r="I28" i="5" s="1"/>
  <c r="BZ27" i="5"/>
  <c r="BX28" i="5"/>
  <c r="F29" i="5"/>
  <c r="G28" i="5"/>
  <c r="DP30" i="5"/>
  <c r="DS29" i="5"/>
  <c r="DQ30" i="5"/>
  <c r="DB30" i="5"/>
  <c r="DD30" i="5"/>
  <c r="DE29" i="5"/>
  <c r="DC30" i="5"/>
  <c r="DD31" i="5" s="1"/>
  <c r="AH33" i="5"/>
  <c r="AJ33" i="5" s="1"/>
  <c r="CM28" i="5"/>
  <c r="CO28" i="5" s="1"/>
  <c r="CL28" i="5"/>
  <c r="CN28" i="5"/>
  <c r="BJ29" i="5"/>
  <c r="BL29" i="5" s="1"/>
  <c r="BK29" i="5"/>
  <c r="BI29" i="5"/>
  <c r="AW29" i="5"/>
  <c r="AG33" i="5"/>
  <c r="AI30" i="5"/>
  <c r="R30" i="5"/>
  <c r="T30" i="5"/>
  <c r="S30" i="5"/>
  <c r="U30" i="5" s="1"/>
  <c r="D28" i="5"/>
  <c r="B28" i="5"/>
  <c r="C28" i="5"/>
  <c r="E27" i="5"/>
  <c r="B23" i="4"/>
  <c r="C23" i="4"/>
  <c r="E23" i="4" s="1"/>
  <c r="E135" i="18" l="1"/>
  <c r="C136" i="18"/>
  <c r="D136" i="18"/>
  <c r="D137" i="18" s="1"/>
  <c r="E34" i="18"/>
  <c r="C35" i="18"/>
  <c r="D35" i="18"/>
  <c r="B35" i="18"/>
  <c r="E34" i="17"/>
  <c r="C35" i="17"/>
  <c r="B35" i="17"/>
  <c r="D35" i="17"/>
  <c r="F46" i="16"/>
  <c r="F47" i="16" s="1"/>
  <c r="C35" i="16"/>
  <c r="A36" i="16"/>
  <c r="D35" i="16"/>
  <c r="D36" i="16" s="1"/>
  <c r="D35" i="14"/>
  <c r="D36" i="14" s="1"/>
  <c r="D23" i="4"/>
  <c r="A35" i="14"/>
  <c r="C35" i="14"/>
  <c r="E35" i="14" s="1"/>
  <c r="B35" i="14"/>
  <c r="B62" i="11"/>
  <c r="C61" i="11"/>
  <c r="BZ28" i="5"/>
  <c r="BX29" i="5"/>
  <c r="A30" i="5"/>
  <c r="H29" i="5"/>
  <c r="I29" i="5" s="1"/>
  <c r="AU30" i="5"/>
  <c r="AV31" i="5" s="1"/>
  <c r="AX31" i="5" s="1"/>
  <c r="BW29" i="5"/>
  <c r="BW30" i="5" s="1"/>
  <c r="F30" i="5"/>
  <c r="G29" i="5"/>
  <c r="DQ31" i="5"/>
  <c r="DS30" i="5"/>
  <c r="DP31" i="5"/>
  <c r="DR31" i="5"/>
  <c r="DC31" i="5"/>
  <c r="DE30" i="5"/>
  <c r="DB31" i="5"/>
  <c r="AG34" i="5"/>
  <c r="CL29" i="5"/>
  <c r="CM29" i="5"/>
  <c r="CO29" i="5" s="1"/>
  <c r="CN29" i="5"/>
  <c r="BY29" i="5"/>
  <c r="BY30" i="5" s="1"/>
  <c r="BI30" i="5"/>
  <c r="BK30" i="5"/>
  <c r="BJ30" i="5"/>
  <c r="BL30" i="5" s="1"/>
  <c r="AW30" i="5"/>
  <c r="AH34" i="5"/>
  <c r="AJ34" i="5" s="1"/>
  <c r="AI31" i="5"/>
  <c r="AI32" i="5" s="1"/>
  <c r="S31" i="5"/>
  <c r="U31" i="5" s="1"/>
  <c r="R31" i="5"/>
  <c r="T31" i="5"/>
  <c r="E28" i="5"/>
  <c r="C29" i="5"/>
  <c r="B29" i="5"/>
  <c r="D29" i="5"/>
  <c r="C24" i="4"/>
  <c r="E24" i="4" s="1"/>
  <c r="B24" i="4"/>
  <c r="E136" i="18" l="1"/>
  <c r="C137" i="18"/>
  <c r="B137" i="18"/>
  <c r="B138" i="18" s="1"/>
  <c r="B36" i="18"/>
  <c r="D36" i="18"/>
  <c r="C36" i="18"/>
  <c r="D37" i="18" s="1"/>
  <c r="E35" i="18"/>
  <c r="D36" i="17"/>
  <c r="B36" i="17"/>
  <c r="C36" i="17"/>
  <c r="E35" i="17"/>
  <c r="E47" i="16"/>
  <c r="E48" i="16" s="1"/>
  <c r="G47" i="16"/>
  <c r="G48" i="16" s="1"/>
  <c r="C36" i="16"/>
  <c r="A37" i="16"/>
  <c r="B36" i="16"/>
  <c r="B37" i="16" s="1"/>
  <c r="B36" i="14"/>
  <c r="D24" i="4"/>
  <c r="C36" i="14"/>
  <c r="E36" i="14" s="1"/>
  <c r="A36" i="14"/>
  <c r="C62" i="11"/>
  <c r="BW31" i="5"/>
  <c r="A31" i="5"/>
  <c r="H30" i="5"/>
  <c r="I30" i="5" s="1"/>
  <c r="BZ29" i="5"/>
  <c r="BX30" i="5"/>
  <c r="AU31" i="5"/>
  <c r="AV32" i="5" s="1"/>
  <c r="AX32" i="5" s="1"/>
  <c r="F31" i="5"/>
  <c r="G30" i="5"/>
  <c r="DP32" i="5"/>
  <c r="DR32" i="5"/>
  <c r="DQ32" i="5"/>
  <c r="DS31" i="5"/>
  <c r="DB32" i="5"/>
  <c r="DC32" i="5"/>
  <c r="DE31" i="5"/>
  <c r="DD32" i="5"/>
  <c r="DD33" i="5" s="1"/>
  <c r="CN30" i="5"/>
  <c r="AH35" i="5"/>
  <c r="AJ35" i="5" s="1"/>
  <c r="CL30" i="5"/>
  <c r="CM30" i="5"/>
  <c r="BY31" i="5"/>
  <c r="BJ31" i="5"/>
  <c r="BL31" i="5" s="1"/>
  <c r="BK31" i="5"/>
  <c r="BI31" i="5"/>
  <c r="AW31" i="5"/>
  <c r="AU32" i="5"/>
  <c r="AV33" i="5" s="1"/>
  <c r="AX33" i="5" s="1"/>
  <c r="AG35" i="5"/>
  <c r="AI33" i="5"/>
  <c r="T32" i="5"/>
  <c r="R32" i="5"/>
  <c r="S32" i="5"/>
  <c r="U32" i="5" s="1"/>
  <c r="D30" i="5"/>
  <c r="E29" i="5"/>
  <c r="C30" i="5"/>
  <c r="B30" i="5"/>
  <c r="B25" i="4"/>
  <c r="C25" i="4"/>
  <c r="E25" i="4" s="1"/>
  <c r="B37" i="17" l="1"/>
  <c r="C138" i="18"/>
  <c r="E137" i="18"/>
  <c r="D138" i="18"/>
  <c r="D139" i="18" s="1"/>
  <c r="C37" i="18"/>
  <c r="E36" i="18"/>
  <c r="D38" i="18"/>
  <c r="B37" i="18"/>
  <c r="B38" i="18" s="1"/>
  <c r="C37" i="17"/>
  <c r="E36" i="17"/>
  <c r="D37" i="17"/>
  <c r="D37" i="14"/>
  <c r="F48" i="16"/>
  <c r="F49" i="16" s="1"/>
  <c r="A38" i="16"/>
  <c r="C37" i="16"/>
  <c r="D37" i="16"/>
  <c r="D38" i="16" s="1"/>
  <c r="D25" i="4"/>
  <c r="B37" i="14"/>
  <c r="C37" i="14"/>
  <c r="E37" i="14" s="1"/>
  <c r="A37" i="14"/>
  <c r="BZ30" i="5"/>
  <c r="BX31" i="5"/>
  <c r="CL31" i="5"/>
  <c r="CO30" i="5"/>
  <c r="A32" i="5"/>
  <c r="H31" i="5"/>
  <c r="I31" i="5" s="1"/>
  <c r="F32" i="5"/>
  <c r="G31" i="5"/>
  <c r="DQ33" i="5"/>
  <c r="DS32" i="5"/>
  <c r="DP33" i="5"/>
  <c r="DR33" i="5"/>
  <c r="DC33" i="5"/>
  <c r="DD34" i="5" s="1"/>
  <c r="DE32" i="5"/>
  <c r="DB33" i="5"/>
  <c r="AG36" i="5"/>
  <c r="CM31" i="5"/>
  <c r="CO31" i="5" s="1"/>
  <c r="CN31" i="5"/>
  <c r="BI32" i="5"/>
  <c r="BK32" i="5"/>
  <c r="BJ32" i="5"/>
  <c r="BL32" i="5" s="1"/>
  <c r="AU33" i="5"/>
  <c r="AV34" i="5" s="1"/>
  <c r="AX34" i="5" s="1"/>
  <c r="AW32" i="5"/>
  <c r="AH36" i="5"/>
  <c r="AI34" i="5"/>
  <c r="R33" i="5"/>
  <c r="T33" i="5"/>
  <c r="S33" i="5"/>
  <c r="U33" i="5" s="1"/>
  <c r="B31" i="5"/>
  <c r="D31" i="5"/>
  <c r="C31" i="5"/>
  <c r="E30" i="5"/>
  <c r="B26" i="4"/>
  <c r="C26" i="4"/>
  <c r="C139" i="18" l="1"/>
  <c r="E138" i="18"/>
  <c r="D140" i="18"/>
  <c r="B139" i="18"/>
  <c r="B140" i="18" s="1"/>
  <c r="D38" i="17"/>
  <c r="E37" i="18"/>
  <c r="C38" i="18"/>
  <c r="D39" i="18" s="1"/>
  <c r="E37" i="17"/>
  <c r="C38" i="17"/>
  <c r="B38" i="17"/>
  <c r="E49" i="16"/>
  <c r="E50" i="16" s="1"/>
  <c r="G49" i="16"/>
  <c r="G50" i="16" s="1"/>
  <c r="C38" i="16"/>
  <c r="A39" i="16"/>
  <c r="B38" i="16"/>
  <c r="B39" i="16" s="1"/>
  <c r="D26" i="4"/>
  <c r="A38" i="14"/>
  <c r="C38" i="14"/>
  <c r="E38" i="14" s="1"/>
  <c r="B38" i="14"/>
  <c r="B39" i="14" s="1"/>
  <c r="D38" i="14"/>
  <c r="A33" i="5"/>
  <c r="H32" i="5"/>
  <c r="I32" i="5" s="1"/>
  <c r="BZ31" i="5"/>
  <c r="BX32" i="5"/>
  <c r="AH37" i="5"/>
  <c r="AJ37" i="5" s="1"/>
  <c r="AJ36" i="5"/>
  <c r="BW32" i="5"/>
  <c r="BW33" i="5" s="1"/>
  <c r="F33" i="5"/>
  <c r="G32" i="5"/>
  <c r="DS33" i="5"/>
  <c r="DQ34" i="5"/>
  <c r="DR34" i="5"/>
  <c r="DP34" i="5"/>
  <c r="DB34" i="5"/>
  <c r="DE33" i="5"/>
  <c r="DC34" i="5"/>
  <c r="CM32" i="5"/>
  <c r="CO32" i="5" s="1"/>
  <c r="CN32" i="5"/>
  <c r="CL32" i="5"/>
  <c r="BY32" i="5"/>
  <c r="BY33" i="5" s="1"/>
  <c r="BJ33" i="5"/>
  <c r="BL33" i="5" s="1"/>
  <c r="BK33" i="5"/>
  <c r="BI33" i="5"/>
  <c r="AU34" i="5"/>
  <c r="AV35" i="5" s="1"/>
  <c r="AX35" i="5" s="1"/>
  <c r="AW33" i="5"/>
  <c r="AG37" i="5"/>
  <c r="AI35" i="5"/>
  <c r="S34" i="5"/>
  <c r="U34" i="5" s="1"/>
  <c r="R34" i="5"/>
  <c r="T34" i="5"/>
  <c r="C32" i="5"/>
  <c r="E31" i="5"/>
  <c r="D32" i="5"/>
  <c r="B32" i="5"/>
  <c r="B27" i="4"/>
  <c r="E26" i="4"/>
  <c r="C27" i="4"/>
  <c r="E27" i="4" s="1"/>
  <c r="D39" i="17" l="1"/>
  <c r="C140" i="18"/>
  <c r="B141" i="18" s="1"/>
  <c r="E139" i="18"/>
  <c r="E38" i="18"/>
  <c r="C39" i="18"/>
  <c r="B39" i="18"/>
  <c r="B40" i="18" s="1"/>
  <c r="B39" i="17"/>
  <c r="E38" i="17"/>
  <c r="C39" i="17"/>
  <c r="E51" i="16"/>
  <c r="E52" i="16" s="1"/>
  <c r="F50" i="16"/>
  <c r="F51" i="16" s="1"/>
  <c r="A40" i="16"/>
  <c r="C39" i="16"/>
  <c r="D39" i="16"/>
  <c r="D40" i="16" s="1"/>
  <c r="D39" i="14"/>
  <c r="D27" i="4"/>
  <c r="A39" i="14"/>
  <c r="C39" i="14"/>
  <c r="E39" i="14" s="1"/>
  <c r="BX33" i="5"/>
  <c r="BZ32" i="5"/>
  <c r="AG38" i="5"/>
  <c r="A34" i="5"/>
  <c r="H33" i="5"/>
  <c r="I33" i="5" s="1"/>
  <c r="F34" i="5"/>
  <c r="G33" i="5"/>
  <c r="DS34" i="5"/>
  <c r="DQ35" i="5"/>
  <c r="DP35" i="5"/>
  <c r="DR35" i="5"/>
  <c r="DC35" i="5"/>
  <c r="DE34" i="5"/>
  <c r="DD35" i="5"/>
  <c r="DD36" i="5" s="1"/>
  <c r="DB35" i="5"/>
  <c r="DB36" i="5" s="1"/>
  <c r="CL33" i="5"/>
  <c r="CN33" i="5"/>
  <c r="CM33" i="5"/>
  <c r="CO33" i="5" s="1"/>
  <c r="BI34" i="5"/>
  <c r="BK34" i="5"/>
  <c r="BJ34" i="5"/>
  <c r="BL34" i="5" s="1"/>
  <c r="AW34" i="5"/>
  <c r="AU35" i="5"/>
  <c r="AV36" i="5" s="1"/>
  <c r="AX36" i="5" s="1"/>
  <c r="AH38" i="5"/>
  <c r="R35" i="5"/>
  <c r="T35" i="5"/>
  <c r="S35" i="5"/>
  <c r="U35" i="5" s="1"/>
  <c r="B33" i="5"/>
  <c r="D33" i="5"/>
  <c r="C33" i="5"/>
  <c r="E32" i="5"/>
  <c r="C28" i="4"/>
  <c r="E28" i="4" s="1"/>
  <c r="B28" i="4"/>
  <c r="B40" i="17" l="1"/>
  <c r="E140" i="18"/>
  <c r="C141" i="18"/>
  <c r="D141" i="18"/>
  <c r="D142" i="18" s="1"/>
  <c r="C40" i="18"/>
  <c r="E39" i="18"/>
  <c r="D40" i="18"/>
  <c r="C40" i="17"/>
  <c r="E39" i="17"/>
  <c r="D40" i="17"/>
  <c r="B40" i="14"/>
  <c r="F52" i="16"/>
  <c r="F53" i="16" s="1"/>
  <c r="G51" i="16"/>
  <c r="G52" i="16" s="1"/>
  <c r="G53" i="16" s="1"/>
  <c r="G54" i="16" s="1"/>
  <c r="A41" i="16"/>
  <c r="C40" i="16"/>
  <c r="D41" i="16" s="1"/>
  <c r="B40" i="16"/>
  <c r="D28" i="4"/>
  <c r="A40" i="14"/>
  <c r="C40" i="14"/>
  <c r="E40" i="14" s="1"/>
  <c r="D40" i="14"/>
  <c r="D41" i="14" s="1"/>
  <c r="A35" i="5"/>
  <c r="H34" i="5"/>
  <c r="I34" i="5" s="1"/>
  <c r="AH39" i="5"/>
  <c r="AJ39" i="5" s="1"/>
  <c r="AJ38" i="5"/>
  <c r="BZ33" i="5"/>
  <c r="BX34" i="5"/>
  <c r="BW34" i="5"/>
  <c r="BW35" i="5" s="1"/>
  <c r="F35" i="5"/>
  <c r="G34" i="5"/>
  <c r="DR36" i="5"/>
  <c r="DP36" i="5"/>
  <c r="DQ36" i="5"/>
  <c r="DS35" i="5"/>
  <c r="DC36" i="5"/>
  <c r="DE35" i="5"/>
  <c r="CM34" i="5"/>
  <c r="CO34" i="5" s="1"/>
  <c r="CN34" i="5"/>
  <c r="CL34" i="5"/>
  <c r="BY34" i="5"/>
  <c r="BJ35" i="5"/>
  <c r="BL35" i="5" s="1"/>
  <c r="BI35" i="5"/>
  <c r="BK35" i="5"/>
  <c r="AU36" i="5"/>
  <c r="AV37" i="5" s="1"/>
  <c r="AX37" i="5" s="1"/>
  <c r="AW35" i="5"/>
  <c r="AG39" i="5"/>
  <c r="R36" i="5"/>
  <c r="AI36" i="5"/>
  <c r="T36" i="5"/>
  <c r="S36" i="5"/>
  <c r="U36" i="5" s="1"/>
  <c r="B34" i="5"/>
  <c r="D34" i="5"/>
  <c r="E33" i="5"/>
  <c r="C34" i="5"/>
  <c r="C29" i="4"/>
  <c r="E29" i="4" s="1"/>
  <c r="B29" i="4"/>
  <c r="C142" i="18" l="1"/>
  <c r="E141" i="18"/>
  <c r="B142" i="18"/>
  <c r="B143" i="18" s="1"/>
  <c r="D41" i="18"/>
  <c r="C41" i="18"/>
  <c r="D42" i="18" s="1"/>
  <c r="E40" i="18"/>
  <c r="B41" i="18"/>
  <c r="D41" i="17"/>
  <c r="C41" i="17"/>
  <c r="E40" i="17"/>
  <c r="B41" i="17"/>
  <c r="B42" i="17" s="1"/>
  <c r="E53" i="16"/>
  <c r="E54" i="16" s="1"/>
  <c r="B41" i="16"/>
  <c r="C41" i="16"/>
  <c r="A42" i="16"/>
  <c r="D29" i="4"/>
  <c r="C41" i="14"/>
  <c r="E41" i="14" s="1"/>
  <c r="A41" i="14"/>
  <c r="B41" i="14"/>
  <c r="BX35" i="5"/>
  <c r="BW36" i="5" s="1"/>
  <c r="BZ34" i="5"/>
  <c r="C30" i="4"/>
  <c r="E30" i="4" s="1"/>
  <c r="AG40" i="5"/>
  <c r="CL35" i="5"/>
  <c r="A36" i="5"/>
  <c r="H35" i="5"/>
  <c r="I35" i="5" s="1"/>
  <c r="F36" i="5"/>
  <c r="G35" i="5"/>
  <c r="DQ37" i="5"/>
  <c r="DS36" i="5"/>
  <c r="DR37" i="5"/>
  <c r="DP37" i="5"/>
  <c r="DC37" i="5"/>
  <c r="DE36" i="5"/>
  <c r="DD37" i="5"/>
  <c r="DB37" i="5"/>
  <c r="CN35" i="5"/>
  <c r="CM35" i="5"/>
  <c r="CO35" i="5" s="1"/>
  <c r="BY35" i="5"/>
  <c r="BY36" i="5" s="1"/>
  <c r="BK36" i="5"/>
  <c r="BI36" i="5"/>
  <c r="BJ36" i="5"/>
  <c r="BL36" i="5" s="1"/>
  <c r="AU37" i="5"/>
  <c r="AV38" i="5" s="1"/>
  <c r="AX38" i="5" s="1"/>
  <c r="AW36" i="5"/>
  <c r="AH40" i="5"/>
  <c r="AI37" i="5"/>
  <c r="S37" i="5"/>
  <c r="U37" i="5" s="1"/>
  <c r="T37" i="5"/>
  <c r="R37" i="5"/>
  <c r="D35" i="5"/>
  <c r="B35" i="5"/>
  <c r="E34" i="5"/>
  <c r="C35" i="5"/>
  <c r="B30" i="4"/>
  <c r="C31" i="4" s="1"/>
  <c r="D42" i="17" l="1"/>
  <c r="C143" i="18"/>
  <c r="E142" i="18"/>
  <c r="B144" i="18"/>
  <c r="D143" i="18"/>
  <c r="D144" i="18" s="1"/>
  <c r="B42" i="18"/>
  <c r="E41" i="18"/>
  <c r="C42" i="18"/>
  <c r="D43" i="18" s="1"/>
  <c r="E41" i="17"/>
  <c r="C42" i="17"/>
  <c r="B42" i="14"/>
  <c r="F54" i="16"/>
  <c r="A43" i="16"/>
  <c r="C42" i="16"/>
  <c r="B42" i="16"/>
  <c r="B43" i="16" s="1"/>
  <c r="D42" i="16"/>
  <c r="D43" i="16" s="1"/>
  <c r="D30" i="4"/>
  <c r="D31" i="4" s="1"/>
  <c r="C42" i="14"/>
  <c r="E42" i="14" s="1"/>
  <c r="D42" i="14"/>
  <c r="A42" i="14"/>
  <c r="A37" i="5"/>
  <c r="H36" i="5"/>
  <c r="I36" i="5" s="1"/>
  <c r="AH41" i="5"/>
  <c r="AJ41" i="5" s="1"/>
  <c r="AJ40" i="5"/>
  <c r="BZ35" i="5"/>
  <c r="BX36" i="5"/>
  <c r="F37" i="5"/>
  <c r="G36" i="5"/>
  <c r="DP38" i="5"/>
  <c r="DR38" i="5"/>
  <c r="DS37" i="5"/>
  <c r="DQ38" i="5"/>
  <c r="DB38" i="5"/>
  <c r="DD38" i="5"/>
  <c r="DE37" i="5"/>
  <c r="DC38" i="5"/>
  <c r="CM36" i="5"/>
  <c r="CO36" i="5" s="1"/>
  <c r="CN36" i="5"/>
  <c r="CL36" i="5"/>
  <c r="BJ37" i="5"/>
  <c r="BL37" i="5" s="1"/>
  <c r="BI37" i="5"/>
  <c r="BK37" i="5"/>
  <c r="AU38" i="5"/>
  <c r="AV39" i="5" s="1"/>
  <c r="AX39" i="5" s="1"/>
  <c r="AW37" i="5"/>
  <c r="AW38" i="5" s="1"/>
  <c r="AG41" i="5"/>
  <c r="AI38" i="5"/>
  <c r="AI39" i="5" s="1"/>
  <c r="S38" i="5"/>
  <c r="U38" i="5" s="1"/>
  <c r="R38" i="5"/>
  <c r="T38" i="5"/>
  <c r="D36" i="5"/>
  <c r="B36" i="5"/>
  <c r="C36" i="5"/>
  <c r="E35" i="5"/>
  <c r="B31" i="4"/>
  <c r="B32" i="4" s="1"/>
  <c r="E31" i="4"/>
  <c r="D43" i="17" l="1"/>
  <c r="C144" i="18"/>
  <c r="B145" i="18" s="1"/>
  <c r="E143" i="18"/>
  <c r="E42" i="18"/>
  <c r="C43" i="18"/>
  <c r="B43" i="18"/>
  <c r="E42" i="17"/>
  <c r="C43" i="17"/>
  <c r="B43" i="17"/>
  <c r="B43" i="14"/>
  <c r="D43" i="14"/>
  <c r="F55" i="16"/>
  <c r="F56" i="16" s="1"/>
  <c r="G55" i="16"/>
  <c r="G56" i="16" s="1"/>
  <c r="G57" i="16" s="1"/>
  <c r="E55" i="16"/>
  <c r="C43" i="16"/>
  <c r="D44" i="16" s="1"/>
  <c r="A44" i="16"/>
  <c r="B44" i="16"/>
  <c r="C32" i="4"/>
  <c r="E32" i="4" s="1"/>
  <c r="D32" i="4"/>
  <c r="A43" i="14"/>
  <c r="C43" i="14"/>
  <c r="E43" i="14" s="1"/>
  <c r="BX37" i="5"/>
  <c r="BZ36" i="5"/>
  <c r="AG42" i="5"/>
  <c r="A38" i="5"/>
  <c r="H37" i="5"/>
  <c r="I37" i="5" s="1"/>
  <c r="BW37" i="5"/>
  <c r="BW38" i="5" s="1"/>
  <c r="F38" i="5"/>
  <c r="G37" i="5"/>
  <c r="DS38" i="5"/>
  <c r="DQ39" i="5"/>
  <c r="DR39" i="5"/>
  <c r="DR40" i="5" s="1"/>
  <c r="DP39" i="5"/>
  <c r="DP40" i="5" s="1"/>
  <c r="DC39" i="5"/>
  <c r="DE38" i="5"/>
  <c r="DD39" i="5"/>
  <c r="DB39" i="5"/>
  <c r="CL37" i="5"/>
  <c r="CN37" i="5"/>
  <c r="CM37" i="5"/>
  <c r="CO37" i="5" s="1"/>
  <c r="BY37" i="5"/>
  <c r="BK38" i="5"/>
  <c r="BI38" i="5"/>
  <c r="BJ38" i="5"/>
  <c r="BL38" i="5" s="1"/>
  <c r="AU39" i="5"/>
  <c r="AV40" i="5" s="1"/>
  <c r="AX40" i="5" s="1"/>
  <c r="T39" i="5"/>
  <c r="AH42" i="5"/>
  <c r="R39" i="5"/>
  <c r="S39" i="5"/>
  <c r="U39" i="5" s="1"/>
  <c r="D37" i="5"/>
  <c r="B37" i="5"/>
  <c r="C37" i="5"/>
  <c r="E36" i="5"/>
  <c r="B33" i="4"/>
  <c r="C33" i="4"/>
  <c r="E33" i="4" s="1"/>
  <c r="E144" i="18" l="1"/>
  <c r="C145" i="18"/>
  <c r="D145" i="18"/>
  <c r="B44" i="18"/>
  <c r="C44" i="18"/>
  <c r="E43" i="18"/>
  <c r="D44" i="18"/>
  <c r="C44" i="17"/>
  <c r="E43" i="17"/>
  <c r="B44" i="17"/>
  <c r="D44" i="17"/>
  <c r="E56" i="16"/>
  <c r="E57" i="16" s="1"/>
  <c r="A45" i="16"/>
  <c r="C44" i="16"/>
  <c r="D45" i="16" s="1"/>
  <c r="D33" i="4"/>
  <c r="C44" i="14"/>
  <c r="E44" i="14" s="1"/>
  <c r="B44" i="14"/>
  <c r="A44" i="14"/>
  <c r="D44" i="14"/>
  <c r="A39" i="5"/>
  <c r="H38" i="5"/>
  <c r="I38" i="5" s="1"/>
  <c r="AH43" i="5"/>
  <c r="AJ43" i="5" s="1"/>
  <c r="AJ42" i="5"/>
  <c r="BZ37" i="5"/>
  <c r="BX38" i="5"/>
  <c r="F39" i="5"/>
  <c r="G38" i="5"/>
  <c r="DQ40" i="5"/>
  <c r="DR41" i="5" s="1"/>
  <c r="DS39" i="5"/>
  <c r="DD40" i="5"/>
  <c r="DB40" i="5"/>
  <c r="DC40" i="5"/>
  <c r="DE39" i="5"/>
  <c r="CM38" i="5"/>
  <c r="CO38" i="5" s="1"/>
  <c r="CL38" i="5"/>
  <c r="CN38" i="5"/>
  <c r="BY38" i="5"/>
  <c r="BJ39" i="5"/>
  <c r="BL39" i="5" s="1"/>
  <c r="BI39" i="5"/>
  <c r="BI40" i="5" s="1"/>
  <c r="BK39" i="5"/>
  <c r="AU40" i="5"/>
  <c r="AV41" i="5" s="1"/>
  <c r="AX41" i="5" s="1"/>
  <c r="AW39" i="5"/>
  <c r="AG43" i="5"/>
  <c r="AI40" i="5"/>
  <c r="S40" i="5"/>
  <c r="U40" i="5" s="1"/>
  <c r="T40" i="5"/>
  <c r="R40" i="5"/>
  <c r="D38" i="5"/>
  <c r="B38" i="5"/>
  <c r="E37" i="5"/>
  <c r="C38" i="5"/>
  <c r="B34" i="4"/>
  <c r="C34" i="4"/>
  <c r="E34" i="4" s="1"/>
  <c r="B45" i="14" l="1"/>
  <c r="D45" i="17"/>
  <c r="B45" i="17"/>
  <c r="C146" i="18"/>
  <c r="E145" i="18"/>
  <c r="D146" i="18"/>
  <c r="D147" i="18" s="1"/>
  <c r="B146" i="18"/>
  <c r="B147" i="18" s="1"/>
  <c r="C45" i="18"/>
  <c r="E44" i="18"/>
  <c r="D45" i="18"/>
  <c r="D46" i="18" s="1"/>
  <c r="B45" i="18"/>
  <c r="B46" i="18" s="1"/>
  <c r="C45" i="17"/>
  <c r="E44" i="17"/>
  <c r="F57" i="16"/>
  <c r="C45" i="16"/>
  <c r="B45" i="16"/>
  <c r="A46" i="16"/>
  <c r="D45" i="14"/>
  <c r="D34" i="4"/>
  <c r="A45" i="14"/>
  <c r="C45" i="14"/>
  <c r="E45" i="14" s="1"/>
  <c r="BX39" i="5"/>
  <c r="BZ38" i="5"/>
  <c r="BY39" i="5"/>
  <c r="CN39" i="5"/>
  <c r="A40" i="5"/>
  <c r="H39" i="5"/>
  <c r="I39" i="5" s="1"/>
  <c r="AG44" i="5"/>
  <c r="AG45" i="5" s="1"/>
  <c r="CL39" i="5"/>
  <c r="BW39" i="5"/>
  <c r="BW40" i="5" s="1"/>
  <c r="F40" i="5"/>
  <c r="G39" i="5"/>
  <c r="DP41" i="5"/>
  <c r="DQ41" i="5"/>
  <c r="DR42" i="5" s="1"/>
  <c r="DS40" i="5"/>
  <c r="DC41" i="5"/>
  <c r="DE40" i="5"/>
  <c r="DB41" i="5"/>
  <c r="DD41" i="5"/>
  <c r="AH44" i="5"/>
  <c r="CM39" i="5"/>
  <c r="BK40" i="5"/>
  <c r="BJ40" i="5"/>
  <c r="BL40" i="5" s="1"/>
  <c r="AW40" i="5"/>
  <c r="AU41" i="5"/>
  <c r="AV42" i="5" s="1"/>
  <c r="AX42" i="5" s="1"/>
  <c r="AI41" i="5"/>
  <c r="R41" i="5"/>
  <c r="T41" i="5"/>
  <c r="S41" i="5"/>
  <c r="U41" i="5" s="1"/>
  <c r="D39" i="5"/>
  <c r="E38" i="5"/>
  <c r="C39" i="5"/>
  <c r="B39" i="5"/>
  <c r="C35" i="4"/>
  <c r="E35" i="4" s="1"/>
  <c r="B35" i="4"/>
  <c r="B46" i="17" l="1"/>
  <c r="C147" i="18"/>
  <c r="B148" i="18" s="1"/>
  <c r="E146" i="18"/>
  <c r="E45" i="18"/>
  <c r="C46" i="18"/>
  <c r="D47" i="18" s="1"/>
  <c r="E45" i="17"/>
  <c r="C46" i="17"/>
  <c r="D46" i="17"/>
  <c r="B46" i="14"/>
  <c r="B46" i="16"/>
  <c r="F58" i="16"/>
  <c r="G58" i="16"/>
  <c r="G59" i="16" s="1"/>
  <c r="E58" i="16"/>
  <c r="E59" i="16" s="1"/>
  <c r="A47" i="16"/>
  <c r="C46" i="16"/>
  <c r="D46" i="16"/>
  <c r="D47" i="16" s="1"/>
  <c r="D35" i="4"/>
  <c r="A46" i="14"/>
  <c r="C46" i="14"/>
  <c r="E46" i="14" s="1"/>
  <c r="D46" i="14"/>
  <c r="A41" i="5"/>
  <c r="H40" i="5"/>
  <c r="I40" i="5" s="1"/>
  <c r="CN40" i="5"/>
  <c r="CO39" i="5"/>
  <c r="AH45" i="5"/>
  <c r="AJ45" i="5" s="1"/>
  <c r="AJ44" i="5"/>
  <c r="BW41" i="5"/>
  <c r="BZ39" i="5"/>
  <c r="BX40" i="5"/>
  <c r="F41" i="5"/>
  <c r="G40" i="5"/>
  <c r="DS41" i="5"/>
  <c r="DQ42" i="5"/>
  <c r="DR43" i="5" s="1"/>
  <c r="DP42" i="5"/>
  <c r="DB42" i="5"/>
  <c r="DE41" i="5"/>
  <c r="DC42" i="5"/>
  <c r="DD42" i="5"/>
  <c r="DD43" i="5" s="1"/>
  <c r="CM40" i="5"/>
  <c r="CO40" i="5" s="1"/>
  <c r="CL40" i="5"/>
  <c r="BY40" i="5"/>
  <c r="BY41" i="5" s="1"/>
  <c r="BJ41" i="5"/>
  <c r="BL41" i="5" s="1"/>
  <c r="BK41" i="5"/>
  <c r="BI41" i="5"/>
  <c r="AU42" i="5"/>
  <c r="AV43" i="5" s="1"/>
  <c r="AX43" i="5" s="1"/>
  <c r="AW41" i="5"/>
  <c r="R42" i="5"/>
  <c r="AI42" i="5"/>
  <c r="AI43" i="5" s="1"/>
  <c r="S42" i="5"/>
  <c r="U42" i="5" s="1"/>
  <c r="T42" i="5"/>
  <c r="D40" i="5"/>
  <c r="B40" i="5"/>
  <c r="C40" i="5"/>
  <c r="E39" i="5"/>
  <c r="C36" i="4"/>
  <c r="E36" i="4" s="1"/>
  <c r="B36" i="4"/>
  <c r="C148" i="18" l="1"/>
  <c r="E147" i="18"/>
  <c r="D148" i="18"/>
  <c r="E46" i="18"/>
  <c r="C47" i="18"/>
  <c r="B47" i="18"/>
  <c r="D47" i="17"/>
  <c r="E46" i="17"/>
  <c r="C47" i="17"/>
  <c r="B47" i="17"/>
  <c r="D47" i="14"/>
  <c r="F59" i="16"/>
  <c r="F60" i="16" s="1"/>
  <c r="A48" i="16"/>
  <c r="C47" i="16"/>
  <c r="B47" i="16"/>
  <c r="D36" i="4"/>
  <c r="A47" i="14"/>
  <c r="C47" i="14"/>
  <c r="E47" i="14" s="1"/>
  <c r="B47" i="14"/>
  <c r="AH46" i="5"/>
  <c r="BX41" i="5"/>
  <c r="BZ40" i="5"/>
  <c r="A42" i="5"/>
  <c r="H41" i="5"/>
  <c r="I41" i="5" s="1"/>
  <c r="AG46" i="5"/>
  <c r="AG47" i="5" s="1"/>
  <c r="F42" i="5"/>
  <c r="G41" i="5"/>
  <c r="DP43" i="5"/>
  <c r="DS42" i="5"/>
  <c r="DQ43" i="5"/>
  <c r="DP44" i="5" s="1"/>
  <c r="DC43" i="5"/>
  <c r="DE42" i="5"/>
  <c r="DB43" i="5"/>
  <c r="CL41" i="5"/>
  <c r="CM41" i="5"/>
  <c r="CO41" i="5" s="1"/>
  <c r="CN41" i="5"/>
  <c r="CN42" i="5" s="1"/>
  <c r="BY42" i="5"/>
  <c r="BK42" i="5"/>
  <c r="BI42" i="5"/>
  <c r="BJ42" i="5"/>
  <c r="BL42" i="5" s="1"/>
  <c r="AW42" i="5"/>
  <c r="AU43" i="5"/>
  <c r="AV44" i="5" s="1"/>
  <c r="AX44" i="5" s="1"/>
  <c r="R43" i="5"/>
  <c r="T43" i="5"/>
  <c r="S43" i="5"/>
  <c r="U43" i="5" s="1"/>
  <c r="D41" i="5"/>
  <c r="B41" i="5"/>
  <c r="C41" i="5"/>
  <c r="E40" i="5"/>
  <c r="B37" i="4"/>
  <c r="C37" i="4"/>
  <c r="D48" i="17" l="1"/>
  <c r="E148" i="18"/>
  <c r="C149" i="18"/>
  <c r="D149" i="18"/>
  <c r="B149" i="18"/>
  <c r="B150" i="18" s="1"/>
  <c r="B48" i="18"/>
  <c r="C48" i="18"/>
  <c r="E47" i="18"/>
  <c r="D48" i="18"/>
  <c r="B48" i="17"/>
  <c r="C48" i="17"/>
  <c r="E47" i="17"/>
  <c r="B49" i="17"/>
  <c r="E60" i="16"/>
  <c r="E61" i="16" s="1"/>
  <c r="G60" i="16"/>
  <c r="G61" i="16" s="1"/>
  <c r="B48" i="16"/>
  <c r="A49" i="16"/>
  <c r="C48" i="16"/>
  <c r="D48" i="16"/>
  <c r="D37" i="4"/>
  <c r="C48" i="14"/>
  <c r="E48" i="14" s="1"/>
  <c r="B48" i="14"/>
  <c r="A48" i="14"/>
  <c r="D48" i="14"/>
  <c r="BZ41" i="5"/>
  <c r="BX42" i="5"/>
  <c r="A43" i="5"/>
  <c r="H42" i="5"/>
  <c r="I42" i="5" s="1"/>
  <c r="AH47" i="5"/>
  <c r="AJ46" i="5"/>
  <c r="BW42" i="5"/>
  <c r="BW43" i="5" s="1"/>
  <c r="F43" i="5"/>
  <c r="G42" i="5"/>
  <c r="DQ44" i="5"/>
  <c r="DS43" i="5"/>
  <c r="DR44" i="5"/>
  <c r="DC44" i="5"/>
  <c r="DE43" i="5"/>
  <c r="DB44" i="5"/>
  <c r="DB45" i="5" s="1"/>
  <c r="DD44" i="5"/>
  <c r="CM42" i="5"/>
  <c r="CL42" i="5"/>
  <c r="CL43" i="5" s="1"/>
  <c r="BJ43" i="5"/>
  <c r="BL43" i="5" s="1"/>
  <c r="BK43" i="5"/>
  <c r="BI43" i="5"/>
  <c r="AW43" i="5"/>
  <c r="AU44" i="5"/>
  <c r="AV45" i="5" s="1"/>
  <c r="AX45" i="5" s="1"/>
  <c r="AI44" i="5"/>
  <c r="S44" i="5"/>
  <c r="U44" i="5" s="1"/>
  <c r="R44" i="5"/>
  <c r="T44" i="5"/>
  <c r="B42" i="5"/>
  <c r="D42" i="5"/>
  <c r="E41" i="5"/>
  <c r="C42" i="5"/>
  <c r="B38" i="4"/>
  <c r="E37" i="4"/>
  <c r="C38" i="4"/>
  <c r="E38" i="4" s="1"/>
  <c r="C150" i="18" l="1"/>
  <c r="E149" i="18"/>
  <c r="B151" i="18"/>
  <c r="D150" i="18"/>
  <c r="D151" i="18" s="1"/>
  <c r="C49" i="18"/>
  <c r="E48" i="18"/>
  <c r="D49" i="18"/>
  <c r="D50" i="18" s="1"/>
  <c r="B49" i="18"/>
  <c r="B50" i="18" s="1"/>
  <c r="C49" i="17"/>
  <c r="E48" i="17"/>
  <c r="D49" i="17"/>
  <c r="D50" i="17" s="1"/>
  <c r="F61" i="16"/>
  <c r="F62" i="16" s="1"/>
  <c r="C49" i="16"/>
  <c r="D49" i="16"/>
  <c r="A50" i="16"/>
  <c r="B49" i="16"/>
  <c r="B50" i="16" s="1"/>
  <c r="B49" i="14"/>
  <c r="D49" i="14"/>
  <c r="D38" i="4"/>
  <c r="A49" i="14"/>
  <c r="C49" i="14"/>
  <c r="E49" i="14" s="1"/>
  <c r="AJ47" i="5"/>
  <c r="AH48" i="5"/>
  <c r="A44" i="5"/>
  <c r="H43" i="5"/>
  <c r="I43" i="5" s="1"/>
  <c r="BX43" i="5"/>
  <c r="BW44" i="5" s="1"/>
  <c r="BZ42" i="5"/>
  <c r="CN43" i="5"/>
  <c r="CO42" i="5"/>
  <c r="DD45" i="5"/>
  <c r="AG48" i="5"/>
  <c r="AG49" i="5" s="1"/>
  <c r="F44" i="5"/>
  <c r="G43" i="5"/>
  <c r="DR45" i="5"/>
  <c r="DQ45" i="5"/>
  <c r="DS44" i="5"/>
  <c r="DP45" i="5"/>
  <c r="DC45" i="5"/>
  <c r="DB46" i="5" s="1"/>
  <c r="DE44" i="5"/>
  <c r="CM43" i="5"/>
  <c r="BY43" i="5"/>
  <c r="BI44" i="5"/>
  <c r="BJ44" i="5"/>
  <c r="BL44" i="5" s="1"/>
  <c r="BK44" i="5"/>
  <c r="AU45" i="5"/>
  <c r="AV46" i="5" s="1"/>
  <c r="AX46" i="5" s="1"/>
  <c r="AW44" i="5"/>
  <c r="AI45" i="5"/>
  <c r="AI46" i="5" s="1"/>
  <c r="T45" i="5"/>
  <c r="R45" i="5"/>
  <c r="S45" i="5"/>
  <c r="U45" i="5" s="1"/>
  <c r="E42" i="5"/>
  <c r="C43" i="5"/>
  <c r="D43" i="5"/>
  <c r="B43" i="5"/>
  <c r="C39" i="4"/>
  <c r="E39" i="4" s="1"/>
  <c r="B39" i="4"/>
  <c r="C151" i="18" l="1"/>
  <c r="E150" i="18"/>
  <c r="E49" i="18"/>
  <c r="C50" i="18"/>
  <c r="B51" i="18" s="1"/>
  <c r="E49" i="17"/>
  <c r="C50" i="17"/>
  <c r="D51" i="17" s="1"/>
  <c r="B50" i="17"/>
  <c r="G62" i="16"/>
  <c r="G63" i="16" s="1"/>
  <c r="E62" i="16"/>
  <c r="E63" i="16" s="1"/>
  <c r="A51" i="16"/>
  <c r="C50" i="16"/>
  <c r="B51" i="16" s="1"/>
  <c r="D50" i="16"/>
  <c r="D51" i="16" s="1"/>
  <c r="D39" i="4"/>
  <c r="C50" i="14"/>
  <c r="E50" i="14" s="1"/>
  <c r="A50" i="14"/>
  <c r="B50" i="14"/>
  <c r="D50" i="14"/>
  <c r="BY44" i="5"/>
  <c r="BZ43" i="5"/>
  <c r="BX44" i="5"/>
  <c r="AH49" i="5"/>
  <c r="AJ48" i="5"/>
  <c r="CN44" i="5"/>
  <c r="CO43" i="5"/>
  <c r="A45" i="5"/>
  <c r="H44" i="5"/>
  <c r="I44" i="5" s="1"/>
  <c r="DP46" i="5"/>
  <c r="F45" i="5"/>
  <c r="G44" i="5"/>
  <c r="DS45" i="5"/>
  <c r="DQ46" i="5"/>
  <c r="DP47" i="5" s="1"/>
  <c r="DR46" i="5"/>
  <c r="DD46" i="5"/>
  <c r="DE45" i="5"/>
  <c r="DC46" i="5"/>
  <c r="CM44" i="5"/>
  <c r="CO44" i="5" s="1"/>
  <c r="CL44" i="5"/>
  <c r="BI45" i="5"/>
  <c r="BK45" i="5"/>
  <c r="BJ45" i="5"/>
  <c r="BL45" i="5" s="1"/>
  <c r="AW45" i="5"/>
  <c r="AU46" i="5"/>
  <c r="AV47" i="5" s="1"/>
  <c r="AX47" i="5" s="1"/>
  <c r="R46" i="5"/>
  <c r="T46" i="5"/>
  <c r="S46" i="5"/>
  <c r="U46" i="5" s="1"/>
  <c r="B44" i="5"/>
  <c r="D44" i="5"/>
  <c r="C44" i="5"/>
  <c r="E43" i="5"/>
  <c r="B40" i="4"/>
  <c r="C40" i="4"/>
  <c r="E40" i="4" s="1"/>
  <c r="C152" i="18" l="1"/>
  <c r="E151" i="18"/>
  <c r="B152" i="18"/>
  <c r="B153" i="18" s="1"/>
  <c r="D152" i="18"/>
  <c r="D153" i="18" s="1"/>
  <c r="E50" i="18"/>
  <c r="C51" i="18"/>
  <c r="D51" i="18"/>
  <c r="B51" i="17"/>
  <c r="E50" i="17"/>
  <c r="C51" i="17"/>
  <c r="B51" i="14"/>
  <c r="F63" i="16"/>
  <c r="F64" i="16" s="1"/>
  <c r="C51" i="16"/>
  <c r="D52" i="16" s="1"/>
  <c r="A52" i="16"/>
  <c r="D51" i="14"/>
  <c r="D40" i="4"/>
  <c r="A51" i="14"/>
  <c r="C51" i="14"/>
  <c r="E51" i="14" s="1"/>
  <c r="BX45" i="5"/>
  <c r="BZ44" i="5"/>
  <c r="AJ49" i="5"/>
  <c r="AH50" i="5"/>
  <c r="AG50" i="5"/>
  <c r="AG51" i="5" s="1"/>
  <c r="A46" i="5"/>
  <c r="H45" i="5"/>
  <c r="I45" i="5" s="1"/>
  <c r="BW45" i="5"/>
  <c r="BW46" i="5" s="1"/>
  <c r="F46" i="5"/>
  <c r="G45" i="5"/>
  <c r="DR47" i="5"/>
  <c r="DS46" i="5"/>
  <c r="DQ47" i="5"/>
  <c r="DR48" i="5" s="1"/>
  <c r="DC47" i="5"/>
  <c r="DE46" i="5"/>
  <c r="DB47" i="5"/>
  <c r="DD47" i="5"/>
  <c r="CL45" i="5"/>
  <c r="CM45" i="5"/>
  <c r="CO45" i="5" s="1"/>
  <c r="CN45" i="5"/>
  <c r="CN46" i="5" s="1"/>
  <c r="BY45" i="5"/>
  <c r="BY46" i="5" s="1"/>
  <c r="BJ46" i="5"/>
  <c r="BL46" i="5" s="1"/>
  <c r="BI46" i="5"/>
  <c r="BK46" i="5"/>
  <c r="AU47" i="5"/>
  <c r="AV48" i="5" s="1"/>
  <c r="AX48" i="5" s="1"/>
  <c r="AW46" i="5"/>
  <c r="AI47" i="5"/>
  <c r="AI48" i="5" s="1"/>
  <c r="S47" i="5"/>
  <c r="U47" i="5" s="1"/>
  <c r="T47" i="5"/>
  <c r="R47" i="5"/>
  <c r="B45" i="5"/>
  <c r="D45" i="5"/>
  <c r="C45" i="5"/>
  <c r="E44" i="5"/>
  <c r="B41" i="4"/>
  <c r="C41" i="4"/>
  <c r="E152" i="18" l="1"/>
  <c r="C153" i="18"/>
  <c r="B154" i="18" s="1"/>
  <c r="D52" i="18"/>
  <c r="C52" i="18"/>
  <c r="E51" i="18"/>
  <c r="B52" i="18"/>
  <c r="B53" i="18" s="1"/>
  <c r="C52" i="17"/>
  <c r="E51" i="17"/>
  <c r="B52" i="17"/>
  <c r="D52" i="17"/>
  <c r="B52" i="14"/>
  <c r="G64" i="16"/>
  <c r="G65" i="16" s="1"/>
  <c r="E64" i="16"/>
  <c r="E65" i="16" s="1"/>
  <c r="A53" i="16"/>
  <c r="C52" i="16"/>
  <c r="B52" i="16"/>
  <c r="C42" i="4"/>
  <c r="E42" i="4" s="1"/>
  <c r="D41" i="4"/>
  <c r="D42" i="4" s="1"/>
  <c r="C52" i="14"/>
  <c r="E52" i="14" s="1"/>
  <c r="A52" i="14"/>
  <c r="D52" i="14"/>
  <c r="A47" i="5"/>
  <c r="H46" i="5"/>
  <c r="I46" i="5" s="1"/>
  <c r="AH51" i="5"/>
  <c r="AJ50" i="5"/>
  <c r="BZ45" i="5"/>
  <c r="BX46" i="5"/>
  <c r="BW47" i="5" s="1"/>
  <c r="F47" i="5"/>
  <c r="G46" i="5"/>
  <c r="DP48" i="5"/>
  <c r="DQ48" i="5"/>
  <c r="DR49" i="5" s="1"/>
  <c r="DS47" i="5"/>
  <c r="DB48" i="5"/>
  <c r="DC48" i="5"/>
  <c r="DE47" i="5"/>
  <c r="DD48" i="5"/>
  <c r="CM46" i="5"/>
  <c r="CO46" i="5" s="1"/>
  <c r="CL46" i="5"/>
  <c r="CL47" i="5" s="1"/>
  <c r="BK47" i="5"/>
  <c r="BI47" i="5"/>
  <c r="BJ47" i="5"/>
  <c r="BL47" i="5" s="1"/>
  <c r="AW47" i="5"/>
  <c r="AU48" i="5"/>
  <c r="AV49" i="5" s="1"/>
  <c r="AX49" i="5" s="1"/>
  <c r="R48" i="5"/>
  <c r="T48" i="5"/>
  <c r="AI49" i="5"/>
  <c r="S48" i="5"/>
  <c r="U48" i="5" s="1"/>
  <c r="D46" i="5"/>
  <c r="E45" i="5"/>
  <c r="C46" i="5"/>
  <c r="B46" i="5"/>
  <c r="B42" i="4"/>
  <c r="C43" i="4" s="1"/>
  <c r="E43" i="4" s="1"/>
  <c r="E41" i="4"/>
  <c r="D53" i="17" l="1"/>
  <c r="B53" i="17"/>
  <c r="E153" i="18"/>
  <c r="C154" i="18"/>
  <c r="D154" i="18"/>
  <c r="D155" i="18" s="1"/>
  <c r="C53" i="18"/>
  <c r="E52" i="18"/>
  <c r="B54" i="18"/>
  <c r="D53" i="18"/>
  <c r="D54" i="18" s="1"/>
  <c r="C53" i="17"/>
  <c r="E52" i="17"/>
  <c r="F65" i="16"/>
  <c r="F66" i="16" s="1"/>
  <c r="B53" i="16"/>
  <c r="C53" i="16"/>
  <c r="A54" i="16"/>
  <c r="D53" i="16"/>
  <c r="D53" i="14"/>
  <c r="D43" i="4"/>
  <c r="A53" i="14"/>
  <c r="C53" i="14"/>
  <c r="E53" i="14" s="1"/>
  <c r="B53" i="14"/>
  <c r="AJ51" i="5"/>
  <c r="AH52" i="5"/>
  <c r="A48" i="5"/>
  <c r="H47" i="5"/>
  <c r="I47" i="5" s="1"/>
  <c r="BX47" i="5"/>
  <c r="BZ46" i="5"/>
  <c r="AG52" i="5"/>
  <c r="AG53" i="5" s="1"/>
  <c r="F48" i="5"/>
  <c r="G47" i="5"/>
  <c r="DP49" i="5"/>
  <c r="DQ49" i="5"/>
  <c r="DS48" i="5"/>
  <c r="DD49" i="5"/>
  <c r="DC49" i="5"/>
  <c r="DE48" i="5"/>
  <c r="DB49" i="5"/>
  <c r="R49" i="5"/>
  <c r="CM47" i="5"/>
  <c r="CO47" i="5" s="1"/>
  <c r="CN47" i="5"/>
  <c r="BY47" i="5"/>
  <c r="BJ48" i="5"/>
  <c r="BL48" i="5" s="1"/>
  <c r="BK48" i="5"/>
  <c r="BI48" i="5"/>
  <c r="AU49" i="5"/>
  <c r="AV50" i="5" s="1"/>
  <c r="AX50" i="5" s="1"/>
  <c r="AW48" i="5"/>
  <c r="S49" i="5"/>
  <c r="T49" i="5"/>
  <c r="B47" i="5"/>
  <c r="D47" i="5"/>
  <c r="E46" i="5"/>
  <c r="C47" i="5"/>
  <c r="B43" i="4"/>
  <c r="C44" i="4" s="1"/>
  <c r="E44" i="4" s="1"/>
  <c r="C155" i="18" l="1"/>
  <c r="E154" i="18"/>
  <c r="B155" i="18"/>
  <c r="B156" i="18" s="1"/>
  <c r="E53" i="18"/>
  <c r="C54" i="18"/>
  <c r="B55" i="18" s="1"/>
  <c r="E53" i="17"/>
  <c r="C54" i="17"/>
  <c r="D54" i="17"/>
  <c r="B54" i="17"/>
  <c r="G66" i="16"/>
  <c r="G67" i="16" s="1"/>
  <c r="E66" i="16"/>
  <c r="E67" i="16" s="1"/>
  <c r="D54" i="16"/>
  <c r="A55" i="16"/>
  <c r="C54" i="16"/>
  <c r="D55" i="16" s="1"/>
  <c r="B54" i="16"/>
  <c r="B54" i="14"/>
  <c r="B44" i="4"/>
  <c r="D44" i="4"/>
  <c r="A54" i="14"/>
  <c r="C54" i="14"/>
  <c r="E54" i="14" s="1"/>
  <c r="D54" i="14"/>
  <c r="BZ47" i="5"/>
  <c r="BX48" i="5"/>
  <c r="A49" i="5"/>
  <c r="H48" i="5"/>
  <c r="I48" i="5" s="1"/>
  <c r="AJ52" i="5"/>
  <c r="AH53" i="5"/>
  <c r="BY48" i="5"/>
  <c r="R50" i="5"/>
  <c r="U49" i="5"/>
  <c r="BW48" i="5"/>
  <c r="BW49" i="5" s="1"/>
  <c r="F49" i="5"/>
  <c r="G48" i="5"/>
  <c r="DS49" i="5"/>
  <c r="DQ50" i="5"/>
  <c r="DR50" i="5"/>
  <c r="DP50" i="5"/>
  <c r="DE49" i="5"/>
  <c r="DC50" i="5"/>
  <c r="DD50" i="5"/>
  <c r="DB50" i="5"/>
  <c r="CN48" i="5"/>
  <c r="CM48" i="5"/>
  <c r="CL48" i="5"/>
  <c r="BK49" i="5"/>
  <c r="BI49" i="5"/>
  <c r="BJ49" i="5"/>
  <c r="BL49" i="5" s="1"/>
  <c r="AW49" i="5"/>
  <c r="AU50" i="5"/>
  <c r="AV51" i="5" s="1"/>
  <c r="AX51" i="5" s="1"/>
  <c r="AI50" i="5"/>
  <c r="T50" i="5"/>
  <c r="S50" i="5"/>
  <c r="U50" i="5" s="1"/>
  <c r="B48" i="5"/>
  <c r="D48" i="5"/>
  <c r="C48" i="5"/>
  <c r="E47" i="5"/>
  <c r="B45" i="4"/>
  <c r="C45" i="4"/>
  <c r="E45" i="4" s="1"/>
  <c r="B55" i="17" l="1"/>
  <c r="E155" i="18"/>
  <c r="C156" i="18"/>
  <c r="D156" i="18"/>
  <c r="D157" i="18" s="1"/>
  <c r="E54" i="18"/>
  <c r="C55" i="18"/>
  <c r="D55" i="18"/>
  <c r="D55" i="17"/>
  <c r="E54" i="17"/>
  <c r="C55" i="17"/>
  <c r="B56" i="17" s="1"/>
  <c r="F67" i="16"/>
  <c r="F68" i="16" s="1"/>
  <c r="B55" i="16"/>
  <c r="C55" i="16"/>
  <c r="B56" i="16" s="1"/>
  <c r="A56" i="16"/>
  <c r="D45" i="4"/>
  <c r="C55" i="14"/>
  <c r="E55" i="14" s="1"/>
  <c r="D55" i="14"/>
  <c r="A55" i="14"/>
  <c r="B55" i="14"/>
  <c r="A50" i="5"/>
  <c r="H49" i="5"/>
  <c r="I49" i="5" s="1"/>
  <c r="BX49" i="5"/>
  <c r="BZ48" i="5"/>
  <c r="CN49" i="5"/>
  <c r="CO48" i="5"/>
  <c r="AJ53" i="5"/>
  <c r="AH54" i="5"/>
  <c r="CL49" i="5"/>
  <c r="AG54" i="5"/>
  <c r="AG55" i="5" s="1"/>
  <c r="F50" i="5"/>
  <c r="G49" i="5"/>
  <c r="DP51" i="5"/>
  <c r="DS50" i="5"/>
  <c r="DQ51" i="5"/>
  <c r="DR51" i="5"/>
  <c r="DE50" i="5"/>
  <c r="DC51" i="5"/>
  <c r="DB51" i="5"/>
  <c r="DD51" i="5"/>
  <c r="CM49" i="5"/>
  <c r="CO49" i="5" s="1"/>
  <c r="BY49" i="5"/>
  <c r="BY50" i="5" s="1"/>
  <c r="BJ50" i="5"/>
  <c r="BL50" i="5" s="1"/>
  <c r="BK50" i="5"/>
  <c r="BK51" i="5" s="1"/>
  <c r="BI50" i="5"/>
  <c r="AU51" i="5"/>
  <c r="AV52" i="5" s="1"/>
  <c r="AX52" i="5" s="1"/>
  <c r="AW50" i="5"/>
  <c r="AI51" i="5"/>
  <c r="T51" i="5"/>
  <c r="S51" i="5"/>
  <c r="R51" i="5"/>
  <c r="D49" i="5"/>
  <c r="C49" i="5"/>
  <c r="E48" i="5"/>
  <c r="B49" i="5"/>
  <c r="B46" i="4"/>
  <c r="C46" i="4"/>
  <c r="E46" i="4" s="1"/>
  <c r="E156" i="18" l="1"/>
  <c r="C157" i="18"/>
  <c r="B157" i="18"/>
  <c r="B158" i="18" s="1"/>
  <c r="D56" i="18"/>
  <c r="C56" i="18"/>
  <c r="E55" i="18"/>
  <c r="B56" i="18"/>
  <c r="B57" i="18" s="1"/>
  <c r="C56" i="17"/>
  <c r="E55" i="17"/>
  <c r="D56" i="17"/>
  <c r="G68" i="16"/>
  <c r="G69" i="16" s="1"/>
  <c r="E68" i="16"/>
  <c r="E69" i="16" s="1"/>
  <c r="C56" i="16"/>
  <c r="A57" i="16"/>
  <c r="B57" i="16"/>
  <c r="D56" i="16"/>
  <c r="D57" i="16" s="1"/>
  <c r="B56" i="14"/>
  <c r="D46" i="4"/>
  <c r="D56" i="14"/>
  <c r="A56" i="14"/>
  <c r="C56" i="14"/>
  <c r="E56" i="14" s="1"/>
  <c r="DD52" i="5"/>
  <c r="BZ49" i="5"/>
  <c r="BX50" i="5"/>
  <c r="BW50" i="5"/>
  <c r="DB52" i="5"/>
  <c r="T52" i="5"/>
  <c r="U51" i="5"/>
  <c r="DR52" i="5"/>
  <c r="AJ54" i="5"/>
  <c r="AH55" i="5"/>
  <c r="AG56" i="5" s="1"/>
  <c r="A51" i="5"/>
  <c r="H50" i="5"/>
  <c r="I50" i="5" s="1"/>
  <c r="F51" i="5"/>
  <c r="G50" i="5"/>
  <c r="DP52" i="5"/>
  <c r="DQ52" i="5"/>
  <c r="DS51" i="5"/>
  <c r="DC52" i="5"/>
  <c r="DD53" i="5" s="1"/>
  <c r="DE51" i="5"/>
  <c r="BI51" i="5"/>
  <c r="CM50" i="5"/>
  <c r="CO50" i="5" s="1"/>
  <c r="CL50" i="5"/>
  <c r="CL51" i="5" s="1"/>
  <c r="CN50" i="5"/>
  <c r="CN51" i="5" s="1"/>
  <c r="BJ51" i="5"/>
  <c r="BL51" i="5" s="1"/>
  <c r="AW51" i="5"/>
  <c r="AU52" i="5"/>
  <c r="AV53" i="5" s="1"/>
  <c r="AX53" i="5" s="1"/>
  <c r="AI52" i="5"/>
  <c r="S52" i="5"/>
  <c r="R52" i="5"/>
  <c r="B50" i="5"/>
  <c r="E49" i="5"/>
  <c r="C50" i="5"/>
  <c r="D50" i="5"/>
  <c r="C47" i="4"/>
  <c r="E47" i="4" s="1"/>
  <c r="B47" i="4"/>
  <c r="E157" i="18" l="1"/>
  <c r="C158" i="18"/>
  <c r="D158" i="18"/>
  <c r="D159" i="18" s="1"/>
  <c r="C57" i="18"/>
  <c r="E56" i="18"/>
  <c r="B58" i="18"/>
  <c r="D57" i="18"/>
  <c r="D58" i="18" s="1"/>
  <c r="D57" i="17"/>
  <c r="C57" i="17"/>
  <c r="E56" i="17"/>
  <c r="B57" i="17"/>
  <c r="F69" i="16"/>
  <c r="F70" i="16" s="1"/>
  <c r="E70" i="16"/>
  <c r="E71" i="16" s="1"/>
  <c r="G70" i="16"/>
  <c r="G71" i="16" s="1"/>
  <c r="A58" i="16"/>
  <c r="C57" i="16"/>
  <c r="D58" i="16" s="1"/>
  <c r="B48" i="4"/>
  <c r="D47" i="4"/>
  <c r="C57" i="14"/>
  <c r="E57" i="14" s="1"/>
  <c r="B57" i="14"/>
  <c r="A57" i="14"/>
  <c r="D57" i="14"/>
  <c r="AG57" i="5"/>
  <c r="T53" i="5"/>
  <c r="U52" i="5"/>
  <c r="A52" i="5"/>
  <c r="H51" i="5"/>
  <c r="I51" i="5" s="1"/>
  <c r="BX51" i="5"/>
  <c r="BZ50" i="5"/>
  <c r="BW51" i="5"/>
  <c r="AH56" i="5"/>
  <c r="AJ56" i="5" s="1"/>
  <c r="AJ55" i="5"/>
  <c r="F52" i="5"/>
  <c r="G51" i="5"/>
  <c r="DQ53" i="5"/>
  <c r="DS52" i="5"/>
  <c r="DR53" i="5"/>
  <c r="DP53" i="5"/>
  <c r="DE52" i="5"/>
  <c r="DC53" i="5"/>
  <c r="DD54" i="5" s="1"/>
  <c r="DB53" i="5"/>
  <c r="R53" i="5"/>
  <c r="CM51" i="5"/>
  <c r="CO51" i="5" s="1"/>
  <c r="BY51" i="5"/>
  <c r="BY52" i="5" s="1"/>
  <c r="BJ52" i="5"/>
  <c r="BL52" i="5" s="1"/>
  <c r="BI52" i="5"/>
  <c r="BK52" i="5"/>
  <c r="AU53" i="5"/>
  <c r="AV54" i="5" s="1"/>
  <c r="AX54" i="5" s="1"/>
  <c r="AW52" i="5"/>
  <c r="AI53" i="5"/>
  <c r="S53" i="5"/>
  <c r="D51" i="5"/>
  <c r="E50" i="5"/>
  <c r="C51" i="5"/>
  <c r="B51" i="5"/>
  <c r="C48" i="4"/>
  <c r="E48" i="4" s="1"/>
  <c r="D58" i="17" l="1"/>
  <c r="C159" i="18"/>
  <c r="E158" i="18"/>
  <c r="D160" i="18"/>
  <c r="B159" i="18"/>
  <c r="B160" i="18" s="1"/>
  <c r="E57" i="18"/>
  <c r="C58" i="18"/>
  <c r="D59" i="18" s="1"/>
  <c r="B58" i="17"/>
  <c r="E57" i="17"/>
  <c r="C58" i="17"/>
  <c r="B58" i="14"/>
  <c r="F71" i="16"/>
  <c r="F72" i="16" s="1"/>
  <c r="A59" i="16"/>
  <c r="C58" i="16"/>
  <c r="B58" i="16"/>
  <c r="D58" i="14"/>
  <c r="D48" i="4"/>
  <c r="A58" i="14"/>
  <c r="C58" i="14"/>
  <c r="E58" i="14" s="1"/>
  <c r="T54" i="5"/>
  <c r="U53" i="5"/>
  <c r="DB54" i="5"/>
  <c r="AG58" i="5"/>
  <c r="BZ51" i="5"/>
  <c r="BX52" i="5"/>
  <c r="A53" i="5"/>
  <c r="H52" i="5"/>
  <c r="I52" i="5" s="1"/>
  <c r="BW52" i="5"/>
  <c r="AH57" i="5"/>
  <c r="F53" i="5"/>
  <c r="G52" i="5"/>
  <c r="DP54" i="5"/>
  <c r="DR54" i="5"/>
  <c r="DS53" i="5"/>
  <c r="DQ54" i="5"/>
  <c r="DE53" i="5"/>
  <c r="DC54" i="5"/>
  <c r="DD55" i="5" s="1"/>
  <c r="CM52" i="5"/>
  <c r="CO52" i="5" s="1"/>
  <c r="CL52" i="5"/>
  <c r="CL53" i="5" s="1"/>
  <c r="CN52" i="5"/>
  <c r="BY53" i="5"/>
  <c r="BK53" i="5"/>
  <c r="BI53" i="5"/>
  <c r="BJ53" i="5"/>
  <c r="BL53" i="5" s="1"/>
  <c r="AW53" i="5"/>
  <c r="AU54" i="5"/>
  <c r="AV55" i="5" s="1"/>
  <c r="AX55" i="5" s="1"/>
  <c r="AI54" i="5"/>
  <c r="R54" i="5"/>
  <c r="S54" i="5"/>
  <c r="C52" i="5"/>
  <c r="E51" i="5"/>
  <c r="B52" i="5"/>
  <c r="D52" i="5"/>
  <c r="C49" i="4"/>
  <c r="B49" i="4"/>
  <c r="C160" i="18" l="1"/>
  <c r="D161" i="18" s="1"/>
  <c r="E159" i="18"/>
  <c r="E58" i="18"/>
  <c r="C59" i="18"/>
  <c r="B59" i="18"/>
  <c r="E58" i="17"/>
  <c r="C59" i="17"/>
  <c r="B59" i="17"/>
  <c r="D59" i="17"/>
  <c r="G72" i="16"/>
  <c r="G73" i="16" s="1"/>
  <c r="E72" i="16"/>
  <c r="E73" i="16" s="1"/>
  <c r="B59" i="16"/>
  <c r="C59" i="16"/>
  <c r="A60" i="16"/>
  <c r="D59" i="16"/>
  <c r="D49" i="4"/>
  <c r="C59" i="14"/>
  <c r="E59" i="14" s="1"/>
  <c r="B59" i="14"/>
  <c r="A59" i="14"/>
  <c r="D59" i="14"/>
  <c r="BX53" i="5"/>
  <c r="BZ52" i="5"/>
  <c r="AJ57" i="5"/>
  <c r="AH58" i="5"/>
  <c r="A54" i="5"/>
  <c r="H53" i="5"/>
  <c r="I53" i="5" s="1"/>
  <c r="T55" i="5"/>
  <c r="U54" i="5"/>
  <c r="BW53" i="5"/>
  <c r="BW54" i="5" s="1"/>
  <c r="F54" i="5"/>
  <c r="G53" i="5"/>
  <c r="DS54" i="5"/>
  <c r="DQ55" i="5"/>
  <c r="DR55" i="5"/>
  <c r="DR56" i="5" s="1"/>
  <c r="DP55" i="5"/>
  <c r="DP56" i="5" s="1"/>
  <c r="DC55" i="5"/>
  <c r="DD56" i="5" s="1"/>
  <c r="DE54" i="5"/>
  <c r="DB55" i="5"/>
  <c r="DB56" i="5" s="1"/>
  <c r="CN53" i="5"/>
  <c r="CM53" i="5"/>
  <c r="CO53" i="5" s="1"/>
  <c r="BJ54" i="5"/>
  <c r="BL54" i="5" s="1"/>
  <c r="BI54" i="5"/>
  <c r="BK54" i="5"/>
  <c r="AU55" i="5"/>
  <c r="AV56" i="5" s="1"/>
  <c r="AX56" i="5" s="1"/>
  <c r="AW54" i="5"/>
  <c r="AI55" i="5"/>
  <c r="AI56" i="5" s="1"/>
  <c r="S55" i="5"/>
  <c r="R55" i="5"/>
  <c r="D53" i="5"/>
  <c r="B53" i="5"/>
  <c r="C53" i="5"/>
  <c r="E52" i="5"/>
  <c r="C50" i="4"/>
  <c r="E50" i="4" s="1"/>
  <c r="E49" i="4"/>
  <c r="B50" i="4"/>
  <c r="D60" i="17" l="1"/>
  <c r="E160" i="18"/>
  <c r="C161" i="18"/>
  <c r="B161" i="18"/>
  <c r="B162" i="18" s="1"/>
  <c r="B60" i="18"/>
  <c r="C60" i="18"/>
  <c r="E59" i="18"/>
  <c r="D60" i="18"/>
  <c r="D61" i="18" s="1"/>
  <c r="C60" i="17"/>
  <c r="D61" i="17" s="1"/>
  <c r="E59" i="17"/>
  <c r="B60" i="17"/>
  <c r="D60" i="16"/>
  <c r="F73" i="16"/>
  <c r="F74" i="16" s="1"/>
  <c r="A61" i="16"/>
  <c r="C60" i="16"/>
  <c r="B60" i="16"/>
  <c r="B60" i="14"/>
  <c r="D60" i="14"/>
  <c r="B51" i="4"/>
  <c r="C51" i="4"/>
  <c r="C52" i="4" s="1"/>
  <c r="E52" i="4" s="1"/>
  <c r="D50" i="4"/>
  <c r="D51" i="4" s="1"/>
  <c r="A60" i="14"/>
  <c r="C60" i="14"/>
  <c r="E60" i="14" s="1"/>
  <c r="A55" i="5"/>
  <c r="H54" i="5"/>
  <c r="I54" i="5" s="1"/>
  <c r="AH59" i="5"/>
  <c r="AJ58" i="5"/>
  <c r="T56" i="5"/>
  <c r="U55" i="5"/>
  <c r="AG59" i="5"/>
  <c r="AG60" i="5" s="1"/>
  <c r="BW55" i="5"/>
  <c r="BZ53" i="5"/>
  <c r="BX54" i="5"/>
  <c r="F55" i="5"/>
  <c r="G54" i="5"/>
  <c r="DQ56" i="5"/>
  <c r="DP57" i="5" s="1"/>
  <c r="DS55" i="5"/>
  <c r="DC56" i="5"/>
  <c r="DD57" i="5" s="1"/>
  <c r="DE55" i="5"/>
  <c r="BK55" i="5"/>
  <c r="BI55" i="5"/>
  <c r="CM54" i="5"/>
  <c r="CO54" i="5" s="1"/>
  <c r="CN54" i="5"/>
  <c r="CL54" i="5"/>
  <c r="CL55" i="5" s="1"/>
  <c r="BY54" i="5"/>
  <c r="BJ55" i="5"/>
  <c r="BL55" i="5" s="1"/>
  <c r="AW55" i="5"/>
  <c r="AU56" i="5"/>
  <c r="AV57" i="5" s="1"/>
  <c r="AX57" i="5" s="1"/>
  <c r="R56" i="5"/>
  <c r="S56" i="5"/>
  <c r="E53" i="5"/>
  <c r="C54" i="5"/>
  <c r="B54" i="5"/>
  <c r="D54" i="5"/>
  <c r="C162" i="18" l="1"/>
  <c r="E161" i="18"/>
  <c r="D162" i="18"/>
  <c r="C61" i="18"/>
  <c r="D62" i="18" s="1"/>
  <c r="E60" i="18"/>
  <c r="B61" i="18"/>
  <c r="B61" i="17"/>
  <c r="C61" i="17"/>
  <c r="E60" i="17"/>
  <c r="D61" i="14"/>
  <c r="G74" i="16"/>
  <c r="G75" i="16" s="1"/>
  <c r="E74" i="16"/>
  <c r="E75" i="16" s="1"/>
  <c r="B61" i="16"/>
  <c r="C61" i="16"/>
  <c r="D61" i="16"/>
  <c r="D62" i="16" s="1"/>
  <c r="A62" i="16"/>
  <c r="B61" i="14"/>
  <c r="B52" i="4"/>
  <c r="E51" i="4"/>
  <c r="B53" i="4"/>
  <c r="D52" i="4"/>
  <c r="A61" i="14"/>
  <c r="C61" i="14"/>
  <c r="E61" i="14" s="1"/>
  <c r="T57" i="5"/>
  <c r="U56" i="5"/>
  <c r="AJ59" i="5"/>
  <c r="AH60" i="5"/>
  <c r="BX55" i="5"/>
  <c r="BZ54" i="5"/>
  <c r="A56" i="5"/>
  <c r="H55" i="5"/>
  <c r="I55" i="5" s="1"/>
  <c r="F56" i="5"/>
  <c r="G55" i="5"/>
  <c r="DQ57" i="5"/>
  <c r="DS56" i="5"/>
  <c r="DR57" i="5"/>
  <c r="DC57" i="5"/>
  <c r="DD58" i="5" s="1"/>
  <c r="DE56" i="5"/>
  <c r="DB57" i="5"/>
  <c r="CM55" i="5"/>
  <c r="CO55" i="5" s="1"/>
  <c r="CL56" i="5"/>
  <c r="CN55" i="5"/>
  <c r="CN56" i="5" s="1"/>
  <c r="BY55" i="5"/>
  <c r="BJ56" i="5"/>
  <c r="BL56" i="5" s="1"/>
  <c r="BI56" i="5"/>
  <c r="BK56" i="5"/>
  <c r="AU57" i="5"/>
  <c r="AV58" i="5" s="1"/>
  <c r="AX58" i="5" s="1"/>
  <c r="AW56" i="5"/>
  <c r="AI57" i="5"/>
  <c r="R57" i="5"/>
  <c r="S57" i="5"/>
  <c r="D55" i="5"/>
  <c r="B55" i="5"/>
  <c r="E54" i="5"/>
  <c r="C55" i="5"/>
  <c r="C53" i="4"/>
  <c r="C163" i="18" l="1"/>
  <c r="E162" i="18"/>
  <c r="D163" i="18"/>
  <c r="D164" i="18" s="1"/>
  <c r="B163" i="18"/>
  <c r="B164" i="18" s="1"/>
  <c r="B62" i="18"/>
  <c r="E61" i="18"/>
  <c r="C62" i="18"/>
  <c r="B63" i="18" s="1"/>
  <c r="B62" i="17"/>
  <c r="E61" i="17"/>
  <c r="C62" i="17"/>
  <c r="D62" i="17"/>
  <c r="B62" i="16"/>
  <c r="F75" i="16"/>
  <c r="F76" i="16" s="1"/>
  <c r="A63" i="16"/>
  <c r="C62" i="16"/>
  <c r="D53" i="4"/>
  <c r="C62" i="14"/>
  <c r="E62" i="14" s="1"/>
  <c r="B62" i="14"/>
  <c r="A62" i="14"/>
  <c r="D62" i="14"/>
  <c r="T58" i="5"/>
  <c r="U57" i="5"/>
  <c r="AH61" i="5"/>
  <c r="AJ60" i="5"/>
  <c r="BZ55" i="5"/>
  <c r="BX56" i="5"/>
  <c r="AG61" i="5"/>
  <c r="AG62" i="5" s="1"/>
  <c r="A57" i="5"/>
  <c r="H56" i="5"/>
  <c r="I56" i="5" s="1"/>
  <c r="BW56" i="5"/>
  <c r="F57" i="5"/>
  <c r="G56" i="5"/>
  <c r="DR58" i="5"/>
  <c r="DS57" i="5"/>
  <c r="DQ58" i="5"/>
  <c r="DP58" i="5"/>
  <c r="DP59" i="5" s="1"/>
  <c r="DB58" i="5"/>
  <c r="DE57" i="5"/>
  <c r="DC58" i="5"/>
  <c r="CM56" i="5"/>
  <c r="BY56" i="5"/>
  <c r="BI57" i="5"/>
  <c r="BK57" i="5"/>
  <c r="BJ57" i="5"/>
  <c r="BL57" i="5" s="1"/>
  <c r="AW57" i="5"/>
  <c r="AU58" i="5"/>
  <c r="AV59" i="5" s="1"/>
  <c r="AX59" i="5" s="1"/>
  <c r="R58" i="5"/>
  <c r="AI58" i="5"/>
  <c r="S58" i="5"/>
  <c r="U58" i="5" s="1"/>
  <c r="C56" i="5"/>
  <c r="E55" i="5"/>
  <c r="D56" i="5"/>
  <c r="B56" i="5"/>
  <c r="C54" i="4"/>
  <c r="E54" i="4" s="1"/>
  <c r="E53" i="4"/>
  <c r="B54" i="4"/>
  <c r="B55" i="4" s="1"/>
  <c r="B63" i="14" l="1"/>
  <c r="E163" i="18"/>
  <c r="C164" i="18"/>
  <c r="D165" i="18" s="1"/>
  <c r="E62" i="18"/>
  <c r="C63" i="18"/>
  <c r="D63" i="18"/>
  <c r="E62" i="17"/>
  <c r="C63" i="17"/>
  <c r="D63" i="17"/>
  <c r="B63" i="17"/>
  <c r="G76" i="16"/>
  <c r="G77" i="16" s="1"/>
  <c r="E76" i="16"/>
  <c r="E77" i="16" s="1"/>
  <c r="C63" i="16"/>
  <c r="B63" i="16"/>
  <c r="B64" i="16" s="1"/>
  <c r="A64" i="16"/>
  <c r="D63" i="16"/>
  <c r="D64" i="16" s="1"/>
  <c r="D63" i="14"/>
  <c r="D54" i="4"/>
  <c r="A63" i="14"/>
  <c r="C63" i="14"/>
  <c r="E63" i="14" s="1"/>
  <c r="BX57" i="5"/>
  <c r="BZ56" i="5"/>
  <c r="AJ61" i="5"/>
  <c r="AH62" i="5"/>
  <c r="BW57" i="5"/>
  <c r="BW58" i="5" s="1"/>
  <c r="A58" i="5"/>
  <c r="H57" i="5"/>
  <c r="I57" i="5" s="1"/>
  <c r="CN57" i="5"/>
  <c r="CO56" i="5"/>
  <c r="F58" i="5"/>
  <c r="G57" i="5"/>
  <c r="DS58" i="5"/>
  <c r="DQ59" i="5"/>
  <c r="DP60" i="5" s="1"/>
  <c r="DR59" i="5"/>
  <c r="DE58" i="5"/>
  <c r="DC59" i="5"/>
  <c r="DB59" i="5"/>
  <c r="DB60" i="5" s="1"/>
  <c r="DD59" i="5"/>
  <c r="DD60" i="5" s="1"/>
  <c r="CL57" i="5"/>
  <c r="CM57" i="5"/>
  <c r="CO57" i="5" s="1"/>
  <c r="BY57" i="5"/>
  <c r="BJ58" i="5"/>
  <c r="BL58" i="5" s="1"/>
  <c r="BI58" i="5"/>
  <c r="BK58" i="5"/>
  <c r="AU59" i="5"/>
  <c r="AV60" i="5" s="1"/>
  <c r="AX60" i="5" s="1"/>
  <c r="AW58" i="5"/>
  <c r="AI59" i="5"/>
  <c r="S59" i="5"/>
  <c r="U59" i="5" s="1"/>
  <c r="T59" i="5"/>
  <c r="R59" i="5"/>
  <c r="B57" i="5"/>
  <c r="D57" i="5"/>
  <c r="C57" i="5"/>
  <c r="E56" i="5"/>
  <c r="C55" i="4"/>
  <c r="B64" i="17" l="1"/>
  <c r="E164" i="18"/>
  <c r="C165" i="18"/>
  <c r="B165" i="18"/>
  <c r="B166" i="18" s="1"/>
  <c r="C64" i="18"/>
  <c r="E63" i="18"/>
  <c r="D64" i="18"/>
  <c r="D65" i="18" s="1"/>
  <c r="B64" i="18"/>
  <c r="B65" i="18" s="1"/>
  <c r="D64" i="17"/>
  <c r="C64" i="17"/>
  <c r="E63" i="17"/>
  <c r="B65" i="17"/>
  <c r="F77" i="16"/>
  <c r="F78" i="16" s="1"/>
  <c r="A65" i="16"/>
  <c r="C64" i="16"/>
  <c r="D55" i="4"/>
  <c r="C64" i="14"/>
  <c r="E64" i="14" s="1"/>
  <c r="B64" i="14"/>
  <c r="A64" i="14"/>
  <c r="D64" i="14"/>
  <c r="D65" i="14" s="1"/>
  <c r="A59" i="5"/>
  <c r="H58" i="5"/>
  <c r="I58" i="5" s="1"/>
  <c r="AH63" i="5"/>
  <c r="AJ62" i="5"/>
  <c r="BZ57" i="5"/>
  <c r="BX58" i="5"/>
  <c r="AG63" i="5"/>
  <c r="AG64" i="5" s="1"/>
  <c r="F59" i="5"/>
  <c r="G58" i="5"/>
  <c r="DR60" i="5"/>
  <c r="DQ60" i="5"/>
  <c r="DP61" i="5" s="1"/>
  <c r="DS59" i="5"/>
  <c r="DC60" i="5"/>
  <c r="DD61" i="5" s="1"/>
  <c r="DE59" i="5"/>
  <c r="CM58" i="5"/>
  <c r="CO58" i="5" s="1"/>
  <c r="CN58" i="5"/>
  <c r="CL58" i="5"/>
  <c r="CL59" i="5" s="1"/>
  <c r="BY58" i="5"/>
  <c r="BK59" i="5"/>
  <c r="BI59" i="5"/>
  <c r="BJ59" i="5"/>
  <c r="BL59" i="5" s="1"/>
  <c r="AW59" i="5"/>
  <c r="AU60" i="5"/>
  <c r="AV61" i="5" s="1"/>
  <c r="AX61" i="5" s="1"/>
  <c r="R60" i="5"/>
  <c r="T60" i="5"/>
  <c r="AI60" i="5"/>
  <c r="S60" i="5"/>
  <c r="U60" i="5" s="1"/>
  <c r="E57" i="5"/>
  <c r="C58" i="5"/>
  <c r="B58" i="5"/>
  <c r="D58" i="5"/>
  <c r="C56" i="4"/>
  <c r="E56" i="4" s="1"/>
  <c r="E55" i="4"/>
  <c r="B56" i="4"/>
  <c r="E165" i="18" l="1"/>
  <c r="C166" i="18"/>
  <c r="D166" i="18"/>
  <c r="D167" i="18" s="1"/>
  <c r="C65" i="18"/>
  <c r="E64" i="18"/>
  <c r="C65" i="17"/>
  <c r="B66" i="17" s="1"/>
  <c r="E64" i="17"/>
  <c r="D65" i="17"/>
  <c r="D66" i="17" s="1"/>
  <c r="B65" i="14"/>
  <c r="G78" i="16"/>
  <c r="G79" i="16" s="1"/>
  <c r="E78" i="16"/>
  <c r="E79" i="16" s="1"/>
  <c r="A66" i="16"/>
  <c r="C65" i="16"/>
  <c r="B65" i="16"/>
  <c r="D65" i="16"/>
  <c r="D56" i="4"/>
  <c r="A65" i="14"/>
  <c r="C65" i="14"/>
  <c r="E65" i="14" s="1"/>
  <c r="BX59" i="5"/>
  <c r="BZ58" i="5"/>
  <c r="BW59" i="5"/>
  <c r="BW60" i="5" s="1"/>
  <c r="AJ63" i="5"/>
  <c r="AH64" i="5"/>
  <c r="AG65" i="5"/>
  <c r="A60" i="5"/>
  <c r="H59" i="5"/>
  <c r="I59" i="5" s="1"/>
  <c r="F60" i="5"/>
  <c r="G59" i="5"/>
  <c r="DQ61" i="5"/>
  <c r="DP62" i="5" s="1"/>
  <c r="DS60" i="5"/>
  <c r="DR61" i="5"/>
  <c r="DC61" i="5"/>
  <c r="DE60" i="5"/>
  <c r="DB61" i="5"/>
  <c r="DB62" i="5" s="1"/>
  <c r="CM59" i="5"/>
  <c r="CN59" i="5"/>
  <c r="CN60" i="5" s="1"/>
  <c r="BY59" i="5"/>
  <c r="BY60" i="5" s="1"/>
  <c r="BJ60" i="5"/>
  <c r="BL60" i="5" s="1"/>
  <c r="BK60" i="5"/>
  <c r="BI60" i="5"/>
  <c r="AU61" i="5"/>
  <c r="AV62" i="5" s="1"/>
  <c r="AX62" i="5" s="1"/>
  <c r="AW60" i="5"/>
  <c r="AI61" i="5"/>
  <c r="AI62" i="5" s="1"/>
  <c r="S61" i="5"/>
  <c r="U61" i="5" s="1"/>
  <c r="R61" i="5"/>
  <c r="T61" i="5"/>
  <c r="B59" i="5"/>
  <c r="D59" i="5"/>
  <c r="E58" i="5"/>
  <c r="C59" i="5"/>
  <c r="B57" i="4"/>
  <c r="C57" i="4"/>
  <c r="E57" i="4" s="1"/>
  <c r="C167" i="18" l="1"/>
  <c r="E166" i="18"/>
  <c r="B167" i="18"/>
  <c r="B168" i="18" s="1"/>
  <c r="E65" i="18"/>
  <c r="C66" i="18"/>
  <c r="B66" i="18"/>
  <c r="D66" i="18"/>
  <c r="E65" i="17"/>
  <c r="C66" i="17"/>
  <c r="F79" i="16"/>
  <c r="F80" i="16" s="1"/>
  <c r="D66" i="16"/>
  <c r="B66" i="16"/>
  <c r="C66" i="16"/>
  <c r="D67" i="16" s="1"/>
  <c r="A67" i="16"/>
  <c r="D57" i="4"/>
  <c r="C66" i="14"/>
  <c r="E66" i="14" s="1"/>
  <c r="B66" i="14"/>
  <c r="A66" i="14"/>
  <c r="D66" i="14"/>
  <c r="A61" i="5"/>
  <c r="H60" i="5"/>
  <c r="I60" i="5" s="1"/>
  <c r="AH65" i="5"/>
  <c r="AJ64" i="5"/>
  <c r="BW61" i="5"/>
  <c r="CL60" i="5"/>
  <c r="CL61" i="5" s="1"/>
  <c r="CO59" i="5"/>
  <c r="BZ59" i="5"/>
  <c r="BX60" i="5"/>
  <c r="F61" i="5"/>
  <c r="G60" i="5"/>
  <c r="DR62" i="5"/>
  <c r="DS61" i="5"/>
  <c r="DQ62" i="5"/>
  <c r="DP63" i="5" s="1"/>
  <c r="DE61" i="5"/>
  <c r="DC62" i="5"/>
  <c r="DD62" i="5"/>
  <c r="DD63" i="5" s="1"/>
  <c r="CM60" i="5"/>
  <c r="CO60" i="5" s="1"/>
  <c r="BK61" i="5"/>
  <c r="BI61" i="5"/>
  <c r="BJ61" i="5"/>
  <c r="BL61" i="5" s="1"/>
  <c r="AW61" i="5"/>
  <c r="R62" i="5"/>
  <c r="AU62" i="5"/>
  <c r="AV63" i="5" s="1"/>
  <c r="AX63" i="5" s="1"/>
  <c r="T62" i="5"/>
  <c r="AI63" i="5"/>
  <c r="S62" i="5"/>
  <c r="U62" i="5" s="1"/>
  <c r="C60" i="5"/>
  <c r="E59" i="5"/>
  <c r="D60" i="5"/>
  <c r="B60" i="5"/>
  <c r="C58" i="4"/>
  <c r="E58" i="4" s="1"/>
  <c r="B58" i="4"/>
  <c r="E167" i="18" l="1"/>
  <c r="C168" i="18"/>
  <c r="D168" i="18"/>
  <c r="D169" i="18" s="1"/>
  <c r="D67" i="18"/>
  <c r="B67" i="18"/>
  <c r="E66" i="18"/>
  <c r="C67" i="18"/>
  <c r="E66" i="17"/>
  <c r="C67" i="17"/>
  <c r="D67" i="17"/>
  <c r="B67" i="17"/>
  <c r="B68" i="17" s="1"/>
  <c r="B67" i="14"/>
  <c r="E80" i="16"/>
  <c r="E81" i="16" s="1"/>
  <c r="G80" i="16"/>
  <c r="G81" i="16" s="1"/>
  <c r="A68" i="16"/>
  <c r="C67" i="16"/>
  <c r="D68" i="16" s="1"/>
  <c r="B67" i="16"/>
  <c r="B68" i="16" s="1"/>
  <c r="D67" i="14"/>
  <c r="D58" i="4"/>
  <c r="A67" i="14"/>
  <c r="C67" i="14"/>
  <c r="E67" i="14" s="1"/>
  <c r="AJ65" i="5"/>
  <c r="AH66" i="5"/>
  <c r="AG66" i="5"/>
  <c r="AG67" i="5" s="1"/>
  <c r="BX61" i="5"/>
  <c r="BZ60" i="5"/>
  <c r="A62" i="5"/>
  <c r="H61" i="5"/>
  <c r="I61" i="5" s="1"/>
  <c r="F62" i="5"/>
  <c r="G61" i="5"/>
  <c r="DS62" i="5"/>
  <c r="DQ63" i="5"/>
  <c r="DR63" i="5"/>
  <c r="DE62" i="5"/>
  <c r="DC63" i="5"/>
  <c r="DD64" i="5" s="1"/>
  <c r="DB63" i="5"/>
  <c r="DB64" i="5" s="1"/>
  <c r="CM61" i="5"/>
  <c r="CN61" i="5"/>
  <c r="CN62" i="5" s="1"/>
  <c r="BY61" i="5"/>
  <c r="BJ62" i="5"/>
  <c r="BL62" i="5" s="1"/>
  <c r="BK62" i="5"/>
  <c r="BI62" i="5"/>
  <c r="AU63" i="5"/>
  <c r="AV64" i="5" s="1"/>
  <c r="AX64" i="5" s="1"/>
  <c r="AW62" i="5"/>
  <c r="S63" i="5"/>
  <c r="U63" i="5" s="1"/>
  <c r="R63" i="5"/>
  <c r="R64" i="5" s="1"/>
  <c r="T63" i="5"/>
  <c r="B61" i="5"/>
  <c r="D61" i="5"/>
  <c r="C61" i="5"/>
  <c r="E60" i="5"/>
  <c r="B59" i="4"/>
  <c r="C59" i="4"/>
  <c r="E168" i="18" l="1"/>
  <c r="C169" i="18"/>
  <c r="B169" i="18"/>
  <c r="B170" i="18" s="1"/>
  <c r="C68" i="18"/>
  <c r="E67" i="18"/>
  <c r="B68" i="18"/>
  <c r="B69" i="18" s="1"/>
  <c r="D68" i="18"/>
  <c r="D69" i="18" s="1"/>
  <c r="C68" i="17"/>
  <c r="B69" i="17" s="1"/>
  <c r="E67" i="17"/>
  <c r="D68" i="17"/>
  <c r="F81" i="16"/>
  <c r="F82" i="16" s="1"/>
  <c r="C68" i="16"/>
  <c r="B69" i="16" s="1"/>
  <c r="A69" i="16"/>
  <c r="D59" i="4"/>
  <c r="C68" i="14"/>
  <c r="E68" i="14" s="1"/>
  <c r="A68" i="14"/>
  <c r="B68" i="14"/>
  <c r="D68" i="14"/>
  <c r="BZ61" i="5"/>
  <c r="BX62" i="5"/>
  <c r="A63" i="5"/>
  <c r="H62" i="5"/>
  <c r="I62" i="5" s="1"/>
  <c r="AH67" i="5"/>
  <c r="AJ66" i="5"/>
  <c r="BY62" i="5"/>
  <c r="CL62" i="5"/>
  <c r="CO61" i="5"/>
  <c r="BW62" i="5"/>
  <c r="BW63" i="5" s="1"/>
  <c r="F63" i="5"/>
  <c r="G62" i="5"/>
  <c r="DQ64" i="5"/>
  <c r="DS63" i="5"/>
  <c r="DR64" i="5"/>
  <c r="DP64" i="5"/>
  <c r="DC64" i="5"/>
  <c r="DD65" i="5" s="1"/>
  <c r="DE63" i="5"/>
  <c r="CM62" i="5"/>
  <c r="BK63" i="5"/>
  <c r="BI63" i="5"/>
  <c r="BJ63" i="5"/>
  <c r="BL63" i="5" s="1"/>
  <c r="AW63" i="5"/>
  <c r="AU64" i="5"/>
  <c r="AV65" i="5" s="1"/>
  <c r="AX65" i="5" s="1"/>
  <c r="T64" i="5"/>
  <c r="AI64" i="5"/>
  <c r="S64" i="5"/>
  <c r="E61" i="5"/>
  <c r="C62" i="5"/>
  <c r="D62" i="5"/>
  <c r="B62" i="5"/>
  <c r="C60" i="4"/>
  <c r="E60" i="4" s="1"/>
  <c r="E59" i="4"/>
  <c r="B60" i="4"/>
  <c r="B69" i="14" l="1"/>
  <c r="D69" i="17"/>
  <c r="E169" i="18"/>
  <c r="C170" i="18"/>
  <c r="D170" i="18"/>
  <c r="D171" i="18" s="1"/>
  <c r="C69" i="18"/>
  <c r="D70" i="18" s="1"/>
  <c r="E68" i="18"/>
  <c r="C69" i="17"/>
  <c r="E68" i="17"/>
  <c r="G82" i="16"/>
  <c r="G83" i="16" s="1"/>
  <c r="E82" i="16"/>
  <c r="E83" i="16" s="1"/>
  <c r="A70" i="16"/>
  <c r="C69" i="16"/>
  <c r="D69" i="16"/>
  <c r="D70" i="16" s="1"/>
  <c r="D69" i="14"/>
  <c r="D60" i="4"/>
  <c r="C69" i="14"/>
  <c r="E69" i="14" s="1"/>
  <c r="A69" i="14"/>
  <c r="AJ67" i="5"/>
  <c r="AH68" i="5"/>
  <c r="R65" i="5"/>
  <c r="U64" i="5"/>
  <c r="AG68" i="5"/>
  <c r="AG69" i="5" s="1"/>
  <c r="CN63" i="5"/>
  <c r="CO62" i="5"/>
  <c r="BW64" i="5"/>
  <c r="A64" i="5"/>
  <c r="H63" i="5"/>
  <c r="I63" i="5" s="1"/>
  <c r="BX63" i="5"/>
  <c r="BZ62" i="5"/>
  <c r="F64" i="5"/>
  <c r="G63" i="5"/>
  <c r="DP65" i="5"/>
  <c r="DR65" i="5"/>
  <c r="DQ65" i="5"/>
  <c r="DS64" i="5"/>
  <c r="DC65" i="5"/>
  <c r="DE64" i="5"/>
  <c r="DD66" i="5"/>
  <c r="DB65" i="5"/>
  <c r="DB66" i="5" s="1"/>
  <c r="CL63" i="5"/>
  <c r="CM63" i="5"/>
  <c r="CO63" i="5" s="1"/>
  <c r="BY63" i="5"/>
  <c r="BY64" i="5" s="1"/>
  <c r="BJ64" i="5"/>
  <c r="BL64" i="5" s="1"/>
  <c r="BI64" i="5"/>
  <c r="BK64" i="5"/>
  <c r="AU65" i="5"/>
  <c r="AV66" i="5" s="1"/>
  <c r="AX66" i="5" s="1"/>
  <c r="AW64" i="5"/>
  <c r="AW65" i="5" s="1"/>
  <c r="AI65" i="5"/>
  <c r="S65" i="5"/>
  <c r="T65" i="5"/>
  <c r="B63" i="5"/>
  <c r="D63" i="5"/>
  <c r="E62" i="5"/>
  <c r="C63" i="5"/>
  <c r="B61" i="4"/>
  <c r="C61" i="4"/>
  <c r="C171" i="18" l="1"/>
  <c r="E170" i="18"/>
  <c r="B171" i="18"/>
  <c r="B172" i="18" s="1"/>
  <c r="E69" i="18"/>
  <c r="C70" i="18"/>
  <c r="B70" i="18"/>
  <c r="E69" i="17"/>
  <c r="C70" i="17"/>
  <c r="D70" i="17"/>
  <c r="B70" i="17"/>
  <c r="D70" i="14"/>
  <c r="F83" i="16"/>
  <c r="F84" i="16" s="1"/>
  <c r="C70" i="16"/>
  <c r="A71" i="16"/>
  <c r="B70" i="16"/>
  <c r="B71" i="16" s="1"/>
  <c r="D61" i="4"/>
  <c r="A70" i="14"/>
  <c r="C70" i="14"/>
  <c r="E70" i="14" s="1"/>
  <c r="B70" i="14"/>
  <c r="B71" i="14" s="1"/>
  <c r="R66" i="5"/>
  <c r="U65" i="5"/>
  <c r="BZ63" i="5"/>
  <c r="BX64" i="5"/>
  <c r="BW65" i="5" s="1"/>
  <c r="AH69" i="5"/>
  <c r="AJ68" i="5"/>
  <c r="DP66" i="5"/>
  <c r="A65" i="5"/>
  <c r="H64" i="5"/>
  <c r="I64" i="5" s="1"/>
  <c r="F65" i="5"/>
  <c r="G64" i="5"/>
  <c r="DS65" i="5"/>
  <c r="DQ66" i="5"/>
  <c r="DR66" i="5"/>
  <c r="DR67" i="5" s="1"/>
  <c r="DE65" i="5"/>
  <c r="DC66" i="5"/>
  <c r="DD67" i="5" s="1"/>
  <c r="CM64" i="5"/>
  <c r="CO64" i="5" s="1"/>
  <c r="CL64" i="5"/>
  <c r="CL65" i="5" s="1"/>
  <c r="CN64" i="5"/>
  <c r="CN65" i="5" s="1"/>
  <c r="BI65" i="5"/>
  <c r="BK65" i="5"/>
  <c r="BJ65" i="5"/>
  <c r="BL65" i="5" s="1"/>
  <c r="AU66" i="5"/>
  <c r="AV67" i="5" s="1"/>
  <c r="AX67" i="5" s="1"/>
  <c r="AI66" i="5"/>
  <c r="AI67" i="5" s="1"/>
  <c r="T66" i="5"/>
  <c r="S66" i="5"/>
  <c r="U66" i="5" s="1"/>
  <c r="C64" i="5"/>
  <c r="E63" i="5"/>
  <c r="D64" i="5"/>
  <c r="B64" i="5"/>
  <c r="C62" i="4"/>
  <c r="E62" i="4" s="1"/>
  <c r="E61" i="4"/>
  <c r="B62" i="4"/>
  <c r="B71" i="17" l="1"/>
  <c r="D71" i="17"/>
  <c r="C172" i="18"/>
  <c r="E171" i="18"/>
  <c r="B173" i="18"/>
  <c r="D172" i="18"/>
  <c r="D173" i="18" s="1"/>
  <c r="B71" i="18"/>
  <c r="E70" i="18"/>
  <c r="C71" i="18"/>
  <c r="D71" i="18"/>
  <c r="E70" i="17"/>
  <c r="C71" i="17"/>
  <c r="G84" i="16"/>
  <c r="G85" i="16" s="1"/>
  <c r="E84" i="16"/>
  <c r="E85" i="16" s="1"/>
  <c r="A72" i="16"/>
  <c r="C71" i="16"/>
  <c r="D71" i="16"/>
  <c r="D62" i="4"/>
  <c r="C71" i="14"/>
  <c r="E71" i="14" s="1"/>
  <c r="A71" i="14"/>
  <c r="D71" i="14"/>
  <c r="AJ69" i="5"/>
  <c r="AH70" i="5"/>
  <c r="BX65" i="5"/>
  <c r="BZ64" i="5"/>
  <c r="B63" i="4"/>
  <c r="A66" i="5"/>
  <c r="H65" i="5"/>
  <c r="I65" i="5" s="1"/>
  <c r="AG70" i="5"/>
  <c r="F66" i="5"/>
  <c r="G65" i="5"/>
  <c r="DS66" i="5"/>
  <c r="DQ67" i="5"/>
  <c r="DR68" i="5" s="1"/>
  <c r="DP67" i="5"/>
  <c r="DP68" i="5" s="1"/>
  <c r="DE66" i="5"/>
  <c r="DC67" i="5"/>
  <c r="DB67" i="5"/>
  <c r="CM65" i="5"/>
  <c r="BY65" i="5"/>
  <c r="BJ66" i="5"/>
  <c r="BL66" i="5" s="1"/>
  <c r="BI66" i="5"/>
  <c r="BK66" i="5"/>
  <c r="AU67" i="5"/>
  <c r="AV68" i="5" s="1"/>
  <c r="AX68" i="5" s="1"/>
  <c r="AW66" i="5"/>
  <c r="S67" i="5"/>
  <c r="U67" i="5" s="1"/>
  <c r="T67" i="5"/>
  <c r="R67" i="5"/>
  <c r="B65" i="5"/>
  <c r="D65" i="5"/>
  <c r="C65" i="5"/>
  <c r="E64" i="5"/>
  <c r="C63" i="4"/>
  <c r="E172" i="18" l="1"/>
  <c r="C173" i="18"/>
  <c r="D174" i="18" s="1"/>
  <c r="D72" i="18"/>
  <c r="C72" i="18"/>
  <c r="E71" i="18"/>
  <c r="B72" i="18"/>
  <c r="B73" i="18" s="1"/>
  <c r="C72" i="17"/>
  <c r="E71" i="17"/>
  <c r="D72" i="17"/>
  <c r="B72" i="17"/>
  <c r="D72" i="14"/>
  <c r="F85" i="16"/>
  <c r="F86" i="16" s="1"/>
  <c r="D72" i="16"/>
  <c r="C72" i="16"/>
  <c r="B72" i="16"/>
  <c r="B73" i="16" s="1"/>
  <c r="A73" i="16"/>
  <c r="D63" i="4"/>
  <c r="A72" i="14"/>
  <c r="C72" i="14"/>
  <c r="E72" i="14" s="1"/>
  <c r="B72" i="14"/>
  <c r="BZ65" i="5"/>
  <c r="BX66" i="5"/>
  <c r="CL66" i="5"/>
  <c r="CO65" i="5"/>
  <c r="AH71" i="5"/>
  <c r="AJ70" i="5"/>
  <c r="AG71" i="5"/>
  <c r="AG72" i="5" s="1"/>
  <c r="A67" i="5"/>
  <c r="H66" i="5"/>
  <c r="I66" i="5" s="1"/>
  <c r="BY66" i="5"/>
  <c r="B64" i="4"/>
  <c r="BW66" i="5"/>
  <c r="BW67" i="5" s="1"/>
  <c r="F67" i="5"/>
  <c r="G66" i="5"/>
  <c r="DQ68" i="5"/>
  <c r="DP69" i="5" s="1"/>
  <c r="DS67" i="5"/>
  <c r="DB68" i="5"/>
  <c r="DC68" i="5"/>
  <c r="DE67" i="5"/>
  <c r="DD68" i="5"/>
  <c r="DD69" i="5" s="1"/>
  <c r="CM66" i="5"/>
  <c r="CO66" i="5" s="1"/>
  <c r="CN66" i="5"/>
  <c r="BK67" i="5"/>
  <c r="BI67" i="5"/>
  <c r="BJ67" i="5"/>
  <c r="BL67" i="5" s="1"/>
  <c r="AW67" i="5"/>
  <c r="R68" i="5"/>
  <c r="AU68" i="5"/>
  <c r="AV69" i="5" s="1"/>
  <c r="AX69" i="5" s="1"/>
  <c r="T68" i="5"/>
  <c r="AI68" i="5"/>
  <c r="AI69" i="5" s="1"/>
  <c r="S68" i="5"/>
  <c r="U68" i="5" s="1"/>
  <c r="E65" i="5"/>
  <c r="C66" i="5"/>
  <c r="D66" i="5"/>
  <c r="B66" i="5"/>
  <c r="C64" i="4"/>
  <c r="E64" i="4" s="1"/>
  <c r="E63" i="4"/>
  <c r="B73" i="17" l="1"/>
  <c r="D73" i="17"/>
  <c r="C174" i="18"/>
  <c r="E173" i="18"/>
  <c r="B174" i="18"/>
  <c r="B175" i="18" s="1"/>
  <c r="B73" i="14"/>
  <c r="C73" i="18"/>
  <c r="E72" i="18"/>
  <c r="B74" i="18"/>
  <c r="D73" i="18"/>
  <c r="D74" i="18" s="1"/>
  <c r="C73" i="17"/>
  <c r="B74" i="17" s="1"/>
  <c r="E72" i="17"/>
  <c r="E86" i="16"/>
  <c r="E87" i="16" s="1"/>
  <c r="F87" i="16"/>
  <c r="F88" i="16" s="1"/>
  <c r="G86" i="16"/>
  <c r="G87" i="16" s="1"/>
  <c r="G88" i="16" s="1"/>
  <c r="G89" i="16" s="1"/>
  <c r="A74" i="16"/>
  <c r="C73" i="16"/>
  <c r="D73" i="16"/>
  <c r="D64" i="4"/>
  <c r="A73" i="14"/>
  <c r="C73" i="14"/>
  <c r="E73" i="14" s="1"/>
  <c r="D73" i="14"/>
  <c r="A68" i="5"/>
  <c r="H67" i="5"/>
  <c r="I67" i="5" s="1"/>
  <c r="AJ71" i="5"/>
  <c r="AH72" i="5"/>
  <c r="AG73" i="5"/>
  <c r="BX67" i="5"/>
  <c r="BZ66" i="5"/>
  <c r="F68" i="5"/>
  <c r="G67" i="5"/>
  <c r="DQ69" i="5"/>
  <c r="DS68" i="5"/>
  <c r="DR69" i="5"/>
  <c r="DR70" i="5" s="1"/>
  <c r="DB69" i="5"/>
  <c r="DC69" i="5"/>
  <c r="DB70" i="5" s="1"/>
  <c r="DE68" i="5"/>
  <c r="R69" i="5"/>
  <c r="CM67" i="5"/>
  <c r="CO67" i="5" s="1"/>
  <c r="CN67" i="5"/>
  <c r="CN68" i="5" s="1"/>
  <c r="CL67" i="5"/>
  <c r="CL68" i="5" s="1"/>
  <c r="BY67" i="5"/>
  <c r="BJ68" i="5"/>
  <c r="BL68" i="5" s="1"/>
  <c r="BK68" i="5"/>
  <c r="BI68" i="5"/>
  <c r="AU69" i="5"/>
  <c r="AV70" i="5" s="1"/>
  <c r="AX70" i="5" s="1"/>
  <c r="AW68" i="5"/>
  <c r="S69" i="5"/>
  <c r="T69" i="5"/>
  <c r="B67" i="5"/>
  <c r="D67" i="5"/>
  <c r="E66" i="5"/>
  <c r="C67" i="5"/>
  <c r="C65" i="4"/>
  <c r="E65" i="4" s="1"/>
  <c r="B65" i="4"/>
  <c r="C175" i="18" l="1"/>
  <c r="E174" i="18"/>
  <c r="D175" i="18"/>
  <c r="E73" i="18"/>
  <c r="C74" i="18"/>
  <c r="D75" i="18" s="1"/>
  <c r="E73" i="17"/>
  <c r="C74" i="17"/>
  <c r="D74" i="17"/>
  <c r="E88" i="16"/>
  <c r="E89" i="16" s="1"/>
  <c r="C74" i="16"/>
  <c r="A75" i="16"/>
  <c r="D74" i="16"/>
  <c r="D75" i="16" s="1"/>
  <c r="B74" i="16"/>
  <c r="B75" i="16" s="1"/>
  <c r="D74" i="14"/>
  <c r="D65" i="4"/>
  <c r="C74" i="14"/>
  <c r="E74" i="14" s="1"/>
  <c r="A74" i="14"/>
  <c r="B74" i="14"/>
  <c r="BZ67" i="5"/>
  <c r="BX68" i="5"/>
  <c r="BW68" i="5"/>
  <c r="BW69" i="5" s="1"/>
  <c r="AH73" i="5"/>
  <c r="AJ72" i="5"/>
  <c r="R70" i="5"/>
  <c r="U69" i="5"/>
  <c r="A69" i="5"/>
  <c r="H68" i="5"/>
  <c r="I68" i="5" s="1"/>
  <c r="F69" i="5"/>
  <c r="G68" i="5"/>
  <c r="DS69" i="5"/>
  <c r="DQ70" i="5"/>
  <c r="DP70" i="5"/>
  <c r="DP71" i="5" s="1"/>
  <c r="DD70" i="5"/>
  <c r="DE69" i="5"/>
  <c r="DC70" i="5"/>
  <c r="CM68" i="5"/>
  <c r="BY68" i="5"/>
  <c r="BY69" i="5" s="1"/>
  <c r="BI69" i="5"/>
  <c r="BK69" i="5"/>
  <c r="BJ69" i="5"/>
  <c r="BL69" i="5" s="1"/>
  <c r="AW69" i="5"/>
  <c r="AU70" i="5"/>
  <c r="AV71" i="5" s="1"/>
  <c r="AX71" i="5" s="1"/>
  <c r="T70" i="5"/>
  <c r="AI70" i="5"/>
  <c r="AI71" i="5" s="1"/>
  <c r="S70" i="5"/>
  <c r="C68" i="5"/>
  <c r="E67" i="5"/>
  <c r="B68" i="5"/>
  <c r="D68" i="5"/>
  <c r="C66" i="4"/>
  <c r="E66" i="4" s="1"/>
  <c r="B66" i="4"/>
  <c r="B67" i="4" s="1"/>
  <c r="E175" i="18" l="1"/>
  <c r="C176" i="18"/>
  <c r="D176" i="18"/>
  <c r="B176" i="18"/>
  <c r="B177" i="18" s="1"/>
  <c r="D75" i="14"/>
  <c r="E74" i="18"/>
  <c r="C75" i="18"/>
  <c r="B75" i="18"/>
  <c r="D75" i="17"/>
  <c r="E74" i="17"/>
  <c r="C75" i="17"/>
  <c r="B75" i="17"/>
  <c r="F89" i="16"/>
  <c r="E90" i="16"/>
  <c r="A76" i="16"/>
  <c r="C75" i="16"/>
  <c r="B75" i="14"/>
  <c r="D66" i="4"/>
  <c r="A75" i="14"/>
  <c r="C75" i="14"/>
  <c r="E75" i="14" s="1"/>
  <c r="AJ73" i="5"/>
  <c r="AH74" i="5"/>
  <c r="CN69" i="5"/>
  <c r="CO68" i="5"/>
  <c r="AG74" i="5"/>
  <c r="AG75" i="5" s="1"/>
  <c r="BX69" i="5"/>
  <c r="BW70" i="5" s="1"/>
  <c r="BZ68" i="5"/>
  <c r="R71" i="5"/>
  <c r="U70" i="5"/>
  <c r="A70" i="5"/>
  <c r="H69" i="5"/>
  <c r="I69" i="5" s="1"/>
  <c r="F70" i="5"/>
  <c r="G69" i="5"/>
  <c r="DS70" i="5"/>
  <c r="DQ71" i="5"/>
  <c r="DR71" i="5"/>
  <c r="DE70" i="5"/>
  <c r="DC71" i="5"/>
  <c r="DD71" i="5"/>
  <c r="DD72" i="5" s="1"/>
  <c r="DB71" i="5"/>
  <c r="DB72" i="5" s="1"/>
  <c r="CM69" i="5"/>
  <c r="CO69" i="5" s="1"/>
  <c r="CL69" i="5"/>
  <c r="CL70" i="5" s="1"/>
  <c r="BJ70" i="5"/>
  <c r="BL70" i="5" s="1"/>
  <c r="BK70" i="5"/>
  <c r="BI70" i="5"/>
  <c r="AU71" i="5"/>
  <c r="AV72" i="5" s="1"/>
  <c r="AX72" i="5" s="1"/>
  <c r="AW70" i="5"/>
  <c r="AI72" i="5"/>
  <c r="S71" i="5"/>
  <c r="T71" i="5"/>
  <c r="D69" i="5"/>
  <c r="B69" i="5"/>
  <c r="C69" i="5"/>
  <c r="E68" i="5"/>
  <c r="C67" i="4"/>
  <c r="C68" i="4" s="1"/>
  <c r="E68" i="4" s="1"/>
  <c r="E176" i="18" l="1"/>
  <c r="C177" i="18"/>
  <c r="B178" i="18"/>
  <c r="D177" i="18"/>
  <c r="D178" i="18" s="1"/>
  <c r="B76" i="18"/>
  <c r="C76" i="18"/>
  <c r="E75" i="18"/>
  <c r="D76" i="18"/>
  <c r="C76" i="17"/>
  <c r="E75" i="17"/>
  <c r="B76" i="17"/>
  <c r="D76" i="17"/>
  <c r="B76" i="14"/>
  <c r="F90" i="16"/>
  <c r="F91" i="16" s="1"/>
  <c r="G90" i="16"/>
  <c r="G91" i="16" s="1"/>
  <c r="C76" i="16"/>
  <c r="B76" i="16"/>
  <c r="A77" i="16"/>
  <c r="D76" i="16"/>
  <c r="D77" i="16" s="1"/>
  <c r="D67" i="4"/>
  <c r="D68" i="4" s="1"/>
  <c r="A76" i="14"/>
  <c r="C76" i="14"/>
  <c r="E76" i="14" s="1"/>
  <c r="D76" i="14"/>
  <c r="D77" i="14" s="1"/>
  <c r="A71" i="5"/>
  <c r="H70" i="5"/>
  <c r="I70" i="5" s="1"/>
  <c r="BZ69" i="5"/>
  <c r="BX70" i="5"/>
  <c r="AH75" i="5"/>
  <c r="AJ74" i="5"/>
  <c r="R72" i="5"/>
  <c r="U71" i="5"/>
  <c r="BY70" i="5"/>
  <c r="F71" i="5"/>
  <c r="G70" i="5"/>
  <c r="DR72" i="5"/>
  <c r="DQ72" i="5"/>
  <c r="DS71" i="5"/>
  <c r="DP72" i="5"/>
  <c r="DC72" i="5"/>
  <c r="DE71" i="5"/>
  <c r="BI71" i="5"/>
  <c r="BK71" i="5"/>
  <c r="CM70" i="5"/>
  <c r="CO70" i="5" s="1"/>
  <c r="CN70" i="5"/>
  <c r="BJ71" i="5"/>
  <c r="BL71" i="5" s="1"/>
  <c r="AW71" i="5"/>
  <c r="AU72" i="5"/>
  <c r="AV73" i="5" s="1"/>
  <c r="AX73" i="5" s="1"/>
  <c r="T72" i="5"/>
  <c r="S72" i="5"/>
  <c r="U72" i="5" s="1"/>
  <c r="E69" i="5"/>
  <c r="C70" i="5"/>
  <c r="B70" i="5"/>
  <c r="D70" i="5"/>
  <c r="B68" i="4"/>
  <c r="B69" i="4" s="1"/>
  <c r="E67" i="4"/>
  <c r="E177" i="18" l="1"/>
  <c r="C178" i="18"/>
  <c r="D179" i="18"/>
  <c r="D77" i="18"/>
  <c r="D77" i="17"/>
  <c r="B77" i="17"/>
  <c r="C77" i="18"/>
  <c r="D78" i="18" s="1"/>
  <c r="E76" i="18"/>
  <c r="B77" i="18"/>
  <c r="B78" i="18" s="1"/>
  <c r="C77" i="17"/>
  <c r="E76" i="17"/>
  <c r="G92" i="16"/>
  <c r="E91" i="16"/>
  <c r="E92" i="16" s="1"/>
  <c r="B77" i="16"/>
  <c r="C77" i="16"/>
  <c r="A78" i="16"/>
  <c r="C77" i="14"/>
  <c r="E77" i="14" s="1"/>
  <c r="A77" i="14"/>
  <c r="B77" i="14"/>
  <c r="BX71" i="5"/>
  <c r="BZ70" i="5"/>
  <c r="CN71" i="5"/>
  <c r="A72" i="5"/>
  <c r="H71" i="5"/>
  <c r="I71" i="5" s="1"/>
  <c r="AJ75" i="5"/>
  <c r="AH76" i="5"/>
  <c r="AG76" i="5"/>
  <c r="AG77" i="5" s="1"/>
  <c r="BW71" i="5"/>
  <c r="BW72" i="5" s="1"/>
  <c r="F72" i="5"/>
  <c r="G71" i="5"/>
  <c r="DQ73" i="5"/>
  <c r="DS72" i="5"/>
  <c r="DP73" i="5"/>
  <c r="DR73" i="5"/>
  <c r="DR74" i="5" s="1"/>
  <c r="DC73" i="5"/>
  <c r="DE72" i="5"/>
  <c r="DD73" i="5"/>
  <c r="DB73" i="5"/>
  <c r="CM71" i="5"/>
  <c r="CO71" i="5" s="1"/>
  <c r="CL71" i="5"/>
  <c r="CL72" i="5" s="1"/>
  <c r="BY71" i="5"/>
  <c r="BJ72" i="5"/>
  <c r="BL72" i="5" s="1"/>
  <c r="BI72" i="5"/>
  <c r="BK72" i="5"/>
  <c r="AU73" i="5"/>
  <c r="AV74" i="5" s="1"/>
  <c r="AX74" i="5" s="1"/>
  <c r="AW72" i="5"/>
  <c r="AI73" i="5"/>
  <c r="AI74" i="5" s="1"/>
  <c r="S73" i="5"/>
  <c r="U73" i="5" s="1"/>
  <c r="T73" i="5"/>
  <c r="R73" i="5"/>
  <c r="D71" i="5"/>
  <c r="B71" i="5"/>
  <c r="E70" i="5"/>
  <c r="C71" i="5"/>
  <c r="C69" i="4"/>
  <c r="B70" i="4" s="1"/>
  <c r="D78" i="17" l="1"/>
  <c r="C179" i="18"/>
  <c r="E178" i="18"/>
  <c r="B179" i="18"/>
  <c r="B180" i="18" s="1"/>
  <c r="E77" i="18"/>
  <c r="C78" i="18"/>
  <c r="D79" i="18" s="1"/>
  <c r="E77" i="17"/>
  <c r="C78" i="17"/>
  <c r="B78" i="17"/>
  <c r="B78" i="14"/>
  <c r="F92" i="16"/>
  <c r="F93" i="16" s="1"/>
  <c r="A79" i="16"/>
  <c r="C78" i="16"/>
  <c r="D78" i="16"/>
  <c r="B78" i="16"/>
  <c r="E69" i="4"/>
  <c r="C70" i="4"/>
  <c r="E70" i="4" s="1"/>
  <c r="D69" i="4"/>
  <c r="A78" i="14"/>
  <c r="C78" i="14"/>
  <c r="E78" i="14" s="1"/>
  <c r="D78" i="14"/>
  <c r="AH77" i="5"/>
  <c r="AJ76" i="5"/>
  <c r="A73" i="5"/>
  <c r="H72" i="5"/>
  <c r="I72" i="5" s="1"/>
  <c r="AG78" i="5"/>
  <c r="BW73" i="5"/>
  <c r="BZ71" i="5"/>
  <c r="BX72" i="5"/>
  <c r="F73" i="5"/>
  <c r="G72" i="5"/>
  <c r="DS73" i="5"/>
  <c r="DQ74" i="5"/>
  <c r="DP74" i="5"/>
  <c r="DP75" i="5" s="1"/>
  <c r="DB74" i="5"/>
  <c r="DD74" i="5"/>
  <c r="DE73" i="5"/>
  <c r="DC74" i="5"/>
  <c r="CM72" i="5"/>
  <c r="CO72" i="5" s="1"/>
  <c r="CN72" i="5"/>
  <c r="CN73" i="5" s="1"/>
  <c r="BY72" i="5"/>
  <c r="BK73" i="5"/>
  <c r="BI73" i="5"/>
  <c r="BJ73" i="5"/>
  <c r="BL73" i="5" s="1"/>
  <c r="AW73" i="5"/>
  <c r="T74" i="5"/>
  <c r="AU74" i="5"/>
  <c r="AV75" i="5" s="1"/>
  <c r="AX75" i="5" s="1"/>
  <c r="R74" i="5"/>
  <c r="AI75" i="5"/>
  <c r="S74" i="5"/>
  <c r="U74" i="5" s="1"/>
  <c r="B72" i="5"/>
  <c r="C72" i="5"/>
  <c r="E71" i="5"/>
  <c r="D72" i="5"/>
  <c r="C71" i="4"/>
  <c r="E179" i="18" l="1"/>
  <c r="C180" i="18"/>
  <c r="D180" i="18"/>
  <c r="D181" i="18" s="1"/>
  <c r="E78" i="18"/>
  <c r="C79" i="18"/>
  <c r="B79" i="18"/>
  <c r="B79" i="17"/>
  <c r="E78" i="17"/>
  <c r="C79" i="17"/>
  <c r="D79" i="17"/>
  <c r="E93" i="16"/>
  <c r="E94" i="16" s="1"/>
  <c r="F94" i="16"/>
  <c r="F95" i="16" s="1"/>
  <c r="G93" i="16"/>
  <c r="G94" i="16" s="1"/>
  <c r="G95" i="16" s="1"/>
  <c r="G96" i="16" s="1"/>
  <c r="C79" i="16"/>
  <c r="B79" i="16"/>
  <c r="B80" i="16" s="1"/>
  <c r="D79" i="16"/>
  <c r="D80" i="16" s="1"/>
  <c r="A80" i="16"/>
  <c r="D79" i="14"/>
  <c r="D70" i="4"/>
  <c r="B71" i="4"/>
  <c r="C72" i="4" s="1"/>
  <c r="E72" i="4" s="1"/>
  <c r="D71" i="4"/>
  <c r="C79" i="14"/>
  <c r="E79" i="14" s="1"/>
  <c r="A79" i="14"/>
  <c r="B79" i="14"/>
  <c r="A74" i="5"/>
  <c r="H73" i="5"/>
  <c r="I73" i="5" s="1"/>
  <c r="BX73" i="5"/>
  <c r="BZ72" i="5"/>
  <c r="AJ77" i="5"/>
  <c r="AH78" i="5"/>
  <c r="F74" i="5"/>
  <c r="G73" i="5"/>
  <c r="DS74" i="5"/>
  <c r="DQ75" i="5"/>
  <c r="DR75" i="5"/>
  <c r="DB75" i="5"/>
  <c r="DE74" i="5"/>
  <c r="DC75" i="5"/>
  <c r="DD75" i="5"/>
  <c r="CM73" i="5"/>
  <c r="CO73" i="5" s="1"/>
  <c r="CL73" i="5"/>
  <c r="CL74" i="5" s="1"/>
  <c r="BY73" i="5"/>
  <c r="BJ74" i="5"/>
  <c r="BL74" i="5" s="1"/>
  <c r="BI74" i="5"/>
  <c r="BK74" i="5"/>
  <c r="AU75" i="5"/>
  <c r="AV76" i="5" s="1"/>
  <c r="AX76" i="5" s="1"/>
  <c r="AW74" i="5"/>
  <c r="AI76" i="5"/>
  <c r="S75" i="5"/>
  <c r="U75" i="5" s="1"/>
  <c r="T75" i="5"/>
  <c r="R75" i="5"/>
  <c r="D73" i="5"/>
  <c r="C73" i="5"/>
  <c r="E72" i="5"/>
  <c r="B73" i="5"/>
  <c r="E71" i="4"/>
  <c r="B72" i="4"/>
  <c r="E180" i="18" l="1"/>
  <c r="C181" i="18"/>
  <c r="B181" i="18"/>
  <c r="B182" i="18" s="1"/>
  <c r="B80" i="18"/>
  <c r="D80" i="17"/>
  <c r="C80" i="18"/>
  <c r="E79" i="18"/>
  <c r="D80" i="18"/>
  <c r="D81" i="18" s="1"/>
  <c r="C80" i="17"/>
  <c r="E79" i="17"/>
  <c r="B80" i="17"/>
  <c r="B81" i="17" s="1"/>
  <c r="E95" i="16"/>
  <c r="E96" i="16" s="1"/>
  <c r="A81" i="16"/>
  <c r="C80" i="16"/>
  <c r="B80" i="14"/>
  <c r="B73" i="4"/>
  <c r="D72" i="4"/>
  <c r="A80" i="14"/>
  <c r="C80" i="14"/>
  <c r="E80" i="14" s="1"/>
  <c r="D80" i="14"/>
  <c r="D81" i="14" s="1"/>
  <c r="BZ73" i="5"/>
  <c r="BX74" i="5"/>
  <c r="BY74" i="5"/>
  <c r="BW74" i="5"/>
  <c r="BW75" i="5" s="1"/>
  <c r="AH79" i="5"/>
  <c r="AJ78" i="5"/>
  <c r="A75" i="5"/>
  <c r="H74" i="5"/>
  <c r="I74" i="5" s="1"/>
  <c r="AG79" i="5"/>
  <c r="F75" i="5"/>
  <c r="G74" i="5"/>
  <c r="DQ76" i="5"/>
  <c r="DS75" i="5"/>
  <c r="DR76" i="5"/>
  <c r="DR77" i="5" s="1"/>
  <c r="DP76" i="5"/>
  <c r="DP77" i="5" s="1"/>
  <c r="DC76" i="5"/>
  <c r="DE75" i="5"/>
  <c r="DD76" i="5"/>
  <c r="DB76" i="5"/>
  <c r="BK75" i="5"/>
  <c r="BI75" i="5"/>
  <c r="CM74" i="5"/>
  <c r="CO74" i="5" s="1"/>
  <c r="CN74" i="5"/>
  <c r="CN75" i="5" s="1"/>
  <c r="BJ75" i="5"/>
  <c r="BL75" i="5" s="1"/>
  <c r="AW75" i="5"/>
  <c r="AU76" i="5"/>
  <c r="AV77" i="5" s="1"/>
  <c r="AX77" i="5" s="1"/>
  <c r="R76" i="5"/>
  <c r="T76" i="5"/>
  <c r="S76" i="5"/>
  <c r="U76" i="5" s="1"/>
  <c r="B74" i="5"/>
  <c r="E73" i="5"/>
  <c r="C74" i="5"/>
  <c r="D74" i="5"/>
  <c r="C73" i="4"/>
  <c r="E181" i="18" l="1"/>
  <c r="C182" i="18"/>
  <c r="D182" i="18"/>
  <c r="D183" i="18" s="1"/>
  <c r="C81" i="18"/>
  <c r="E80" i="18"/>
  <c r="D82" i="18"/>
  <c r="B81" i="18"/>
  <c r="B82" i="18" s="1"/>
  <c r="C81" i="17"/>
  <c r="B82" i="17" s="1"/>
  <c r="E80" i="17"/>
  <c r="D81" i="17"/>
  <c r="F96" i="16"/>
  <c r="E97" i="16"/>
  <c r="C81" i="16"/>
  <c r="A82" i="16"/>
  <c r="D81" i="16"/>
  <c r="D82" i="16" s="1"/>
  <c r="B81" i="16"/>
  <c r="B82" i="16" s="1"/>
  <c r="D73" i="4"/>
  <c r="C81" i="14"/>
  <c r="E81" i="14" s="1"/>
  <c r="A81" i="14"/>
  <c r="B81" i="14"/>
  <c r="AJ79" i="5"/>
  <c r="AH80" i="5"/>
  <c r="A76" i="5"/>
  <c r="H75" i="5"/>
  <c r="I75" i="5" s="1"/>
  <c r="DB77" i="5"/>
  <c r="DD77" i="5"/>
  <c r="BX75" i="5"/>
  <c r="BW76" i="5" s="1"/>
  <c r="BZ74" i="5"/>
  <c r="AG80" i="5"/>
  <c r="AG81" i="5" s="1"/>
  <c r="F76" i="5"/>
  <c r="G75" i="5"/>
  <c r="DQ77" i="5"/>
  <c r="DR78" i="5" s="1"/>
  <c r="DS76" i="5"/>
  <c r="DC77" i="5"/>
  <c r="DE76" i="5"/>
  <c r="CM75" i="5"/>
  <c r="CO75" i="5" s="1"/>
  <c r="CL75" i="5"/>
  <c r="BY75" i="5"/>
  <c r="BJ76" i="5"/>
  <c r="BL76" i="5" s="1"/>
  <c r="BK76" i="5"/>
  <c r="BI76" i="5"/>
  <c r="AW76" i="5"/>
  <c r="AU77" i="5"/>
  <c r="AV78" i="5" s="1"/>
  <c r="AX78" i="5" s="1"/>
  <c r="AI77" i="5"/>
  <c r="AI78" i="5" s="1"/>
  <c r="T77" i="5"/>
  <c r="S77" i="5"/>
  <c r="U77" i="5" s="1"/>
  <c r="R77" i="5"/>
  <c r="D75" i="5"/>
  <c r="E74" i="5"/>
  <c r="C75" i="5"/>
  <c r="B75" i="5"/>
  <c r="C74" i="4"/>
  <c r="E74" i="4" s="1"/>
  <c r="E73" i="4"/>
  <c r="B74" i="4"/>
  <c r="D82" i="17" l="1"/>
  <c r="C183" i="18"/>
  <c r="E182" i="18"/>
  <c r="B183" i="18"/>
  <c r="B184" i="18" s="1"/>
  <c r="E81" i="18"/>
  <c r="C82" i="18"/>
  <c r="D83" i="18" s="1"/>
  <c r="E81" i="17"/>
  <c r="C82" i="17"/>
  <c r="D83" i="17" s="1"/>
  <c r="B82" i="14"/>
  <c r="F97" i="16"/>
  <c r="F98" i="16" s="1"/>
  <c r="G97" i="16"/>
  <c r="G98" i="16" s="1"/>
  <c r="G99" i="16" s="1"/>
  <c r="A83" i="16"/>
  <c r="C82" i="16"/>
  <c r="B83" i="16" s="1"/>
  <c r="B75" i="4"/>
  <c r="D74" i="4"/>
  <c r="C82" i="14"/>
  <c r="E82" i="14" s="1"/>
  <c r="A82" i="14"/>
  <c r="D82" i="14"/>
  <c r="BY76" i="5"/>
  <c r="A77" i="5"/>
  <c r="H76" i="5"/>
  <c r="I76" i="5" s="1"/>
  <c r="AH81" i="5"/>
  <c r="AJ80" i="5"/>
  <c r="BZ75" i="5"/>
  <c r="BX76" i="5"/>
  <c r="F77" i="5"/>
  <c r="G76" i="5"/>
  <c r="DS77" i="5"/>
  <c r="DQ78" i="5"/>
  <c r="DR79" i="5" s="1"/>
  <c r="DP78" i="5"/>
  <c r="DP79" i="5" s="1"/>
  <c r="DE77" i="5"/>
  <c r="DC78" i="5"/>
  <c r="DB78" i="5"/>
  <c r="DD78" i="5"/>
  <c r="BI77" i="5"/>
  <c r="BK77" i="5"/>
  <c r="CL76" i="5"/>
  <c r="CM76" i="5"/>
  <c r="CO76" i="5" s="1"/>
  <c r="CN76" i="5"/>
  <c r="CN77" i="5" s="1"/>
  <c r="BY77" i="5"/>
  <c r="BJ77" i="5"/>
  <c r="BL77" i="5" s="1"/>
  <c r="AU78" i="5"/>
  <c r="AV79" i="5" s="1"/>
  <c r="AX79" i="5" s="1"/>
  <c r="AW77" i="5"/>
  <c r="AW78" i="5" s="1"/>
  <c r="B76" i="5"/>
  <c r="R78" i="5"/>
  <c r="AI79" i="5"/>
  <c r="T78" i="5"/>
  <c r="S78" i="5"/>
  <c r="U78" i="5" s="1"/>
  <c r="C76" i="5"/>
  <c r="E75" i="5"/>
  <c r="D76" i="5"/>
  <c r="C75" i="4"/>
  <c r="C184" i="18" l="1"/>
  <c r="E183" i="18"/>
  <c r="B185" i="18"/>
  <c r="D184" i="18"/>
  <c r="D185" i="18" s="1"/>
  <c r="E82" i="18"/>
  <c r="C83" i="18"/>
  <c r="B83" i="18"/>
  <c r="E82" i="17"/>
  <c r="C83" i="17"/>
  <c r="B83" i="17"/>
  <c r="E98" i="16"/>
  <c r="E99" i="16" s="1"/>
  <c r="C83" i="16"/>
  <c r="A84" i="16"/>
  <c r="D83" i="16"/>
  <c r="D84" i="16" s="1"/>
  <c r="D75" i="4"/>
  <c r="C83" i="14"/>
  <c r="E83" i="14" s="1"/>
  <c r="D83" i="14"/>
  <c r="A83" i="14"/>
  <c r="B83" i="14"/>
  <c r="AJ81" i="5"/>
  <c r="AH82" i="5"/>
  <c r="AG82" i="5"/>
  <c r="AG83" i="5" s="1"/>
  <c r="A78" i="5"/>
  <c r="H77" i="5"/>
  <c r="I77" i="5" s="1"/>
  <c r="BX77" i="5"/>
  <c r="BZ76" i="5"/>
  <c r="BW77" i="5"/>
  <c r="BW78" i="5" s="1"/>
  <c r="F78" i="5"/>
  <c r="G77" i="5"/>
  <c r="DS78" i="5"/>
  <c r="DQ79" i="5"/>
  <c r="DR80" i="5" s="1"/>
  <c r="DD79" i="5"/>
  <c r="DB79" i="5"/>
  <c r="DE78" i="5"/>
  <c r="DC79" i="5"/>
  <c r="CM77" i="5"/>
  <c r="CO77" i="5" s="1"/>
  <c r="CL77" i="5"/>
  <c r="CL78" i="5" s="1"/>
  <c r="BJ78" i="5"/>
  <c r="BL78" i="5" s="1"/>
  <c r="BK78" i="5"/>
  <c r="BI78" i="5"/>
  <c r="AU79" i="5"/>
  <c r="AV80" i="5" s="1"/>
  <c r="AX80" i="5" s="1"/>
  <c r="S79" i="5"/>
  <c r="U79" i="5" s="1"/>
  <c r="R79" i="5"/>
  <c r="T79" i="5"/>
  <c r="D77" i="5"/>
  <c r="C77" i="5"/>
  <c r="E76" i="5"/>
  <c r="B77" i="5"/>
  <c r="C76" i="4"/>
  <c r="E76" i="4" s="1"/>
  <c r="E75" i="4"/>
  <c r="B76" i="4"/>
  <c r="D84" i="14" l="1"/>
  <c r="E184" i="18"/>
  <c r="C185" i="18"/>
  <c r="B186" i="18" s="1"/>
  <c r="B84" i="18"/>
  <c r="B84" i="17"/>
  <c r="C84" i="18"/>
  <c r="E83" i="18"/>
  <c r="D84" i="18"/>
  <c r="D85" i="18" s="1"/>
  <c r="C84" i="17"/>
  <c r="E83" i="17"/>
  <c r="D84" i="17"/>
  <c r="F99" i="16"/>
  <c r="E100" i="16"/>
  <c r="A85" i="16"/>
  <c r="C84" i="16"/>
  <c r="B84" i="16"/>
  <c r="B85" i="16" s="1"/>
  <c r="B84" i="14"/>
  <c r="B77" i="4"/>
  <c r="D76" i="4"/>
  <c r="A84" i="14"/>
  <c r="C84" i="14"/>
  <c r="E84" i="14" s="1"/>
  <c r="BZ77" i="5"/>
  <c r="BX78" i="5"/>
  <c r="A79" i="5"/>
  <c r="H78" i="5"/>
  <c r="I78" i="5" s="1"/>
  <c r="BW79" i="5"/>
  <c r="BY78" i="5"/>
  <c r="AH83" i="5"/>
  <c r="AJ82" i="5"/>
  <c r="F79" i="5"/>
  <c r="G78" i="5"/>
  <c r="DQ80" i="5"/>
  <c r="DS79" i="5"/>
  <c r="DP80" i="5"/>
  <c r="DP81" i="5" s="1"/>
  <c r="DC80" i="5"/>
  <c r="DE79" i="5"/>
  <c r="DB80" i="5"/>
  <c r="DD80" i="5"/>
  <c r="BI79" i="5"/>
  <c r="CM78" i="5"/>
  <c r="CO78" i="5" s="1"/>
  <c r="CN78" i="5"/>
  <c r="BK79" i="5"/>
  <c r="BJ79" i="5"/>
  <c r="BL79" i="5" s="1"/>
  <c r="AU80" i="5"/>
  <c r="AV81" i="5" s="1"/>
  <c r="AX81" i="5" s="1"/>
  <c r="AW79" i="5"/>
  <c r="R80" i="5"/>
  <c r="T80" i="5"/>
  <c r="AI80" i="5"/>
  <c r="AI81" i="5" s="1"/>
  <c r="S80" i="5"/>
  <c r="U80" i="5" s="1"/>
  <c r="B78" i="5"/>
  <c r="E77" i="5"/>
  <c r="C78" i="5"/>
  <c r="D78" i="5"/>
  <c r="C77" i="4"/>
  <c r="D85" i="17" l="1"/>
  <c r="E185" i="18"/>
  <c r="C186" i="18"/>
  <c r="D186" i="18"/>
  <c r="D187" i="18" s="1"/>
  <c r="C85" i="18"/>
  <c r="E84" i="18"/>
  <c r="D86" i="18"/>
  <c r="B85" i="18"/>
  <c r="B86" i="18" s="1"/>
  <c r="C85" i="17"/>
  <c r="D86" i="17" s="1"/>
  <c r="E84" i="17"/>
  <c r="B85" i="17"/>
  <c r="F100" i="16"/>
  <c r="F101" i="16" s="1"/>
  <c r="G100" i="16"/>
  <c r="C85" i="16"/>
  <c r="A86" i="16"/>
  <c r="D85" i="16"/>
  <c r="D86" i="16" s="1"/>
  <c r="D77" i="4"/>
  <c r="C85" i="14"/>
  <c r="E85" i="14" s="1"/>
  <c r="B85" i="14"/>
  <c r="A85" i="14"/>
  <c r="D85" i="14"/>
  <c r="AJ83" i="5"/>
  <c r="AH84" i="5"/>
  <c r="AG84" i="5"/>
  <c r="AG85" i="5" s="1"/>
  <c r="A80" i="5"/>
  <c r="H79" i="5"/>
  <c r="I79" i="5" s="1"/>
  <c r="BX79" i="5"/>
  <c r="BZ78" i="5"/>
  <c r="F80" i="5"/>
  <c r="G79" i="5"/>
  <c r="DQ81" i="5"/>
  <c r="DS80" i="5"/>
  <c r="DR81" i="5"/>
  <c r="DC81" i="5"/>
  <c r="DE80" i="5"/>
  <c r="DD81" i="5"/>
  <c r="DB81" i="5"/>
  <c r="R81" i="5"/>
  <c r="CN79" i="5"/>
  <c r="CM79" i="5"/>
  <c r="CO79" i="5" s="1"/>
  <c r="CL79" i="5"/>
  <c r="BY79" i="5"/>
  <c r="BJ80" i="5"/>
  <c r="BL80" i="5" s="1"/>
  <c r="BI80" i="5"/>
  <c r="BK80" i="5"/>
  <c r="AU81" i="5"/>
  <c r="AV82" i="5" s="1"/>
  <c r="AX82" i="5" s="1"/>
  <c r="AW80" i="5"/>
  <c r="S81" i="5"/>
  <c r="U81" i="5" s="1"/>
  <c r="T81" i="5"/>
  <c r="D79" i="5"/>
  <c r="E78" i="5"/>
  <c r="C79" i="5"/>
  <c r="B79" i="5"/>
  <c r="C78" i="4"/>
  <c r="E78" i="4" s="1"/>
  <c r="E77" i="4"/>
  <c r="B78" i="4"/>
  <c r="B79" i="4" s="1"/>
  <c r="C187" i="18" l="1"/>
  <c r="E186" i="18"/>
  <c r="B187" i="18"/>
  <c r="B188" i="18" s="1"/>
  <c r="E85" i="18"/>
  <c r="C86" i="18"/>
  <c r="B87" i="18" s="1"/>
  <c r="B86" i="17"/>
  <c r="E85" i="17"/>
  <c r="C86" i="17"/>
  <c r="D87" i="17" s="1"/>
  <c r="D86" i="14"/>
  <c r="B86" i="14"/>
  <c r="G101" i="16"/>
  <c r="G102" i="16" s="1"/>
  <c r="E101" i="16"/>
  <c r="E102" i="16" s="1"/>
  <c r="A87" i="16"/>
  <c r="C86" i="16"/>
  <c r="B86" i="16"/>
  <c r="B87" i="16" s="1"/>
  <c r="D78" i="4"/>
  <c r="A86" i="14"/>
  <c r="C86" i="14"/>
  <c r="E86" i="14" s="1"/>
  <c r="BZ79" i="5"/>
  <c r="BX80" i="5"/>
  <c r="CL80" i="5"/>
  <c r="A81" i="5"/>
  <c r="H80" i="5"/>
  <c r="I80" i="5" s="1"/>
  <c r="BW80" i="5"/>
  <c r="BW81" i="5" s="1"/>
  <c r="AH85" i="5"/>
  <c r="AG86" i="5" s="1"/>
  <c r="AJ84" i="5"/>
  <c r="F81" i="5"/>
  <c r="G80" i="5"/>
  <c r="DS81" i="5"/>
  <c r="DQ82" i="5"/>
  <c r="DR82" i="5"/>
  <c r="DR83" i="5" s="1"/>
  <c r="DP82" i="5"/>
  <c r="DP83" i="5" s="1"/>
  <c r="DE81" i="5"/>
  <c r="DC82" i="5"/>
  <c r="DB82" i="5"/>
  <c r="DD82" i="5"/>
  <c r="CM80" i="5"/>
  <c r="CO80" i="5" s="1"/>
  <c r="CN80" i="5"/>
  <c r="BY80" i="5"/>
  <c r="BK81" i="5"/>
  <c r="BI81" i="5"/>
  <c r="BJ81" i="5"/>
  <c r="BL81" i="5" s="1"/>
  <c r="AU82" i="5"/>
  <c r="AV83" i="5" s="1"/>
  <c r="AX83" i="5" s="1"/>
  <c r="AW81" i="5"/>
  <c r="T82" i="5"/>
  <c r="AI82" i="5"/>
  <c r="S82" i="5"/>
  <c r="U82" i="5" s="1"/>
  <c r="R82" i="5"/>
  <c r="B80" i="5"/>
  <c r="C80" i="5"/>
  <c r="E79" i="5"/>
  <c r="D80" i="5"/>
  <c r="C79" i="4"/>
  <c r="E187" i="18" l="1"/>
  <c r="C188" i="18"/>
  <c r="B189" i="18"/>
  <c r="D188" i="18"/>
  <c r="D189" i="18" s="1"/>
  <c r="E86" i="18"/>
  <c r="C87" i="18"/>
  <c r="D87" i="18"/>
  <c r="E86" i="17"/>
  <c r="C87" i="17"/>
  <c r="B87" i="17"/>
  <c r="B88" i="17" s="1"/>
  <c r="F102" i="16"/>
  <c r="F103" i="16" s="1"/>
  <c r="C87" i="16"/>
  <c r="A88" i="16"/>
  <c r="D87" i="16"/>
  <c r="D88" i="16" s="1"/>
  <c r="D79" i="4"/>
  <c r="A87" i="14"/>
  <c r="C87" i="14"/>
  <c r="E87" i="14" s="1"/>
  <c r="B87" i="14"/>
  <c r="D87" i="14"/>
  <c r="A82" i="5"/>
  <c r="H81" i="5"/>
  <c r="I81" i="5" s="1"/>
  <c r="BX81" i="5"/>
  <c r="BZ80" i="5"/>
  <c r="AJ85" i="5"/>
  <c r="AH86" i="5"/>
  <c r="R83" i="5"/>
  <c r="F82" i="5"/>
  <c r="G81" i="5"/>
  <c r="DS82" i="5"/>
  <c r="DQ83" i="5"/>
  <c r="DR84" i="5" s="1"/>
  <c r="DD83" i="5"/>
  <c r="DB83" i="5"/>
  <c r="DE82" i="5"/>
  <c r="DC83" i="5"/>
  <c r="CN81" i="5"/>
  <c r="CM81" i="5"/>
  <c r="CO81" i="5" s="1"/>
  <c r="CL81" i="5"/>
  <c r="CL82" i="5" s="1"/>
  <c r="BY81" i="5"/>
  <c r="BJ82" i="5"/>
  <c r="BL82" i="5" s="1"/>
  <c r="BI82" i="5"/>
  <c r="BK82" i="5"/>
  <c r="AW82" i="5"/>
  <c r="AU83" i="5"/>
  <c r="AV84" i="5" s="1"/>
  <c r="AX84" i="5" s="1"/>
  <c r="AI83" i="5"/>
  <c r="S83" i="5"/>
  <c r="U83" i="5" s="1"/>
  <c r="T83" i="5"/>
  <c r="D81" i="5"/>
  <c r="C81" i="5"/>
  <c r="E80" i="5"/>
  <c r="B81" i="5"/>
  <c r="C80" i="4"/>
  <c r="E80" i="4" s="1"/>
  <c r="E79" i="4"/>
  <c r="B80" i="4"/>
  <c r="E188" i="18" l="1"/>
  <c r="C189" i="18"/>
  <c r="B190" i="18" s="1"/>
  <c r="D88" i="18"/>
  <c r="C88" i="18"/>
  <c r="E87" i="18"/>
  <c r="B88" i="18"/>
  <c r="C88" i="17"/>
  <c r="E87" i="17"/>
  <c r="D88" i="17"/>
  <c r="B88" i="14"/>
  <c r="E103" i="16"/>
  <c r="E104" i="16" s="1"/>
  <c r="F104" i="16"/>
  <c r="F105" i="16" s="1"/>
  <c r="G103" i="16"/>
  <c r="G104" i="16" s="1"/>
  <c r="G105" i="16" s="1"/>
  <c r="C88" i="16"/>
  <c r="D89" i="16" s="1"/>
  <c r="A89" i="16"/>
  <c r="B88" i="16"/>
  <c r="B89" i="16" s="1"/>
  <c r="D88" i="14"/>
  <c r="D80" i="4"/>
  <c r="A88" i="14"/>
  <c r="C88" i="14"/>
  <c r="E88" i="14" s="1"/>
  <c r="B81" i="4"/>
  <c r="BZ81" i="5"/>
  <c r="BX82" i="5"/>
  <c r="A83" i="5"/>
  <c r="H82" i="5"/>
  <c r="I82" i="5" s="1"/>
  <c r="BW82" i="5"/>
  <c r="BW83" i="5" s="1"/>
  <c r="AH87" i="5"/>
  <c r="AJ86" i="5"/>
  <c r="AG87" i="5"/>
  <c r="F83" i="5"/>
  <c r="G82" i="5"/>
  <c r="DQ84" i="5"/>
  <c r="DS83" i="5"/>
  <c r="DP84" i="5"/>
  <c r="DC84" i="5"/>
  <c r="DE83" i="5"/>
  <c r="DB84" i="5"/>
  <c r="DD84" i="5"/>
  <c r="CM82" i="5"/>
  <c r="CO82" i="5" s="1"/>
  <c r="CN82" i="5"/>
  <c r="CN83" i="5" s="1"/>
  <c r="BY82" i="5"/>
  <c r="BK83" i="5"/>
  <c r="BI83" i="5"/>
  <c r="BJ83" i="5"/>
  <c r="BL83" i="5" s="1"/>
  <c r="AU84" i="5"/>
  <c r="AV85" i="5" s="1"/>
  <c r="AX85" i="5" s="1"/>
  <c r="AW83" i="5"/>
  <c r="T84" i="5"/>
  <c r="AI84" i="5"/>
  <c r="AI85" i="5" s="1"/>
  <c r="S84" i="5"/>
  <c r="U84" i="5" s="1"/>
  <c r="R84" i="5"/>
  <c r="B82" i="5"/>
  <c r="E81" i="5"/>
  <c r="C82" i="5"/>
  <c r="D82" i="5"/>
  <c r="C81" i="4"/>
  <c r="C190" i="18" l="1"/>
  <c r="E189" i="18"/>
  <c r="D190" i="18"/>
  <c r="D89" i="17"/>
  <c r="C89" i="18"/>
  <c r="E88" i="18"/>
  <c r="B89" i="18"/>
  <c r="B90" i="18" s="1"/>
  <c r="D89" i="18"/>
  <c r="D90" i="18" s="1"/>
  <c r="C89" i="17"/>
  <c r="E88" i="17"/>
  <c r="D90" i="17"/>
  <c r="B89" i="17"/>
  <c r="E105" i="16"/>
  <c r="A90" i="16"/>
  <c r="C89" i="16"/>
  <c r="D81" i="4"/>
  <c r="C89" i="14"/>
  <c r="E89" i="14" s="1"/>
  <c r="B89" i="14"/>
  <c r="B90" i="14" s="1"/>
  <c r="A89" i="14"/>
  <c r="D89" i="14"/>
  <c r="A84" i="5"/>
  <c r="H83" i="5"/>
  <c r="I83" i="5" s="1"/>
  <c r="AJ87" i="5"/>
  <c r="AH88" i="5"/>
  <c r="BX83" i="5"/>
  <c r="BZ82" i="5"/>
  <c r="DB85" i="5"/>
  <c r="AG88" i="5"/>
  <c r="AG89" i="5" s="1"/>
  <c r="DD85" i="5"/>
  <c r="F84" i="5"/>
  <c r="G83" i="5"/>
  <c r="DP85" i="5"/>
  <c r="DQ85" i="5"/>
  <c r="DS84" i="5"/>
  <c r="DP86" i="5"/>
  <c r="DR85" i="5"/>
  <c r="DC85" i="5"/>
  <c r="DE84" i="5"/>
  <c r="CM83" i="5"/>
  <c r="CO83" i="5" s="1"/>
  <c r="CL83" i="5"/>
  <c r="CL84" i="5" s="1"/>
  <c r="BY83" i="5"/>
  <c r="BY84" i="5" s="1"/>
  <c r="BJ84" i="5"/>
  <c r="BL84" i="5" s="1"/>
  <c r="BK84" i="5"/>
  <c r="BI84" i="5"/>
  <c r="AW84" i="5"/>
  <c r="AU85" i="5"/>
  <c r="AV86" i="5" s="1"/>
  <c r="AX86" i="5" s="1"/>
  <c r="R85" i="5"/>
  <c r="AI86" i="5"/>
  <c r="S85" i="5"/>
  <c r="U85" i="5" s="1"/>
  <c r="T85" i="5"/>
  <c r="E82" i="5"/>
  <c r="C83" i="5"/>
  <c r="D83" i="5"/>
  <c r="B83" i="5"/>
  <c r="C82" i="4"/>
  <c r="E82" i="4" s="1"/>
  <c r="E81" i="4"/>
  <c r="B82" i="4"/>
  <c r="C191" i="18" l="1"/>
  <c r="E190" i="18"/>
  <c r="D191" i="18"/>
  <c r="D192" i="18" s="1"/>
  <c r="B191" i="18"/>
  <c r="B192" i="18" s="1"/>
  <c r="B90" i="17"/>
  <c r="E89" i="18"/>
  <c r="C90" i="18"/>
  <c r="D91" i="18" s="1"/>
  <c r="E89" i="17"/>
  <c r="C90" i="17"/>
  <c r="D91" i="17" s="1"/>
  <c r="C90" i="16"/>
  <c r="B90" i="16"/>
  <c r="B91" i="16" s="1"/>
  <c r="A91" i="16"/>
  <c r="D90" i="16"/>
  <c r="D91" i="16" s="1"/>
  <c r="D90" i="14"/>
  <c r="D82" i="4"/>
  <c r="A90" i="14"/>
  <c r="C90" i="14"/>
  <c r="E90" i="14" s="1"/>
  <c r="BZ83" i="5"/>
  <c r="BX84" i="5"/>
  <c r="AH89" i="5"/>
  <c r="AJ88" i="5"/>
  <c r="AG90" i="5"/>
  <c r="DB86" i="5"/>
  <c r="B83" i="4"/>
  <c r="DR86" i="5"/>
  <c r="BW84" i="5"/>
  <c r="A85" i="5"/>
  <c r="H84" i="5"/>
  <c r="I84" i="5" s="1"/>
  <c r="F85" i="5"/>
  <c r="G84" i="5"/>
  <c r="DS85" i="5"/>
  <c r="DQ86" i="5"/>
  <c r="DD86" i="5"/>
  <c r="DE85" i="5"/>
  <c r="DC86" i="5"/>
  <c r="CM84" i="5"/>
  <c r="CO84" i="5" s="1"/>
  <c r="CN84" i="5"/>
  <c r="BI85" i="5"/>
  <c r="BK85" i="5"/>
  <c r="BJ85" i="5"/>
  <c r="BL85" i="5" s="1"/>
  <c r="AU86" i="5"/>
  <c r="AV87" i="5" s="1"/>
  <c r="AX87" i="5" s="1"/>
  <c r="AW85" i="5"/>
  <c r="R86" i="5"/>
  <c r="B84" i="5"/>
  <c r="T86" i="5"/>
  <c r="S86" i="5"/>
  <c r="U86" i="5" s="1"/>
  <c r="D84" i="5"/>
  <c r="C84" i="5"/>
  <c r="E83" i="5"/>
  <c r="C83" i="4"/>
  <c r="E83" i="4" s="1"/>
  <c r="C192" i="18" l="1"/>
  <c r="B193" i="18" s="1"/>
  <c r="E191" i="18"/>
  <c r="E90" i="18"/>
  <c r="C91" i="18"/>
  <c r="B91" i="18"/>
  <c r="E90" i="17"/>
  <c r="C91" i="17"/>
  <c r="B91" i="17"/>
  <c r="B92" i="17" s="1"/>
  <c r="C91" i="16"/>
  <c r="B92" i="16" s="1"/>
  <c r="A92" i="16"/>
  <c r="D83" i="4"/>
  <c r="C91" i="14"/>
  <c r="E91" i="14" s="1"/>
  <c r="D91" i="14"/>
  <c r="A91" i="14"/>
  <c r="B91" i="14"/>
  <c r="AJ89" i="5"/>
  <c r="AH90" i="5"/>
  <c r="DB87" i="5"/>
  <c r="A86" i="5"/>
  <c r="H85" i="5"/>
  <c r="I85" i="5" s="1"/>
  <c r="BX85" i="5"/>
  <c r="BZ84" i="5"/>
  <c r="BW85" i="5"/>
  <c r="F86" i="5"/>
  <c r="G85" i="5"/>
  <c r="DS86" i="5"/>
  <c r="DQ87" i="5"/>
  <c r="DP87" i="5"/>
  <c r="DR87" i="5"/>
  <c r="DD87" i="5"/>
  <c r="DE86" i="5"/>
  <c r="DC87" i="5"/>
  <c r="CN85" i="5"/>
  <c r="CM85" i="5"/>
  <c r="CO85" i="5" s="1"/>
  <c r="CL85" i="5"/>
  <c r="CL86" i="5" s="1"/>
  <c r="BY85" i="5"/>
  <c r="BJ86" i="5"/>
  <c r="BL86" i="5" s="1"/>
  <c r="BK86" i="5"/>
  <c r="BI86" i="5"/>
  <c r="AW86" i="5"/>
  <c r="AU87" i="5"/>
  <c r="AV88" i="5" s="1"/>
  <c r="AX88" i="5" s="1"/>
  <c r="AI87" i="5"/>
  <c r="AI88" i="5" s="1"/>
  <c r="S87" i="5"/>
  <c r="U87" i="5" s="1"/>
  <c r="T87" i="5"/>
  <c r="R87" i="5"/>
  <c r="C85" i="5"/>
  <c r="E84" i="5"/>
  <c r="D85" i="5"/>
  <c r="B85" i="5"/>
  <c r="C84" i="4"/>
  <c r="E84" i="4" s="1"/>
  <c r="B84" i="4"/>
  <c r="E192" i="18" l="1"/>
  <c r="C193" i="18"/>
  <c r="D193" i="18"/>
  <c r="D194" i="18" s="1"/>
  <c r="B92" i="18"/>
  <c r="C92" i="18"/>
  <c r="E91" i="18"/>
  <c r="D92" i="18"/>
  <c r="D93" i="18" s="1"/>
  <c r="C92" i="17"/>
  <c r="E91" i="17"/>
  <c r="D92" i="17"/>
  <c r="A93" i="16"/>
  <c r="C92" i="16"/>
  <c r="D92" i="16"/>
  <c r="D93" i="16" s="1"/>
  <c r="D92" i="14"/>
  <c r="B92" i="14"/>
  <c r="B85" i="4"/>
  <c r="D84" i="4"/>
  <c r="A92" i="14"/>
  <c r="C92" i="14"/>
  <c r="E92" i="14" s="1"/>
  <c r="A87" i="5"/>
  <c r="H86" i="5"/>
  <c r="I86" i="5" s="1"/>
  <c r="BY86" i="5"/>
  <c r="BY87" i="5" s="1"/>
  <c r="BZ85" i="5"/>
  <c r="BX86" i="5"/>
  <c r="AH91" i="5"/>
  <c r="AJ90" i="5"/>
  <c r="DD88" i="5"/>
  <c r="BI87" i="5"/>
  <c r="BW86" i="5"/>
  <c r="AG91" i="5"/>
  <c r="F87" i="5"/>
  <c r="G86" i="5"/>
  <c r="DR88" i="5"/>
  <c r="DP88" i="5"/>
  <c r="DQ88" i="5"/>
  <c r="DS87" i="5"/>
  <c r="DC88" i="5"/>
  <c r="DE87" i="5"/>
  <c r="DB88" i="5"/>
  <c r="DB89" i="5" s="1"/>
  <c r="CM86" i="5"/>
  <c r="CO86" i="5" s="1"/>
  <c r="CL87" i="5"/>
  <c r="CN86" i="5"/>
  <c r="CN87" i="5" s="1"/>
  <c r="BK87" i="5"/>
  <c r="BJ87" i="5"/>
  <c r="BL87" i="5" s="1"/>
  <c r="AU88" i="5"/>
  <c r="AV89" i="5" s="1"/>
  <c r="AX89" i="5" s="1"/>
  <c r="AW87" i="5"/>
  <c r="R88" i="5"/>
  <c r="T88" i="5"/>
  <c r="S88" i="5"/>
  <c r="U88" i="5" s="1"/>
  <c r="B86" i="5"/>
  <c r="D86" i="5"/>
  <c r="E85" i="5"/>
  <c r="C86" i="5"/>
  <c r="C85" i="4"/>
  <c r="D93" i="17" l="1"/>
  <c r="C194" i="18"/>
  <c r="E193" i="18"/>
  <c r="B194" i="18"/>
  <c r="C93" i="18"/>
  <c r="E92" i="18"/>
  <c r="D94" i="18"/>
  <c r="B93" i="18"/>
  <c r="B94" i="18" s="1"/>
  <c r="C93" i="17"/>
  <c r="E92" i="17"/>
  <c r="D94" i="17"/>
  <c r="B93" i="17"/>
  <c r="B94" i="17" s="1"/>
  <c r="C93" i="16"/>
  <c r="A94" i="16"/>
  <c r="D94" i="16"/>
  <c r="B93" i="16"/>
  <c r="B94" i="16" s="1"/>
  <c r="B93" i="14"/>
  <c r="D85" i="4"/>
  <c r="D93" i="14"/>
  <c r="C93" i="14"/>
  <c r="E93" i="14" s="1"/>
  <c r="A93" i="14"/>
  <c r="AJ91" i="5"/>
  <c r="AH92" i="5"/>
  <c r="BX87" i="5"/>
  <c r="BZ86" i="5"/>
  <c r="AG92" i="5"/>
  <c r="AG93" i="5" s="1"/>
  <c r="BW87" i="5"/>
  <c r="BW88" i="5" s="1"/>
  <c r="A88" i="5"/>
  <c r="H87" i="5"/>
  <c r="I87" i="5" s="1"/>
  <c r="F88" i="5"/>
  <c r="G87" i="5"/>
  <c r="DQ89" i="5"/>
  <c r="DS88" i="5"/>
  <c r="DR89" i="5"/>
  <c r="DR90" i="5" s="1"/>
  <c r="DP89" i="5"/>
  <c r="DP90" i="5" s="1"/>
  <c r="DC89" i="5"/>
  <c r="DE88" i="5"/>
  <c r="DD89" i="5"/>
  <c r="CM87" i="5"/>
  <c r="CO87" i="5" s="1"/>
  <c r="BY88" i="5"/>
  <c r="BJ88" i="5"/>
  <c r="BL88" i="5" s="1"/>
  <c r="BI88" i="5"/>
  <c r="BI89" i="5" s="1"/>
  <c r="BK88" i="5"/>
  <c r="AW88" i="5"/>
  <c r="AU89" i="5"/>
  <c r="AV90" i="5" s="1"/>
  <c r="AX90" i="5" s="1"/>
  <c r="AI89" i="5"/>
  <c r="AI90" i="5" s="1"/>
  <c r="S89" i="5"/>
  <c r="U89" i="5" s="1"/>
  <c r="R89" i="5"/>
  <c r="T89" i="5"/>
  <c r="E86" i="5"/>
  <c r="C87" i="5"/>
  <c r="D87" i="5"/>
  <c r="B87" i="5"/>
  <c r="C86" i="4"/>
  <c r="E86" i="4" s="1"/>
  <c r="E85" i="4"/>
  <c r="B86" i="4"/>
  <c r="B87" i="4" s="1"/>
  <c r="C195" i="18" l="1"/>
  <c r="E194" i="18"/>
  <c r="B195" i="18"/>
  <c r="B196" i="18" s="1"/>
  <c r="D195" i="18"/>
  <c r="D196" i="18" s="1"/>
  <c r="E93" i="18"/>
  <c r="C94" i="18"/>
  <c r="B95" i="18" s="1"/>
  <c r="E93" i="17"/>
  <c r="C94" i="17"/>
  <c r="D95" i="17" s="1"/>
  <c r="A95" i="16"/>
  <c r="C94" i="16"/>
  <c r="B95" i="16"/>
  <c r="D86" i="4"/>
  <c r="C94" i="14"/>
  <c r="E94" i="14" s="1"/>
  <c r="A94" i="14"/>
  <c r="D94" i="14"/>
  <c r="D95" i="14" s="1"/>
  <c r="B94" i="14"/>
  <c r="BZ87" i="5"/>
  <c r="BX88" i="5"/>
  <c r="AH93" i="5"/>
  <c r="AJ92" i="5"/>
  <c r="A89" i="5"/>
  <c r="H88" i="5"/>
  <c r="I88" i="5" s="1"/>
  <c r="F89" i="5"/>
  <c r="G88" i="5"/>
  <c r="DS89" i="5"/>
  <c r="DQ90" i="5"/>
  <c r="DD90" i="5"/>
  <c r="DE89" i="5"/>
  <c r="DC90" i="5"/>
  <c r="DB90" i="5"/>
  <c r="DB91" i="5" s="1"/>
  <c r="BK89" i="5"/>
  <c r="CM88" i="5"/>
  <c r="CO88" i="5" s="1"/>
  <c r="CL88" i="5"/>
  <c r="CN88" i="5"/>
  <c r="BJ89" i="5"/>
  <c r="BL89" i="5" s="1"/>
  <c r="B88" i="5"/>
  <c r="AU90" i="5"/>
  <c r="AV91" i="5" s="1"/>
  <c r="AX91" i="5" s="1"/>
  <c r="AW89" i="5"/>
  <c r="R90" i="5"/>
  <c r="T90" i="5"/>
  <c r="AI91" i="5"/>
  <c r="S90" i="5"/>
  <c r="U90" i="5" s="1"/>
  <c r="D88" i="5"/>
  <c r="C88" i="5"/>
  <c r="E87" i="5"/>
  <c r="C87" i="4"/>
  <c r="C196" i="18" l="1"/>
  <c r="B197" i="18" s="1"/>
  <c r="E195" i="18"/>
  <c r="E94" i="18"/>
  <c r="C95" i="18"/>
  <c r="D95" i="18"/>
  <c r="E94" i="17"/>
  <c r="C95" i="17"/>
  <c r="B95" i="17"/>
  <c r="B96" i="17" s="1"/>
  <c r="A96" i="16"/>
  <c r="C95" i="16"/>
  <c r="D95" i="16"/>
  <c r="B95" i="14"/>
  <c r="D87" i="4"/>
  <c r="A95" i="14"/>
  <c r="C95" i="14"/>
  <c r="E95" i="14" s="1"/>
  <c r="BX89" i="5"/>
  <c r="BZ88" i="5"/>
  <c r="AJ93" i="5"/>
  <c r="AH94" i="5"/>
  <c r="BW89" i="5"/>
  <c r="BW90" i="5" s="1"/>
  <c r="A90" i="5"/>
  <c r="H89" i="5"/>
  <c r="I89" i="5" s="1"/>
  <c r="AG94" i="5"/>
  <c r="AG95" i="5" s="1"/>
  <c r="F90" i="5"/>
  <c r="G89" i="5"/>
  <c r="DS90" i="5"/>
  <c r="DQ91" i="5"/>
  <c r="DP91" i="5"/>
  <c r="DP92" i="5" s="1"/>
  <c r="DR91" i="5"/>
  <c r="DR92" i="5" s="1"/>
  <c r="DD91" i="5"/>
  <c r="DE90" i="5"/>
  <c r="DC91" i="5"/>
  <c r="CN89" i="5"/>
  <c r="CL89" i="5"/>
  <c r="CM89" i="5"/>
  <c r="BY89" i="5"/>
  <c r="BY90" i="5" s="1"/>
  <c r="BJ90" i="5"/>
  <c r="BL90" i="5" s="1"/>
  <c r="BK90" i="5"/>
  <c r="BI90" i="5"/>
  <c r="AU91" i="5"/>
  <c r="AV92" i="5" s="1"/>
  <c r="AX92" i="5" s="1"/>
  <c r="AW90" i="5"/>
  <c r="S91" i="5"/>
  <c r="U91" i="5" s="1"/>
  <c r="R91" i="5"/>
  <c r="T91" i="5"/>
  <c r="C89" i="5"/>
  <c r="E88" i="5"/>
  <c r="B89" i="5"/>
  <c r="D89" i="5"/>
  <c r="C88" i="4"/>
  <c r="E88" i="4" s="1"/>
  <c r="E87" i="4"/>
  <c r="B88" i="4"/>
  <c r="E196" i="18" l="1"/>
  <c r="C197" i="18"/>
  <c r="D197" i="18"/>
  <c r="D198" i="18" s="1"/>
  <c r="D96" i="18"/>
  <c r="C96" i="18"/>
  <c r="E95" i="18"/>
  <c r="B96" i="18"/>
  <c r="B97" i="18" s="1"/>
  <c r="C96" i="17"/>
  <c r="E95" i="17"/>
  <c r="D96" i="17"/>
  <c r="B96" i="14"/>
  <c r="D96" i="16"/>
  <c r="A97" i="16"/>
  <c r="C96" i="16"/>
  <c r="B96" i="16"/>
  <c r="B97" i="16" s="1"/>
  <c r="D96" i="14"/>
  <c r="B89" i="4"/>
  <c r="D88" i="4"/>
  <c r="A96" i="14"/>
  <c r="C96" i="14"/>
  <c r="E96" i="14" s="1"/>
  <c r="AH95" i="5"/>
  <c r="AJ94" i="5"/>
  <c r="AG96" i="5"/>
  <c r="A91" i="5"/>
  <c r="H90" i="5"/>
  <c r="I90" i="5" s="1"/>
  <c r="CL90" i="5"/>
  <c r="CO89" i="5"/>
  <c r="BI91" i="5"/>
  <c r="DD92" i="5"/>
  <c r="BZ89" i="5"/>
  <c r="BX90" i="5"/>
  <c r="F91" i="5"/>
  <c r="G90" i="5"/>
  <c r="DQ92" i="5"/>
  <c r="DS91" i="5"/>
  <c r="DB92" i="5"/>
  <c r="DC92" i="5"/>
  <c r="DE91" i="5"/>
  <c r="CM90" i="5"/>
  <c r="CO90" i="5" s="1"/>
  <c r="CN90" i="5"/>
  <c r="CN91" i="5" s="1"/>
  <c r="BY91" i="5"/>
  <c r="BJ91" i="5"/>
  <c r="BL91" i="5" s="1"/>
  <c r="BK91" i="5"/>
  <c r="T92" i="5"/>
  <c r="R92" i="5"/>
  <c r="AU92" i="5"/>
  <c r="AV93" i="5" s="1"/>
  <c r="AX93" i="5" s="1"/>
  <c r="AW91" i="5"/>
  <c r="AI92" i="5"/>
  <c r="S92" i="5"/>
  <c r="U92" i="5" s="1"/>
  <c r="D90" i="5"/>
  <c r="B90" i="5"/>
  <c r="E89" i="5"/>
  <c r="C90" i="5"/>
  <c r="C89" i="4"/>
  <c r="E197" i="18" l="1"/>
  <c r="C198" i="18"/>
  <c r="B198" i="18"/>
  <c r="B199" i="18" s="1"/>
  <c r="C97" i="18"/>
  <c r="E96" i="18"/>
  <c r="B98" i="18"/>
  <c r="D97" i="18"/>
  <c r="D98" i="18" s="1"/>
  <c r="C97" i="17"/>
  <c r="E96" i="17"/>
  <c r="D97" i="17"/>
  <c r="B97" i="17"/>
  <c r="C97" i="16"/>
  <c r="A98" i="16"/>
  <c r="B98" i="16"/>
  <c r="D97" i="16"/>
  <c r="D98" i="16" s="1"/>
  <c r="D89" i="4"/>
  <c r="C97" i="14"/>
  <c r="E97" i="14" s="1"/>
  <c r="A97" i="14"/>
  <c r="D97" i="14"/>
  <c r="B97" i="14"/>
  <c r="A92" i="5"/>
  <c r="H91" i="5"/>
  <c r="I91" i="5" s="1"/>
  <c r="BX91" i="5"/>
  <c r="BZ90" i="5"/>
  <c r="AJ95" i="5"/>
  <c r="AH96" i="5"/>
  <c r="BW91" i="5"/>
  <c r="BW92" i="5" s="1"/>
  <c r="F92" i="5"/>
  <c r="G91" i="5"/>
  <c r="DQ93" i="5"/>
  <c r="DS92" i="5"/>
  <c r="DR93" i="5"/>
  <c r="DP93" i="5"/>
  <c r="DC93" i="5"/>
  <c r="DE92" i="5"/>
  <c r="DB93" i="5"/>
  <c r="DD93" i="5"/>
  <c r="CM91" i="5"/>
  <c r="CO91" i="5" s="1"/>
  <c r="CL91" i="5"/>
  <c r="BJ92" i="5"/>
  <c r="BL92" i="5" s="1"/>
  <c r="BK92" i="5"/>
  <c r="BK93" i="5" s="1"/>
  <c r="BI92" i="5"/>
  <c r="AW92" i="5"/>
  <c r="AU93" i="5"/>
  <c r="AV94" i="5" s="1"/>
  <c r="AX94" i="5" s="1"/>
  <c r="AI93" i="5"/>
  <c r="S93" i="5"/>
  <c r="U93" i="5" s="1"/>
  <c r="T93" i="5"/>
  <c r="R93" i="5"/>
  <c r="E90" i="5"/>
  <c r="C91" i="5"/>
  <c r="D91" i="5"/>
  <c r="B91" i="5"/>
  <c r="B92" i="5" s="1"/>
  <c r="C90" i="4"/>
  <c r="E90" i="4" s="1"/>
  <c r="E89" i="4"/>
  <c r="B90" i="4"/>
  <c r="D98" i="17" l="1"/>
  <c r="B98" i="17"/>
  <c r="C199" i="18"/>
  <c r="E198" i="18"/>
  <c r="D199" i="18"/>
  <c r="D200" i="18" s="1"/>
  <c r="E97" i="18"/>
  <c r="C98" i="18"/>
  <c r="D99" i="18" s="1"/>
  <c r="E97" i="17"/>
  <c r="C98" i="17"/>
  <c r="D98" i="14"/>
  <c r="A99" i="16"/>
  <c r="C98" i="16"/>
  <c r="B99" i="16" s="1"/>
  <c r="B98" i="14"/>
  <c r="D90" i="4"/>
  <c r="A98" i="14"/>
  <c r="C98" i="14"/>
  <c r="E98" i="14" s="1"/>
  <c r="DP94" i="5"/>
  <c r="DR94" i="5"/>
  <c r="AH97" i="5"/>
  <c r="AJ96" i="5"/>
  <c r="BZ91" i="5"/>
  <c r="BX92" i="5"/>
  <c r="AG97" i="5"/>
  <c r="AG98" i="5" s="1"/>
  <c r="A93" i="5"/>
  <c r="H92" i="5"/>
  <c r="I92" i="5" s="1"/>
  <c r="F93" i="5"/>
  <c r="G92" i="5"/>
  <c r="DS93" i="5"/>
  <c r="DQ94" i="5"/>
  <c r="DR95" i="5" s="1"/>
  <c r="DD94" i="5"/>
  <c r="DB94" i="5"/>
  <c r="DE93" i="5"/>
  <c r="DC94" i="5"/>
  <c r="BI93" i="5"/>
  <c r="CM92" i="5"/>
  <c r="CO92" i="5" s="1"/>
  <c r="CL92" i="5"/>
  <c r="CN92" i="5"/>
  <c r="BY92" i="5"/>
  <c r="BJ93" i="5"/>
  <c r="AW93" i="5"/>
  <c r="AU94" i="5"/>
  <c r="AV95" i="5" s="1"/>
  <c r="AX95" i="5" s="1"/>
  <c r="AI94" i="5"/>
  <c r="AI95" i="5" s="1"/>
  <c r="S94" i="5"/>
  <c r="U94" i="5" s="1"/>
  <c r="R94" i="5"/>
  <c r="T94" i="5"/>
  <c r="D92" i="5"/>
  <c r="C92" i="5"/>
  <c r="E91" i="5"/>
  <c r="B91" i="4"/>
  <c r="C91" i="4"/>
  <c r="B99" i="17" l="1"/>
  <c r="E199" i="18"/>
  <c r="C200" i="18"/>
  <c r="B200" i="18"/>
  <c r="B201" i="18" s="1"/>
  <c r="E98" i="18"/>
  <c r="C99" i="18"/>
  <c r="B99" i="18"/>
  <c r="E98" i="17"/>
  <c r="C99" i="17"/>
  <c r="D99" i="17"/>
  <c r="D100" i="17" s="1"/>
  <c r="A100" i="16"/>
  <c r="C99" i="16"/>
  <c r="D99" i="16"/>
  <c r="D91" i="4"/>
  <c r="C99" i="14"/>
  <c r="E99" i="14" s="1"/>
  <c r="A99" i="14"/>
  <c r="B99" i="14"/>
  <c r="D99" i="14"/>
  <c r="BX93" i="5"/>
  <c r="BZ92" i="5"/>
  <c r="AJ97" i="5"/>
  <c r="AH98" i="5"/>
  <c r="DB95" i="5"/>
  <c r="BI94" i="5"/>
  <c r="BL93" i="5"/>
  <c r="A94" i="5"/>
  <c r="H93" i="5"/>
  <c r="I93" i="5" s="1"/>
  <c r="BW93" i="5"/>
  <c r="F94" i="5"/>
  <c r="G93" i="5"/>
  <c r="DS94" i="5"/>
  <c r="DQ95" i="5"/>
  <c r="DR96" i="5" s="1"/>
  <c r="DP95" i="5"/>
  <c r="DD95" i="5"/>
  <c r="DE94" i="5"/>
  <c r="DC95" i="5"/>
  <c r="CL93" i="5"/>
  <c r="CN93" i="5"/>
  <c r="CM93" i="5"/>
  <c r="CO93" i="5" s="1"/>
  <c r="BY93" i="5"/>
  <c r="BJ94" i="5"/>
  <c r="BL94" i="5" s="1"/>
  <c r="BK94" i="5"/>
  <c r="AU95" i="5"/>
  <c r="AV96" i="5" s="1"/>
  <c r="AX96" i="5" s="1"/>
  <c r="AW94" i="5"/>
  <c r="S95" i="5"/>
  <c r="U95" i="5" s="1"/>
  <c r="T95" i="5"/>
  <c r="R95" i="5"/>
  <c r="C93" i="5"/>
  <c r="E92" i="5"/>
  <c r="B93" i="5"/>
  <c r="D93" i="5"/>
  <c r="C92" i="4"/>
  <c r="E92" i="4" s="1"/>
  <c r="E91" i="4"/>
  <c r="B92" i="4"/>
  <c r="B93" i="4" s="1"/>
  <c r="B100" i="14" l="1"/>
  <c r="E200" i="18"/>
  <c r="C201" i="18"/>
  <c r="D201" i="18"/>
  <c r="D202" i="18" s="1"/>
  <c r="B100" i="18"/>
  <c r="C100" i="18"/>
  <c r="E99" i="18"/>
  <c r="D100" i="18"/>
  <c r="D101" i="18" s="1"/>
  <c r="C100" i="17"/>
  <c r="E99" i="17"/>
  <c r="B100" i="17"/>
  <c r="C100" i="16"/>
  <c r="D100" i="16"/>
  <c r="A101" i="16"/>
  <c r="B100" i="16"/>
  <c r="B101" i="16" s="1"/>
  <c r="D100" i="14"/>
  <c r="D92" i="4"/>
  <c r="A100" i="14"/>
  <c r="C100" i="14"/>
  <c r="E100" i="14" s="1"/>
  <c r="AH99" i="5"/>
  <c r="AJ98" i="5"/>
  <c r="DB96" i="5"/>
  <c r="BW94" i="5"/>
  <c r="BZ93" i="5"/>
  <c r="BX94" i="5"/>
  <c r="A95" i="5"/>
  <c r="H94" i="5"/>
  <c r="I94" i="5" s="1"/>
  <c r="AG99" i="5"/>
  <c r="AG100" i="5" s="1"/>
  <c r="F95" i="5"/>
  <c r="G94" i="5"/>
  <c r="DQ96" i="5"/>
  <c r="DS95" i="5"/>
  <c r="DP96" i="5"/>
  <c r="DP97" i="5" s="1"/>
  <c r="DR97" i="5"/>
  <c r="DB97" i="5"/>
  <c r="DC96" i="5"/>
  <c r="DE95" i="5"/>
  <c r="DD96" i="5"/>
  <c r="DD97" i="5" s="1"/>
  <c r="CM94" i="5"/>
  <c r="CO94" i="5" s="1"/>
  <c r="CN94" i="5"/>
  <c r="CL94" i="5"/>
  <c r="CL95" i="5" s="1"/>
  <c r="BY94" i="5"/>
  <c r="BJ95" i="5"/>
  <c r="BL95" i="5" s="1"/>
  <c r="BK95" i="5"/>
  <c r="BI95" i="5"/>
  <c r="BI96" i="5" s="1"/>
  <c r="AW95" i="5"/>
  <c r="AU96" i="5"/>
  <c r="AV97" i="5" s="1"/>
  <c r="AX97" i="5" s="1"/>
  <c r="R96" i="5"/>
  <c r="T96" i="5"/>
  <c r="AI96" i="5"/>
  <c r="S96" i="5"/>
  <c r="U96" i="5" s="1"/>
  <c r="D94" i="5"/>
  <c r="B94" i="5"/>
  <c r="E93" i="5"/>
  <c r="C94" i="5"/>
  <c r="C93" i="4"/>
  <c r="B101" i="17" l="1"/>
  <c r="E201" i="18"/>
  <c r="C202" i="18"/>
  <c r="B202" i="18"/>
  <c r="B203" i="18" s="1"/>
  <c r="C101" i="18"/>
  <c r="E100" i="18"/>
  <c r="D102" i="18"/>
  <c r="B101" i="18"/>
  <c r="B102" i="18" s="1"/>
  <c r="C101" i="17"/>
  <c r="E100" i="17"/>
  <c r="B102" i="17"/>
  <c r="D101" i="17"/>
  <c r="D102" i="17" s="1"/>
  <c r="C101" i="16"/>
  <c r="B102" i="16"/>
  <c r="A102" i="16"/>
  <c r="D101" i="16"/>
  <c r="D102" i="16" s="1"/>
  <c r="D93" i="4"/>
  <c r="C101" i="14"/>
  <c r="E101" i="14" s="1"/>
  <c r="A101" i="14"/>
  <c r="D101" i="14"/>
  <c r="D102" i="14" s="1"/>
  <c r="B101" i="14"/>
  <c r="BX95" i="5"/>
  <c r="BZ94" i="5"/>
  <c r="BW95" i="5"/>
  <c r="BW96" i="5" s="1"/>
  <c r="A96" i="5"/>
  <c r="H95" i="5"/>
  <c r="I95" i="5" s="1"/>
  <c r="AJ99" i="5"/>
  <c r="AH100" i="5"/>
  <c r="F96" i="5"/>
  <c r="G95" i="5"/>
  <c r="DQ97" i="5"/>
  <c r="DR98" i="5" s="1"/>
  <c r="DS96" i="5"/>
  <c r="DC97" i="5"/>
  <c r="DE96" i="5"/>
  <c r="CM95" i="5"/>
  <c r="CO95" i="5" s="1"/>
  <c r="CN95" i="5"/>
  <c r="BY95" i="5"/>
  <c r="BK96" i="5"/>
  <c r="BJ96" i="5"/>
  <c r="BL96" i="5" s="1"/>
  <c r="R97" i="5"/>
  <c r="AU97" i="5"/>
  <c r="AV98" i="5" s="1"/>
  <c r="AX98" i="5" s="1"/>
  <c r="AW96" i="5"/>
  <c r="AI97" i="5"/>
  <c r="S97" i="5"/>
  <c r="U97" i="5" s="1"/>
  <c r="T97" i="5"/>
  <c r="E94" i="5"/>
  <c r="C95" i="5"/>
  <c r="B95" i="5"/>
  <c r="D95" i="5"/>
  <c r="C94" i="4"/>
  <c r="E94" i="4" s="1"/>
  <c r="E93" i="4"/>
  <c r="B94" i="4"/>
  <c r="C203" i="18" l="1"/>
  <c r="E202" i="18"/>
  <c r="D203" i="18"/>
  <c r="E101" i="18"/>
  <c r="C102" i="18"/>
  <c r="D103" i="18" s="1"/>
  <c r="E101" i="17"/>
  <c r="C102" i="17"/>
  <c r="B103" i="17" s="1"/>
  <c r="A103" i="16"/>
  <c r="C102" i="16"/>
  <c r="B102" i="14"/>
  <c r="D94" i="4"/>
  <c r="C102" i="14"/>
  <c r="A102" i="14"/>
  <c r="A97" i="5"/>
  <c r="H96" i="5"/>
  <c r="I96" i="5" s="1"/>
  <c r="AH101" i="5"/>
  <c r="AJ100" i="5"/>
  <c r="AG101" i="5"/>
  <c r="AG102" i="5" s="1"/>
  <c r="B95" i="4"/>
  <c r="CN96" i="5"/>
  <c r="BZ95" i="5"/>
  <c r="BX96" i="5"/>
  <c r="F97" i="5"/>
  <c r="G96" i="5"/>
  <c r="DS97" i="5"/>
  <c r="DQ98" i="5"/>
  <c r="DR99" i="5" s="1"/>
  <c r="DP98" i="5"/>
  <c r="DP99" i="5" s="1"/>
  <c r="DE97" i="5"/>
  <c r="DC98" i="5"/>
  <c r="DD98" i="5"/>
  <c r="DB98" i="5"/>
  <c r="CM96" i="5"/>
  <c r="CO96" i="5" s="1"/>
  <c r="CN97" i="5"/>
  <c r="CL96" i="5"/>
  <c r="CL97" i="5" s="1"/>
  <c r="BY96" i="5"/>
  <c r="BY97" i="5" s="1"/>
  <c r="BJ97" i="5"/>
  <c r="BL97" i="5" s="1"/>
  <c r="BI97" i="5"/>
  <c r="BK97" i="5"/>
  <c r="AW97" i="5"/>
  <c r="AU98" i="5"/>
  <c r="AV99" i="5" s="1"/>
  <c r="AX99" i="5" s="1"/>
  <c r="AI98" i="5"/>
  <c r="AI99" i="5" s="1"/>
  <c r="S98" i="5"/>
  <c r="U98" i="5" s="1"/>
  <c r="T98" i="5"/>
  <c r="R98" i="5"/>
  <c r="B96" i="5"/>
  <c r="D96" i="5"/>
  <c r="C96" i="5"/>
  <c r="E95" i="5"/>
  <c r="C95" i="4"/>
  <c r="C204" i="18" l="1"/>
  <c r="E203" i="18"/>
  <c r="D204" i="18"/>
  <c r="D205" i="18" s="1"/>
  <c r="B204" i="18"/>
  <c r="B205" i="18" s="1"/>
  <c r="D103" i="14"/>
  <c r="E102" i="14"/>
  <c r="E102" i="18"/>
  <c r="C103" i="18"/>
  <c r="B103" i="18"/>
  <c r="E102" i="17"/>
  <c r="C103" i="17"/>
  <c r="D103" i="17"/>
  <c r="B103" i="14"/>
  <c r="C103" i="16"/>
  <c r="D103" i="16"/>
  <c r="B103" i="16"/>
  <c r="B104" i="16" s="1"/>
  <c r="A104" i="16"/>
  <c r="D95" i="4"/>
  <c r="A103" i="14"/>
  <c r="C103" i="14"/>
  <c r="E103" i="14" s="1"/>
  <c r="DB99" i="5"/>
  <c r="AJ101" i="5"/>
  <c r="AH102" i="5"/>
  <c r="DD99" i="5"/>
  <c r="BX97" i="5"/>
  <c r="BZ96" i="5"/>
  <c r="BW97" i="5"/>
  <c r="BW98" i="5" s="1"/>
  <c r="T99" i="5"/>
  <c r="A98" i="5"/>
  <c r="H97" i="5"/>
  <c r="I97" i="5" s="1"/>
  <c r="F98" i="5"/>
  <c r="G97" i="5"/>
  <c r="DS98" i="5"/>
  <c r="DQ99" i="5"/>
  <c r="DE98" i="5"/>
  <c r="DC99" i="5"/>
  <c r="CM97" i="5"/>
  <c r="CO97" i="5" s="1"/>
  <c r="BK98" i="5"/>
  <c r="BI98" i="5"/>
  <c r="BJ98" i="5"/>
  <c r="BL98" i="5" s="1"/>
  <c r="AU99" i="5"/>
  <c r="AV100" i="5" s="1"/>
  <c r="AX100" i="5" s="1"/>
  <c r="AW98" i="5"/>
  <c r="R99" i="5"/>
  <c r="S99" i="5"/>
  <c r="U99" i="5" s="1"/>
  <c r="C97" i="5"/>
  <c r="E96" i="5"/>
  <c r="D97" i="5"/>
  <c r="B97" i="5"/>
  <c r="C96" i="4"/>
  <c r="E96" i="4" s="1"/>
  <c r="E95" i="4"/>
  <c r="B96" i="4"/>
  <c r="B97" i="4" s="1"/>
  <c r="E204" i="18" l="1"/>
  <c r="C205" i="18"/>
  <c r="D206" i="18" s="1"/>
  <c r="B104" i="18"/>
  <c r="C104" i="18"/>
  <c r="E103" i="18"/>
  <c r="D104" i="18"/>
  <c r="D105" i="18" s="1"/>
  <c r="C104" i="17"/>
  <c r="E103" i="17"/>
  <c r="D104" i="17"/>
  <c r="B104" i="17"/>
  <c r="D104" i="16"/>
  <c r="A105" i="16"/>
  <c r="C104" i="16"/>
  <c r="D105" i="16" s="1"/>
  <c r="D96" i="4"/>
  <c r="C104" i="14"/>
  <c r="E104" i="14" s="1"/>
  <c r="D104" i="14"/>
  <c r="B104" i="14"/>
  <c r="A104" i="14"/>
  <c r="BZ97" i="5"/>
  <c r="BX98" i="5"/>
  <c r="BW99" i="5"/>
  <c r="AH103" i="5"/>
  <c r="AJ102" i="5"/>
  <c r="A99" i="5"/>
  <c r="H98" i="5"/>
  <c r="I98" i="5" s="1"/>
  <c r="BY98" i="5"/>
  <c r="AG103" i="5"/>
  <c r="AG104" i="5" s="1"/>
  <c r="F99" i="5"/>
  <c r="G98" i="5"/>
  <c r="DQ100" i="5"/>
  <c r="DS99" i="5"/>
  <c r="DP100" i="5"/>
  <c r="DP101" i="5" s="1"/>
  <c r="DR100" i="5"/>
  <c r="DR101" i="5" s="1"/>
  <c r="DC100" i="5"/>
  <c r="DE99" i="5"/>
  <c r="DB100" i="5"/>
  <c r="DB101" i="5" s="1"/>
  <c r="DD100" i="5"/>
  <c r="DD101" i="5" s="1"/>
  <c r="CM98" i="5"/>
  <c r="CO98" i="5" s="1"/>
  <c r="CN98" i="5"/>
  <c r="CN99" i="5" s="1"/>
  <c r="CL98" i="5"/>
  <c r="CL99" i="5" s="1"/>
  <c r="BJ99" i="5"/>
  <c r="BL99" i="5" s="1"/>
  <c r="BK99" i="5"/>
  <c r="BI99" i="5"/>
  <c r="AW99" i="5"/>
  <c r="AW100" i="5" s="1"/>
  <c r="R100" i="5"/>
  <c r="T100" i="5"/>
  <c r="AI100" i="5"/>
  <c r="S100" i="5"/>
  <c r="U100" i="5" s="1"/>
  <c r="B98" i="5"/>
  <c r="D98" i="5"/>
  <c r="E97" i="5"/>
  <c r="C98" i="5"/>
  <c r="C97" i="4"/>
  <c r="D105" i="14" l="1"/>
  <c r="B105" i="14"/>
  <c r="B105" i="17"/>
  <c r="D105" i="17"/>
  <c r="C206" i="18"/>
  <c r="E205" i="18"/>
  <c r="B206" i="18"/>
  <c r="C105" i="18"/>
  <c r="E105" i="18" s="1"/>
  <c r="E104" i="18"/>
  <c r="B105" i="18"/>
  <c r="C105" i="17"/>
  <c r="E105" i="17" s="1"/>
  <c r="E104" i="17"/>
  <c r="C105" i="16"/>
  <c r="B105" i="16"/>
  <c r="D97" i="4"/>
  <c r="A105" i="14"/>
  <c r="C105" i="14"/>
  <c r="E105" i="14" s="1"/>
  <c r="A100" i="5"/>
  <c r="H99" i="5"/>
  <c r="I99" i="5" s="1"/>
  <c r="AJ103" i="5"/>
  <c r="AH104" i="5"/>
  <c r="AG105" i="5" s="1"/>
  <c r="BX99" i="5"/>
  <c r="BZ98" i="5"/>
  <c r="F100" i="5"/>
  <c r="G99" i="5"/>
  <c r="DQ101" i="5"/>
  <c r="DS100" i="5"/>
  <c r="DC101" i="5"/>
  <c r="DE100" i="5"/>
  <c r="BI100" i="5"/>
  <c r="CM99" i="5"/>
  <c r="BY99" i="5"/>
  <c r="BY100" i="5" s="1"/>
  <c r="BK100" i="5"/>
  <c r="BJ100" i="5"/>
  <c r="BL100" i="5" s="1"/>
  <c r="AU100" i="5"/>
  <c r="AV101" i="5" s="1"/>
  <c r="AX101" i="5" s="1"/>
  <c r="AW101" i="5"/>
  <c r="AI101" i="5"/>
  <c r="AI102" i="5" s="1"/>
  <c r="S101" i="5"/>
  <c r="U101" i="5" s="1"/>
  <c r="T101" i="5"/>
  <c r="R101" i="5"/>
  <c r="E98" i="5"/>
  <c r="C99" i="5"/>
  <c r="D99" i="5"/>
  <c r="B99" i="5"/>
  <c r="C98" i="4"/>
  <c r="E98" i="4" s="1"/>
  <c r="E97" i="4"/>
  <c r="B98" i="4"/>
  <c r="B99" i="4" s="1"/>
  <c r="C207" i="18" l="1"/>
  <c r="E206" i="18"/>
  <c r="B207" i="18"/>
  <c r="B208" i="18" s="1"/>
  <c r="D207" i="18"/>
  <c r="D208" i="18" s="1"/>
  <c r="D98" i="4"/>
  <c r="CN100" i="5"/>
  <c r="CO99" i="5"/>
  <c r="BZ99" i="5"/>
  <c r="BX100" i="5"/>
  <c r="BW100" i="5"/>
  <c r="AH105" i="5"/>
  <c r="AJ105" i="5" s="1"/>
  <c r="AJ104" i="5"/>
  <c r="A101" i="5"/>
  <c r="H100" i="5"/>
  <c r="I100" i="5" s="1"/>
  <c r="F101" i="5"/>
  <c r="G100" i="5"/>
  <c r="DS101" i="5"/>
  <c r="DQ102" i="5"/>
  <c r="DR102" i="5"/>
  <c r="DR103" i="5" s="1"/>
  <c r="DP102" i="5"/>
  <c r="DP103" i="5" s="1"/>
  <c r="DE101" i="5"/>
  <c r="DC102" i="5"/>
  <c r="DD102" i="5"/>
  <c r="DB102" i="5"/>
  <c r="R102" i="5"/>
  <c r="CM100" i="5"/>
  <c r="CO100" i="5" s="1"/>
  <c r="CL100" i="5"/>
  <c r="CL101" i="5" s="1"/>
  <c r="BY101" i="5"/>
  <c r="BJ101" i="5"/>
  <c r="BL101" i="5" s="1"/>
  <c r="BI101" i="5"/>
  <c r="BK101" i="5"/>
  <c r="AU101" i="5"/>
  <c r="AV102" i="5" s="1"/>
  <c r="AX102" i="5" s="1"/>
  <c r="T102" i="5"/>
  <c r="S102" i="5"/>
  <c r="B100" i="5"/>
  <c r="D100" i="5"/>
  <c r="C100" i="5"/>
  <c r="E99" i="5"/>
  <c r="C99" i="4"/>
  <c r="E207" i="18" l="1"/>
  <c r="C208" i="18"/>
  <c r="B209" i="18" s="1"/>
  <c r="D99" i="4"/>
  <c r="BW101" i="5"/>
  <c r="A102" i="5"/>
  <c r="H101" i="5"/>
  <c r="I101" i="5" s="1"/>
  <c r="R103" i="5"/>
  <c r="U102" i="5"/>
  <c r="BX101" i="5"/>
  <c r="BY102" i="5" s="1"/>
  <c r="BZ100" i="5"/>
  <c r="DB103" i="5"/>
  <c r="F102" i="5"/>
  <c r="G101" i="5"/>
  <c r="DS102" i="5"/>
  <c r="DQ103" i="5"/>
  <c r="DE102" i="5"/>
  <c r="DC103" i="5"/>
  <c r="DD103" i="5"/>
  <c r="BK102" i="5"/>
  <c r="CM101" i="5"/>
  <c r="CO101" i="5" s="1"/>
  <c r="CN101" i="5"/>
  <c r="BI102" i="5"/>
  <c r="BJ102" i="5"/>
  <c r="BL102" i="5" s="1"/>
  <c r="AU102" i="5"/>
  <c r="AV103" i="5" s="1"/>
  <c r="AX103" i="5" s="1"/>
  <c r="AU103" i="5"/>
  <c r="AW102" i="5"/>
  <c r="AI103" i="5"/>
  <c r="AI104" i="5" s="1"/>
  <c r="S103" i="5"/>
  <c r="U103" i="5" s="1"/>
  <c r="T103" i="5"/>
  <c r="C101" i="5"/>
  <c r="E100" i="5"/>
  <c r="B101" i="5"/>
  <c r="D101" i="5"/>
  <c r="C100" i="4"/>
  <c r="E100" i="4" s="1"/>
  <c r="E99" i="4"/>
  <c r="B100" i="4"/>
  <c r="E208" i="18" l="1"/>
  <c r="C209" i="18"/>
  <c r="D209" i="18"/>
  <c r="D210" i="18" s="1"/>
  <c r="B101" i="4"/>
  <c r="D100" i="4"/>
  <c r="BZ101" i="5"/>
  <c r="BX102" i="5"/>
  <c r="A103" i="5"/>
  <c r="H102" i="5"/>
  <c r="I102" i="5" s="1"/>
  <c r="BW102" i="5"/>
  <c r="F103" i="5"/>
  <c r="G102" i="5"/>
  <c r="DQ104" i="5"/>
  <c r="DS103" i="5"/>
  <c r="DP104" i="5"/>
  <c r="DP105" i="5" s="1"/>
  <c r="DR104" i="5"/>
  <c r="DR105" i="5" s="1"/>
  <c r="DD104" i="5"/>
  <c r="DC104" i="5"/>
  <c r="DE103" i="5"/>
  <c r="DB104" i="5"/>
  <c r="DB105" i="5" s="1"/>
  <c r="CM102" i="5"/>
  <c r="CO102" i="5" s="1"/>
  <c r="CN102" i="5"/>
  <c r="CL102" i="5"/>
  <c r="CL103" i="5" s="1"/>
  <c r="BJ103" i="5"/>
  <c r="BL103" i="5" s="1"/>
  <c r="BI103" i="5"/>
  <c r="BK103" i="5"/>
  <c r="AV104" i="5"/>
  <c r="AX104" i="5" s="1"/>
  <c r="AW103" i="5"/>
  <c r="AU104" i="5"/>
  <c r="S104" i="5"/>
  <c r="U104" i="5" s="1"/>
  <c r="T104" i="5"/>
  <c r="R104" i="5"/>
  <c r="B102" i="5"/>
  <c r="D102" i="5"/>
  <c r="E101" i="5"/>
  <c r="C102" i="5"/>
  <c r="C101" i="4"/>
  <c r="E209" i="18" l="1"/>
  <c r="C210" i="18"/>
  <c r="B210" i="18"/>
  <c r="B211" i="18" s="1"/>
  <c r="D101" i="4"/>
  <c r="A104" i="5"/>
  <c r="H103" i="5"/>
  <c r="I103" i="5" s="1"/>
  <c r="BW103" i="5"/>
  <c r="BZ102" i="5"/>
  <c r="BX103" i="5"/>
  <c r="AV105" i="5"/>
  <c r="AX105" i="5" s="1"/>
  <c r="F104" i="5"/>
  <c r="G103" i="5"/>
  <c r="DQ105" i="5"/>
  <c r="DS105" i="5" s="1"/>
  <c r="DS104" i="5"/>
  <c r="DC105" i="5"/>
  <c r="DE105" i="5" s="1"/>
  <c r="DE104" i="5"/>
  <c r="DD105" i="5"/>
  <c r="R105" i="5"/>
  <c r="CM103" i="5"/>
  <c r="CO103" i="5" s="1"/>
  <c r="CN103" i="5"/>
  <c r="BY103" i="5"/>
  <c r="BI104" i="5"/>
  <c r="BJ104" i="5"/>
  <c r="BL104" i="5" s="1"/>
  <c r="BK104" i="5"/>
  <c r="AU105" i="5"/>
  <c r="AW104" i="5"/>
  <c r="AI105" i="5"/>
  <c r="T105" i="5"/>
  <c r="S105" i="5"/>
  <c r="U105" i="5" s="1"/>
  <c r="E102" i="5"/>
  <c r="C103" i="5"/>
  <c r="D103" i="5"/>
  <c r="B103" i="5"/>
  <c r="C102" i="4"/>
  <c r="E102" i="4" s="1"/>
  <c r="E101" i="4"/>
  <c r="B102" i="4"/>
  <c r="C211" i="18" l="1"/>
  <c r="E210" i="18"/>
  <c r="D211" i="18"/>
  <c r="D212" i="18" s="1"/>
  <c r="D102" i="4"/>
  <c r="BX104" i="5"/>
  <c r="BZ104" i="5" s="1"/>
  <c r="BZ103" i="5"/>
  <c r="BW104" i="5"/>
  <c r="B103" i="4"/>
  <c r="BY104" i="5"/>
  <c r="A105" i="5"/>
  <c r="H105" i="5" s="1"/>
  <c r="I105" i="5" s="1"/>
  <c r="H104" i="5"/>
  <c r="I104" i="5" s="1"/>
  <c r="F105" i="5"/>
  <c r="G105" i="5" s="1"/>
  <c r="G104" i="5"/>
  <c r="CN104" i="5"/>
  <c r="CM104" i="5"/>
  <c r="CO104" i="5" s="1"/>
  <c r="CL104" i="5"/>
  <c r="CL105" i="5" s="1"/>
  <c r="BK105" i="5"/>
  <c r="BJ105" i="5"/>
  <c r="BL105" i="5" s="1"/>
  <c r="BI105" i="5"/>
  <c r="AW105" i="5"/>
  <c r="B104" i="5"/>
  <c r="D104" i="5"/>
  <c r="C104" i="5"/>
  <c r="E103" i="5"/>
  <c r="C103" i="4"/>
  <c r="E103" i="4" s="1"/>
  <c r="E211" i="18" l="1"/>
  <c r="C212" i="18"/>
  <c r="B212" i="18"/>
  <c r="B213" i="18" s="1"/>
  <c r="D103" i="4"/>
  <c r="BX105" i="5"/>
  <c r="BZ105" i="5" s="1"/>
  <c r="BW105" i="5"/>
  <c r="CM105" i="5"/>
  <c r="CO105" i="5" s="1"/>
  <c r="CN105" i="5"/>
  <c r="BY105" i="5"/>
  <c r="C105" i="5"/>
  <c r="E105" i="5" s="1"/>
  <c r="E104" i="5"/>
  <c r="B105" i="5"/>
  <c r="D105" i="5"/>
  <c r="E212" i="18" l="1"/>
  <c r="C213" i="18"/>
  <c r="D213" i="18"/>
  <c r="E213" i="18" l="1"/>
  <c r="C214" i="18"/>
  <c r="D214" i="18"/>
  <c r="D215" i="18" s="1"/>
  <c r="B214" i="18"/>
  <c r="B215" i="18" s="1"/>
  <c r="C215" i="18" l="1"/>
  <c r="E214" i="18"/>
  <c r="C216" i="18" l="1"/>
  <c r="E215" i="18"/>
  <c r="B216" i="18"/>
  <c r="B217" i="18" s="1"/>
  <c r="D216" i="18"/>
  <c r="D217" i="18" s="1"/>
  <c r="E216" i="18" l="1"/>
  <c r="C217" i="18"/>
  <c r="E217" i="18" l="1"/>
  <c r="C218" i="18"/>
  <c r="B218" i="18"/>
  <c r="B219" i="18" s="1"/>
  <c r="D218" i="18"/>
  <c r="D219" i="18" s="1"/>
  <c r="C219" i="18" l="1"/>
  <c r="E218" i="18"/>
  <c r="E219" i="18" l="1"/>
  <c r="C220" i="18"/>
  <c r="D220" i="18"/>
  <c r="D221" i="18" s="1"/>
  <c r="B220" i="18"/>
  <c r="B221" i="18" s="1"/>
  <c r="E220" i="18" l="1"/>
  <c r="C221" i="18"/>
  <c r="C222" i="18" l="1"/>
  <c r="E221" i="18"/>
  <c r="B222" i="18"/>
  <c r="B223" i="18" s="1"/>
  <c r="D222" i="18"/>
  <c r="D223" i="18" s="1"/>
  <c r="C223" i="18" l="1"/>
  <c r="E222" i="18"/>
  <c r="E223" i="18" l="1"/>
  <c r="C224" i="18"/>
  <c r="B224" i="18"/>
  <c r="B225" i="18" s="1"/>
  <c r="D224" i="18"/>
  <c r="D225" i="18" s="1"/>
  <c r="E224" i="18" l="1"/>
  <c r="C225" i="18"/>
  <c r="C226" i="18" l="1"/>
  <c r="E225" i="18"/>
  <c r="D226" i="18"/>
  <c r="D227" i="18" s="1"/>
  <c r="B226" i="18"/>
  <c r="B227" i="18" s="1"/>
  <c r="E226" i="18" l="1"/>
  <c r="C227" i="18"/>
  <c r="E227" i="18" l="1"/>
  <c r="C228" i="18"/>
  <c r="D228" i="18"/>
  <c r="D229" i="18" s="1"/>
  <c r="B228" i="18"/>
  <c r="B229" i="18" s="1"/>
  <c r="E228" i="18" l="1"/>
  <c r="C229" i="18"/>
  <c r="B230" i="18" s="1"/>
  <c r="C230" i="18" l="1"/>
  <c r="E229" i="18"/>
  <c r="D230" i="18"/>
  <c r="D231" i="18" s="1"/>
  <c r="E230" i="18" l="1"/>
  <c r="C231" i="18"/>
  <c r="B231" i="18"/>
  <c r="B232" i="18" s="1"/>
  <c r="E231" i="18" l="1"/>
  <c r="C232" i="18"/>
  <c r="D232" i="18"/>
  <c r="C233" i="18" l="1"/>
  <c r="E232" i="18"/>
  <c r="D233" i="18"/>
  <c r="D234" i="18" s="1"/>
  <c r="B233" i="18"/>
  <c r="B234" i="18" s="1"/>
  <c r="C234" i="18" l="1"/>
  <c r="D235" i="18" s="1"/>
  <c r="E233" i="18"/>
  <c r="E234" i="18" l="1"/>
  <c r="C235" i="18"/>
  <c r="B235" i="18"/>
  <c r="E235" i="18" l="1"/>
  <c r="C236" i="18"/>
  <c r="B236" i="18"/>
  <c r="B237" i="18" s="1"/>
  <c r="D236" i="18"/>
  <c r="D237" i="18" s="1"/>
  <c r="E236" i="18" l="1"/>
  <c r="C237" i="18"/>
  <c r="C238" i="18" l="1"/>
  <c r="E237" i="18"/>
  <c r="D238" i="18"/>
  <c r="D239" i="18" s="1"/>
  <c r="B238" i="18"/>
  <c r="B239" i="18" s="1"/>
  <c r="E238" i="18" l="1"/>
  <c r="C239" i="18"/>
  <c r="E239" i="18" l="1"/>
  <c r="C240" i="18"/>
  <c r="D240" i="18"/>
  <c r="D241" i="18" s="1"/>
  <c r="B240" i="18"/>
  <c r="B241" i="18" s="1"/>
  <c r="E240" i="18" l="1"/>
  <c r="C241" i="18"/>
  <c r="C242" i="18" l="1"/>
  <c r="E241" i="18"/>
  <c r="D242" i="18"/>
  <c r="D243" i="18" s="1"/>
  <c r="B242" i="18"/>
  <c r="B243" i="18" s="1"/>
  <c r="C243" i="18" l="1"/>
  <c r="D244" i="18" s="1"/>
  <c r="E242" i="18"/>
  <c r="E243" i="18" l="1"/>
  <c r="C244" i="18"/>
  <c r="B244" i="18"/>
  <c r="C245" i="18" l="1"/>
  <c r="E244" i="18"/>
  <c r="B245" i="18"/>
  <c r="B246" i="18" s="1"/>
  <c r="D245" i="18"/>
  <c r="D246" i="18" s="1"/>
  <c r="C246" i="18" l="1"/>
  <c r="E245" i="18"/>
  <c r="C247" i="18" l="1"/>
  <c r="E246" i="18"/>
  <c r="D247" i="18"/>
  <c r="D248" i="18" s="1"/>
  <c r="B247" i="18"/>
  <c r="B248" i="18" s="1"/>
  <c r="E247" i="18" l="1"/>
  <c r="C248" i="18"/>
  <c r="C249" i="18" l="1"/>
  <c r="E248" i="18"/>
  <c r="D249" i="18"/>
  <c r="D250" i="18" s="1"/>
  <c r="B249" i="18"/>
  <c r="B250" i="18" s="1"/>
  <c r="C250" i="18" l="1"/>
  <c r="E249" i="18"/>
  <c r="C251" i="18" l="1"/>
  <c r="E250" i="18"/>
  <c r="D251" i="18"/>
  <c r="D252" i="18" s="1"/>
  <c r="B251" i="18"/>
  <c r="B252" i="18" s="1"/>
  <c r="E251" i="18" l="1"/>
  <c r="C252" i="18"/>
  <c r="C253" i="18" l="1"/>
  <c r="E252" i="18"/>
  <c r="B253" i="18"/>
  <c r="B254" i="18" s="1"/>
  <c r="D253" i="18"/>
  <c r="D254" i="18" s="1"/>
  <c r="C254" i="18" l="1"/>
  <c r="E253" i="18"/>
  <c r="C255" i="18" l="1"/>
  <c r="E254" i="18"/>
  <c r="B255" i="18"/>
  <c r="B256" i="18" s="1"/>
  <c r="D255" i="18"/>
  <c r="D256" i="18" s="1"/>
  <c r="E255" i="18" l="1"/>
  <c r="C256" i="18"/>
  <c r="E256" i="18" l="1"/>
  <c r="C257" i="18"/>
  <c r="B257" i="18"/>
  <c r="B258" i="18" s="1"/>
  <c r="D257" i="18"/>
  <c r="D258" i="18" s="1"/>
  <c r="C258" i="18" l="1"/>
  <c r="E257" i="18"/>
  <c r="E258" i="18" l="1"/>
  <c r="C259" i="18"/>
  <c r="D259" i="18"/>
  <c r="D260" i="18" s="1"/>
  <c r="B259" i="18"/>
  <c r="B260" i="18" s="1"/>
  <c r="E259" i="18" l="1"/>
  <c r="C260" i="18"/>
  <c r="E260" i="18" l="1"/>
  <c r="C261" i="18"/>
  <c r="B261" i="18"/>
  <c r="B262" i="18" s="1"/>
  <c r="D261" i="18"/>
  <c r="D262" i="18" s="1"/>
  <c r="C262" i="18" l="1"/>
  <c r="E261" i="18"/>
  <c r="E262" i="18" l="1"/>
  <c r="C263" i="18"/>
  <c r="D263" i="18"/>
  <c r="D264" i="18" s="1"/>
  <c r="B263" i="18"/>
  <c r="B264" i="18" s="1"/>
  <c r="E263" i="18" l="1"/>
  <c r="C264" i="18"/>
  <c r="C265" i="18" l="1"/>
  <c r="E264" i="18"/>
  <c r="B265" i="18"/>
  <c r="B266" i="18" s="1"/>
  <c r="D265" i="18"/>
  <c r="D266" i="18" s="1"/>
  <c r="C266" i="18" l="1"/>
  <c r="E265" i="18"/>
  <c r="E266" i="18" l="1"/>
  <c r="C267" i="18"/>
  <c r="B267" i="18"/>
  <c r="D267" i="18"/>
  <c r="D268" i="18" s="1"/>
  <c r="E267" i="18" l="1"/>
  <c r="C268" i="18"/>
  <c r="D269" i="18" s="1"/>
  <c r="B268" i="18"/>
  <c r="B269" i="18" s="1"/>
  <c r="E268" i="18" l="1"/>
  <c r="C269" i="18"/>
  <c r="C270" i="18" l="1"/>
  <c r="E269" i="18"/>
  <c r="B270" i="18"/>
  <c r="B271" i="18" s="1"/>
  <c r="D270" i="18"/>
  <c r="D271" i="18" s="1"/>
  <c r="E270" i="18" l="1"/>
  <c r="C271" i="18"/>
  <c r="E271" i="18" l="1"/>
  <c r="C272" i="18"/>
  <c r="B272" i="18"/>
  <c r="B273" i="18" s="1"/>
  <c r="D272" i="18"/>
  <c r="D273" i="18" s="1"/>
  <c r="E272" i="18" l="1"/>
  <c r="C273" i="18"/>
  <c r="E273" i="18" l="1"/>
  <c r="C274" i="18"/>
  <c r="D274" i="18"/>
  <c r="D275" i="18" s="1"/>
  <c r="B274" i="18"/>
  <c r="B275" i="18" s="1"/>
  <c r="E274" i="18" l="1"/>
  <c r="C275" i="18"/>
  <c r="C276" i="18" l="1"/>
  <c r="E275" i="18"/>
  <c r="B276" i="18"/>
  <c r="B277" i="18" s="1"/>
  <c r="D276" i="18"/>
  <c r="D277" i="18" s="1"/>
  <c r="E276" i="18" l="1"/>
  <c r="C277" i="18"/>
  <c r="E277" i="18" l="1"/>
  <c r="C278" i="18"/>
  <c r="B278" i="18"/>
  <c r="B279" i="18" s="1"/>
  <c r="D278" i="18"/>
  <c r="D279" i="18" s="1"/>
  <c r="C279" i="18" l="1"/>
  <c r="D280" i="18" s="1"/>
  <c r="E278" i="18"/>
  <c r="C280" i="18" l="1"/>
  <c r="E279" i="18"/>
  <c r="B280" i="18"/>
  <c r="B281" i="18" s="1"/>
  <c r="C281" i="18" l="1"/>
  <c r="E280" i="18"/>
  <c r="D281" i="18"/>
  <c r="D282" i="18" s="1"/>
  <c r="E281" i="18" l="1"/>
  <c r="C282" i="18"/>
  <c r="B282" i="18"/>
  <c r="E282" i="18" l="1"/>
  <c r="C283" i="18"/>
  <c r="B283" i="18"/>
  <c r="B284" i="18" s="1"/>
  <c r="D283" i="18"/>
  <c r="D284" i="18" s="1"/>
  <c r="C284" i="18" l="1"/>
  <c r="D285" i="18" s="1"/>
  <c r="E283" i="18"/>
  <c r="C285" i="18" l="1"/>
  <c r="E284" i="18"/>
  <c r="B285" i="18"/>
  <c r="B286" i="18" s="1"/>
  <c r="E285" i="18" l="1"/>
  <c r="C286" i="18"/>
  <c r="D286" i="18"/>
  <c r="D287" i="18" s="1"/>
  <c r="C287" i="18" l="1"/>
  <c r="E286" i="18"/>
  <c r="B287" i="18"/>
  <c r="B288" i="18" s="1"/>
  <c r="C288" i="18" l="1"/>
  <c r="E287" i="18"/>
  <c r="D288" i="18"/>
  <c r="D289" i="18" s="1"/>
  <c r="C289" i="18" l="1"/>
  <c r="E288" i="18"/>
  <c r="B289" i="18"/>
  <c r="B290" i="18" s="1"/>
  <c r="E289" i="18" l="1"/>
  <c r="C290" i="18"/>
  <c r="D290" i="18"/>
  <c r="D291" i="18" s="1"/>
  <c r="E290" i="18" l="1"/>
  <c r="C291" i="18"/>
  <c r="B291" i="18"/>
  <c r="B292" i="18" s="1"/>
  <c r="C292" i="18" l="1"/>
  <c r="E291" i="18"/>
  <c r="D292" i="18"/>
  <c r="E292" i="18" l="1"/>
  <c r="C293" i="18"/>
  <c r="D293" i="18"/>
  <c r="D294" i="18" s="1"/>
  <c r="B293" i="18"/>
  <c r="B294" i="18" s="1"/>
  <c r="E293" i="18" l="1"/>
  <c r="C294" i="18"/>
  <c r="E294" i="18" l="1"/>
  <c r="C295" i="18"/>
  <c r="B295" i="18"/>
  <c r="B296" i="18" s="1"/>
  <c r="D295" i="18"/>
  <c r="D296" i="18" s="1"/>
  <c r="C296" i="18" l="1"/>
  <c r="E295" i="18"/>
  <c r="E296" i="18" l="1"/>
  <c r="C297" i="18"/>
  <c r="B297" i="18"/>
  <c r="B298" i="18" s="1"/>
  <c r="D297" i="18"/>
  <c r="D298" i="18" s="1"/>
  <c r="E297" i="18" l="1"/>
  <c r="C298" i="18"/>
  <c r="E298" i="18" l="1"/>
  <c r="C299" i="18"/>
  <c r="B299" i="18"/>
  <c r="B300" i="18" s="1"/>
  <c r="D299" i="18"/>
  <c r="D300" i="18" s="1"/>
  <c r="C300" i="18" l="1"/>
  <c r="E299" i="18"/>
  <c r="E300" i="18" l="1"/>
  <c r="C301" i="18"/>
  <c r="D301" i="18"/>
  <c r="B301" i="18"/>
  <c r="B302" i="18" s="1"/>
  <c r="E301" i="18" l="1"/>
  <c r="C302" i="18"/>
  <c r="D302" i="18"/>
  <c r="C303" i="18" l="1"/>
  <c r="E302" i="18"/>
  <c r="D303" i="18"/>
  <c r="D304" i="18" s="1"/>
  <c r="B303" i="18"/>
  <c r="B304" i="18" s="1"/>
  <c r="C304" i="18" l="1"/>
  <c r="E303" i="18"/>
  <c r="E304" i="18" l="1"/>
  <c r="C305" i="18"/>
  <c r="D305" i="18"/>
  <c r="B305" i="18"/>
  <c r="B306" i="18" s="1"/>
  <c r="E305" i="18" l="1"/>
  <c r="C306" i="18"/>
  <c r="B307" i="18"/>
  <c r="D306" i="18"/>
  <c r="D307" i="18" s="1"/>
  <c r="E306" i="18" l="1"/>
  <c r="C307" i="18"/>
  <c r="C308" i="18" l="1"/>
  <c r="E307" i="18"/>
  <c r="B308" i="18"/>
  <c r="B309" i="18" s="1"/>
  <c r="D308" i="18"/>
  <c r="D309" i="18" s="1"/>
  <c r="E308" i="18" l="1"/>
  <c r="C309" i="18"/>
  <c r="E309" i="18" l="1"/>
  <c r="C310" i="18"/>
  <c r="B310" i="18"/>
  <c r="B311" i="18" s="1"/>
  <c r="D310" i="18"/>
  <c r="D311" i="18" s="1"/>
  <c r="C311" i="18" l="1"/>
  <c r="E310" i="18"/>
  <c r="C312" i="18" l="1"/>
  <c r="E311" i="18"/>
  <c r="B312" i="18"/>
  <c r="B313" i="18" s="1"/>
  <c r="D312" i="18"/>
  <c r="D313" i="18" s="1"/>
  <c r="E312" i="18" l="1"/>
  <c r="C313" i="18"/>
  <c r="E313" i="18" l="1"/>
  <c r="C314" i="18"/>
  <c r="B314" i="18"/>
  <c r="B315" i="18" s="1"/>
  <c r="D314" i="18"/>
  <c r="D315" i="18" s="1"/>
  <c r="C315" i="18" l="1"/>
  <c r="E314" i="18"/>
  <c r="C316" i="18" l="1"/>
  <c r="E315" i="18"/>
  <c r="D316" i="18"/>
  <c r="D317" i="18" s="1"/>
  <c r="B316" i="18"/>
  <c r="B317" i="18" s="1"/>
  <c r="E316" i="18" l="1"/>
  <c r="C317" i="18"/>
  <c r="E317" i="18" l="1"/>
  <c r="C318" i="18"/>
  <c r="B318" i="18"/>
  <c r="D318" i="18"/>
  <c r="D319" i="18" s="1"/>
  <c r="C319" i="18" l="1"/>
  <c r="E318" i="18"/>
  <c r="B319" i="18"/>
  <c r="B320" i="18" s="1"/>
  <c r="C320" i="18" l="1"/>
  <c r="E319" i="18"/>
  <c r="D320" i="18"/>
  <c r="D321" i="18" s="1"/>
  <c r="E320" i="18" l="1"/>
  <c r="C321" i="18"/>
  <c r="B321" i="18"/>
  <c r="B322" i="18" s="1"/>
  <c r="E321" i="18" l="1"/>
  <c r="C322" i="18"/>
  <c r="D322" i="18"/>
  <c r="D323" i="18" s="1"/>
  <c r="C323" i="18" l="1"/>
  <c r="E322" i="18"/>
  <c r="B323" i="18"/>
  <c r="B324" i="18" s="1"/>
  <c r="C324" i="18" l="1"/>
  <c r="E323" i="18"/>
  <c r="D324" i="18"/>
  <c r="D325" i="18" s="1"/>
  <c r="E324" i="18" l="1"/>
  <c r="C325" i="18"/>
  <c r="B325" i="18"/>
  <c r="E325" i="18" l="1"/>
  <c r="C326" i="18"/>
  <c r="B326" i="18"/>
  <c r="B327" i="18" s="1"/>
  <c r="D326" i="18"/>
  <c r="D327" i="18" s="1"/>
  <c r="C327" i="18" l="1"/>
  <c r="E326" i="18"/>
  <c r="C328" i="18" l="1"/>
  <c r="E327" i="18"/>
  <c r="D328" i="18"/>
  <c r="D329" i="18" s="1"/>
  <c r="B328" i="18"/>
  <c r="B329" i="18" s="1"/>
  <c r="E328" i="18" l="1"/>
  <c r="C329" i="18"/>
  <c r="E329" i="18" l="1"/>
  <c r="C330" i="18"/>
  <c r="B330" i="18"/>
  <c r="B331" i="18" s="1"/>
  <c r="D330" i="18"/>
  <c r="D331" i="18" s="1"/>
  <c r="C331" i="18" l="1"/>
  <c r="E330" i="18"/>
  <c r="C332" i="18" l="1"/>
  <c r="E331" i="18"/>
  <c r="D332" i="18"/>
  <c r="D333" i="18" s="1"/>
  <c r="B332" i="18"/>
  <c r="B333" i="18" s="1"/>
  <c r="E332" i="18" l="1"/>
  <c r="C333" i="18"/>
  <c r="D334" i="18" s="1"/>
  <c r="E333" i="18" l="1"/>
  <c r="C334" i="18"/>
  <c r="B334" i="18"/>
  <c r="B335" i="18" s="1"/>
  <c r="C335" i="18" l="1"/>
  <c r="E334" i="18"/>
  <c r="D335" i="18"/>
  <c r="D336" i="18" s="1"/>
  <c r="C336" i="18" l="1"/>
  <c r="E335" i="18"/>
  <c r="B336" i="18"/>
  <c r="B337" i="18" s="1"/>
  <c r="E336" i="18" l="1"/>
  <c r="C337" i="18"/>
  <c r="D337" i="18"/>
  <c r="E337" i="18" l="1"/>
  <c r="C338" i="18"/>
  <c r="D338" i="18"/>
  <c r="B338" i="18"/>
  <c r="B339" i="18" s="1"/>
  <c r="C339" i="18" l="1"/>
  <c r="E338" i="18"/>
  <c r="B340" i="18"/>
  <c r="D339" i="18"/>
  <c r="D340" i="18" s="1"/>
  <c r="C340" i="18" l="1"/>
  <c r="E339" i="18"/>
  <c r="C341" i="18" l="1"/>
  <c r="E340" i="18"/>
  <c r="B341" i="18"/>
  <c r="B342" i="18" s="1"/>
  <c r="D341" i="18"/>
  <c r="D342" i="18" s="1"/>
  <c r="E341" i="18" l="1"/>
  <c r="C342" i="18"/>
  <c r="B343" i="18" s="1"/>
  <c r="C343" i="18" l="1"/>
  <c r="E342" i="18"/>
  <c r="D343" i="18"/>
  <c r="D344" i="18" s="1"/>
  <c r="C344" i="18" l="1"/>
  <c r="E343" i="18"/>
  <c r="B344" i="18"/>
  <c r="E344" i="18" l="1"/>
  <c r="C345" i="18"/>
  <c r="B345" i="18"/>
  <c r="D345" i="18"/>
  <c r="D346" i="18" s="1"/>
  <c r="E345" i="18" l="1"/>
  <c r="C346" i="18"/>
  <c r="D347" i="18" s="1"/>
  <c r="B346" i="18"/>
  <c r="B347" i="18" s="1"/>
  <c r="C347" i="18" l="1"/>
  <c r="B348" i="18" s="1"/>
  <c r="E346" i="18"/>
  <c r="C348" i="18" l="1"/>
  <c r="E347" i="18"/>
  <c r="D348" i="18"/>
  <c r="D349" i="18" s="1"/>
  <c r="E348" i="18" l="1"/>
  <c r="C349" i="18"/>
  <c r="B349" i="18"/>
  <c r="B350" i="18" s="1"/>
  <c r="E349" i="18" l="1"/>
  <c r="C350" i="18"/>
  <c r="D350" i="18"/>
  <c r="D351" i="18" s="1"/>
  <c r="C351" i="18" l="1"/>
  <c r="E350" i="18"/>
  <c r="B351" i="18"/>
  <c r="B352" i="18" s="1"/>
  <c r="C352" i="18" l="1"/>
  <c r="E351" i="18"/>
  <c r="D352" i="18"/>
  <c r="E352" i="18" l="1"/>
  <c r="C353" i="18"/>
  <c r="D353" i="18"/>
  <c r="D354" i="18" s="1"/>
  <c r="B353" i="18"/>
  <c r="B354" i="18" s="1"/>
  <c r="E353" i="18" l="1"/>
  <c r="C354" i="18"/>
  <c r="B355" i="18" s="1"/>
  <c r="E354" i="18" l="1"/>
  <c r="C355" i="18"/>
  <c r="D355" i="18"/>
  <c r="D356" i="18" s="1"/>
  <c r="C356" i="18" l="1"/>
  <c r="E355" i="18"/>
  <c r="B356" i="18"/>
  <c r="B357" i="18" s="1"/>
  <c r="E356" i="18" l="1"/>
  <c r="C357" i="18"/>
  <c r="D357" i="18"/>
  <c r="D358" i="18" s="1"/>
  <c r="E357" i="18" l="1"/>
  <c r="C358" i="18"/>
  <c r="B358" i="18"/>
  <c r="C359" i="18" l="1"/>
  <c r="E358" i="18"/>
  <c r="B359" i="18"/>
  <c r="B360" i="18" s="1"/>
  <c r="D359" i="18"/>
  <c r="D360" i="18" s="1"/>
  <c r="C360" i="18" l="1"/>
  <c r="E359" i="18"/>
  <c r="E360" i="18" l="1"/>
  <c r="C361" i="18"/>
  <c r="B361" i="18"/>
  <c r="B362" i="18" s="1"/>
  <c r="D361" i="18"/>
  <c r="D362" i="18" s="1"/>
  <c r="E361" i="18" l="1"/>
  <c r="C362" i="18"/>
  <c r="C363" i="18" l="1"/>
  <c r="E362" i="18"/>
  <c r="B363" i="18"/>
  <c r="B364" i="18" s="1"/>
  <c r="D363" i="18"/>
  <c r="D364" i="18" s="1"/>
  <c r="C364" i="18" l="1"/>
  <c r="E363" i="18"/>
  <c r="E364" i="18" l="1"/>
  <c r="C365" i="18"/>
  <c r="E365" i="18" s="1"/>
  <c r="B365" i="18"/>
  <c r="D365" i="18"/>
</calcChain>
</file>

<file path=xl/sharedStrings.xml><?xml version="1.0" encoding="utf-8"?>
<sst xmlns="http://schemas.openxmlformats.org/spreadsheetml/2006/main" count="829" uniqueCount="182">
  <si>
    <t>T: =D5+1</t>
  </si>
  <si>
    <t>S: =E5-((E5/B$5)*(B$8*F5))</t>
  </si>
  <si>
    <t>I: =F5+(E5/B$5)*(B$8*F5)-(F5*B$9)</t>
  </si>
  <si>
    <t>R: =G5+(F5*B$9)</t>
  </si>
  <si>
    <t xml:space="preserve">S = Susceptible; intial </t>
  </si>
  <si>
    <t>I = Infected; initial</t>
  </si>
  <si>
    <t>R = Recovered; initial</t>
  </si>
  <si>
    <t>ß = fraction of susceptibles infected/day</t>
  </si>
  <si>
    <t>T = time interval; day</t>
  </si>
  <si>
    <t>n = number of people on day n</t>
  </si>
  <si>
    <t>N = total number of people S+I+R</t>
  </si>
  <si>
    <t>N</t>
  </si>
  <si>
    <t>T</t>
  </si>
  <si>
    <t>S</t>
  </si>
  <si>
    <t>I</t>
  </si>
  <si>
    <t>R</t>
  </si>
  <si>
    <t>Isolation</t>
  </si>
  <si>
    <t>H</t>
  </si>
  <si>
    <t>Policy levers</t>
  </si>
  <si>
    <t>Hospital Capacity per 1,000</t>
  </si>
  <si>
    <t xml:space="preserve">Increase in capacity </t>
  </si>
  <si>
    <t>Time - days</t>
  </si>
  <si>
    <t>Succeptible</t>
  </si>
  <si>
    <t>Infected</t>
  </si>
  <si>
    <t>Recovered</t>
  </si>
  <si>
    <t>Require hosptialisation</t>
  </si>
  <si>
    <t>RH</t>
  </si>
  <si>
    <t xml:space="preserve">Hospital capacity/1k </t>
  </si>
  <si>
    <t>Pop</t>
  </si>
  <si>
    <t>Hospitalisation rate</t>
  </si>
  <si>
    <t xml:space="preserve">Hospitalisation </t>
  </si>
  <si>
    <t>Inputs</t>
  </si>
  <si>
    <t>N = 1000 people; I = 1 person; so S = 1000-1 = 1000</t>
  </si>
  <si>
    <t>Formulae</t>
  </si>
  <si>
    <t>Values</t>
  </si>
  <si>
    <t>Data</t>
  </si>
  <si>
    <t>γ = fraction of those infectives who recover/day</t>
  </si>
  <si>
    <t>Charts</t>
  </si>
  <si>
    <t>Etc</t>
  </si>
  <si>
    <t>etc</t>
  </si>
  <si>
    <t>Weight</t>
  </si>
  <si>
    <t>Weigthed</t>
  </si>
  <si>
    <t>x</t>
  </si>
  <si>
    <t>Encourage hand washing</t>
  </si>
  <si>
    <t>ß = variable based on behavior/day</t>
  </si>
  <si>
    <t>R= Reproductive number = ß/γ = 0.4228/0.169 = 2.5</t>
  </si>
  <si>
    <t>γ = 14 day recovery time /1 day = 0.169</t>
  </si>
  <si>
    <t xml:space="preserve">Social distancing </t>
  </si>
  <si>
    <t>Notes</t>
  </si>
  <si>
    <t xml:space="preserve">Very subtle difference, but I think S or S0 (not S followed by a day) i.e. those susceptible at beginning is 1000 not 999 from paper I read. </t>
  </si>
  <si>
    <t xml:space="preserve">S = Susceptible; initial </t>
  </si>
  <si>
    <t>Logic - Those infected are non contagious after about 6 days (so 1/0.15 is 6.6 days, and 1/0.17 is 6 days). Justifiable.  
Although, there is a recent study saying may be contagious even afterwards which would make recovery number much lower 1/(14+8) = 0.045 https://www.mirror.co.uk/science/coronavirus-still-contagious-up-8-21784237</t>
  </si>
  <si>
    <t xml:space="preserve">No Government Advice </t>
  </si>
  <si>
    <t xml:space="preserve">This article says for every infected patient, 2.5 patients effected every 5 days which is 0.5 not 0.29. Furthermore it says 1.25 every 5 days if social distancing is halved (Beta = 0 .25) which I think is a nice and easy way of showing it. 
This number is much more useful for showing 'flattening of the curve'
https://www.bbc.co.uk/news/uk-52012432 </t>
  </si>
  <si>
    <t>Government policy: Social Distancing, Conducted immediately</t>
  </si>
  <si>
    <t>Government policy: Social Distancing, Conducted 10 days in</t>
  </si>
  <si>
    <t>See Article above</t>
  </si>
  <si>
    <t xml:space="preserve">Lets say 5% of patients (50) are told to stay at home and do, and the infected patient is not vulnerable.  
Calculations based on S = 950, but 50 will always be added to S
Instead of Sn-1/Population, it becomes [Sn-1 - 50 ]/ [Spop - 50] in the Susceptible and Infected formulas. 
</t>
  </si>
  <si>
    <t>Added in, but not included in formulas as 0 see notes below</t>
  </si>
  <si>
    <t>0.25 starts on day 11</t>
  </si>
  <si>
    <t>Included in formula now</t>
  </si>
  <si>
    <t xml:space="preserve">Government - Isolation conducted immediately </t>
  </si>
  <si>
    <t>Isolate high-risk people</t>
  </si>
  <si>
    <t xml:space="preserve">22 I assume is 22% reduction below. </t>
  </si>
  <si>
    <t>Government - Washing hands Immediately</t>
  </si>
  <si>
    <t>Government - Washing hands After day 10</t>
  </si>
  <si>
    <t>Government - Social distancing and Washing hands Immediately</t>
  </si>
  <si>
    <t>This is now the hopsitalisation rate in non-vulnerable patients. Assume 25% vulnerable population who contracts infection goes into hospital (25% of 50 is 12.5) and 3.9% of non-vulnerable population (3.9% of 950 is 37.5) which would keep the overall hospitalisation rate as 5%</t>
  </si>
  <si>
    <t xml:space="preserve">Included in formula now, and all testing to the right of this. </t>
  </si>
  <si>
    <t>See notes in Isolation for why 4% not 5%</t>
  </si>
  <si>
    <t>Government - Social distancing, Washing hands and Isolating Vulnerable people Immediately</t>
  </si>
  <si>
    <t xml:space="preserve">Modifiable </t>
  </si>
  <si>
    <t>SD</t>
  </si>
  <si>
    <t>HW</t>
  </si>
  <si>
    <t xml:space="preserve">SD  = 1 if not doing, 0.5 if doing.
HW = 0.78 if doing, 0 otherwise. </t>
  </si>
  <si>
    <t xml:space="preserve">Isolate = 0 if doing, 50 if doing. </t>
  </si>
  <si>
    <t xml:space="preserve">Hosp rate = 4% if Isolating, 5% otherwise. </t>
  </si>
  <si>
    <t xml:space="preserve">Isolation of vulnerable patients. </t>
  </si>
  <si>
    <t>Beds Available \ 1k</t>
  </si>
  <si>
    <t>BA</t>
  </si>
  <si>
    <t xml:space="preserve">I'm guessing this was worked out by number of beds in england 18/19 and population 55.98 million. Its spot on!
However, we need to account for the majority of beds are taken up by patients in beds for another reason. The artilce below also describes in 2018/19, overnight general and acute bed occupancy averaged 90.2 per cent, and regularly exceeded 95 per cent in winter, well above the level many consider safe. I have added a beds available column. 
https://www.kingsfund.org.uk/publications/nhs-hospital-bed-numbers?gclid=CjwKCAjw95D0BRBFEiwAcO1KDCcp9gd3dqyj51PcFgdwtA2K-Knn9-Mf3so554WRmDDRUwN9slB-aBoCKCYQAvD_BwE
</t>
  </si>
  <si>
    <t>Increase in capacity (Increases are only for CV)</t>
  </si>
  <si>
    <t xml:space="preserve">To me it seems unlikely that the increase in hospitalisation occurs by adding 2% each time like money would in an savings account i.e.  £1, £1.02, £1.0404, 1.061 etc
This results in a 9x increase in hospital beds after 100 days. In the UK this is 141K to 1269K which sounds unrealistic to me.  
A 2% daIly increase from beginging sounds more reasonable (i.1. 1, 1.02, 1.04, 1.06) etc which ends up as a 200% increase from the baseline.  </t>
  </si>
  <si>
    <t>Some support for 5% hospitalisation rate, and different rates I provided in the non-vulnerable. In a later graph provided below
https://www.telegraph.co.uk/global-health/science-and-disease/coronavirus-hospitalisation-rates-revealed-80-per-cent-infected/</t>
  </si>
  <si>
    <t xml:space="preserve">This will start low but rise rapidly as the new beds will be allocated for CV. Assumes constant number of patients taking up hospital beds for non-CV reasons. </t>
  </si>
  <si>
    <t>Beds available out of hospital capacity when no beds for CV added</t>
  </si>
  <si>
    <t>H2</t>
  </si>
  <si>
    <t>BA2</t>
  </si>
  <si>
    <t>Day</t>
  </si>
  <si>
    <t>Cumulative cases</t>
  </si>
  <si>
    <t>Cumulatiuve total number of cases</t>
  </si>
  <si>
    <t>Number of daily new cases</t>
  </si>
  <si>
    <t>Exponent number</t>
  </si>
  <si>
    <t>Cumulative number of cases when new cases double every 5 days</t>
  </si>
  <si>
    <t>Numbers of daily hospitalisations, 4.4% of cases</t>
  </si>
  <si>
    <t xml:space="preserve">Intensive care, 30% of hospitalisaitons </t>
  </si>
  <si>
    <t>Required intensive care</t>
  </si>
  <si>
    <t>ICU Capacity</t>
  </si>
  <si>
    <t>March</t>
  </si>
  <si>
    <t>April</t>
  </si>
  <si>
    <t>Mid April</t>
  </si>
  <si>
    <t>Hand washing - 22% effect on R0</t>
  </si>
  <si>
    <t>https://www.sciencedirect.com/science/article/pii/S1755436518300306</t>
  </si>
  <si>
    <t xml:space="preserve">Overall, our results suggest that population-wide social distancing applied to the population as a whole would have the largest impact; and in combination with other interventions – notably home isolation of cases and school and university closure – has the potential to suppress transmission below the threshold of R=1 </t>
  </si>
  <si>
    <t>No policy levers</t>
  </si>
  <si>
    <t>R0</t>
  </si>
  <si>
    <t>N: 1000 constant</t>
  </si>
  <si>
    <t>BA2: =H7-((1-M$33)*M$30)</t>
  </si>
  <si>
    <t>H2: =M$30 +M$30*M$31*(A7-1)</t>
  </si>
  <si>
    <t>BA: =F7-((1-M$33)*M$30)</t>
  </si>
  <si>
    <t>H: =F6+(F6*M$31)</t>
  </si>
  <si>
    <t>RH: =C7*$M$32</t>
  </si>
  <si>
    <t>R: =D6+(C6*M$9)</t>
  </si>
  <si>
    <t>I: =C6+(B6/M$5)*(M$8*C6)-(C6*M$9)</t>
  </si>
  <si>
    <t>S: =B6-((B6/M$5)*(M$8*C6))</t>
  </si>
  <si>
    <t>T: =A6+1</t>
  </si>
  <si>
    <t>Fixed</t>
  </si>
  <si>
    <t>Imperial. "Infectiousness profile over time that results in a 6.5-day mean generation time" = 1/0.154 Fixed</t>
  </si>
  <si>
    <t>R = γ = fraction of those infected who become non-infectious/day, ß/R0</t>
  </si>
  <si>
    <t xml:space="preserve">R0 * γ </t>
  </si>
  <si>
    <t>I = ß = fraction of susceptibles infected/day, R0 * γ</t>
  </si>
  <si>
    <t xml:space="preserve">Imperial. Changes when ß changes </t>
  </si>
  <si>
    <t xml:space="preserve">R0 = Reproductive number = ß/γ </t>
  </si>
  <si>
    <t>i = Infected; initial</t>
  </si>
  <si>
    <t>Do Nothing</t>
  </si>
  <si>
    <t>As the virus spreads</t>
  </si>
  <si>
    <t xml:space="preserve">The succeptibles </t>
  </si>
  <si>
    <t>empties</t>
  </si>
  <si>
    <t>"succeptibles" move to the</t>
  </si>
  <si>
    <t xml:space="preserve">Some infected </t>
  </si>
  <si>
    <t xml:space="preserve">move to the </t>
  </si>
  <si>
    <r>
      <t>N</t>
    </r>
    <r>
      <rPr>
        <sz val="36"/>
        <color theme="1"/>
        <rFont val="Calibri (Body)"/>
      </rPr>
      <t>MAX</t>
    </r>
    <r>
      <rPr>
        <sz val="72"/>
        <color theme="1"/>
        <rFont val="Calibri"/>
        <family val="2"/>
        <scheme val="minor"/>
      </rPr>
      <t xml:space="preserve"> has recovered</t>
    </r>
  </si>
  <si>
    <t>infected set</t>
  </si>
  <si>
    <t>recovered set</t>
  </si>
  <si>
    <t>set</t>
  </si>
  <si>
    <t xml:space="preserve">the </t>
  </si>
  <si>
    <t>succeptible set</t>
  </si>
  <si>
    <r>
      <t>N</t>
    </r>
    <r>
      <rPr>
        <sz val="36"/>
        <color theme="1"/>
        <rFont val="Calibri (Body)"/>
      </rPr>
      <t>MAX</t>
    </r>
    <r>
      <rPr>
        <sz val="72"/>
        <color theme="1"/>
        <rFont val="Calibri"/>
        <family val="2"/>
        <scheme val="minor"/>
      </rPr>
      <t xml:space="preserve"> is in </t>
    </r>
  </si>
  <si>
    <t>β</t>
  </si>
  <si>
    <t>γ</t>
  </si>
  <si>
    <t>Succeptible 2</t>
  </si>
  <si>
    <t>Infected 2</t>
  </si>
  <si>
    <t>Recovered 2</t>
  </si>
  <si>
    <t>Succeptible 1</t>
  </si>
  <si>
    <t>Recovered 1</t>
  </si>
  <si>
    <t>Infected 1</t>
  </si>
  <si>
    <t>S1</t>
  </si>
  <si>
    <t>R1</t>
  </si>
  <si>
    <t>S2</t>
  </si>
  <si>
    <t>R2</t>
  </si>
  <si>
    <t>N = NMAX = S+I+R</t>
  </si>
  <si>
    <t>I = ß = susceptibles infected/day, R0 * γ</t>
  </si>
  <si>
    <t>R = γ = infected who become non-infectious/day, ß/R0</t>
  </si>
  <si>
    <t>Required ICU</t>
  </si>
  <si>
    <t>Available ICU/1000</t>
  </si>
  <si>
    <t>AICU</t>
  </si>
  <si>
    <t>RICU</t>
  </si>
  <si>
    <t>ICU required = 30% of hospital admissions at 4.4% = 0.0132 of I</t>
  </si>
  <si>
    <t>ICU capacity per 1,000</t>
  </si>
  <si>
    <t xml:space="preserve">Social distancing + handwashing </t>
  </si>
  <si>
    <t>Hand washing, 22% effect on R0 baseline</t>
  </si>
  <si>
    <t>Social distancing, 50% on R0 baseline</t>
  </si>
  <si>
    <t>No policy levers, R0 baseline</t>
  </si>
  <si>
    <t>Wash Hands</t>
  </si>
  <si>
    <t>Social Distancing</t>
  </si>
  <si>
    <t xml:space="preserve">Vulnerable </t>
  </si>
  <si>
    <t>+</t>
  </si>
  <si>
    <t>Immunised</t>
  </si>
  <si>
    <t>Vaccination</t>
  </si>
  <si>
    <t>y</t>
  </si>
  <si>
    <t>Cumulative number of cases when new cases double every 3 days</t>
  </si>
  <si>
    <t>Cumulative number of cases when new cases double every 7 days</t>
  </si>
  <si>
    <t>Infected, ß=0.3</t>
  </si>
  <si>
    <t>Infected, ß=0.77</t>
  </si>
  <si>
    <t>Segmented Approach to Controlled Movement</t>
  </si>
  <si>
    <t>Number of days</t>
  </si>
  <si>
    <t>2 days doubling time</t>
  </si>
  <si>
    <t>New cases per day</t>
  </si>
  <si>
    <t>Death, 0.9% of cases</t>
  </si>
  <si>
    <t>Source - https://www.imperial.ac.uk/media/imperial-college/medicine/sph/ide/gida-fellowships/Imperial-College-COVID19-NPI-modelling-16-03-2020.pdf</t>
  </si>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</sst>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30"/>
      <color theme="1"/>
      <name val="Calibri"/>
      <family val="2"/>
      <scheme val="minor"/>
    </font>
    <font>
      <sz val="14"/>
      <color rgb="FFCC0000"/>
      <name val="Menlo"/>
      <family val="2"/>
    </font>
    <font>
      <sz val="11"/>
      <color theme="1"/>
      <name val="Calibri"/>
      <family val="2"/>
      <scheme val="minor"/>
    </font>
    <font>
      <sz val="36"/>
      <color theme="1"/>
      <name val="Calibri"/>
      <family val="2"/>
      <scheme val="minor"/>
    </font>
    <font>
      <sz val="72"/>
      <color theme="1"/>
      <name val="Calibri"/>
      <family val="2"/>
      <scheme val="minor"/>
    </font>
    <font>
      <sz val="36"/>
      <color theme="1"/>
      <name val="Calibri (Body)"/>
    </font>
    <font>
      <b/>
      <sz val="72"/>
      <color theme="1"/>
      <name val="Calibri"/>
      <family val="2"/>
      <scheme val="minor"/>
    </font>
    <font>
      <sz val="72"/>
      <color rgb="FF000000"/>
      <name val="Calibri"/>
      <family val="2"/>
      <scheme val="minor"/>
    </font>
    <font>
      <sz val="12"/>
      <color rgb="FF000000"/>
      <name val="Calibri"/>
      <family val="2"/>
      <scheme val="minor"/>
    </font>
    <font>
      <sz val="36"/>
      <color theme="0"/>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gray0625">
        <bgColor theme="5" tint="0.79998168889431442"/>
      </patternFill>
    </fill>
    <fill>
      <patternFill patternType="gray0625">
        <fgColor rgb="FF000000"/>
        <bgColor rgb="FFFCE4D6"/>
      </patternFill>
    </fill>
    <fill>
      <patternFill patternType="solid">
        <fgColor rgb="FFFF0000"/>
        <bgColor indexed="64"/>
      </patternFill>
    </fill>
    <fill>
      <patternFill patternType="solid">
        <fgColor theme="7"/>
        <bgColor indexed="64"/>
      </patternFill>
    </fill>
    <fill>
      <patternFill patternType="solid">
        <fgColor theme="4"/>
        <bgColor indexed="64"/>
      </patternFill>
    </fill>
  </fills>
  <borders count="12">
    <border>
      <left/>
      <right/>
      <top/>
      <bottom/>
      <diagonal/>
    </border>
    <border>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right style="thick">
        <color indexed="64"/>
      </right>
      <top/>
      <bottom style="thick">
        <color indexed="64"/>
      </bottom>
      <diagonal/>
    </border>
    <border>
      <left/>
      <right/>
      <top style="thick">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80">
    <xf numFmtId="0" fontId="0" fillId="0" borderId="0" xfId="0"/>
    <xf numFmtId="0" fontId="0" fillId="0" borderId="0" xfId="0" applyFont="1"/>
    <xf numFmtId="0" fontId="0" fillId="0" borderId="0" xfId="0" applyAlignment="1">
      <alignment wrapText="1"/>
    </xf>
    <xf numFmtId="0" fontId="1" fillId="2" borderId="0" xfId="0" applyFont="1" applyFill="1" applyAlignment="1">
      <alignment horizontal="center"/>
    </xf>
    <xf numFmtId="4" fontId="1" fillId="2" borderId="0" xfId="0" applyNumberFormat="1" applyFont="1" applyFill="1" applyAlignment="1">
      <alignment horizontal="center"/>
    </xf>
    <xf numFmtId="0" fontId="0" fillId="0" borderId="0" xfId="0" applyAlignment="1">
      <alignment horizontal="center"/>
    </xf>
    <xf numFmtId="4" fontId="0" fillId="0" borderId="0" xfId="0" applyNumberFormat="1" applyAlignment="1">
      <alignment horizontal="center"/>
    </xf>
    <xf numFmtId="3" fontId="0" fillId="0" borderId="0" xfId="0" applyNumberFormat="1" applyAlignment="1">
      <alignment horizontal="center"/>
    </xf>
    <xf numFmtId="9" fontId="0" fillId="0" borderId="0" xfId="0" applyNumberFormat="1"/>
    <xf numFmtId="4" fontId="0" fillId="0" borderId="0" xfId="0" applyNumberFormat="1" applyAlignment="1">
      <alignment horizontal="center" textRotation="90"/>
    </xf>
    <xf numFmtId="0" fontId="0" fillId="0" borderId="0" xfId="0" applyAlignment="1">
      <alignment horizontal="center" textRotation="90"/>
    </xf>
    <xf numFmtId="0" fontId="3" fillId="3" borderId="0" xfId="0" applyFont="1" applyFill="1"/>
    <xf numFmtId="0" fontId="3" fillId="3" borderId="0" xfId="0" applyFont="1" applyFill="1" applyAlignment="1">
      <alignment horizontal="center"/>
    </xf>
    <xf numFmtId="0" fontId="1" fillId="2" borderId="1" xfId="0" applyFont="1" applyFill="1" applyBorder="1" applyAlignment="1">
      <alignment horizontal="center"/>
    </xf>
    <xf numFmtId="0" fontId="0" fillId="0" borderId="1" xfId="0" applyBorder="1"/>
    <xf numFmtId="0" fontId="4" fillId="0" borderId="1" xfId="0" applyFont="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4" fillId="0" borderId="0" xfId="0" applyFont="1" applyAlignment="1"/>
    <xf numFmtId="0" fontId="0" fillId="4" borderId="0" xfId="0" applyFill="1"/>
    <xf numFmtId="0" fontId="0" fillId="0" borderId="0" xfId="0" applyFill="1"/>
    <xf numFmtId="0" fontId="3" fillId="5" borderId="0" xfId="0" applyFont="1" applyFill="1"/>
    <xf numFmtId="0" fontId="3" fillId="6" borderId="0" xfId="0" applyFont="1" applyFill="1"/>
    <xf numFmtId="9" fontId="0" fillId="4" borderId="0" xfId="0" applyNumberFormat="1" applyFill="1"/>
    <xf numFmtId="9" fontId="0" fillId="0" borderId="0" xfId="0" applyNumberFormat="1" applyFill="1"/>
    <xf numFmtId="0" fontId="3" fillId="3" borderId="0" xfId="0" applyFont="1" applyFill="1" applyAlignment="1">
      <alignment wrapText="1"/>
    </xf>
    <xf numFmtId="1" fontId="0" fillId="0" borderId="0" xfId="0" applyNumberFormat="1"/>
    <xf numFmtId="1" fontId="5" fillId="0" borderId="0" xfId="0" applyNumberFormat="1" applyFont="1"/>
    <xf numFmtId="3" fontId="0" fillId="0" borderId="0" xfId="0" applyNumberFormat="1"/>
    <xf numFmtId="0" fontId="4" fillId="0" borderId="0" xfId="0" applyFont="1" applyAlignment="1">
      <alignment horizontal="center"/>
    </xf>
    <xf numFmtId="1" fontId="0" fillId="0" borderId="0" xfId="0" applyNumberFormat="1" applyFont="1"/>
    <xf numFmtId="1" fontId="0" fillId="0" borderId="0" xfId="0" applyNumberFormat="1" applyAlignment="1">
      <alignment vertical="center"/>
    </xf>
    <xf numFmtId="0" fontId="4" fillId="0" borderId="0" xfId="0" applyFont="1" applyAlignment="1">
      <alignment horizontal="center"/>
    </xf>
    <xf numFmtId="10" fontId="0" fillId="0" borderId="0" xfId="0" applyNumberFormat="1"/>
    <xf numFmtId="9" fontId="0" fillId="0" borderId="0" xfId="0" applyNumberFormat="1" applyAlignment="1">
      <alignment horizontal="right" vertical="center"/>
    </xf>
    <xf numFmtId="0" fontId="0" fillId="0" borderId="0" xfId="0" applyAlignment="1">
      <alignment horizontal="right" vertical="center"/>
    </xf>
    <xf numFmtId="0" fontId="6" fillId="0" borderId="0" xfId="0" applyFont="1"/>
    <xf numFmtId="0" fontId="0" fillId="0" borderId="0" xfId="0" applyAlignment="1">
      <alignment vertical="center" wrapText="1"/>
    </xf>
    <xf numFmtId="0" fontId="0" fillId="0" borderId="0" xfId="0" applyAlignment="1">
      <alignment horizontal="right"/>
    </xf>
    <xf numFmtId="0" fontId="0" fillId="0" borderId="2"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7" fillId="0" borderId="0" xfId="0" applyFont="1" applyAlignment="1">
      <alignment horizontal="center" vertical="center"/>
    </xf>
    <xf numFmtId="0" fontId="0" fillId="7" borderId="5" xfId="0" applyFill="1" applyBorder="1" applyAlignment="1">
      <alignment vertical="center"/>
    </xf>
    <xf numFmtId="0" fontId="0" fillId="7" borderId="4" xfId="0" applyFill="1" applyBorder="1" applyAlignment="1">
      <alignment vertical="center"/>
    </xf>
    <xf numFmtId="0" fontId="0" fillId="7" borderId="3" xfId="0" applyFill="1" applyBorder="1" applyAlignment="1">
      <alignment vertical="center"/>
    </xf>
    <xf numFmtId="0" fontId="0" fillId="7" borderId="6" xfId="0" applyFill="1" applyBorder="1" applyAlignment="1">
      <alignment vertical="center"/>
    </xf>
    <xf numFmtId="0" fontId="0" fillId="7" borderId="1" xfId="0" applyFill="1" applyBorder="1" applyAlignment="1">
      <alignment vertical="center"/>
    </xf>
    <xf numFmtId="0" fontId="0" fillId="7" borderId="2" xfId="0" applyFill="1" applyBorder="1" applyAlignment="1">
      <alignment vertical="center"/>
    </xf>
    <xf numFmtId="0" fontId="0" fillId="7" borderId="5" xfId="0" applyFill="1" applyBorder="1"/>
    <xf numFmtId="0" fontId="8" fillId="0" borderId="0" xfId="0" applyFont="1" applyAlignment="1">
      <alignment horizontal="center" vertical="center"/>
    </xf>
    <xf numFmtId="0" fontId="8" fillId="0" borderId="0" xfId="0" applyFont="1" applyFill="1" applyBorder="1" applyAlignment="1">
      <alignment horizontal="center" vertical="center"/>
    </xf>
    <xf numFmtId="0" fontId="10" fillId="0" borderId="0" xfId="0" applyFont="1" applyAlignment="1">
      <alignment horizontal="center" vertical="center"/>
    </xf>
    <xf numFmtId="0" fontId="10" fillId="0" borderId="0" xfId="0" applyFont="1"/>
    <xf numFmtId="0" fontId="0" fillId="7" borderId="7" xfId="0" applyFill="1" applyBorder="1" applyAlignment="1">
      <alignment vertical="center"/>
    </xf>
    <xf numFmtId="0" fontId="0" fillId="0" borderId="0" xfId="0" applyBorder="1"/>
    <xf numFmtId="0" fontId="8" fillId="0" borderId="3" xfId="0" applyFont="1" applyBorder="1" applyAlignment="1">
      <alignment horizontal="center" vertical="center"/>
    </xf>
    <xf numFmtId="0" fontId="8" fillId="7" borderId="5" xfId="0" applyFont="1" applyFill="1" applyBorder="1" applyAlignment="1">
      <alignment horizontal="center" vertical="center"/>
    </xf>
    <xf numFmtId="0" fontId="11" fillId="8" borderId="5" xfId="0" applyFont="1" applyFill="1" applyBorder="1" applyAlignment="1">
      <alignment horizontal="center" vertical="center"/>
    </xf>
    <xf numFmtId="0" fontId="12" fillId="0" borderId="0" xfId="0" applyFont="1"/>
    <xf numFmtId="0" fontId="12" fillId="0" borderId="0" xfId="0" applyFont="1" applyAlignment="1">
      <alignment horizontal="right" vertical="center"/>
    </xf>
    <xf numFmtId="0" fontId="7" fillId="9" borderId="8" xfId="0" applyFont="1" applyFill="1" applyBorder="1" applyAlignment="1">
      <alignment horizontal="center" vertical="center"/>
    </xf>
    <xf numFmtId="0" fontId="13" fillId="11" borderId="11"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0" xfId="0" applyFont="1" applyFill="1" applyBorder="1" applyAlignment="1">
      <alignment horizontal="center" vertical="center"/>
    </xf>
    <xf numFmtId="0" fontId="7" fillId="0" borderId="0" xfId="0" applyFont="1" applyAlignment="1">
      <alignment horizontal="center" vertical="center"/>
    </xf>
    <xf numFmtId="3" fontId="0" fillId="0" borderId="0" xfId="0" applyNumberFormat="1" applyAlignment="1">
      <alignment horizontal="center" textRotation="90"/>
    </xf>
    <xf numFmtId="3" fontId="1" fillId="2" borderId="0" xfId="0" applyNumberFormat="1" applyFont="1" applyFill="1" applyAlignment="1">
      <alignment horizontal="center"/>
    </xf>
    <xf numFmtId="1" fontId="0" fillId="0" borderId="0" xfId="0" applyNumberFormat="1" applyAlignment="1">
      <alignment horizontal="center"/>
    </xf>
    <xf numFmtId="1" fontId="0" fillId="0" borderId="0" xfId="0" applyNumberFormat="1" applyAlignment="1">
      <alignment horizontal="center" textRotation="90"/>
    </xf>
    <xf numFmtId="1" fontId="1" fillId="2" borderId="0" xfId="0" applyNumberFormat="1" applyFont="1" applyFill="1" applyAlignment="1">
      <alignment horizontal="center"/>
    </xf>
    <xf numFmtId="0" fontId="0" fillId="0" borderId="0" xfId="0" applyAlignment="1">
      <alignment vertical="center"/>
    </xf>
    <xf numFmtId="0" fontId="4" fillId="0" borderId="0" xfId="0" applyFont="1" applyAlignment="1">
      <alignment horizontal="center"/>
    </xf>
    <xf numFmtId="0" fontId="7" fillId="0" borderId="0" xfId="0" applyFont="1" applyBorder="1" applyAlignment="1">
      <alignment horizontal="center" vertical="center"/>
    </xf>
    <xf numFmtId="0" fontId="7" fillId="10" borderId="9" xfId="0" applyFont="1" applyFill="1" applyBorder="1" applyAlignment="1">
      <alignment horizontal="center" vertical="center"/>
    </xf>
    <xf numFmtId="0" fontId="7" fillId="10" borderId="10" xfId="0" applyFont="1" applyFill="1" applyBorder="1" applyAlignment="1">
      <alignment horizontal="center" vertical="center"/>
    </xf>
    <xf numFmtId="0" fontId="7" fillId="9" borderId="9" xfId="0" applyFont="1" applyFill="1" applyBorder="1" applyAlignment="1">
      <alignment horizontal="center" vertical="center"/>
    </xf>
    <xf numFmtId="0" fontId="7" fillId="9" borderId="11" xfId="0" applyFont="1" applyFill="1" applyBorder="1" applyAlignment="1">
      <alignment horizontal="center" vertical="center"/>
    </xf>
    <xf numFmtId="0" fontId="7" fillId="9"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t>Sample Space</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picture"/>
            <c:spPr>
              <a:blipFill dpi="0" rotWithShape="1">
                <a:blip xmlns:r="http://schemas.openxmlformats.org/officeDocument/2006/relationships" r:embed="rId1"/>
                <a:srcRect/>
                <a:stretch>
                  <a:fillRect/>
                </a:stretch>
              </a:blipFill>
              <a:ln w="9525">
                <a:noFill/>
              </a:ln>
              <a:effectLst/>
            </c:spPr>
          </c:marker>
          <c:dPt>
            <c:idx val="16"/>
            <c:bubble3D val="0"/>
            <c:extLst>
              <c:ext xmlns:c16="http://schemas.microsoft.com/office/drawing/2014/chart" uri="{C3380CC4-5D6E-409C-BE32-E72D297353CC}">
                <c16:uniqueId val="{00000000-8691-8547-A7D8-F341BDCEB530}"/>
              </c:ext>
            </c:extLst>
          </c:dPt>
          <c:dPt>
            <c:idx val="17"/>
            <c:bubble3D val="0"/>
            <c:extLst>
              <c:ext xmlns:c16="http://schemas.microsoft.com/office/drawing/2014/chart" uri="{C3380CC4-5D6E-409C-BE32-E72D297353CC}">
                <c16:uniqueId val="{00000001-8691-8547-A7D8-F341BDCEB530}"/>
              </c:ext>
            </c:extLst>
          </c:dPt>
          <c:dPt>
            <c:idx val="23"/>
            <c:bubble3D val="0"/>
            <c:extLst>
              <c:ext xmlns:c16="http://schemas.microsoft.com/office/drawing/2014/chart" uri="{C3380CC4-5D6E-409C-BE32-E72D297353CC}">
                <c16:uniqueId val="{00000002-8691-8547-A7D8-F341BDCEB530}"/>
              </c:ext>
            </c:extLst>
          </c:dPt>
          <c:xVal>
            <c:numRef>
              <c:f>'Sample Space'!$A$1:$A$30</c:f>
              <c:numCache>
                <c:formatCode>General</c:formatCode>
                <c:ptCount val="3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numCache>
            </c:numRef>
          </c:xVal>
          <c:yVal>
            <c:numRef>
              <c:f>'Sample Space'!$B$1:$B$30</c:f>
              <c:numCache>
                <c:formatCode>General</c:formatCode>
                <c:ptCount val="3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numCache>
            </c:numRef>
          </c:yVal>
          <c:smooth val="0"/>
          <c:extLst>
            <c:ext xmlns:c16="http://schemas.microsoft.com/office/drawing/2014/chart" uri="{C3380CC4-5D6E-409C-BE32-E72D297353CC}">
              <c16:uniqueId val="{00000003-8691-8547-A7D8-F341BDCEB530}"/>
            </c:ext>
          </c:extLst>
        </c:ser>
        <c:dLbls>
          <c:showLegendKey val="0"/>
          <c:showVal val="0"/>
          <c:showCatName val="0"/>
          <c:showSerName val="0"/>
          <c:showPercent val="0"/>
          <c:showBubbleSize val="0"/>
        </c:dLbls>
        <c:axId val="1952933759"/>
        <c:axId val="1952911967"/>
      </c:scatterChart>
      <c:valAx>
        <c:axId val="195293375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52911967"/>
        <c:crosses val="autoZero"/>
        <c:crossBetween val="midCat"/>
      </c:valAx>
      <c:valAx>
        <c:axId val="19529119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52933759"/>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daily new cases - doubling every 3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'[1]ICU cap vs cases'!$B$33:$B$52</c:f>
              <c:numCache>
                <c:formatCode>General</c:formatCode>
                <c:ptCount val="20"/>
                <c:pt idx="0">
                  <c:v>1024</c:v>
                </c:pt>
                <c:pt idx="1">
                  <c:v>1290.1591550923501</c:v>
                </c:pt>
                <c:pt idx="2">
                  <c:v>1625.4986772154364</c:v>
                </c:pt>
                <c:pt idx="3">
                  <c:v>2048</c:v>
                </c:pt>
                <c:pt idx="4">
                  <c:v>2580.3183101847003</c:v>
                </c:pt>
                <c:pt idx="5">
                  <c:v>3250.9973544308727</c:v>
                </c:pt>
                <c:pt idx="6">
                  <c:v>4096</c:v>
                </c:pt>
                <c:pt idx="7">
                  <c:v>5160.6366203694006</c:v>
                </c:pt>
                <c:pt idx="8">
                  <c:v>6501.9947088617455</c:v>
                </c:pt>
                <c:pt idx="9">
                  <c:v>8192</c:v>
                </c:pt>
                <c:pt idx="10">
                  <c:v>10321.273240738801</c:v>
                </c:pt>
                <c:pt idx="11">
                  <c:v>13003.989417723491</c:v>
                </c:pt>
                <c:pt idx="12">
                  <c:v>16384</c:v>
                </c:pt>
                <c:pt idx="13">
                  <c:v>20642.546481477602</c:v>
                </c:pt>
                <c:pt idx="14">
                  <c:v>26007.978835446982</c:v>
                </c:pt>
                <c:pt idx="15">
                  <c:v>32768</c:v>
                </c:pt>
                <c:pt idx="16">
                  <c:v>41285.092962955205</c:v>
                </c:pt>
                <c:pt idx="17">
                  <c:v>52015.957670893964</c:v>
                </c:pt>
                <c:pt idx="18">
                  <c:v>65536</c:v>
                </c:pt>
                <c:pt idx="19">
                  <c:v>82570.185925910409</c:v>
                </c:pt>
              </c:numCache>
            </c:numRef>
          </c:val>
          <c:smooth val="0"/>
          <c:extLst>
            <c:ext xmlns:c16="http://schemas.microsoft.com/office/drawing/2014/chart" uri="{C3380CC4-5D6E-409C-BE32-E72D297353CC}">
              <c16:uniqueId val="{00000000-DA58-8C43-B001-7D5DD50EC3A1}"/>
            </c:ext>
          </c:extLst>
        </c:ser>
        <c:dLbls>
          <c:showLegendKey val="0"/>
          <c:showVal val="0"/>
          <c:showCatName val="0"/>
          <c:showSerName val="0"/>
          <c:showPercent val="0"/>
          <c:showBubbleSize val="0"/>
        </c:dLbls>
        <c:smooth val="0"/>
        <c:axId val="695251152"/>
        <c:axId val="695997936"/>
      </c:lineChart>
      <c:catAx>
        <c:axId val="695251152"/>
        <c:scaling>
          <c:orientation val="minMax"/>
        </c:scaling>
        <c:delete val="1"/>
        <c:axPos val="b"/>
        <c:numFmt formatCode="General" sourceLinked="1"/>
        <c:majorTickMark val="none"/>
        <c:minorTickMark val="none"/>
        <c:tickLblPos val="nextTo"/>
        <c:crossAx val="695997936"/>
        <c:crosses val="autoZero"/>
        <c:auto val="1"/>
        <c:lblAlgn val="ctr"/>
        <c:lblOffset val="100"/>
        <c:noMultiLvlLbl val="0"/>
      </c:catAx>
      <c:valAx>
        <c:axId val="695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5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ICU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ICU requirements </c:v>
          </c:tx>
          <c:spPr>
            <a:ln w="28575" cap="rnd">
              <a:solidFill>
                <a:schemeClr val="accent2"/>
              </a:solidFill>
              <a:round/>
            </a:ln>
            <a:effectLst/>
          </c:spPr>
          <c:marker>
            <c:symbol val="none"/>
          </c:marker>
          <c:cat>
            <c:numRef>
              <c:f>'[1]ICU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'[1]ICU cap vs cases'!$C$33:$C$52</c:f>
              <c:numCache>
                <c:formatCode>General</c:formatCode>
                <c:ptCount val="20"/>
                <c:pt idx="0">
                  <c:v>13.5168</c:v>
                </c:pt>
                <c:pt idx="1">
                  <c:v>17.030100847219021</c:v>
                </c:pt>
                <c:pt idx="2">
                  <c:v>21.456582539243762</c:v>
                </c:pt>
                <c:pt idx="3">
                  <c:v>27.0336</c:v>
                </c:pt>
                <c:pt idx="4">
                  <c:v>34.060201694438042</c:v>
                </c:pt>
                <c:pt idx="5">
                  <c:v>42.913165078487523</c:v>
                </c:pt>
                <c:pt idx="6">
                  <c:v>54.0672</c:v>
                </c:pt>
                <c:pt idx="7">
                  <c:v>68.120403388876085</c:v>
                </c:pt>
                <c:pt idx="8">
                  <c:v>85.826330156975047</c:v>
                </c:pt>
                <c:pt idx="9">
                  <c:v>108.1344</c:v>
                </c:pt>
                <c:pt idx="10">
                  <c:v>136.24080677775217</c:v>
                </c:pt>
                <c:pt idx="11">
                  <c:v>171.65266031395009</c:v>
                </c:pt>
                <c:pt idx="12">
                  <c:v>216.2688</c:v>
                </c:pt>
                <c:pt idx="13">
                  <c:v>272.48161355550434</c:v>
                </c:pt>
                <c:pt idx="14">
                  <c:v>343.30532062790019</c:v>
                </c:pt>
                <c:pt idx="15">
                  <c:v>432.5376</c:v>
                </c:pt>
                <c:pt idx="16">
                  <c:v>544.96322711100868</c:v>
                </c:pt>
                <c:pt idx="17">
                  <c:v>686.61064125580037</c:v>
                </c:pt>
                <c:pt idx="18">
                  <c:v>865.0752</c:v>
                </c:pt>
                <c:pt idx="19">
                  <c:v>1089.9264542220174</c:v>
                </c:pt>
              </c:numCache>
            </c:numRef>
          </c:val>
          <c:smooth val="0"/>
          <c:extLst>
            <c:ext xmlns:c16="http://schemas.microsoft.com/office/drawing/2014/chart" uri="{C3380CC4-5D6E-409C-BE32-E72D297353CC}">
              <c16:uniqueId val="{00000000-CF1B-A642-BE72-51D6B9C5DC8D}"/>
            </c:ext>
          </c:extLst>
        </c:ser>
        <c:ser>
          <c:idx val="2"/>
          <c:order val="1"/>
          <c:tx>
            <c:v>ICU capacity</c:v>
          </c:tx>
          <c:spPr>
            <a:ln w="28575" cap="rnd">
              <a:solidFill>
                <a:schemeClr val="accent3"/>
              </a:solidFill>
              <a:round/>
            </a:ln>
            <a:effectLst/>
          </c:spPr>
          <c:marker>
            <c:symbol val="none"/>
          </c:marker>
          <c:cat>
            <c:numRef>
              <c:f>'[1]ICU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'[1]ICU cap vs cases'!$D$33:$D$52</c:f>
              <c:numCache>
                <c:formatCode>General</c:formatCode>
                <c:ptCount val="20"/>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pt idx="15">
                  <c:v>1000</c:v>
                </c:pt>
                <c:pt idx="16">
                  <c:v>1000</c:v>
                </c:pt>
                <c:pt idx="17">
                  <c:v>1000</c:v>
                </c:pt>
                <c:pt idx="18">
                  <c:v>1000</c:v>
                </c:pt>
                <c:pt idx="19">
                  <c:v>1000</c:v>
                </c:pt>
              </c:numCache>
            </c:numRef>
          </c:val>
          <c:smooth val="0"/>
          <c:extLst>
            <c:ext xmlns:c16="http://schemas.microsoft.com/office/drawing/2014/chart" uri="{C3380CC4-5D6E-409C-BE32-E72D297353CC}">
              <c16:uniqueId val="{00000001-CF1B-A642-BE72-51D6B9C5DC8D}"/>
            </c:ext>
          </c:extLst>
        </c:ser>
        <c:dLbls>
          <c:showLegendKey val="0"/>
          <c:showVal val="0"/>
          <c:showCatName val="0"/>
          <c:showSerName val="0"/>
          <c:showPercent val="0"/>
          <c:showBubbleSize val="0"/>
        </c:dLbls>
        <c:smooth val="0"/>
        <c:axId val="695251152"/>
        <c:axId val="695997936"/>
      </c:lineChart>
      <c:catAx>
        <c:axId val="6952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97936"/>
        <c:crosses val="autoZero"/>
        <c:auto val="1"/>
        <c:lblAlgn val="ctr"/>
        <c:lblOffset val="100"/>
        <c:noMultiLvlLbl val="0"/>
      </c:catAx>
      <c:valAx>
        <c:axId val="695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51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New</a:t>
            </a:r>
            <a:r>
              <a:rPr lang="en-GB" baseline="0"/>
              <a:t> daily </a:t>
            </a:r>
            <a:r>
              <a:rPr lang="en-GB"/>
              <a:t>cases - doubling every 3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'[1]ICU cap vs cases'!$B$33:$B$52</c:f>
              <c:numCache>
                <c:formatCode>General</c:formatCode>
                <c:ptCount val="20"/>
                <c:pt idx="0">
                  <c:v>1024</c:v>
                </c:pt>
                <c:pt idx="1">
                  <c:v>1290.1591550923501</c:v>
                </c:pt>
                <c:pt idx="2">
                  <c:v>1625.4986772154364</c:v>
                </c:pt>
                <c:pt idx="3">
                  <c:v>2048</c:v>
                </c:pt>
                <c:pt idx="4">
                  <c:v>2580.3183101847003</c:v>
                </c:pt>
                <c:pt idx="5">
                  <c:v>3250.9973544308727</c:v>
                </c:pt>
                <c:pt idx="6">
                  <c:v>4096</c:v>
                </c:pt>
                <c:pt idx="7">
                  <c:v>5160.6366203694006</c:v>
                </c:pt>
                <c:pt idx="8">
                  <c:v>6501.9947088617455</c:v>
                </c:pt>
                <c:pt idx="9">
                  <c:v>8192</c:v>
                </c:pt>
                <c:pt idx="10">
                  <c:v>10321.273240738801</c:v>
                </c:pt>
                <c:pt idx="11">
                  <c:v>13003.989417723491</c:v>
                </c:pt>
                <c:pt idx="12">
                  <c:v>16384</c:v>
                </c:pt>
                <c:pt idx="13">
                  <c:v>20642.546481477602</c:v>
                </c:pt>
                <c:pt idx="14">
                  <c:v>26007.978835446982</c:v>
                </c:pt>
                <c:pt idx="15">
                  <c:v>32768</c:v>
                </c:pt>
                <c:pt idx="16">
                  <c:v>41285.092962955205</c:v>
                </c:pt>
                <c:pt idx="17">
                  <c:v>52015.957670893964</c:v>
                </c:pt>
                <c:pt idx="18">
                  <c:v>65536</c:v>
                </c:pt>
                <c:pt idx="19">
                  <c:v>82570.185925910409</c:v>
                </c:pt>
              </c:numCache>
            </c:numRef>
          </c:val>
          <c:smooth val="0"/>
          <c:extLst>
            <c:ext xmlns:c16="http://schemas.microsoft.com/office/drawing/2014/chart" uri="{C3380CC4-5D6E-409C-BE32-E72D297353CC}">
              <c16:uniqueId val="{00000000-7E3C-1141-814C-C93A06902837}"/>
            </c:ext>
          </c:extLst>
        </c:ser>
        <c:dLbls>
          <c:showLegendKey val="0"/>
          <c:showVal val="0"/>
          <c:showCatName val="0"/>
          <c:showSerName val="0"/>
          <c:showPercent val="0"/>
          <c:showBubbleSize val="0"/>
        </c:dLbls>
        <c:smooth val="0"/>
        <c:axId val="695251152"/>
        <c:axId val="695997936"/>
      </c:lineChart>
      <c:catAx>
        <c:axId val="69525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97936"/>
        <c:crosses val="autoZero"/>
        <c:auto val="1"/>
        <c:lblAlgn val="ctr"/>
        <c:lblOffset val="100"/>
        <c:noMultiLvlLbl val="0"/>
      </c:catAx>
      <c:valAx>
        <c:axId val="695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5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ICU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ICU requirements </c:v>
          </c:tx>
          <c:spPr>
            <a:ln w="28575" cap="rnd">
              <a:solidFill>
                <a:schemeClr val="accent2"/>
              </a:solidFill>
              <a:round/>
            </a:ln>
            <a:effectLst/>
          </c:spPr>
          <c:marker>
            <c:symbol val="none"/>
          </c:marker>
          <c:cat>
            <c:numRef>
              <c:f>'[1]ICU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'[1]ICU cap vs cases'!$C$33:$C$52</c:f>
              <c:numCache>
                <c:formatCode>General</c:formatCode>
                <c:ptCount val="20"/>
                <c:pt idx="0">
                  <c:v>13.5168</c:v>
                </c:pt>
                <c:pt idx="1">
                  <c:v>17.030100847219021</c:v>
                </c:pt>
                <c:pt idx="2">
                  <c:v>21.456582539243762</c:v>
                </c:pt>
                <c:pt idx="3">
                  <c:v>27.0336</c:v>
                </c:pt>
                <c:pt idx="4">
                  <c:v>34.060201694438042</c:v>
                </c:pt>
                <c:pt idx="5">
                  <c:v>42.913165078487523</c:v>
                </c:pt>
                <c:pt idx="6">
                  <c:v>54.0672</c:v>
                </c:pt>
                <c:pt idx="7">
                  <c:v>68.120403388876085</c:v>
                </c:pt>
                <c:pt idx="8">
                  <c:v>85.826330156975047</c:v>
                </c:pt>
                <c:pt idx="9">
                  <c:v>108.1344</c:v>
                </c:pt>
                <c:pt idx="10">
                  <c:v>136.24080677775217</c:v>
                </c:pt>
                <c:pt idx="11">
                  <c:v>171.65266031395009</c:v>
                </c:pt>
                <c:pt idx="12">
                  <c:v>216.2688</c:v>
                </c:pt>
                <c:pt idx="13">
                  <c:v>272.48161355550434</c:v>
                </c:pt>
                <c:pt idx="14">
                  <c:v>343.30532062790019</c:v>
                </c:pt>
                <c:pt idx="15">
                  <c:v>432.5376</c:v>
                </c:pt>
                <c:pt idx="16">
                  <c:v>544.96322711100868</c:v>
                </c:pt>
                <c:pt idx="17">
                  <c:v>686.61064125580037</c:v>
                </c:pt>
                <c:pt idx="18">
                  <c:v>865.0752</c:v>
                </c:pt>
                <c:pt idx="19">
                  <c:v>1089.9264542220174</c:v>
                </c:pt>
              </c:numCache>
            </c:numRef>
          </c:val>
          <c:smooth val="0"/>
          <c:extLst>
            <c:ext xmlns:c16="http://schemas.microsoft.com/office/drawing/2014/chart" uri="{C3380CC4-5D6E-409C-BE32-E72D297353CC}">
              <c16:uniqueId val="{00000000-83FF-4443-97A0-509933A1916E}"/>
            </c:ext>
          </c:extLst>
        </c:ser>
        <c:ser>
          <c:idx val="2"/>
          <c:order val="1"/>
          <c:tx>
            <c:v>ICU capacity</c:v>
          </c:tx>
          <c:spPr>
            <a:ln w="28575" cap="rnd">
              <a:solidFill>
                <a:schemeClr val="accent3"/>
              </a:solidFill>
              <a:round/>
            </a:ln>
            <a:effectLst/>
          </c:spPr>
          <c:marker>
            <c:symbol val="none"/>
          </c:marker>
          <c:cat>
            <c:numRef>
              <c:f>'[1]ICU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'[1]ICU cap vs cases'!$D$33:$D$52</c:f>
              <c:numCache>
                <c:formatCode>General</c:formatCode>
                <c:ptCount val="20"/>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pt idx="15">
                  <c:v>1000</c:v>
                </c:pt>
                <c:pt idx="16">
                  <c:v>1000</c:v>
                </c:pt>
                <c:pt idx="17">
                  <c:v>1000</c:v>
                </c:pt>
                <c:pt idx="18">
                  <c:v>1000</c:v>
                </c:pt>
                <c:pt idx="19">
                  <c:v>1000</c:v>
                </c:pt>
              </c:numCache>
            </c:numRef>
          </c:val>
          <c:smooth val="0"/>
          <c:extLst>
            <c:ext xmlns:c16="http://schemas.microsoft.com/office/drawing/2014/chart" uri="{C3380CC4-5D6E-409C-BE32-E72D297353CC}">
              <c16:uniqueId val="{00000001-83FF-4443-97A0-509933A1916E}"/>
            </c:ext>
          </c:extLst>
        </c:ser>
        <c:dLbls>
          <c:showLegendKey val="0"/>
          <c:showVal val="0"/>
          <c:showCatName val="0"/>
          <c:showSerName val="0"/>
          <c:showPercent val="0"/>
          <c:showBubbleSize val="0"/>
        </c:dLbls>
        <c:smooth val="0"/>
        <c:axId val="695251152"/>
        <c:axId val="695997936"/>
      </c:lineChart>
      <c:catAx>
        <c:axId val="6952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97936"/>
        <c:crosses val="autoZero"/>
        <c:auto val="1"/>
        <c:lblAlgn val="ctr"/>
        <c:lblOffset val="100"/>
        <c:noMultiLvlLbl val="0"/>
      </c:catAx>
      <c:valAx>
        <c:axId val="695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51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Infection rate</a:t>
            </a:r>
            <a:r>
              <a:rPr lang="en-GB" baseline="0"/>
              <a:t>s for ß = 0.3 and </a:t>
            </a:r>
            <a:r>
              <a:rPr lang="en-GB" sz="1400" b="0" i="0" u="none" strike="noStrike" baseline="0">
                <a:effectLst/>
              </a:rPr>
              <a:t>ß = 0.77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ß = 0.3 and ß = 0.77'!$C$5</c:f>
              <c:strCache>
                <c:ptCount val="1"/>
                <c:pt idx="0">
                  <c:v>Infected, ß=0.3</c:v>
                </c:pt>
              </c:strCache>
            </c:strRef>
          </c:tx>
          <c:spPr>
            <a:ln w="28575" cap="rnd">
              <a:solidFill>
                <a:schemeClr val="accent2"/>
              </a:solidFill>
              <a:round/>
            </a:ln>
            <a:effectLst/>
          </c:spPr>
          <c:marker>
            <c:symbol val="none"/>
          </c:marker>
          <c:cat>
            <c:numRef>
              <c:f>'SIR ß = 0.3 and ß = 0.77'!$A$6:$A$105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ß = 0.3 and ß = 0.77'!$C$6:$C$105</c:f>
              <c:numCache>
                <c:formatCode>#,##0.00</c:formatCode>
                <c:ptCount val="100"/>
                <c:pt idx="0">
                  <c:v>1</c:v>
                </c:pt>
                <c:pt idx="1">
                  <c:v>1.1540000000000001</c:v>
                </c:pt>
                <c:pt idx="2">
                  <c:v>1.3316064173613615</c:v>
                </c:pt>
                <c:pt idx="3">
                  <c:v>1.5364014817196727</c:v>
                </c:pt>
                <c:pt idx="4">
                  <c:v>1.77249895796264</c:v>
                </c:pt>
                <c:pt idx="5">
                  <c:v>2.0446190064629475</c:v>
                </c:pt>
                <c:pt idx="6">
                  <c:v>2.3581722404394538</c:v>
                </c:pt>
                <c:pt idx="7">
                  <c:v>2.7193536434853787</c:v>
                </c:pt>
                <c:pt idx="8">
                  <c:v>3.1352468773554794</c:v>
                </c:pt>
                <c:pt idx="9">
                  <c:v>3.6139392872048042</c:v>
                </c:pt>
                <c:pt idx="10">
                  <c:v>4.1646475662203555</c:v>
                </c:pt>
                <c:pt idx="11">
                  <c:v>4.7978535327239911</c:v>
                </c:pt>
                <c:pt idx="12">
                  <c:v>5.5254487486827113</c:v>
                </c:pt>
                <c:pt idx="13">
                  <c:v>6.3608857057180712</c:v>
                </c:pt>
                <c:pt idx="14">
                  <c:v>7.319331947204196</c:v>
                </c:pt>
                <c:pt idx="15">
                  <c:v>8.4178216947926199</c:v>
                </c:pt>
                <c:pt idx="16">
                  <c:v>9.6753972069714429</c:v>
                </c:pt>
                <c:pt idx="17">
                  <c:v>11.11322911463912</c:v>
                </c:pt>
                <c:pt idx="18">
                  <c:v>12.754701260354976</c:v>
                </c:pt>
                <c:pt idx="19">
                  <c:v>14.62544104693449</c:v>
                </c:pt>
                <c:pt idx="20">
                  <c:v>16.753270967399601</c:v>
                </c:pt>
                <c:pt idx="21">
                  <c:v>19.168050933663288</c:v>
                </c:pt>
                <c:pt idx="22">
                  <c:v>21.901374501503277</c:v>
                </c:pt>
                <c:pt idx="23">
                  <c:v>24.986075606080632</c:v>
                </c:pt>
                <c:pt idx="24">
                  <c:v>28.455496822374236</c:v>
                </c:pt>
                <c:pt idx="25">
                  <c:v>32.342466747782417</c:v>
                </c:pt>
                <c:pt idx="26">
                  <c:v>36.677934715528409</c:v>
                </c:pt>
                <c:pt idx="27">
                  <c:v>41.48921812085311</c:v>
                </c:pt>
                <c:pt idx="28">
                  <c:v>46.797834125224782</c:v>
                </c:pt>
                <c:pt idx="29">
                  <c:v>52.616916586278641</c:v>
                </c:pt>
                <c:pt idx="30">
                  <c:v>58.948263601873755</c:v>
                </c:pt>
                <c:pt idx="31">
                  <c:v>65.779122629329777</c:v>
                </c:pt>
                <c:pt idx="32">
                  <c:v>73.078897681203401</c:v>
                </c:pt>
                <c:pt idx="33">
                  <c:v>80.796051287969675</c:v>
                </c:pt>
                <c:pt idx="34">
                  <c:v>88.855561679923213</c:v>
                </c:pt>
                <c:pt idx="35">
                  <c:v>97.157365431029277</c:v>
                </c:pt>
                <c:pt idx="36">
                  <c:v>105.57624460980868</c:v>
                </c:pt>
                <c:pt idx="37">
                  <c:v>113.96358041021799</c:v>
                </c:pt>
                <c:pt idx="38">
                  <c:v>122.15127210721835</c:v>
                </c:pt>
                <c:pt idx="39">
                  <c:v>129.95790425608953</c:v>
                </c:pt>
                <c:pt idx="40">
                  <c:v>137.1969514809042</c:v>
                </c:pt>
                <c:pt idx="41">
                  <c:v>143.68648033408257</c:v>
                </c:pt>
                <c:pt idx="42">
                  <c:v>149.2595053786892</c:v>
                </c:pt>
                <c:pt idx="43">
                  <c:v>153.77395453467713</c:v>
                </c:pt>
                <c:pt idx="44">
                  <c:v>157.121157347729</c:v>
                </c:pt>
                <c:pt idx="45">
                  <c:v>159.2319160151587</c:v>
                </c:pt>
                <c:pt idx="46">
                  <c:v>160.07953306090499</c:v>
                </c:pt>
                <c:pt idx="47">
                  <c:v>159.67958789573703</c:v>
                </c:pt>
                <c:pt idx="48">
                  <c:v>158.08668790273001</c:v>
                </c:pt>
                <c:pt idx="49">
                  <c:v>155.38878028647821</c:v>
                </c:pt>
                <c:pt idx="50">
                  <c:v>151.69983703206196</c:v>
                </c:pt>
                <c:pt idx="51">
                  <c:v>147.15179488886366</c:v>
                </c:pt>
                <c:pt idx="52">
                  <c:v>141.8865617751074</c:v>
                </c:pt>
                <c:pt idx="53">
                  <c:v>136.04873286836067</c:v>
                </c:pt>
                <c:pt idx="54">
                  <c:v>129.77944553451943</c:v>
                </c:pt>
                <c:pt idx="55">
                  <c:v>123.21158833194474</c:v>
                </c:pt>
                <c:pt idx="56">
                  <c:v>116.4663977817105</c:v>
                </c:pt>
                <c:pt idx="57">
                  <c:v>109.65134348616866</c:v>
                </c:pt>
                <c:pt idx="58">
                  <c:v>102.85911998402418</c:v>
                </c:pt>
                <c:pt idx="59">
                  <c:v>96.167525962214626</c:v>
                </c:pt>
                <c:pt idx="60">
                  <c:v>89.64000732461723</c:v>
                </c:pt>
                <c:pt idx="61">
                  <c:v>83.326658661155278</c:v>
                </c:pt>
                <c:pt idx="62">
                  <c:v>77.265507847326489</c:v>
                </c:pt>
                <c:pt idx="63">
                  <c:v>71.48394321352518</c:v>
                </c:pt>
                <c:pt idx="64">
                  <c:v>66.000176832378614</c:v>
                </c:pt>
                <c:pt idx="65">
                  <c:v>60.824667991974984</c:v>
                </c:pt>
                <c:pt idx="66">
                  <c:v>55.961456468276097</c:v>
                </c:pt>
                <c:pt idx="67">
                  <c:v>51.409375475203461</c:v>
                </c:pt>
                <c:pt idx="68">
                  <c:v>47.163129495012605</c:v>
                </c:pt>
                <c:pt idx="69">
                  <c:v>43.214233239685079</c:v>
                </c:pt>
                <c:pt idx="70">
                  <c:v>39.551815544256968</c:v>
                </c:pt>
                <c:pt idx="71">
                  <c:v>36.163296808107923</c:v>
                </c:pt>
                <c:pt idx="72">
                  <c:v>33.034951360311922</c:v>
                </c:pt>
                <c:pt idx="73">
                  <c:v>30.152367399875033</c:v>
                </c:pt>
                <c:pt idx="74">
                  <c:v>27.500817406829402</c:v>
                </c:pt>
                <c:pt idx="75">
                  <c:v>25.065551487005585</c:v>
                </c:pt>
                <c:pt idx="76">
                  <c:v>22.832025263847463</c:v>
                </c:pt>
                <c:pt idx="77">
                  <c:v>20.786072854121709</c:v>
                </c:pt>
                <c:pt idx="78">
                  <c:v>18.914034293005422</c:v>
                </c:pt>
                <c:pt idx="79">
                  <c:v>17.202845596583344</c:v>
                </c:pt>
                <c:pt idx="80">
                  <c:v>15.640098522863342</c:v>
                </c:pt>
                <c:pt idx="81">
                  <c:v>14.214076049438678</c:v>
                </c:pt>
                <c:pt idx="82">
                  <c:v>12.913768644019651</c:v>
                </c:pt>
                <c:pt idx="83">
                  <c:v>11.728875569285051</c:v>
                </c:pt>
                <c:pt idx="84">
                  <c:v>10.64979473468869</c:v>
                </c:pt>
                <c:pt idx="85">
                  <c:v>9.6676039793477599</c:v>
                </c:pt>
                <c:pt idx="86">
                  <c:v>8.7740361337597488</c:v>
                </c:pt>
                <c:pt idx="87">
                  <c:v>7.961449754472155</c:v>
                </c:pt>
                <c:pt idx="88">
                  <c:v>7.2227970452883081</c:v>
                </c:pt>
                <c:pt idx="89">
                  <c:v>6.5515901617180585</c:v>
                </c:pt>
                <c:pt idx="90">
                  <c:v>5.9418668333580849</c:v>
                </c:pt>
                <c:pt idx="91">
                  <c:v>5.3881560236784365</c:v>
                </c:pt>
                <c:pt idx="92">
                  <c:v>4.8854441711215113</c:v>
                </c:pt>
                <c:pt idx="93">
                  <c:v>4.4291424131724728</c:v>
                </c:pt>
                <c:pt idx="94">
                  <c:v>4.0150550806491587</c:v>
                </c:pt>
                <c:pt idx="95">
                  <c:v>3.6393496581647091</c:v>
                </c:pt>
                <c:pt idx="96">
                  <c:v>3.298528334510979</c:v>
                </c:pt>
                <c:pt idx="97">
                  <c:v>2.9894012101854424</c:v>
                </c:pt>
                <c:pt idx="98">
                  <c:v>2.7090611855690105</c:v>
                </c:pt>
                <c:pt idx="99">
                  <c:v>2.4548605199554392</c:v>
                </c:pt>
              </c:numCache>
            </c:numRef>
          </c:val>
          <c:smooth val="0"/>
          <c:extLst>
            <c:ext xmlns:c16="http://schemas.microsoft.com/office/drawing/2014/chart" uri="{C3380CC4-5D6E-409C-BE32-E72D297353CC}">
              <c16:uniqueId val="{00000001-DC1B-4445-B939-61AFE54AFDA3}"/>
            </c:ext>
          </c:extLst>
        </c:ser>
        <c:ser>
          <c:idx val="4"/>
          <c:order val="1"/>
          <c:tx>
            <c:strRef>
              <c:f>'SIR ß = 0.3 and ß = 0.77'!$F$5</c:f>
              <c:strCache>
                <c:ptCount val="1"/>
                <c:pt idx="0">
                  <c:v>Infected, ß=0.77</c:v>
                </c:pt>
              </c:strCache>
            </c:strRef>
          </c:tx>
          <c:spPr>
            <a:ln w="28575" cap="rnd">
              <a:solidFill>
                <a:schemeClr val="accent5"/>
              </a:solidFill>
              <a:round/>
            </a:ln>
            <a:effectLst/>
          </c:spPr>
          <c:marker>
            <c:symbol val="none"/>
          </c:marker>
          <c:cat>
            <c:numRef>
              <c:f>'SIR ß = 0.3 and ß = 0.77'!$A$6:$A$105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ß = 0.3 and ß = 0.77'!$F$6:$F$105</c:f>
              <c:numCache>
                <c:formatCode>#,##0.00</c:formatCode>
                <c:ptCount val="100"/>
                <c:pt idx="0">
                  <c:v>1</c:v>
                </c:pt>
                <c:pt idx="1">
                  <c:v>1.6160000000000001</c:v>
                </c:pt>
                <c:pt idx="2">
                  <c:v>2.6104969145145147</c:v>
                </c:pt>
                <c:pt idx="3">
                  <c:v>4.2145119409921312</c:v>
                </c:pt>
                <c:pt idx="4">
                  <c:v>6.7975946112499628</c:v>
                </c:pt>
                <c:pt idx="5">
                  <c:v>10.946919422961429</c:v>
                </c:pt>
                <c:pt idx="6">
                  <c:v>17.585193803908894</c:v>
                </c:pt>
                <c:pt idx="7">
                  <c:v>28.136129507379611</c:v>
                </c:pt>
                <c:pt idx="8">
                  <c:v>44.729975696730079</c:v>
                </c:pt>
                <c:pt idx="9">
                  <c:v>70.388890815830862</c:v>
                </c:pt>
                <c:pt idx="10">
                  <c:v>109.00097966728988</c:v>
                </c:pt>
                <c:pt idx="11">
                  <c:v>164.63917749812103</c:v>
                </c:pt>
                <c:pt idx="12">
                  <c:v>239.48662099064026</c:v>
                </c:pt>
                <c:pt idx="13">
                  <c:v>329.86464369579335</c:v>
                </c:pt>
                <c:pt idx="14">
                  <c:v>421.99414213462904</c:v>
                </c:pt>
                <c:pt idx="15">
                  <c:v>493.36585456730523</c:v>
                </c:pt>
                <c:pt idx="16">
                  <c:v>524.95520340876988</c:v>
                </c:pt>
                <c:pt idx="17">
                  <c:v>515.04311021302351</c:v>
                </c:pt>
                <c:pt idx="18">
                  <c:v>477.15997104314107</c:v>
                </c:pt>
                <c:pt idx="19">
                  <c:v>426.82481087602963</c:v>
                </c:pt>
                <c:pt idx="20">
                  <c:v>374.18430870752928</c:v>
                </c:pt>
                <c:pt idx="21">
                  <c:v>324.26054332665592</c:v>
                </c:pt>
                <c:pt idx="22">
                  <c:v>279.07299966253055</c:v>
                </c:pt>
                <c:pt idx="23">
                  <c:v>239.16117041221582</c:v>
                </c:pt>
                <c:pt idx="24">
                  <c:v>204.39228723285723</c:v>
                </c:pt>
                <c:pt idx="25">
                  <c:v>174.35321408163034</c:v>
                </c:pt>
                <c:pt idx="26">
                  <c:v>148.53575694559029</c:v>
                </c:pt>
                <c:pt idx="27">
                  <c:v>126.42297734296287</c:v>
                </c:pt>
                <c:pt idx="28">
                  <c:v>107.52794110049942</c:v>
                </c:pt>
                <c:pt idx="29">
                  <c:v>91.409354510846327</c:v>
                </c:pt>
                <c:pt idx="30">
                  <c:v>77.67591530917575</c:v>
                </c:pt>
                <c:pt idx="31">
                  <c:v>65.985231176621852</c:v>
                </c:pt>
                <c:pt idx="32">
                  <c:v>56.040260457921164</c:v>
                </c:pt>
                <c:pt idx="33">
                  <c:v>47.58478444349079</c:v>
                </c:pt>
                <c:pt idx="34">
                  <c:v>40.398680635941631</c:v>
                </c:pt>
                <c:pt idx="35">
                  <c:v>34.293379371910518</c:v>
                </c:pt>
                <c:pt idx="36">
                  <c:v>29.107680739883783</c:v>
                </c:pt>
                <c:pt idx="37">
                  <c:v>24.703999180407141</c:v>
                </c:pt>
                <c:pt idx="38">
                  <c:v>20.965045291350851</c:v>
                </c:pt>
                <c:pt idx="39">
                  <c:v>17.79092480405502</c:v>
                </c:pt>
                <c:pt idx="40">
                  <c:v>15.096620775415497</c:v>
                </c:pt>
                <c:pt idx="41">
                  <c:v>12.80981975139475</c:v>
                </c:pt>
                <c:pt idx="42">
                  <c:v>10.869042064658164</c:v>
                </c:pt>
                <c:pt idx="43">
                  <c:v>9.2220382992365941</c:v>
                </c:pt>
                <c:pt idx="44">
                  <c:v>7.8244170143200966</c:v>
                </c:pt>
                <c:pt idx="45">
                  <c:v>6.638472343786086</c:v>
                </c:pt>
                <c:pt idx="46">
                  <c:v>5.6321836734048469</c:v>
                </c:pt>
                <c:pt idx="47">
                  <c:v>4.7783630260073071</c:v>
                </c:pt>
                <c:pt idx="48">
                  <c:v>4.0539289476946028</c:v>
                </c:pt>
                <c:pt idx="49">
                  <c:v>3.4392885405157085</c:v>
                </c:pt>
                <c:pt idx="50">
                  <c:v>2.9178118204999652</c:v>
                </c:pt>
                <c:pt idx="51">
                  <c:v>2.4753848062492607</c:v>
                </c:pt>
                <c:pt idx="52">
                  <c:v>2.1000296846414619</c:v>
                </c:pt>
                <c:pt idx="53">
                  <c:v>1.7815820833634433</c:v>
                </c:pt>
                <c:pt idx="54">
                  <c:v>1.5114169329835239</c:v>
                </c:pt>
                <c:pt idx="55">
                  <c:v>1.2822156513708354</c:v>
                </c:pt>
                <c:pt idx="56">
                  <c:v>1.0877684559919825</c:v>
                </c:pt>
                <c:pt idx="57">
                  <c:v>0.92280652822586684</c:v>
                </c:pt>
                <c:pt idx="58">
                  <c:v>0.7828595391749309</c:v>
                </c:pt>
                <c:pt idx="59">
                  <c:v>0.66413471695530879</c:v>
                </c:pt>
                <c:pt idx="60">
                  <c:v>0.56341420729033209</c:v>
                </c:pt>
                <c:pt idx="61">
                  <c:v>0.4779679664974531</c:v>
                </c:pt>
                <c:pt idx="62">
                  <c:v>0.40547984085470201</c:v>
                </c:pt>
                <c:pt idx="63">
                  <c:v>0.34398483939544733</c:v>
                </c:pt>
                <c:pt idx="64">
                  <c:v>0.29181590747504255</c:v>
                </c:pt>
                <c:pt idx="65">
                  <c:v>0.24755876376062441</c:v>
                </c:pt>
                <c:pt idx="66">
                  <c:v>0.21001358028034181</c:v>
                </c:pt>
                <c:pt idx="67">
                  <c:v>0.17816246952970929</c:v>
                </c:pt>
                <c:pt idx="68">
                  <c:v>0.15114189923757093</c:v>
                </c:pt>
                <c:pt idx="69">
                  <c:v>0.12821928839417579</c:v>
                </c:pt>
                <c:pt idx="70">
                  <c:v>0.10877315107769016</c:v>
                </c:pt>
                <c:pt idx="71">
                  <c:v>9.2276250496739945E-2</c:v>
                </c:pt>
                <c:pt idx="72">
                  <c:v>7.8281307060277541E-2</c:v>
                </c:pt>
                <c:pt idx="73">
                  <c:v>6.6408873374170729E-2</c:v>
                </c:pt>
                <c:pt idx="74">
                  <c:v>5.6337047701782911E-2</c:v>
                </c:pt>
                <c:pt idx="75">
                  <c:v>4.7792747190507141E-2</c:v>
                </c:pt>
                <c:pt idx="76">
                  <c:v>4.0544304397826254E-2</c:v>
                </c:pt>
                <c:pt idx="77">
                  <c:v>3.4395186487434198E-2</c:v>
                </c:pt>
                <c:pt idx="78">
                  <c:v>2.9178666875192993E-2</c:v>
                </c:pt>
                <c:pt idx="79">
                  <c:v>2.4753304907307868E-2</c:v>
                </c:pt>
                <c:pt idx="80">
                  <c:v>2.0999111046235627E-2</c:v>
                </c:pt>
                <c:pt idx="81">
                  <c:v>1.781429361534034E-2</c:v>
                </c:pt>
                <c:pt idx="82">
                  <c:v>1.5112498913564549E-2</c:v>
                </c:pt>
                <c:pt idx="83">
                  <c:v>1.282046988280402E-2</c:v>
                </c:pt>
                <c:pt idx="84">
                  <c:v>1.0876059855158084E-2</c:v>
                </c:pt>
                <c:pt idx="85">
                  <c:v>9.2265475318995885E-3</c:v>
                </c:pt>
                <c:pt idx="86">
                  <c:v>7.8272075114941188E-3</c:v>
                </c:pt>
                <c:pt idx="87">
                  <c:v>6.6400976114540785E-3</c:v>
                </c:pt>
                <c:pt idx="88">
                  <c:v>5.6330301058966151E-3</c:v>
                </c:pt>
                <c:pt idx="89">
                  <c:v>4.7786989866117329E-3</c:v>
                </c:pt>
                <c:pt idx="90">
                  <c:v>4.0539395853376233E-3</c:v>
                </c:pt>
                <c:pt idx="91">
                  <c:v>3.4391004834094922E-3</c:v>
                </c:pt>
                <c:pt idx="92">
                  <c:v>2.9175106792479464E-3</c:v>
                </c:pt>
                <c:pt idx="93">
                  <c:v>2.4750275667936809E-3</c:v>
                </c:pt>
                <c:pt idx="94">
                  <c:v>2.0996534689791792E-3</c:v>
                </c:pt>
                <c:pt idx="95">
                  <c:v>1.7812103290450435E-3</c:v>
                </c:pt>
                <c:pt idx="96">
                  <c:v>1.5110637393437806E-3</c:v>
                </c:pt>
                <c:pt idx="97">
                  <c:v>1.2818888249733291E-3</c:v>
                </c:pt>
                <c:pt idx="98">
                  <c:v>1.0874716344106633E-3</c:v>
                </c:pt>
                <c:pt idx="99">
                  <c:v>9.2254065203804358E-4</c:v>
                </c:pt>
              </c:numCache>
            </c:numRef>
          </c:val>
          <c:smooth val="0"/>
          <c:extLst>
            <c:ext xmlns:c16="http://schemas.microsoft.com/office/drawing/2014/chart" uri="{C3380CC4-5D6E-409C-BE32-E72D297353CC}">
              <c16:uniqueId val="{00000004-DC1B-4445-B939-61AFE54AFDA3}"/>
            </c:ext>
          </c:extLst>
        </c:ser>
        <c:dLbls>
          <c:showLegendKey val="0"/>
          <c:showVal val="0"/>
          <c:showCatName val="0"/>
          <c:showSerName val="0"/>
          <c:showPercent val="0"/>
          <c:showBubbleSize val="0"/>
        </c:dLbls>
        <c:smooth val="0"/>
        <c:axId val="729983760"/>
        <c:axId val="729985392"/>
      </c:lineChart>
      <c:catAx>
        <c:axId val="729983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85392"/>
        <c:crosses val="autoZero"/>
        <c:auto val="1"/>
        <c:lblAlgn val="ctr"/>
        <c:lblOffset val="100"/>
        <c:noMultiLvlLbl val="0"/>
      </c:catAx>
      <c:valAx>
        <c:axId val="729985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8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original'!$B$3</c:f>
              <c:strCache>
                <c:ptCount val="1"/>
                <c:pt idx="0">
                  <c:v>S</c:v>
                </c:pt>
              </c:strCache>
            </c:strRef>
          </c:tx>
          <c:spPr>
            <a:ln w="28575" cap="rnd">
              <a:solidFill>
                <a:schemeClr val="accent1"/>
              </a:solidFill>
              <a:round/>
            </a:ln>
            <a:effectLst/>
          </c:spPr>
          <c:marker>
            <c:symbol val="none"/>
          </c:marker>
          <c:val>
            <c:numRef>
              <c:f>'SIR original'!$B$4:$B$103</c:f>
              <c:numCache>
                <c:formatCode>#,##0.00</c:formatCode>
                <c:ptCount val="100"/>
                <c:pt idx="0">
                  <c:v>999</c:v>
                </c:pt>
                <c:pt idx="1">
                  <c:v>998</c:v>
                </c:pt>
                <c:pt idx="2">
                  <c:v>996.16184184184181</c:v>
                </c:pt>
                <c:pt idx="3">
                  <c:v>992.78769693775951</c:v>
                </c:pt>
                <c:pt idx="4">
                  <c:v>986.60985263117573</c:v>
                </c:pt>
                <c:pt idx="5">
                  <c:v>975.35153226879174</c:v>
                </c:pt>
                <c:pt idx="6">
                  <c:v>955.01064614452287</c:v>
                </c:pt>
                <c:pt idx="7">
                  <c:v>918.83542827504812</c:v>
                </c:pt>
                <c:pt idx="8">
                  <c:v>856.32694898206717</c:v>
                </c:pt>
                <c:pt idx="9">
                  <c:v>753.8106152981494</c:v>
                </c:pt>
                <c:pt idx="10">
                  <c:v>600.65085914682209</c:v>
                </c:pt>
                <c:pt idx="11">
                  <c:v>406.04908456115038</c:v>
                </c:pt>
                <c:pt idx="12">
                  <c:v>216.446965918253</c:v>
                </c:pt>
                <c:pt idx="13">
                  <c:v>90.469477746932199</c:v>
                </c:pt>
                <c:pt idx="14">
                  <c:v>34.830353589537893</c:v>
                </c:pt>
                <c:pt idx="15">
                  <c:v>14.896994834645287</c:v>
                </c:pt>
                <c:pt idx="16">
                  <c:v>7.4383072261453176</c:v>
                </c:pt>
                <c:pt idx="17">
                  <c:v>4.2544086206362994</c:v>
                </c:pt>
                <c:pt idx="18">
                  <c:v>2.7111588392822554</c:v>
                </c:pt>
                <c:pt idx="19">
                  <c:v>1.8808732228721841</c:v>
                </c:pt>
                <c:pt idx="20">
                  <c:v>1.3954593110435987</c:v>
                </c:pt>
                <c:pt idx="21">
                  <c:v>1.0922646935246048</c:v>
                </c:pt>
                <c:pt idx="22">
                  <c:v>0.89258537305470398</c:v>
                </c:pt>
                <c:pt idx="23">
                  <c:v>0.75533954130168313</c:v>
                </c:pt>
                <c:pt idx="24">
                  <c:v>0.65767596971377673</c:v>
                </c:pt>
                <c:pt idx="25">
                  <c:v>0.58618151126184659</c:v>
                </c:pt>
                <c:pt idx="26">
                  <c:v>0.53261269542145462</c:v>
                </c:pt>
                <c:pt idx="27">
                  <c:v>0.49169850203564475</c:v>
                </c:pt>
                <c:pt idx="28">
                  <c:v>0.45995051393337877</c:v>
                </c:pt>
                <c:pt idx="29">
                  <c:v>0.43498950620522042</c:v>
                </c:pt>
                <c:pt idx="30">
                  <c:v>0.41514926043892197</c:v>
                </c:pt>
                <c:pt idx="31">
                  <c:v>0.39923535086284712</c:v>
                </c:pt>
                <c:pt idx="32">
                  <c:v>0.38637373027018956</c:v>
                </c:pt>
                <c:pt idx="33">
                  <c:v>0.3759130446430326</c:v>
                </c:pt>
                <c:pt idx="34">
                  <c:v>0.36736003113203464</c:v>
                </c:pt>
                <c:pt idx="35">
                  <c:v>0.36033582164495315</c:v>
                </c:pt>
                <c:pt idx="36">
                  <c:v>0.35454577108025609</c:v>
                </c:pt>
                <c:pt idx="37">
                  <c:v>0.34975822507678556</c:v>
                </c:pt>
                <c:pt idx="38">
                  <c:v>0.34578931440867017</c:v>
                </c:pt>
                <c:pt idx="39">
                  <c:v>0.34249188720479096</c:v>
                </c:pt>
                <c:pt idx="40">
                  <c:v>0.33974733090649217</c:v>
                </c:pt>
                <c:pt idx="41">
                  <c:v>0.33745944475202505</c:v>
                </c:pt>
                <c:pt idx="42">
                  <c:v>0.33554978926222773</c:v>
                </c:pt>
                <c:pt idx="43">
                  <c:v>0.33395411475606568</c:v>
                </c:pt>
                <c:pt idx="44">
                  <c:v>0.33261958873881359</c:v>
                </c:pt>
                <c:pt idx="45">
                  <c:v>0.33150262222621524</c:v>
                </c:pt>
                <c:pt idx="46">
                  <c:v>0.33056715044187479</c:v>
                </c:pt>
                <c:pt idx="47">
                  <c:v>0.32978326204656572</c:v>
                </c:pt>
                <c:pt idx="48">
                  <c:v>0.32912609847239127</c:v>
                </c:pt>
                <c:pt idx="49">
                  <c:v>0.32857496457645163</c:v>
                </c:pt>
                <c:pt idx="50">
                  <c:v>0.32811260606492987</c:v>
                </c:pt>
                <c:pt idx="51">
                  <c:v>0.32772461957329641</c:v>
                </c:pt>
                <c:pt idx="52">
                  <c:v>0.32739896902068077</c:v>
                </c:pt>
                <c:pt idx="53">
                  <c:v>0.32712558764737798</c:v>
                </c:pt>
                <c:pt idx="54">
                  <c:v>0.32689604952620538</c:v>
                </c:pt>
                <c:pt idx="55">
                  <c:v>0.32670329768692113</c:v>
                </c:pt>
                <c:pt idx="56">
                  <c:v>0.32654141857617086</c:v>
                </c:pt>
                <c:pt idx="57">
                  <c:v>0.32640545458632869</c:v>
                </c:pt>
                <c:pt idx="58">
                  <c:v>0.32629124796524211</c:v>
                </c:pt>
                <c:pt idx="59">
                  <c:v>0.32619531066798169</c:v>
                </c:pt>
                <c:pt idx="60">
                  <c:v>0.32611471570723016</c:v>
                </c:pt>
                <c:pt idx="61">
                  <c:v>0.32604700635765937</c:v>
                </c:pt>
                <c:pt idx="62">
                  <c:v>0.32599012021430168</c:v>
                </c:pt>
                <c:pt idx="63">
                  <c:v>0.32594232562804082</c:v>
                </c:pt>
                <c:pt idx="64">
                  <c:v>0.3259021684678719</c:v>
                </c:pt>
                <c:pt idx="65">
                  <c:v>0.3258684275088185</c:v>
                </c:pt>
                <c:pt idx="66">
                  <c:v>0.32584007703141027</c:v>
                </c:pt>
                <c:pt idx="67">
                  <c:v>0.32581625545526599</c:v>
                </c:pt>
                <c:pt idx="68">
                  <c:v>0.32579623902498267</c:v>
                </c:pt>
                <c:pt idx="69">
                  <c:v>0.32577941972869034</c:v>
                </c:pt>
                <c:pt idx="70">
                  <c:v>0.32576528676431094</c:v>
                </c:pt>
                <c:pt idx="71">
                  <c:v>0.32575341098061211</c:v>
                </c:pt>
                <c:pt idx="72">
                  <c:v>0.32574343181351856</c:v>
                </c:pt>
                <c:pt idx="73">
                  <c:v>0.32573504631604838</c:v>
                </c:pt>
                <c:pt idx="74">
                  <c:v>0.32572799994531537</c:v>
                </c:pt>
                <c:pt idx="75">
                  <c:v>0.32572207882444193</c:v>
                </c:pt>
                <c:pt idx="76">
                  <c:v>0.3257171032427511</c:v>
                </c:pt>
                <c:pt idx="77">
                  <c:v>0.32571292219572046</c:v>
                </c:pt>
                <c:pt idx="78">
                  <c:v>0.32570940879811305</c:v>
                </c:pt>
                <c:pt idx="79">
                  <c:v>0.32570645643046525</c:v>
                </c:pt>
                <c:pt idx="80">
                  <c:v>0.325703975501553</c:v>
                </c:pt>
                <c:pt idx="81">
                  <c:v>0.32570189072828326</c:v>
                </c:pt>
                <c:pt idx="82">
                  <c:v>0.32570013885025156</c:v>
                </c:pt>
                <c:pt idx="83">
                  <c:v>0.32569866670946218</c:v>
                </c:pt>
                <c:pt idx="84">
                  <c:v>0.32569742963683418</c:v>
                </c:pt>
                <c:pt idx="85">
                  <c:v>0.32569639009645884</c:v>
                </c:pt>
                <c:pt idx="86">
                  <c:v>0.32569551654641715</c:v>
                </c:pt>
                <c:pt idx="87">
                  <c:v>0.32569478248155409</c:v>
                </c:pt>
                <c:pt idx="88">
                  <c:v>0.32569416562913844</c:v>
                </c:pt>
                <c:pt idx="89">
                  <c:v>0.32569364727298433</c:v>
                </c:pt>
                <c:pt idx="90">
                  <c:v>0.32569321168551357</c:v>
                </c:pt>
                <c:pt idx="91">
                  <c:v>0.32569284565051759</c:v>
                </c:pt>
                <c:pt idx="92">
                  <c:v>0.32569253806213222</c:v>
                </c:pt>
                <c:pt idx="93">
                  <c:v>0.32569227958785296</c:v>
                </c:pt>
                <c:pt idx="94">
                  <c:v>0.32569206238536336</c:v>
                </c:pt>
                <c:pt idx="95">
                  <c:v>0.32569187986458181</c:v>
                </c:pt>
                <c:pt idx="96">
                  <c:v>0.32569172648770622</c:v>
                </c:pt>
                <c:pt idx="97">
                  <c:v>0.32569159760118782</c:v>
                </c:pt>
                <c:pt idx="98">
                  <c:v>0.3256914892945359</c:v>
                </c:pt>
                <c:pt idx="99">
                  <c:v>0.32569139828166871</c:v>
                </c:pt>
              </c:numCache>
            </c:numRef>
          </c:val>
          <c:smooth val="0"/>
          <c:extLst>
            <c:ext xmlns:c16="http://schemas.microsoft.com/office/drawing/2014/chart" uri="{C3380CC4-5D6E-409C-BE32-E72D297353CC}">
              <c16:uniqueId val="{00000004-9EB4-574D-A137-1FDE8C862343}"/>
            </c:ext>
          </c:extLst>
        </c:ser>
        <c:ser>
          <c:idx val="1"/>
          <c:order val="1"/>
          <c:tx>
            <c:strRef>
              <c:f>'SIR original'!$C$3</c:f>
              <c:strCache>
                <c:ptCount val="1"/>
                <c:pt idx="0">
                  <c:v>I</c:v>
                </c:pt>
              </c:strCache>
            </c:strRef>
          </c:tx>
          <c:spPr>
            <a:ln w="28575" cap="rnd">
              <a:solidFill>
                <a:schemeClr val="accent2"/>
              </a:solidFill>
              <a:round/>
            </a:ln>
            <a:effectLst/>
          </c:spPr>
          <c:marker>
            <c:symbol val="none"/>
          </c:marker>
          <c:val>
            <c:numRef>
              <c:f>'SIR original'!$C$4:$C$103</c:f>
              <c:numCache>
                <c:formatCode>#,##0.00</c:formatCode>
                <c:ptCount val="100"/>
                <c:pt idx="0">
                  <c:v>1</c:v>
                </c:pt>
                <c:pt idx="1">
                  <c:v>1.84</c:v>
                </c:pt>
                <c:pt idx="2">
                  <c:v>3.3837581581581584</c:v>
                </c:pt>
                <c:pt idx="3">
                  <c:v>6.2165017569351253</c:v>
                </c:pt>
                <c:pt idx="4">
                  <c:v>11.399705782409248</c:v>
                </c:pt>
                <c:pt idx="5">
                  <c:v>20.834073219607703</c:v>
                </c:pt>
                <c:pt idx="6">
                  <c:v>37.841507628739315</c:v>
                </c:pt>
                <c:pt idx="7">
                  <c:v>67.96208427761573</c:v>
                </c:pt>
                <c:pt idx="8">
                  <c:v>119.59663008617817</c:v>
                </c:pt>
                <c:pt idx="9">
                  <c:v>202.9775029563074</c:v>
                </c:pt>
                <c:pt idx="10">
                  <c:v>323.66085863462564</c:v>
                </c:pt>
                <c:pt idx="11">
                  <c:v>466.47689583875729</c:v>
                </c:pt>
                <c:pt idx="12">
                  <c:v>581.44271114745345</c:v>
                </c:pt>
                <c:pt idx="13">
                  <c:v>614.3893655351817</c:v>
                </c:pt>
                <c:pt idx="14">
                  <c:v>571.72619120694696</c:v>
                </c:pt>
                <c:pt idx="15">
                  <c:v>500.18335936872813</c:v>
                </c:pt>
                <c:pt idx="16">
                  <c:v>427.61270947823164</c:v>
                </c:pt>
                <c:pt idx="17">
                  <c:v>362.37857456722355</c:v>
                </c:pt>
                <c:pt idx="18">
                  <c:v>305.94125241782183</c:v>
                </c:pt>
                <c:pt idx="19">
                  <c:v>257.82093764738045</c:v>
                </c:pt>
                <c:pt idx="20">
                  <c:v>217.05500153562815</c:v>
                </c:pt>
                <c:pt idx="21">
                  <c:v>182.62939590744662</c:v>
                </c:pt>
                <c:pt idx="22">
                  <c:v>153.60837188272507</c:v>
                </c:pt>
                <c:pt idx="23">
                  <c:v>129.1682782132421</c:v>
                </c:pt>
                <c:pt idx="24">
                  <c:v>108.59901727071127</c:v>
                </c:pt>
                <c:pt idx="25">
                  <c:v>91.294668965849411</c:v>
                </c:pt>
                <c:pt idx="26">
                  <c:v>76.741090747153891</c:v>
                </c:pt>
                <c:pt idx="27">
                  <c:v>64.503430420995088</c:v>
                </c:pt>
                <c:pt idx="28">
                  <c:v>54.214629541738141</c:v>
                </c:pt>
                <c:pt idx="29">
                  <c:v>45.565249822788196</c:v>
                </c:pt>
                <c:pt idx="30">
                  <c:v>38.294650096908384</c:v>
                </c:pt>
                <c:pt idx="31">
                  <c:v>32.183419990979118</c:v>
                </c:pt>
                <c:pt idx="32">
                  <c:v>27.046934413015119</c:v>
                </c:pt>
                <c:pt idx="33">
                  <c:v>22.72988559255986</c:v>
                </c:pt>
                <c:pt idx="34">
                  <c:v>19.10165691126128</c:v>
                </c:pt>
                <c:pt idx="35">
                  <c:v>16.052416014946555</c:v>
                </c:pt>
                <c:pt idx="36">
                  <c:v>13.489819503119804</c:v>
                </c:pt>
                <c:pt idx="37">
                  <c:v>11.336235928624106</c:v>
                </c:pt>
                <c:pt idx="38">
                  <c:v>9.5264070907123646</c:v>
                </c:pt>
                <c:pt idx="39">
                  <c:v>8.0054793834022657</c:v>
                </c:pt>
                <c:pt idx="40">
                  <c:v>6.7273472383562014</c:v>
                </c:pt>
                <c:pt idx="41">
                  <c:v>5.6532595663736762</c:v>
                </c:pt>
                <c:pt idx="42">
                  <c:v>4.7506476912436852</c:v>
                </c:pt>
                <c:pt idx="43">
                  <c:v>3.9921397351508574</c:v>
                </c:pt>
                <c:pt idx="44">
                  <c:v>3.3547319035439722</c:v>
                </c:pt>
                <c:pt idx="45">
                  <c:v>2.8190917654895351</c:v>
                </c:pt>
                <c:pt idx="46">
                  <c:v>2.3689725547955502</c:v>
                </c:pt>
                <c:pt idx="47">
                  <c:v>1.9907208344235712</c:v>
                </c:pt>
                <c:pt idx="48">
                  <c:v>1.672862664489974</c:v>
                </c:pt>
                <c:pt idx="49">
                  <c:v>1.4057557720675178</c:v>
                </c:pt>
                <c:pt idx="50">
                  <c:v>1.1812972070482366</c:v>
                </c:pt>
                <c:pt idx="51">
                  <c:v>0.99267764041215212</c:v>
                </c:pt>
                <c:pt idx="52">
                  <c:v>0.83417486849882339</c:v>
                </c:pt>
                <c:pt idx="53">
                  <c:v>0.70098027091231441</c:v>
                </c:pt>
                <c:pt idx="54">
                  <c:v>0.58905296568751664</c:v>
                </c:pt>
                <c:pt idx="55">
                  <c:v>0.49499724301679821</c:v>
                </c:pt>
                <c:pt idx="56">
                  <c:v>0.41595956324486077</c:v>
                </c:pt>
                <c:pt idx="57">
                  <c:v>0.34954199711552525</c:v>
                </c:pt>
                <c:pt idx="58">
                  <c:v>0.29372948419812778</c:v>
                </c:pt>
                <c:pt idx="59">
                  <c:v>0.24682870402368776</c:v>
                </c:pt>
                <c:pt idx="60">
                  <c:v>0.20741670634064924</c:v>
                </c:pt>
                <c:pt idx="61">
                  <c:v>0.17429774267571616</c:v>
                </c:pt>
                <c:pt idx="62">
                  <c:v>0.14646698999095922</c:v>
                </c:pt>
                <c:pt idx="63">
                  <c:v>0.12308006617866658</c:v>
                </c:pt>
                <c:pt idx="64">
                  <c:v>0.10342741275024882</c:v>
                </c:pt>
                <c:pt idx="65">
                  <c:v>8.6912767669262397E-2</c:v>
                </c:pt>
                <c:pt idx="66">
                  <c:v>7.3035075319588652E-2</c:v>
                </c:pt>
                <c:pt idx="67">
                  <c:v>6.1373284844598745E-2</c:v>
                </c:pt>
                <c:pt idx="68">
                  <c:v>5.1573575699746285E-2</c:v>
                </c:pt>
                <c:pt idx="69">
                  <c:v>4.333862288407922E-2</c:v>
                </c:pt>
                <c:pt idx="70">
                  <c:v>3.641857618700594E-2</c:v>
                </c:pt>
                <c:pt idx="71">
                  <c:v>3.0603479780783798E-2</c:v>
                </c:pt>
                <c:pt idx="72">
                  <c:v>2.5716902182951952E-2</c:v>
                </c:pt>
                <c:pt idx="73">
                  <c:v>2.1610583331149798E-2</c:v>
                </c:pt>
                <c:pt idx="74">
                  <c:v>1.815993636889885E-2</c:v>
                </c:pt>
                <c:pt idx="75">
                  <c:v>1.5260267670748484E-2</c:v>
                </c:pt>
                <c:pt idx="76">
                  <c:v>1.2823600425119552E-2</c:v>
                </c:pt>
                <c:pt idx="77">
                  <c:v>1.0776005404131067E-2</c:v>
                </c:pt>
                <c:pt idx="78">
                  <c:v>9.0553579370774816E-3</c:v>
                </c:pt>
                <c:pt idx="79">
                  <c:v>7.6094530347928738E-3</c:v>
                </c:pt>
                <c:pt idx="80">
                  <c:v>6.3944214781382624E-3</c:v>
                </c:pt>
                <c:pt idx="81">
                  <c:v>5.3733988149058717E-3</c:v>
                </c:pt>
                <c:pt idx="82">
                  <c:v>4.5154068825526156E-3</c:v>
                </c:pt>
                <c:pt idx="83">
                  <c:v>3.7944139221335995E-3</c:v>
                </c:pt>
                <c:pt idx="84">
                  <c:v>3.1885447672202341E-3</c:v>
                </c:pt>
                <c:pt idx="85">
                  <c:v>2.6794171448403376E-3</c:v>
                </c:pt>
                <c:pt idx="86">
                  <c:v>2.2515839517075623E-3</c:v>
                </c:pt>
                <c:pt idx="87">
                  <c:v>1.8920645842974144E-3</c:v>
                </c:pt>
                <c:pt idx="88">
                  <c:v>1.5899511032254677E-3</c:v>
                </c:pt>
                <c:pt idx="89">
                  <c:v>1.3360772828635032E-3</c:v>
                </c:pt>
                <c:pt idx="90">
                  <c:v>1.1227405050761078E-3</c:v>
                </c:pt>
                <c:pt idx="91">
                  <c:v>9.4346805925991418E-4</c:v>
                </c:pt>
                <c:pt idx="92">
                  <c:v>7.9282075816371406E-4</c:v>
                </c:pt>
                <c:pt idx="93">
                  <c:v>6.6622791113675364E-4</c:v>
                </c:pt>
                <c:pt idx="94">
                  <c:v>5.5984864784446584E-4</c:v>
                </c:pt>
                <c:pt idx="95">
                  <c:v>4.7045538497087299E-4</c:v>
                </c:pt>
                <c:pt idx="96">
                  <c:v>3.9533590025113245E-4</c:v>
                </c:pt>
                <c:pt idx="97">
                  <c:v>3.3221104272936503E-4</c:v>
                </c:pt>
                <c:pt idx="98">
                  <c:v>2.7916558254456581E-4</c:v>
                </c:pt>
                <c:pt idx="99">
                  <c:v>2.345901022046412E-4</c:v>
                </c:pt>
              </c:numCache>
            </c:numRef>
          </c:val>
          <c:smooth val="0"/>
          <c:extLst>
            <c:ext xmlns:c16="http://schemas.microsoft.com/office/drawing/2014/chart" uri="{C3380CC4-5D6E-409C-BE32-E72D297353CC}">
              <c16:uniqueId val="{00000005-9EB4-574D-A137-1FDE8C862343}"/>
            </c:ext>
          </c:extLst>
        </c:ser>
        <c:ser>
          <c:idx val="2"/>
          <c:order val="2"/>
          <c:tx>
            <c:strRef>
              <c:f>'SIR original'!$D$3</c:f>
              <c:strCache>
                <c:ptCount val="1"/>
                <c:pt idx="0">
                  <c:v>R</c:v>
                </c:pt>
              </c:strCache>
            </c:strRef>
          </c:tx>
          <c:spPr>
            <a:ln w="28575" cap="rnd">
              <a:solidFill>
                <a:schemeClr val="accent3"/>
              </a:solidFill>
              <a:round/>
            </a:ln>
            <a:effectLst/>
          </c:spPr>
          <c:marker>
            <c:symbol val="none"/>
          </c:marker>
          <c:val>
            <c:numRef>
              <c:f>'SIR original'!$D$4:$D$103</c:f>
              <c:numCache>
                <c:formatCode>#,##0.00</c:formatCode>
                <c:ptCount val="100"/>
                <c:pt idx="0">
                  <c:v>0</c:v>
                </c:pt>
                <c:pt idx="1">
                  <c:v>0.2944</c:v>
                </c:pt>
                <c:pt idx="2">
                  <c:v>0.83580130530530539</c:v>
                </c:pt>
                <c:pt idx="3">
                  <c:v>1.8304415864149255</c:v>
                </c:pt>
                <c:pt idx="4">
                  <c:v>3.6543945116004051</c:v>
                </c:pt>
                <c:pt idx="5">
                  <c:v>6.9878462267376378</c:v>
                </c:pt>
                <c:pt idx="6">
                  <c:v>13.04248744733593</c:v>
                </c:pt>
                <c:pt idx="7">
                  <c:v>23.916420931754445</c:v>
                </c:pt>
                <c:pt idx="8">
                  <c:v>43.051881745542957</c:v>
                </c:pt>
                <c:pt idx="9">
                  <c:v>75.528282218552135</c:v>
                </c:pt>
                <c:pt idx="10">
                  <c:v>127.31401960009224</c:v>
                </c:pt>
                <c:pt idx="11">
                  <c:v>201.95032293429341</c:v>
                </c:pt>
                <c:pt idx="12">
                  <c:v>294.98115671788594</c:v>
                </c:pt>
                <c:pt idx="13">
                  <c:v>393.28345520351502</c:v>
                </c:pt>
                <c:pt idx="14">
                  <c:v>484.7596457966265</c:v>
                </c:pt>
                <c:pt idx="15">
                  <c:v>564.78898329562298</c:v>
                </c:pt>
                <c:pt idx="16">
                  <c:v>633.20701681214007</c:v>
                </c:pt>
                <c:pt idx="17">
                  <c:v>691.18758874289585</c:v>
                </c:pt>
                <c:pt idx="18">
                  <c:v>740.13818912974739</c:v>
                </c:pt>
                <c:pt idx="19">
                  <c:v>781.38953915332831</c:v>
                </c:pt>
                <c:pt idx="20">
                  <c:v>816.11833939902886</c:v>
                </c:pt>
                <c:pt idx="21">
                  <c:v>845.33904274422036</c:v>
                </c:pt>
                <c:pt idx="22">
                  <c:v>869.91638224545636</c:v>
                </c:pt>
                <c:pt idx="23">
                  <c:v>890.58330675957507</c:v>
                </c:pt>
                <c:pt idx="24">
                  <c:v>907.95914952288888</c:v>
                </c:pt>
                <c:pt idx="25">
                  <c:v>922.56629655742483</c:v>
                </c:pt>
                <c:pt idx="26">
                  <c:v>934.84487107696941</c:v>
                </c:pt>
                <c:pt idx="27">
                  <c:v>945.16541994432862</c:v>
                </c:pt>
                <c:pt idx="28">
                  <c:v>953.83976067100673</c:v>
                </c:pt>
                <c:pt idx="29">
                  <c:v>961.13020064265288</c:v>
                </c:pt>
                <c:pt idx="30">
                  <c:v>967.25734465815822</c:v>
                </c:pt>
                <c:pt idx="31">
                  <c:v>972.40669185671493</c:v>
                </c:pt>
                <c:pt idx="32">
                  <c:v>976.73420136279731</c:v>
                </c:pt>
                <c:pt idx="33">
                  <c:v>980.37098305760685</c:v>
                </c:pt>
                <c:pt idx="34">
                  <c:v>983.42724816340865</c:v>
                </c:pt>
                <c:pt idx="35">
                  <c:v>985.99563472580007</c:v>
                </c:pt>
                <c:pt idx="36">
                  <c:v>988.15400584629924</c:v>
                </c:pt>
                <c:pt idx="37">
                  <c:v>989.96780359487911</c:v>
                </c:pt>
                <c:pt idx="38">
                  <c:v>991.49202872939304</c:v>
                </c:pt>
                <c:pt idx="39">
                  <c:v>992.77290543073741</c:v>
                </c:pt>
                <c:pt idx="40">
                  <c:v>993.8492809888744</c:v>
                </c:pt>
                <c:pt idx="41">
                  <c:v>994.75380251949423</c:v>
                </c:pt>
                <c:pt idx="42">
                  <c:v>995.51390615009325</c:v>
                </c:pt>
                <c:pt idx="43">
                  <c:v>996.15264850771734</c:v>
                </c:pt>
                <c:pt idx="44">
                  <c:v>996.68940561228442</c:v>
                </c:pt>
                <c:pt idx="45">
                  <c:v>997.14046029476276</c:v>
                </c:pt>
                <c:pt idx="46">
                  <c:v>997.51949590353001</c:v>
                </c:pt>
                <c:pt idx="47">
                  <c:v>997.83801123703779</c:v>
                </c:pt>
                <c:pt idx="48">
                  <c:v>998.10566926335616</c:v>
                </c:pt>
                <c:pt idx="49">
                  <c:v>998.33059018688698</c:v>
                </c:pt>
                <c:pt idx="50">
                  <c:v>998.51959774001466</c:v>
                </c:pt>
                <c:pt idx="51">
                  <c:v>998.6784261624806</c:v>
                </c:pt>
                <c:pt idx="52">
                  <c:v>998.81189414144046</c:v>
                </c:pt>
                <c:pt idx="53">
                  <c:v>998.92405098478639</c:v>
                </c:pt>
                <c:pt idx="54">
                  <c:v>999.01829945929637</c:v>
                </c:pt>
                <c:pt idx="55">
                  <c:v>999.09749901817906</c:v>
                </c:pt>
                <c:pt idx="56">
                  <c:v>999.16405254829829</c:v>
                </c:pt>
                <c:pt idx="57">
                  <c:v>999.21997926783672</c:v>
                </c:pt>
                <c:pt idx="58">
                  <c:v>999.26697598530848</c:v>
                </c:pt>
                <c:pt idx="59">
                  <c:v>999.30646857795227</c:v>
                </c:pt>
                <c:pt idx="60">
                  <c:v>999.33965525096676</c:v>
                </c:pt>
                <c:pt idx="61">
                  <c:v>999.36754288979489</c:v>
                </c:pt>
                <c:pt idx="62">
                  <c:v>999.39097760819345</c:v>
                </c:pt>
                <c:pt idx="63">
                  <c:v>999.41067041878205</c:v>
                </c:pt>
                <c:pt idx="64">
                  <c:v>999.42721880482213</c:v>
                </c:pt>
                <c:pt idx="65">
                  <c:v>999.44112484764923</c:v>
                </c:pt>
                <c:pt idx="66">
                  <c:v>999.45281045970034</c:v>
                </c:pt>
                <c:pt idx="67">
                  <c:v>999.46263018527543</c:v>
                </c:pt>
                <c:pt idx="68">
                  <c:v>999.47088195738741</c:v>
                </c:pt>
                <c:pt idx="69">
                  <c:v>999.47781613704888</c:v>
                </c:pt>
                <c:pt idx="70">
                  <c:v>999.48364310923876</c:v>
                </c:pt>
                <c:pt idx="71">
                  <c:v>999.4885396660037</c:v>
                </c:pt>
                <c:pt idx="72">
                  <c:v>999.49265437035297</c:v>
                </c:pt>
                <c:pt idx="73">
                  <c:v>999.49611206368593</c:v>
                </c:pt>
                <c:pt idx="74">
                  <c:v>999.49901765350501</c:v>
                </c:pt>
                <c:pt idx="75">
                  <c:v>999.50145929633231</c:v>
                </c:pt>
                <c:pt idx="76">
                  <c:v>999.50351107240033</c:v>
                </c:pt>
                <c:pt idx="77">
                  <c:v>999.50523523326501</c:v>
                </c:pt>
                <c:pt idx="78">
                  <c:v>999.50668409053492</c:v>
                </c:pt>
                <c:pt idx="79">
                  <c:v>999.50790160302051</c:v>
                </c:pt>
                <c:pt idx="80">
                  <c:v>999.50892471045699</c:v>
                </c:pt>
                <c:pt idx="81">
                  <c:v>999.50978445426733</c:v>
                </c:pt>
                <c:pt idx="82">
                  <c:v>999.51050691936859</c:v>
                </c:pt>
                <c:pt idx="83">
                  <c:v>999.51111402559616</c:v>
                </c:pt>
                <c:pt idx="84">
                  <c:v>999.51162419275886</c:v>
                </c:pt>
                <c:pt idx="85">
                  <c:v>999.51205289950201</c:v>
                </c:pt>
                <c:pt idx="86">
                  <c:v>999.5124131529343</c:v>
                </c:pt>
                <c:pt idx="87">
                  <c:v>999.51271588326779</c:v>
                </c:pt>
                <c:pt idx="88">
                  <c:v>999.51297027544433</c:v>
                </c:pt>
                <c:pt idx="89">
                  <c:v>999.51318404780955</c:v>
                </c:pt>
                <c:pt idx="90">
                  <c:v>999.5133636862904</c:v>
                </c:pt>
                <c:pt idx="91">
                  <c:v>999.51351464117988</c:v>
                </c:pt>
                <c:pt idx="92">
                  <c:v>999.51364149250116</c:v>
                </c:pt>
                <c:pt idx="93">
                  <c:v>999.51374808896696</c:v>
                </c:pt>
                <c:pt idx="94">
                  <c:v>999.51383766475067</c:v>
                </c:pt>
                <c:pt idx="95">
                  <c:v>999.5139129376123</c:v>
                </c:pt>
                <c:pt idx="96">
                  <c:v>999.51397619135639</c:v>
                </c:pt>
                <c:pt idx="97">
                  <c:v>999.51402934512328</c:v>
                </c:pt>
                <c:pt idx="98">
                  <c:v>999.51407401161646</c:v>
                </c:pt>
                <c:pt idx="99">
                  <c:v>999.51411154603284</c:v>
                </c:pt>
              </c:numCache>
            </c:numRef>
          </c:val>
          <c:smooth val="0"/>
          <c:extLst>
            <c:ext xmlns:c16="http://schemas.microsoft.com/office/drawing/2014/chart" uri="{C3380CC4-5D6E-409C-BE32-E72D297353CC}">
              <c16:uniqueId val="{00000006-9EB4-574D-A137-1FDE8C862343}"/>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original'!$E$3</c:f>
              <c:strCache>
                <c:ptCount val="1"/>
                <c:pt idx="0">
                  <c:v>RH</c:v>
                </c:pt>
              </c:strCache>
            </c:strRef>
          </c:tx>
          <c:spPr>
            <a:ln w="28575" cap="rnd">
              <a:solidFill>
                <a:schemeClr val="accent1"/>
              </a:solidFill>
              <a:round/>
            </a:ln>
            <a:effectLst/>
          </c:spPr>
          <c:marker>
            <c:symbol val="none"/>
          </c:marker>
          <c:val>
            <c:numRef>
              <c:f>'SIR original'!$E$4:$E$103</c:f>
              <c:numCache>
                <c:formatCode>#,##0.00</c:formatCode>
                <c:ptCount val="100"/>
                <c:pt idx="0">
                  <c:v>0.05</c:v>
                </c:pt>
                <c:pt idx="1">
                  <c:v>9.2000000000000012E-2</c:v>
                </c:pt>
                <c:pt idx="2">
                  <c:v>0.16918790790790794</c:v>
                </c:pt>
                <c:pt idx="3">
                  <c:v>0.31082508784675628</c:v>
                </c:pt>
                <c:pt idx="4">
                  <c:v>0.56998528912046242</c:v>
                </c:pt>
                <c:pt idx="5">
                  <c:v>1.0417036609803851</c:v>
                </c:pt>
                <c:pt idx="6">
                  <c:v>1.8920753814369657</c:v>
                </c:pt>
                <c:pt idx="7">
                  <c:v>3.3981042138807869</c:v>
                </c:pt>
                <c:pt idx="8">
                  <c:v>5.9798315043089083</c:v>
                </c:pt>
                <c:pt idx="9">
                  <c:v>10.148875147815371</c:v>
                </c:pt>
                <c:pt idx="10">
                  <c:v>16.183042931731283</c:v>
                </c:pt>
                <c:pt idx="11">
                  <c:v>23.323844791937866</c:v>
                </c:pt>
                <c:pt idx="12">
                  <c:v>29.072135557372675</c:v>
                </c:pt>
                <c:pt idx="13">
                  <c:v>30.719468276759088</c:v>
                </c:pt>
                <c:pt idx="14">
                  <c:v>28.586309560347349</c:v>
                </c:pt>
                <c:pt idx="15">
                  <c:v>25.009167968436408</c:v>
                </c:pt>
                <c:pt idx="16">
                  <c:v>21.380635473911582</c:v>
                </c:pt>
                <c:pt idx="17">
                  <c:v>18.11892872836118</c:v>
                </c:pt>
                <c:pt idx="18">
                  <c:v>15.297062620891092</c:v>
                </c:pt>
                <c:pt idx="19">
                  <c:v>12.891046882369023</c:v>
                </c:pt>
                <c:pt idx="20">
                  <c:v>10.852750076781408</c:v>
                </c:pt>
                <c:pt idx="21">
                  <c:v>9.1314697953723307</c:v>
                </c:pt>
                <c:pt idx="22">
                  <c:v>7.6804185941362535</c:v>
                </c:pt>
                <c:pt idx="23">
                  <c:v>6.4584139106621059</c:v>
                </c:pt>
                <c:pt idx="24">
                  <c:v>5.4299508635355638</c:v>
                </c:pt>
                <c:pt idx="25">
                  <c:v>4.5647334482924711</c:v>
                </c:pt>
                <c:pt idx="26">
                  <c:v>3.8370545373576945</c:v>
                </c:pt>
                <c:pt idx="27">
                  <c:v>3.2251715210497545</c:v>
                </c:pt>
                <c:pt idx="28">
                  <c:v>2.7107314770869073</c:v>
                </c:pt>
                <c:pt idx="29">
                  <c:v>2.2782624911394098</c:v>
                </c:pt>
                <c:pt idx="30">
                  <c:v>1.9147325048454193</c:v>
                </c:pt>
                <c:pt idx="31">
                  <c:v>1.609170999548956</c:v>
                </c:pt>
                <c:pt idx="32">
                  <c:v>1.352346720650756</c:v>
                </c:pt>
                <c:pt idx="33">
                  <c:v>1.1364942796279931</c:v>
                </c:pt>
                <c:pt idx="34">
                  <c:v>0.955082845563064</c:v>
                </c:pt>
                <c:pt idx="35">
                  <c:v>0.80262080074732778</c:v>
                </c:pt>
                <c:pt idx="36">
                  <c:v>0.67449097515599021</c:v>
                </c:pt>
                <c:pt idx="37">
                  <c:v>0.56681179643120527</c:v>
                </c:pt>
                <c:pt idx="38">
                  <c:v>0.47632035453561827</c:v>
                </c:pt>
                <c:pt idx="39">
                  <c:v>0.40027396917011332</c:v>
                </c:pt>
                <c:pt idx="40">
                  <c:v>0.33636736191781008</c:v>
                </c:pt>
                <c:pt idx="41">
                  <c:v>0.28266297831868381</c:v>
                </c:pt>
                <c:pt idx="42">
                  <c:v>0.23753238456218428</c:v>
                </c:pt>
                <c:pt idx="43">
                  <c:v>0.19960698675754288</c:v>
                </c:pt>
                <c:pt idx="44">
                  <c:v>0.16773659517719863</c:v>
                </c:pt>
                <c:pt idx="45">
                  <c:v>0.14095458827447677</c:v>
                </c:pt>
                <c:pt idx="46">
                  <c:v>0.11844862773977752</c:v>
                </c:pt>
                <c:pt idx="47">
                  <c:v>9.9536041721178567E-2</c:v>
                </c:pt>
                <c:pt idx="48">
                  <c:v>8.3643133224498706E-2</c:v>
                </c:pt>
                <c:pt idx="49">
                  <c:v>7.0287788603375895E-2</c:v>
                </c:pt>
                <c:pt idx="50">
                  <c:v>5.9064860352411833E-2</c:v>
                </c:pt>
                <c:pt idx="51">
                  <c:v>4.963388202060761E-2</c:v>
                </c:pt>
                <c:pt idx="52">
                  <c:v>4.1708743424941172E-2</c:v>
                </c:pt>
                <c:pt idx="53">
                  <c:v>3.5049013545615723E-2</c:v>
                </c:pt>
                <c:pt idx="54">
                  <c:v>2.9452648284375833E-2</c:v>
                </c:pt>
                <c:pt idx="55">
                  <c:v>2.4749862150839911E-2</c:v>
                </c:pt>
                <c:pt idx="56">
                  <c:v>2.079797816224304E-2</c:v>
                </c:pt>
                <c:pt idx="57">
                  <c:v>1.7477099855776262E-2</c:v>
                </c:pt>
                <c:pt idx="58">
                  <c:v>1.4686474209906389E-2</c:v>
                </c:pt>
                <c:pt idx="59">
                  <c:v>1.2341435201184388E-2</c:v>
                </c:pt>
                <c:pt idx="60">
                  <c:v>1.0370835317032463E-2</c:v>
                </c:pt>
                <c:pt idx="61">
                  <c:v>8.7148871337858081E-3</c:v>
                </c:pt>
                <c:pt idx="62">
                  <c:v>7.3233494995479619E-3</c:v>
                </c:pt>
                <c:pt idx="63">
                  <c:v>6.1540033089333293E-3</c:v>
                </c:pt>
                <c:pt idx="64">
                  <c:v>5.1713706375124411E-3</c:v>
                </c:pt>
                <c:pt idx="65">
                  <c:v>4.3456383834631204E-3</c:v>
                </c:pt>
                <c:pt idx="66">
                  <c:v>3.6517537659794329E-3</c:v>
                </c:pt>
                <c:pt idx="67">
                  <c:v>3.0686642422299375E-3</c:v>
                </c:pt>
                <c:pt idx="68">
                  <c:v>2.5786787849873143E-3</c:v>
                </c:pt>
                <c:pt idx="69">
                  <c:v>2.1669311442039613E-3</c:v>
                </c:pt>
                <c:pt idx="70">
                  <c:v>1.8209288093502972E-3</c:v>
                </c:pt>
                <c:pt idx="71">
                  <c:v>1.5301739890391901E-3</c:v>
                </c:pt>
                <c:pt idx="72">
                  <c:v>1.2858451091475977E-3</c:v>
                </c:pt>
                <c:pt idx="73">
                  <c:v>1.08052916655749E-3</c:v>
                </c:pt>
                <c:pt idx="74">
                  <c:v>9.0799681844494257E-4</c:v>
                </c:pt>
                <c:pt idx="75">
                  <c:v>7.6301338353742425E-4</c:v>
                </c:pt>
                <c:pt idx="76">
                  <c:v>6.4118002125597765E-4</c:v>
                </c:pt>
                <c:pt idx="77">
                  <c:v>5.388002702065534E-4</c:v>
                </c:pt>
                <c:pt idx="78">
                  <c:v>4.5276789685387412E-4</c:v>
                </c:pt>
                <c:pt idx="79">
                  <c:v>3.8047265173964372E-4</c:v>
                </c:pt>
                <c:pt idx="80">
                  <c:v>3.1972107390691317E-4</c:v>
                </c:pt>
                <c:pt idx="81">
                  <c:v>2.6866994074529359E-4</c:v>
                </c:pt>
                <c:pt idx="82">
                  <c:v>2.257703441276308E-4</c:v>
                </c:pt>
                <c:pt idx="83">
                  <c:v>1.8972069610668E-4</c:v>
                </c:pt>
                <c:pt idx="84">
                  <c:v>1.5942723836101172E-4</c:v>
                </c:pt>
                <c:pt idx="85">
                  <c:v>1.3397085724201689E-4</c:v>
                </c:pt>
                <c:pt idx="86">
                  <c:v>1.1257919758537812E-4</c:v>
                </c:pt>
                <c:pt idx="87">
                  <c:v>9.4603229214870732E-5</c:v>
                </c:pt>
                <c:pt idx="88">
                  <c:v>7.9497555161273385E-5</c:v>
                </c:pt>
                <c:pt idx="89">
                  <c:v>6.6803864143175166E-5</c:v>
                </c:pt>
                <c:pt idx="90">
                  <c:v>5.6137025253805389E-5</c:v>
                </c:pt>
                <c:pt idx="91">
                  <c:v>4.7173402962995712E-5</c:v>
                </c:pt>
                <c:pt idx="92">
                  <c:v>3.9641037908185707E-5</c:v>
                </c:pt>
                <c:pt idx="93">
                  <c:v>3.3311395556837685E-5</c:v>
                </c:pt>
                <c:pt idx="94">
                  <c:v>2.7992432392223293E-5</c:v>
                </c:pt>
                <c:pt idx="95">
                  <c:v>2.3522769248543651E-5</c:v>
                </c:pt>
                <c:pt idx="96">
                  <c:v>1.9766795012556625E-5</c:v>
                </c:pt>
                <c:pt idx="97">
                  <c:v>1.6610552136468252E-5</c:v>
                </c:pt>
                <c:pt idx="98">
                  <c:v>1.3958279127228292E-5</c:v>
                </c:pt>
                <c:pt idx="99">
                  <c:v>1.172950511023206E-5</c:v>
                </c:pt>
              </c:numCache>
            </c:numRef>
          </c:val>
          <c:smooth val="0"/>
          <c:extLst>
            <c:ext xmlns:c16="http://schemas.microsoft.com/office/drawing/2014/chart" uri="{C3380CC4-5D6E-409C-BE32-E72D297353CC}">
              <c16:uniqueId val="{00000000-74B1-214B-918A-6ACED3A696FA}"/>
            </c:ext>
          </c:extLst>
        </c:ser>
        <c:ser>
          <c:idx val="1"/>
          <c:order val="1"/>
          <c:tx>
            <c:strRef>
              <c:f>'SIR original'!$F$3</c:f>
              <c:strCache>
                <c:ptCount val="1"/>
                <c:pt idx="0">
                  <c:v>H</c:v>
                </c:pt>
              </c:strCache>
            </c:strRef>
          </c:tx>
          <c:spPr>
            <a:ln w="28575" cap="rnd">
              <a:solidFill>
                <a:schemeClr val="accent2"/>
              </a:solidFill>
              <a:round/>
            </a:ln>
            <a:effectLst/>
          </c:spPr>
          <c:marker>
            <c:symbol val="none"/>
          </c:marker>
          <c:val>
            <c:numRef>
              <c:f>'SIR original'!$F$4:$F$103</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5-74B1-214B-918A-6ACED3A696FA}"/>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GJ'!$B$5</c:f>
              <c:strCache>
                <c:ptCount val="1"/>
                <c:pt idx="0">
                  <c:v>S</c:v>
                </c:pt>
              </c:strCache>
            </c:strRef>
          </c:tx>
          <c:spPr>
            <a:ln w="28575" cap="rnd">
              <a:solidFill>
                <a:schemeClr val="accent1"/>
              </a:solidFill>
              <a:round/>
            </a:ln>
            <a:effectLst/>
          </c:spPr>
          <c:marker>
            <c:symbol val="none"/>
          </c:marker>
          <c:val>
            <c:numRef>
              <c:f>'SIR GJ'!$B$6:$B$105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972.24080145982748</c:v>
                </c:pt>
                <c:pt idx="11">
                  <c:v>962.68383068877984</c:v>
                </c:pt>
                <c:pt idx="12">
                  <c:v>950.03548210544488</c:v>
                </c:pt>
                <c:pt idx="13">
                  <c:v>933.41143633115348</c:v>
                </c:pt>
                <c:pt idx="14">
                  <c:v>911.76195315014172</c:v>
                </c:pt>
                <c:pt idx="15">
                  <c:v>883.90724162446134</c:v>
                </c:pt>
                <c:pt idx="16">
                  <c:v>848.63125058823516</c:v>
                </c:pt>
                <c:pt idx="17">
                  <c:v>804.86018061808477</c:v>
                </c:pt>
                <c:pt idx="18">
                  <c:v>751.94133978850107</c:v>
                </c:pt>
                <c:pt idx="19">
                  <c:v>690.00193889812545</c:v>
                </c:pt>
                <c:pt idx="20">
                  <c:v>620.29969995139663</c:v>
                </c:pt>
                <c:pt idx="21">
                  <c:v>545.39798940957439</c:v>
                </c:pt>
                <c:pt idx="22">
                  <c:v>468.97324608492181</c:v>
                </c:pt>
                <c:pt idx="23">
                  <c:v>395.17646159441938</c:v>
                </c:pt>
                <c:pt idx="24">
                  <c:v>327.7238723345472</c:v>
                </c:pt>
                <c:pt idx="25">
                  <c:v>269.11164395624502</c:v>
                </c:pt>
                <c:pt idx="26">
                  <c:v>220.30693592111118</c:v>
                </c:pt>
                <c:pt idx="27">
                  <c:v>180.96487074601777</c:v>
                </c:pt>
                <c:pt idx="28">
                  <c:v>149.93258350871437</c:v>
                </c:pt>
                <c:pt idx="29">
                  <c:v>125.74970212908346</c:v>
                </c:pt>
                <c:pt idx="30">
                  <c:v>106.98765922931146</c:v>
                </c:pt>
                <c:pt idx="31">
                  <c:v>92.414690619730777</c:v>
                </c:pt>
                <c:pt idx="32">
                  <c:v>81.040872290591437</c:v>
                </c:pt>
                <c:pt idx="33">
                  <c:v>72.10163856119658</c:v>
                </c:pt>
                <c:pt idx="34">
                  <c:v>65.018838356663494</c:v>
                </c:pt>
                <c:pt idx="35">
                  <c:v>59.359373314658065</c:v>
                </c:pt>
                <c:pt idx="36">
                  <c:v>54.799415275302906</c:v>
                </c:pt>
                <c:pt idx="37">
                  <c:v>51.096134043424314</c:v>
                </c:pt>
                <c:pt idx="38">
                  <c:v>48.06636256328747</c:v>
                </c:pt>
                <c:pt idx="39">
                  <c:v>45.570872946056916</c:v>
                </c:pt>
                <c:pt idx="40">
                  <c:v>43.502914865463026</c:v>
                </c:pt>
                <c:pt idx="41">
                  <c:v>41.779889859092037</c:v>
                </c:pt>
                <c:pt idx="42">
                  <c:v>40.33729612022632</c:v>
                </c:pt>
                <c:pt idx="43">
                  <c:v>39.12430606714436</c:v>
                </c:pt>
                <c:pt idx="44">
                  <c:v>38.100516707415807</c:v>
                </c:pt>
                <c:pt idx="45">
                  <c:v>37.233544374494429</c:v>
                </c:pt>
                <c:pt idx="46">
                  <c:v>36.497230175581244</c:v>
                </c:pt>
                <c:pt idx="47">
                  <c:v>35.870289813853908</c:v>
                </c:pt>
                <c:pt idx="48">
                  <c:v>35.33528899667202</c:v>
                </c:pt>
                <c:pt idx="49">
                  <c:v>34.877859185015616</c:v>
                </c:pt>
                <c:pt idx="50">
                  <c:v>34.486092147836146</c:v>
                </c:pt>
                <c:pt idx="51">
                  <c:v>34.150068606068146</c:v>
                </c:pt>
                <c:pt idx="52">
                  <c:v>33.861488246044829</c:v>
                </c:pt>
                <c:pt idx="53">
                  <c:v>33.613376985662406</c:v>
                </c:pt>
                <c:pt idx="54">
                  <c:v>33.399853586766156</c:v>
                </c:pt>
                <c:pt idx="55">
                  <c:v>33.215942219341834</c:v>
                </c:pt>
                <c:pt idx="56">
                  <c:v>33.057420883597828</c:v>
                </c:pt>
                <c:pt idx="57">
                  <c:v>32.920698026702723</c:v>
                </c:pt>
                <c:pt idx="58">
                  <c:v>32.802711493249767</c:v>
                </c:pt>
                <c:pt idx="59">
                  <c:v>32.700845294002903</c:v>
                </c:pt>
                <c:pt idx="60">
                  <c:v>32.612860688749613</c:v>
                </c:pt>
                <c:pt idx="61">
                  <c:v>32.53683884430729</c:v>
                </c:pt>
                <c:pt idx="62">
                  <c:v>32.471132911677699</c:v>
                </c:pt>
                <c:pt idx="63">
                  <c:v>32.41432781342786</c:v>
                </c:pt>
                <c:pt idx="64">
                  <c:v>32.365206377565585</c:v>
                </c:pt>
                <c:pt idx="65">
                  <c:v>32.322720722483396</c:v>
                </c:pt>
                <c:pt idx="66">
                  <c:v>32.285968007480939</c:v>
                </c:pt>
                <c:pt idx="67">
                  <c:v>32.254169828729353</c:v>
                </c:pt>
                <c:pt idx="68">
                  <c:v>32.226654671631728</c:v>
                </c:pt>
                <c:pt idx="69">
                  <c:v>32.202842935130036</c:v>
                </c:pt>
                <c:pt idx="70">
                  <c:v>32.182234127491718</c:v>
                </c:pt>
                <c:pt idx="71">
                  <c:v>32.164395900953146</c:v>
                </c:pt>
                <c:pt idx="72">
                  <c:v>32.148954647727862</c:v>
                </c:pt>
                <c:pt idx="73">
                  <c:v>32.135587424940503</c:v>
                </c:pt>
                <c:pt idx="74">
                  <c:v>32.1240150130633</c:v>
                </c:pt>
                <c:pt idx="75">
                  <c:v>32.113995942999111</c:v>
                </c:pt>
                <c:pt idx="76">
                  <c:v>32.105321352316636</c:v>
                </c:pt>
                <c:pt idx="77">
                  <c:v>32.097810552279903</c:v>
                </c:pt>
                <c:pt idx="78">
                  <c:v>32.091307205000774</c:v>
                </c:pt>
                <c:pt idx="79">
                  <c:v>32.085676024899321</c:v>
                </c:pt>
                <c:pt idx="80">
                  <c:v>32.080799931177722</c:v>
                </c:pt>
                <c:pt idx="81">
                  <c:v>32.076577588599314</c:v>
                </c:pt>
                <c:pt idx="82">
                  <c:v>32.072921282839289</c:v>
                </c:pt>
                <c:pt idx="83">
                  <c:v>32.069755084301896</c:v>
                </c:pt>
                <c:pt idx="84">
                  <c:v>32.067013260797538</c:v>
                </c:pt>
                <c:pt idx="85">
                  <c:v>32.064638905020253</c:v>
                </c:pt>
                <c:pt idx="86">
                  <c:v>32.062582747509602</c:v>
                </c:pt>
                <c:pt idx="87">
                  <c:v>32.060802129843644</c:v>
                </c:pt>
                <c:pt idx="88">
                  <c:v>32.059260116294325</c:v>
                </c:pt>
                <c:pt idx="89">
                  <c:v>32.057924725168697</c:v>
                </c:pt>
                <c:pt idx="90">
                  <c:v>32.056768263631994</c:v>
                </c:pt>
                <c:pt idx="91">
                  <c:v>32.055766752021874</c:v>
                </c:pt>
                <c:pt idx="92">
                  <c:v>32.054899425569495</c:v>
                </c:pt>
                <c:pt idx="93">
                  <c:v>32.054148303085938</c:v>
                </c:pt>
                <c:pt idx="94">
                  <c:v>32.053497813589324</c:v>
                </c:pt>
                <c:pt idx="95">
                  <c:v>32.052934473070287</c:v>
                </c:pt>
                <c:pt idx="96">
                  <c:v>32.052446604648949</c:v>
                </c:pt>
                <c:pt idx="97">
                  <c:v>32.05202409628788</c:v>
                </c:pt>
                <c:pt idx="98">
                  <c:v>32.051658191012983</c:v>
                </c:pt>
                <c:pt idx="99">
                  <c:v>32.051341305274711</c:v>
                </c:pt>
              </c:numCache>
            </c:numRef>
          </c:val>
          <c:smooth val="0"/>
          <c:extLst>
            <c:ext xmlns:c16="http://schemas.microsoft.com/office/drawing/2014/chart" uri="{C3380CC4-5D6E-409C-BE32-E72D297353CC}">
              <c16:uniqueId val="{00000000-5C27-44D9-BA85-CC8F85FB8860}"/>
            </c:ext>
          </c:extLst>
        </c:ser>
        <c:ser>
          <c:idx val="1"/>
          <c:order val="1"/>
          <c:tx>
            <c:strRef>
              <c:f>'SIR GJ'!$C$5</c:f>
              <c:strCache>
                <c:ptCount val="1"/>
                <c:pt idx="0">
                  <c:v>I</c:v>
                </c:pt>
              </c:strCache>
            </c:strRef>
          </c:tx>
          <c:spPr>
            <a:ln w="28575" cap="rnd">
              <a:solidFill>
                <a:schemeClr val="accent2"/>
              </a:solidFill>
              <a:round/>
            </a:ln>
            <a:effectLst/>
          </c:spPr>
          <c:marker>
            <c:symbol val="none"/>
          </c:marker>
          <c:val>
            <c:numRef>
              <c:f>'SIR GJ'!$C$6:$C$105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19.640018781234119</c:v>
                </c:pt>
                <c:pt idx="11">
                  <c:v>26.25098673509661</c:v>
                </c:pt>
                <c:pt idx="12">
                  <c:v>34.961687308167029</c:v>
                </c:pt>
                <c:pt idx="13">
                  <c:v>46.341479986233409</c:v>
                </c:pt>
                <c:pt idx="14">
                  <c:v>61.039741169310176</c:v>
                </c:pt>
                <c:pt idx="15">
                  <c:v>79.738491519594007</c:v>
                </c:pt>
                <c:pt idx="16">
                  <c:v>103.05370882788105</c:v>
                </c:pt>
                <c:pt idx="17">
                  <c:v>131.36672247384931</c:v>
                </c:pt>
                <c:pt idx="18">
                  <c:v>164.5805549323556</c:v>
                </c:pt>
                <c:pt idx="19">
                  <c:v>201.83287258287788</c:v>
                </c:pt>
                <c:pt idx="20">
                  <c:v>241.26018064217496</c:v>
                </c:pt>
                <c:pt idx="21">
                  <c:v>279.97286408767098</c:v>
                </c:pt>
                <c:pt idx="22">
                  <c:v>314.40167779917289</c:v>
                </c:pt>
                <c:pt idx="23">
                  <c:v>341.03821061979932</c:v>
                </c:pt>
                <c:pt idx="24">
                  <c:v>357.33506828670158</c:v>
                </c:pt>
                <c:pt idx="25">
                  <c:v>362.3470364219985</c:v>
                </c:pt>
                <c:pt idx="26">
                  <c:v>356.79968899383255</c:v>
                </c:pt>
                <c:pt idx="27">
                  <c:v>342.62180081985105</c:v>
                </c:pt>
                <c:pt idx="28">
                  <c:v>322.26081793417683</c:v>
                </c:pt>
                <c:pt idx="29">
                  <c:v>298.10457662368123</c:v>
                </c:pt>
                <c:pt idx="30">
                  <c:v>272.15093302990101</c:v>
                </c:pt>
                <c:pt idx="31">
                  <c:v>245.90126168499657</c:v>
                </c:pt>
                <c:pt idx="32">
                  <c:v>220.38989076138645</c:v>
                </c:pt>
                <c:pt idx="33">
                  <c:v>196.27064087657334</c:v>
                </c:pt>
                <c:pt idx="34">
                  <c:v>173.91284494962045</c:v>
                </c:pt>
                <c:pt idx="35">
                  <c:v>153.4853832491828</c:v>
                </c:pt>
                <c:pt idx="36">
                  <c:v>135.02253380116053</c:v>
                </c:pt>
                <c:pt idx="37">
                  <c:v>118.47243496286504</c:v>
                </c:pt>
                <c:pt idx="38">
                  <c:v>103.73134119857212</c:v>
                </c:pt>
                <c:pt idx="39">
                  <c:v>90.667129636016867</c:v>
                </c:pt>
                <c:pt idx="40">
                  <c:v>79.135018271208239</c:v>
                </c:pt>
                <c:pt idx="41">
                  <c:v>68.98779053689799</c:v>
                </c:pt>
                <c:pt idx="42">
                  <c:v>60.082215695229017</c:v>
                </c:pt>
                <c:pt idx="43">
                  <c:v>52.282873394026623</c:v>
                </c:pt>
                <c:pt idx="44">
                  <c:v>45.464231744651187</c:v>
                </c:pt>
                <c:pt idx="45">
                  <c:v>39.511569315874887</c:v>
                </c:pt>
                <c:pt idx="46">
                  <c:v>34.321148117406835</c:v>
                </c:pt>
                <c:pt idx="47">
                  <c:v>29.799916261523144</c:v>
                </c:pt>
                <c:pt idx="48">
                  <c:v>25.864929639476561</c:v>
                </c:pt>
                <c:pt idx="49">
                  <c:v>22.442620005211481</c:v>
                </c:pt>
                <c:pt idx="50">
                  <c:v>19.467994041609227</c:v>
                </c:pt>
                <c:pt idx="51">
                  <c:v>16.88381847713584</c:v>
                </c:pt>
                <c:pt idx="52">
                  <c:v>14.639826065588782</c:v>
                </c:pt>
                <c:pt idx="53">
                  <c:v>12.691963416132884</c:v>
                </c:pt>
                <c:pt idx="54">
                  <c:v>11.001692302609204</c:v>
                </c:pt>
                <c:pt idx="55">
                  <c:v>9.5353498246421466</c:v>
                </c:pt>
                <c:pt idx="56">
                  <c:v>8.2635686866898315</c:v>
                </c:pt>
                <c:pt idx="57">
                  <c:v>7.1607562405814651</c:v>
                </c:pt>
                <c:pt idx="58">
                  <c:v>6.2046293379472033</c:v>
                </c:pt>
                <c:pt idx="59">
                  <c:v>5.3758011365019875</c:v>
                </c:pt>
                <c:pt idx="60">
                  <c:v>4.657415571279981</c:v>
                </c:pt>
                <c:pt idx="61">
                  <c:v>4.0348250800303092</c:v>
                </c:pt>
                <c:pt idx="62">
                  <c:v>3.4953072506553502</c:v>
                </c:pt>
                <c:pt idx="63">
                  <c:v>3.0278162613068877</c:v>
                </c:pt>
                <c:pt idx="64">
                  <c:v>2.6227652579731315</c:v>
                </c:pt>
                <c:pt idx="65">
                  <c:v>2.2718361243593486</c:v>
                </c:pt>
                <c:pt idx="66">
                  <c:v>1.967813420707907</c:v>
                </c:pt>
                <c:pt idx="67">
                  <c:v>1.7044395863533062</c:v>
                </c:pt>
                <c:pt idx="68">
                  <c:v>1.4762888054979322</c:v>
                </c:pt>
                <c:pt idx="69">
                  <c:v>1.278657221174933</c:v>
                </c:pt>
                <c:pt idx="70">
                  <c:v>1.1074674456370146</c:v>
                </c:pt>
                <c:pt idx="71">
                  <c:v>0.95918555533003391</c:v>
                </c:pt>
                <c:pt idx="72">
                  <c:v>0.83074897525580949</c:v>
                </c:pt>
                <c:pt idx="73">
                  <c:v>0.71950385175479803</c:v>
                </c:pt>
                <c:pt idx="74">
                  <c:v>0.62315068586877942</c:v>
                </c:pt>
                <c:pt idx="75">
                  <c:v>0.53969715305265142</c:v>
                </c:pt>
                <c:pt idx="76">
                  <c:v>0.46741717077722672</c:v>
                </c:pt>
                <c:pt idx="77">
                  <c:v>0.40481539519737619</c:v>
                </c:pt>
                <c:pt idx="78">
                  <c:v>0.35059643319689476</c:v>
                </c:pt>
                <c:pt idx="79">
                  <c:v>0.30363814831881153</c:v>
                </c:pt>
                <c:pt idx="80">
                  <c:v>0.26296851979259028</c:v>
                </c:pt>
                <c:pt idx="81">
                  <c:v>0.22774558440211218</c:v>
                </c:pt>
                <c:pt idx="82">
                  <c:v>0.197240052501823</c:v>
                </c:pt>
                <c:pt idx="83">
                  <c:v>0.17082024316394395</c:v>
                </c:pt>
                <c:pt idx="84">
                  <c:v>0.14793903019371099</c:v>
                </c:pt>
                <c:pt idx="85">
                  <c:v>0.12812253144193725</c:v>
                </c:pt>
                <c:pt idx="86">
                  <c:v>0.11096030923629871</c:v>
                </c:pt>
                <c:pt idx="87">
                  <c:v>9.6096880516808897E-2</c:v>
                </c:pt>
                <c:pt idx="88">
                  <c:v>8.3224361988609205E-2</c:v>
                </c:pt>
                <c:pt idx="89">
                  <c:v>7.2076098815946191E-2</c:v>
                </c:pt>
                <c:pt idx="90">
                  <c:v>6.2421145530253665E-2</c:v>
                </c:pt>
                <c:pt idx="91">
                  <c:v>5.4059485310832628E-2</c:v>
                </c:pt>
                <c:pt idx="92">
                  <c:v>4.6817888966589317E-2</c:v>
                </c:pt>
                <c:pt idx="93">
                  <c:v>4.0546328105155224E-2</c:v>
                </c:pt>
                <c:pt idx="94">
                  <c:v>3.5114868385992662E-2</c:v>
                </c:pt>
                <c:pt idx="95">
                  <c:v>3.0410978647130247E-2</c:v>
                </c:pt>
                <c:pt idx="96">
                  <c:v>2.6337200271401254E-2</c:v>
                </c:pt>
                <c:pt idx="97">
                  <c:v>2.2809128591759653E-2</c:v>
                </c:pt>
                <c:pt idx="98">
                  <c:v>1.9753664577889806E-2</c:v>
                </c:pt>
                <c:pt idx="99">
                  <c:v>1.7107500629479834E-2</c:v>
                </c:pt>
              </c:numCache>
            </c:numRef>
          </c:val>
          <c:smooth val="0"/>
          <c:extLst>
            <c:ext xmlns:c16="http://schemas.microsoft.com/office/drawing/2014/chart" uri="{C3380CC4-5D6E-409C-BE32-E72D297353CC}">
              <c16:uniqueId val="{00000001-5C27-44D9-BA85-CC8F85FB8860}"/>
            </c:ext>
          </c:extLst>
        </c:ser>
        <c:ser>
          <c:idx val="2"/>
          <c:order val="2"/>
          <c:tx>
            <c:strRef>
              <c:f>'SIR GJ'!$D$5</c:f>
              <c:strCache>
                <c:ptCount val="1"/>
                <c:pt idx="0">
                  <c:v>R</c:v>
                </c:pt>
              </c:strCache>
            </c:strRef>
          </c:tx>
          <c:spPr>
            <a:ln w="28575" cap="rnd">
              <a:solidFill>
                <a:schemeClr val="accent3"/>
              </a:solidFill>
              <a:round/>
            </a:ln>
            <a:effectLst/>
          </c:spPr>
          <c:marker>
            <c:symbol val="none"/>
          </c:marker>
          <c:val>
            <c:numRef>
              <c:f>'SIR GJ'!$D$6:$D$105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11.065182576123483</c:v>
                </c:pt>
                <c:pt idx="12">
                  <c:v>15.002830586387974</c:v>
                </c:pt>
                <c:pt idx="13">
                  <c:v>20.247083682613027</c:v>
                </c:pt>
                <c:pt idx="14">
                  <c:v>27.198305680548039</c:v>
                </c:pt>
                <c:pt idx="15">
                  <c:v>36.354266855944566</c:v>
                </c:pt>
                <c:pt idx="16">
                  <c:v>48.315040583883665</c:v>
                </c:pt>
                <c:pt idx="17">
                  <c:v>63.773096908065824</c:v>
                </c:pt>
                <c:pt idx="18">
                  <c:v>83.478105279143222</c:v>
                </c:pt>
                <c:pt idx="19">
                  <c:v>108.16518851899656</c:v>
                </c:pt>
                <c:pt idx="20">
                  <c:v>138.44011940642824</c:v>
                </c:pt>
                <c:pt idx="21">
                  <c:v>174.62914650275448</c:v>
                </c:pt>
                <c:pt idx="22">
                  <c:v>216.62507611590513</c:v>
                </c:pt>
                <c:pt idx="23">
                  <c:v>263.78532778578108</c:v>
                </c:pt>
                <c:pt idx="24">
                  <c:v>314.94105937875099</c:v>
                </c:pt>
                <c:pt idx="25">
                  <c:v>368.5413196217562</c:v>
                </c:pt>
                <c:pt idx="26">
                  <c:v>422.89337508505599</c:v>
                </c:pt>
                <c:pt idx="27">
                  <c:v>476.4133284341309</c:v>
                </c:pt>
                <c:pt idx="28">
                  <c:v>527.8065985571086</c:v>
                </c:pt>
                <c:pt idx="29">
                  <c:v>576.14572124723509</c:v>
                </c:pt>
                <c:pt idx="30">
                  <c:v>620.86140774078729</c:v>
                </c:pt>
                <c:pt idx="31">
                  <c:v>661.6840476952724</c:v>
                </c:pt>
                <c:pt idx="32">
                  <c:v>698.56923694802185</c:v>
                </c:pt>
                <c:pt idx="33">
                  <c:v>731.6277205622298</c:v>
                </c:pt>
                <c:pt idx="34">
                  <c:v>761.06831669371581</c:v>
                </c:pt>
                <c:pt idx="35">
                  <c:v>787.15524343615891</c:v>
                </c:pt>
                <c:pt idx="36">
                  <c:v>810.17805092353638</c:v>
                </c:pt>
                <c:pt idx="37">
                  <c:v>830.43143099371048</c:v>
                </c:pt>
                <c:pt idx="38">
                  <c:v>848.20229623814021</c:v>
                </c:pt>
                <c:pt idx="39">
                  <c:v>863.76199741792607</c:v>
                </c:pt>
                <c:pt idx="40">
                  <c:v>877.36206686332855</c:v>
                </c:pt>
                <c:pt idx="41">
                  <c:v>889.23231960400983</c:v>
                </c:pt>
                <c:pt idx="42">
                  <c:v>899.58048818454449</c:v>
                </c:pt>
                <c:pt idx="43">
                  <c:v>908.59282053882885</c:v>
                </c:pt>
                <c:pt idx="44">
                  <c:v>916.43525154793281</c:v>
                </c:pt>
                <c:pt idx="45">
                  <c:v>923.25488630963048</c:v>
                </c:pt>
                <c:pt idx="46">
                  <c:v>929.18162170701169</c:v>
                </c:pt>
                <c:pt idx="47">
                  <c:v>934.32979392462266</c:v>
                </c:pt>
                <c:pt idx="48">
                  <c:v>938.79978136385114</c:v>
                </c:pt>
                <c:pt idx="49">
                  <c:v>942.67952080977261</c:v>
                </c:pt>
                <c:pt idx="50">
                  <c:v>946.04591381055434</c:v>
                </c:pt>
                <c:pt idx="51">
                  <c:v>948.96611291679574</c:v>
                </c:pt>
                <c:pt idx="52">
                  <c:v>951.49868568836609</c:v>
                </c:pt>
                <c:pt idx="53">
                  <c:v>953.69465959820445</c:v>
                </c:pt>
                <c:pt idx="54">
                  <c:v>955.5984541106244</c:v>
                </c:pt>
                <c:pt idx="55">
                  <c:v>957.24870795601578</c:v>
                </c:pt>
                <c:pt idx="56">
                  <c:v>958.67901042971209</c:v>
                </c:pt>
                <c:pt idx="57">
                  <c:v>959.91854573271553</c:v>
                </c:pt>
                <c:pt idx="58">
                  <c:v>960.99265916880279</c:v>
                </c:pt>
                <c:pt idx="59">
                  <c:v>961.92335356949491</c:v>
                </c:pt>
                <c:pt idx="60">
                  <c:v>962.72972373997015</c:v>
                </c:pt>
                <c:pt idx="61">
                  <c:v>963.42833607566217</c:v>
                </c:pt>
                <c:pt idx="62">
                  <c:v>964.03355983766676</c:v>
                </c:pt>
                <c:pt idx="63">
                  <c:v>964.55785592526502</c:v>
                </c:pt>
                <c:pt idx="64">
                  <c:v>965.012028364461</c:v>
                </c:pt>
                <c:pt idx="65">
                  <c:v>965.40544315315697</c:v>
                </c:pt>
                <c:pt idx="66">
                  <c:v>965.74621857181091</c:v>
                </c:pt>
                <c:pt idx="67">
                  <c:v>966.04139058491705</c:v>
                </c:pt>
                <c:pt idx="68">
                  <c:v>966.29705652287009</c:v>
                </c:pt>
                <c:pt idx="69">
                  <c:v>966.51849984369483</c:v>
                </c:pt>
                <c:pt idx="70">
                  <c:v>966.71029842687108</c:v>
                </c:pt>
                <c:pt idx="71">
                  <c:v>966.87641854371668</c:v>
                </c:pt>
                <c:pt idx="72">
                  <c:v>967.02029637701617</c:v>
                </c:pt>
                <c:pt idx="73">
                  <c:v>967.14490872330452</c:v>
                </c:pt>
                <c:pt idx="74">
                  <c:v>967.25283430106776</c:v>
                </c:pt>
                <c:pt idx="75">
                  <c:v>967.34630690394806</c:v>
                </c:pt>
                <c:pt idx="76">
                  <c:v>967.42726147690598</c:v>
                </c:pt>
                <c:pt idx="77">
                  <c:v>967.49737405252256</c:v>
                </c:pt>
                <c:pt idx="78">
                  <c:v>967.5580963618022</c:v>
                </c:pt>
                <c:pt idx="79">
                  <c:v>967.61068582678172</c:v>
                </c:pt>
                <c:pt idx="80">
                  <c:v>967.65623154902948</c:v>
                </c:pt>
                <c:pt idx="81">
                  <c:v>967.69567682699835</c:v>
                </c:pt>
                <c:pt idx="82">
                  <c:v>967.7298386646587</c:v>
                </c:pt>
                <c:pt idx="83">
                  <c:v>967.75942467253401</c:v>
                </c:pt>
                <c:pt idx="84">
                  <c:v>967.78504770900861</c:v>
                </c:pt>
                <c:pt idx="85">
                  <c:v>967.80723856353768</c:v>
                </c:pt>
                <c:pt idx="86">
                  <c:v>967.82645694325402</c:v>
                </c:pt>
                <c:pt idx="87">
                  <c:v>967.84310098963942</c:v>
                </c:pt>
                <c:pt idx="88">
                  <c:v>967.85751552171689</c:v>
                </c:pt>
                <c:pt idx="89">
                  <c:v>967.8699991760152</c:v>
                </c:pt>
                <c:pt idx="90">
                  <c:v>967.88081059083754</c:v>
                </c:pt>
                <c:pt idx="91">
                  <c:v>967.89017376266713</c:v>
                </c:pt>
                <c:pt idx="92">
                  <c:v>967.89828268546376</c:v>
                </c:pt>
                <c:pt idx="93">
                  <c:v>967.90530536880874</c:v>
                </c:pt>
                <c:pt idx="94">
                  <c:v>967.91138731802448</c:v>
                </c:pt>
                <c:pt idx="95">
                  <c:v>967.91665454828239</c:v>
                </c:pt>
                <c:pt idx="96">
                  <c:v>967.92121619507941</c:v>
                </c:pt>
                <c:pt idx="97">
                  <c:v>967.92516677512015</c:v>
                </c:pt>
                <c:pt idx="98">
                  <c:v>967.92858814440888</c:v>
                </c:pt>
                <c:pt idx="99">
                  <c:v>967.9315511940955</c:v>
                </c:pt>
              </c:numCache>
            </c:numRef>
          </c:val>
          <c:smooth val="0"/>
          <c:extLst>
            <c:ext xmlns:c16="http://schemas.microsoft.com/office/drawing/2014/chart" uri="{C3380CC4-5D6E-409C-BE32-E72D297353CC}">
              <c16:uniqueId val="{00000002-5C27-44D9-BA85-CC8F85FB8860}"/>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GJ'!$E$5</c:f>
              <c:strCache>
                <c:ptCount val="1"/>
                <c:pt idx="0">
                  <c:v>RH</c:v>
                </c:pt>
              </c:strCache>
            </c:strRef>
          </c:tx>
          <c:spPr>
            <a:ln w="28575" cap="rnd">
              <a:solidFill>
                <a:schemeClr val="accent1"/>
              </a:solidFill>
              <a:round/>
            </a:ln>
            <a:effectLst/>
          </c:spPr>
          <c:marker>
            <c:symbol val="none"/>
          </c:marker>
          <c:val>
            <c:numRef>
              <c:f>'SIR GJ'!$E$6:$E$105</c:f>
              <c:numCache>
                <c:formatCode>#,##0.00</c:formatCode>
                <c:ptCount val="100"/>
                <c:pt idx="0">
                  <c:v>0.05</c:v>
                </c:pt>
                <c:pt idx="1">
                  <c:v>6.7500000000000004E-2</c:v>
                </c:pt>
                <c:pt idx="2">
                  <c:v>9.1108108108108099E-2</c:v>
                </c:pt>
                <c:pt idx="3">
                  <c:v>0.12294238175812773</c:v>
                </c:pt>
                <c:pt idx="4">
                  <c:v>0.1658439398299871</c:v>
                </c:pt>
                <c:pt idx="5">
                  <c:v>0.22361444528388966</c:v>
                </c:pt>
                <c:pt idx="6">
                  <c:v>0.30132388166580365</c:v>
                </c:pt>
                <c:pt idx="7">
                  <c:v>0.40570297131472544</c:v>
                </c:pt>
                <c:pt idx="8">
                  <c:v>0.54563170128564598</c:v>
                </c:pt>
                <c:pt idx="9">
                  <c:v>0.73272582373316797</c:v>
                </c:pt>
                <c:pt idx="10">
                  <c:v>0.98200093906170594</c:v>
                </c:pt>
                <c:pt idx="11">
                  <c:v>1.3125493367548307</c:v>
                </c:pt>
                <c:pt idx="12">
                  <c:v>1.7480843654083515</c:v>
                </c:pt>
                <c:pt idx="13">
                  <c:v>2.3170739993116705</c:v>
                </c:pt>
                <c:pt idx="14">
                  <c:v>3.0519870584655089</c:v>
                </c:pt>
                <c:pt idx="15">
                  <c:v>3.9869245759797005</c:v>
                </c:pt>
                <c:pt idx="16">
                  <c:v>5.1526854413940528</c:v>
                </c:pt>
                <c:pt idx="17">
                  <c:v>6.5683361236924656</c:v>
                </c:pt>
                <c:pt idx="18">
                  <c:v>8.2290277466177795</c:v>
                </c:pt>
                <c:pt idx="19">
                  <c:v>10.091643629143896</c:v>
                </c:pt>
                <c:pt idx="20">
                  <c:v>12.063009032108749</c:v>
                </c:pt>
                <c:pt idx="21">
                  <c:v>13.99864320438355</c:v>
                </c:pt>
                <c:pt idx="22">
                  <c:v>15.720083889958644</c:v>
                </c:pt>
                <c:pt idx="23">
                  <c:v>17.051910530989968</c:v>
                </c:pt>
                <c:pt idx="24">
                  <c:v>17.866753414335079</c:v>
                </c:pt>
                <c:pt idx="25">
                  <c:v>18.117351821099927</c:v>
                </c:pt>
                <c:pt idx="26">
                  <c:v>17.839984449691627</c:v>
                </c:pt>
                <c:pt idx="27">
                  <c:v>17.131090040992554</c:v>
                </c:pt>
                <c:pt idx="28">
                  <c:v>16.113040896708842</c:v>
                </c:pt>
                <c:pt idx="29">
                  <c:v>14.905228831184061</c:v>
                </c:pt>
                <c:pt idx="30">
                  <c:v>13.607546651495051</c:v>
                </c:pt>
                <c:pt idx="31">
                  <c:v>12.295063084249829</c:v>
                </c:pt>
                <c:pt idx="32">
                  <c:v>11.019494538069324</c:v>
                </c:pt>
                <c:pt idx="33">
                  <c:v>9.8135320438286673</c:v>
                </c:pt>
                <c:pt idx="34">
                  <c:v>8.6956422474810235</c:v>
                </c:pt>
                <c:pt idx="35">
                  <c:v>7.6742691624591401</c:v>
                </c:pt>
                <c:pt idx="36">
                  <c:v>6.7511266900580269</c:v>
                </c:pt>
                <c:pt idx="37">
                  <c:v>5.923621748143252</c:v>
                </c:pt>
                <c:pt idx="38">
                  <c:v>5.1865670599286062</c:v>
                </c:pt>
                <c:pt idx="39">
                  <c:v>4.5333564818008432</c:v>
                </c:pt>
                <c:pt idx="40">
                  <c:v>3.9567509135604122</c:v>
                </c:pt>
                <c:pt idx="41">
                  <c:v>3.4493895268448997</c:v>
                </c:pt>
                <c:pt idx="42">
                  <c:v>3.0041107847614512</c:v>
                </c:pt>
                <c:pt idx="43">
                  <c:v>2.6141436697013312</c:v>
                </c:pt>
                <c:pt idx="44">
                  <c:v>2.2732115872325593</c:v>
                </c:pt>
                <c:pt idx="45">
                  <c:v>1.9755784657937445</c:v>
                </c:pt>
                <c:pt idx="46">
                  <c:v>1.7160574058703419</c:v>
                </c:pt>
                <c:pt idx="47">
                  <c:v>1.4899958130761572</c:v>
                </c:pt>
                <c:pt idx="48">
                  <c:v>1.2932464819738281</c:v>
                </c:pt>
                <c:pt idx="49">
                  <c:v>1.122131000260574</c:v>
                </c:pt>
                <c:pt idx="50">
                  <c:v>0.97339970208046145</c:v>
                </c:pt>
                <c:pt idx="51">
                  <c:v>0.84419092385679206</c:v>
                </c:pt>
                <c:pt idx="52">
                  <c:v>0.73199130327943918</c:v>
                </c:pt>
                <c:pt idx="53">
                  <c:v>0.63459817080664427</c:v>
                </c:pt>
                <c:pt idx="54">
                  <c:v>0.55008461513046025</c:v>
                </c:pt>
                <c:pt idx="55">
                  <c:v>0.47676749123210738</c:v>
                </c:pt>
                <c:pt idx="56">
                  <c:v>0.41317843433449158</c:v>
                </c:pt>
                <c:pt idx="57">
                  <c:v>0.35803781202907325</c:v>
                </c:pt>
                <c:pt idx="58">
                  <c:v>0.3102314668973602</c:v>
                </c:pt>
                <c:pt idx="59">
                  <c:v>0.26879005682509938</c:v>
                </c:pt>
                <c:pt idx="60">
                  <c:v>0.23287077856399907</c:v>
                </c:pt>
                <c:pt idx="61">
                  <c:v>0.20174125400151546</c:v>
                </c:pt>
                <c:pt idx="62">
                  <c:v>0.17476536253276753</c:v>
                </c:pt>
                <c:pt idx="63">
                  <c:v>0.15139081306534441</c:v>
                </c:pt>
                <c:pt idx="64">
                  <c:v>0.13113826289865657</c:v>
                </c:pt>
                <c:pt idx="65">
                  <c:v>0.11359180621796744</c:v>
                </c:pt>
                <c:pt idx="66">
                  <c:v>9.8390671035395352E-2</c:v>
                </c:pt>
                <c:pt idx="67">
                  <c:v>8.5221979317665314E-2</c:v>
                </c:pt>
                <c:pt idx="68">
                  <c:v>7.3814440274896614E-2</c:v>
                </c:pt>
                <c:pt idx="69">
                  <c:v>6.3932861058746654E-2</c:v>
                </c:pt>
                <c:pt idx="70">
                  <c:v>5.5373372281850734E-2</c:v>
                </c:pt>
                <c:pt idx="71">
                  <c:v>4.7959277766501697E-2</c:v>
                </c:pt>
                <c:pt idx="72">
                  <c:v>4.1537448762790474E-2</c:v>
                </c:pt>
                <c:pt idx="73">
                  <c:v>3.5975192587739901E-2</c:v>
                </c:pt>
                <c:pt idx="74">
                  <c:v>3.1157534293438972E-2</c:v>
                </c:pt>
                <c:pt idx="75">
                  <c:v>2.6984857652632574E-2</c:v>
                </c:pt>
                <c:pt idx="76">
                  <c:v>2.3370858538861339E-2</c:v>
                </c:pt>
                <c:pt idx="77">
                  <c:v>2.0240769759868812E-2</c:v>
                </c:pt>
                <c:pt idx="78">
                  <c:v>1.7529821659844739E-2</c:v>
                </c:pt>
                <c:pt idx="79">
                  <c:v>1.5181907415940577E-2</c:v>
                </c:pt>
                <c:pt idx="80">
                  <c:v>1.3148425989629516E-2</c:v>
                </c:pt>
                <c:pt idx="81">
                  <c:v>1.1387279220105609E-2</c:v>
                </c:pt>
                <c:pt idx="82">
                  <c:v>9.8620026250911506E-3</c:v>
                </c:pt>
                <c:pt idx="83">
                  <c:v>8.5410121581971973E-3</c:v>
                </c:pt>
                <c:pt idx="84">
                  <c:v>7.3969515096855495E-3</c:v>
                </c:pt>
                <c:pt idx="85">
                  <c:v>6.4061265720968628E-3</c:v>
                </c:pt>
                <c:pt idx="86">
                  <c:v>5.548015461814936E-3</c:v>
                </c:pt>
                <c:pt idx="87">
                  <c:v>4.8048440258404452E-3</c:v>
                </c:pt>
                <c:pt idx="88">
                  <c:v>4.1612180994304608E-3</c:v>
                </c:pt>
                <c:pt idx="89">
                  <c:v>3.6038049407973098E-3</c:v>
                </c:pt>
                <c:pt idx="90">
                  <c:v>3.1210572765126834E-3</c:v>
                </c:pt>
                <c:pt idx="91">
                  <c:v>2.7029742655416316E-3</c:v>
                </c:pt>
                <c:pt idx="92">
                  <c:v>2.340894448329466E-3</c:v>
                </c:pt>
                <c:pt idx="93">
                  <c:v>2.0273164052577613E-3</c:v>
                </c:pt>
                <c:pt idx="94">
                  <c:v>1.7557434192996331E-3</c:v>
                </c:pt>
                <c:pt idx="95">
                  <c:v>1.5205489323565123E-3</c:v>
                </c:pt>
                <c:pt idx="96">
                  <c:v>1.3168600135700628E-3</c:v>
                </c:pt>
                <c:pt idx="97">
                  <c:v>1.1404564295879828E-3</c:v>
                </c:pt>
                <c:pt idx="98">
                  <c:v>9.8768322889449043E-4</c:v>
                </c:pt>
                <c:pt idx="99">
                  <c:v>8.5537503147399172E-4</c:v>
                </c:pt>
              </c:numCache>
            </c:numRef>
          </c:val>
          <c:smooth val="0"/>
          <c:extLst>
            <c:ext xmlns:c16="http://schemas.microsoft.com/office/drawing/2014/chart" uri="{C3380CC4-5D6E-409C-BE32-E72D297353CC}">
              <c16:uniqueId val="{00000000-927E-45D3-B90A-4BC1BCE5AD15}"/>
            </c:ext>
          </c:extLst>
        </c:ser>
        <c:ser>
          <c:idx val="1"/>
          <c:order val="1"/>
          <c:tx>
            <c:strRef>
              <c:f>'SIR GJ'!$F$5</c:f>
              <c:strCache>
                <c:ptCount val="1"/>
                <c:pt idx="0">
                  <c:v>H</c:v>
                </c:pt>
              </c:strCache>
            </c:strRef>
          </c:tx>
          <c:spPr>
            <a:ln w="28575" cap="rnd">
              <a:solidFill>
                <a:schemeClr val="accent2"/>
              </a:solidFill>
              <a:round/>
            </a:ln>
            <a:effectLst/>
          </c:spPr>
          <c:marker>
            <c:symbol val="none"/>
          </c:marker>
          <c:val>
            <c:numRef>
              <c:f>'SIR GJ'!$F$6:$F$105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927E-45D3-B90A-4BC1BCE5AD15}"/>
            </c:ext>
          </c:extLst>
        </c:ser>
        <c:ser>
          <c:idx val="2"/>
          <c:order val="2"/>
          <c:tx>
            <c:strRef>
              <c:f>'SIR GJ'!$G$5</c:f>
              <c:strCache>
                <c:ptCount val="1"/>
                <c:pt idx="0">
                  <c:v>BA</c:v>
                </c:pt>
              </c:strCache>
            </c:strRef>
          </c:tx>
          <c:spPr>
            <a:ln w="28575" cap="rnd">
              <a:solidFill>
                <a:schemeClr val="accent3"/>
              </a:solidFill>
              <a:round/>
            </a:ln>
            <a:effectLst/>
          </c:spPr>
          <c:marker>
            <c:symbol val="none"/>
          </c:marker>
          <c:val>
            <c:numRef>
              <c:f>'SIR GJ'!$G$6:$G$105</c:f>
              <c:numCache>
                <c:formatCode>#,##0.00</c:formatCode>
                <c:ptCount val="100"/>
                <c:pt idx="0">
                  <c:v>0.254</c:v>
                </c:pt>
                <c:pt idx="1">
                  <c:v>0.30480000000000018</c:v>
                </c:pt>
                <c:pt idx="2">
                  <c:v>0.35661600000000027</c:v>
                </c:pt>
                <c:pt idx="3">
                  <c:v>0.40946832000000022</c:v>
                </c:pt>
                <c:pt idx="4">
                  <c:v>0.46337768640000032</c:v>
                </c:pt>
                <c:pt idx="5">
                  <c:v>0.51836524012800034</c:v>
                </c:pt>
                <c:pt idx="6">
                  <c:v>0.57445254493056019</c:v>
                </c:pt>
                <c:pt idx="7">
                  <c:v>0.63166159582917158</c:v>
                </c:pt>
                <c:pt idx="8">
                  <c:v>0.69001482774575518</c:v>
                </c:pt>
                <c:pt idx="9">
                  <c:v>0.74953512430067049</c:v>
                </c:pt>
                <c:pt idx="10">
                  <c:v>0.81024582678668411</c:v>
                </c:pt>
                <c:pt idx="11">
                  <c:v>0.87217074332241795</c:v>
                </c:pt>
                <c:pt idx="12">
                  <c:v>0.93533415818886612</c:v>
                </c:pt>
                <c:pt idx="13">
                  <c:v>0.99976084135264331</c:v>
                </c:pt>
                <c:pt idx="14">
                  <c:v>1.065476058179696</c:v>
                </c:pt>
                <c:pt idx="15">
                  <c:v>1.1325055793432899</c:v>
                </c:pt>
                <c:pt idx="16">
                  <c:v>1.2008756909301557</c:v>
                </c:pt>
                <c:pt idx="17">
                  <c:v>1.2706132047487588</c:v>
                </c:pt>
                <c:pt idx="18">
                  <c:v>1.341745468843734</c:v>
                </c:pt>
                <c:pt idx="19">
                  <c:v>1.4143003782206085</c:v>
                </c:pt>
                <c:pt idx="20">
                  <c:v>1.4883063857850205</c:v>
                </c:pt>
                <c:pt idx="21">
                  <c:v>1.5637925135007209</c:v>
                </c:pt>
                <c:pt idx="22">
                  <c:v>1.6407883637707354</c:v>
                </c:pt>
                <c:pt idx="23">
                  <c:v>1.7193241310461498</c:v>
                </c:pt>
                <c:pt idx="24">
                  <c:v>1.7994306136670724</c:v>
                </c:pt>
                <c:pt idx="25">
                  <c:v>1.8811392259404136</c:v>
                </c:pt>
                <c:pt idx="26">
                  <c:v>1.9644820104592218</c:v>
                </c:pt>
                <c:pt idx="27">
                  <c:v>2.0494916506684064</c:v>
                </c:pt>
                <c:pt idx="28">
                  <c:v>2.1362014836817749</c:v>
                </c:pt>
                <c:pt idx="29">
                  <c:v>2.2246455133554099</c:v>
                </c:pt>
                <c:pt idx="30">
                  <c:v>2.314858423622518</c:v>
                </c:pt>
                <c:pt idx="31">
                  <c:v>2.4068755920949685</c:v>
                </c:pt>
                <c:pt idx="32">
                  <c:v>2.5007331039368679</c:v>
                </c:pt>
                <c:pt idx="33">
                  <c:v>2.5964677660156048</c:v>
                </c:pt>
                <c:pt idx="34">
                  <c:v>2.6941171213359172</c:v>
                </c:pt>
                <c:pt idx="35">
                  <c:v>2.7937194637626352</c:v>
                </c:pt>
                <c:pt idx="36">
                  <c:v>2.8953138530378877</c:v>
                </c:pt>
                <c:pt idx="37">
                  <c:v>2.9989401300986454</c:v>
                </c:pt>
                <c:pt idx="38">
                  <c:v>3.1046389327006181</c:v>
                </c:pt>
                <c:pt idx="39">
                  <c:v>3.2124517113546305</c:v>
                </c:pt>
                <c:pt idx="40">
                  <c:v>3.3224207455817232</c:v>
                </c:pt>
                <c:pt idx="41">
                  <c:v>3.4345891604933576</c:v>
                </c:pt>
                <c:pt idx="42">
                  <c:v>3.5490009437032248</c:v>
                </c:pt>
                <c:pt idx="43">
                  <c:v>3.6657009625772896</c:v>
                </c:pt>
                <c:pt idx="44">
                  <c:v>3.7847349818288358</c:v>
                </c:pt>
                <c:pt idx="45">
                  <c:v>3.9061496814654126</c:v>
                </c:pt>
                <c:pt idx="46">
                  <c:v>4.0299926750947215</c:v>
                </c:pt>
                <c:pt idx="47">
                  <c:v>4.1563125285966152</c:v>
                </c:pt>
                <c:pt idx="48">
                  <c:v>4.2851587791685475</c:v>
                </c:pt>
                <c:pt idx="49">
                  <c:v>4.4165819547519192</c:v>
                </c:pt>
                <c:pt idx="50">
                  <c:v>4.5506335938469569</c:v>
                </c:pt>
                <c:pt idx="51">
                  <c:v>4.687366265723897</c:v>
                </c:pt>
                <c:pt idx="52">
                  <c:v>4.8268335910383744</c:v>
                </c:pt>
                <c:pt idx="53">
                  <c:v>4.969090262859142</c:v>
                </c:pt>
                <c:pt idx="54">
                  <c:v>5.114192068116326</c:v>
                </c:pt>
                <c:pt idx="55">
                  <c:v>5.2621959094786526</c:v>
                </c:pt>
                <c:pt idx="56">
                  <c:v>5.4131598276682258</c:v>
                </c:pt>
                <c:pt idx="57">
                  <c:v>5.5671430242215898</c:v>
                </c:pt>
                <c:pt idx="58">
                  <c:v>5.7242058847060218</c:v>
                </c:pt>
                <c:pt idx="59">
                  <c:v>5.8844100024001413</c:v>
                </c:pt>
                <c:pt idx="60">
                  <c:v>6.0478182024481448</c:v>
                </c:pt>
                <c:pt idx="61">
                  <c:v>6.2144945664971072</c:v>
                </c:pt>
                <c:pt idx="62">
                  <c:v>6.3845044578270489</c:v>
                </c:pt>
                <c:pt idx="63">
                  <c:v>6.5579145469835893</c:v>
                </c:pt>
                <c:pt idx="64">
                  <c:v>6.7347928379232602</c:v>
                </c:pt>
                <c:pt idx="65">
                  <c:v>6.9152086946817253</c:v>
                </c:pt>
                <c:pt idx="66">
                  <c:v>7.0992328685753598</c:v>
                </c:pt>
                <c:pt idx="67">
                  <c:v>7.2869375259468665</c:v>
                </c:pt>
                <c:pt idx="68">
                  <c:v>7.4783962764658032</c:v>
                </c:pt>
                <c:pt idx="69">
                  <c:v>7.673684201995119</c:v>
                </c:pt>
                <c:pt idx="70">
                  <c:v>7.8728778860350221</c:v>
                </c:pt>
                <c:pt idx="71">
                  <c:v>8.0760554437557222</c:v>
                </c:pt>
                <c:pt idx="72">
                  <c:v>8.2832965526308371</c:v>
                </c:pt>
                <c:pt idx="73">
                  <c:v>8.4946824836834534</c:v>
                </c:pt>
                <c:pt idx="74">
                  <c:v>8.7102961333571223</c:v>
                </c:pt>
                <c:pt idx="75">
                  <c:v>8.9302220560242649</c:v>
                </c:pt>
                <c:pt idx="76">
                  <c:v>9.1545464971447501</c:v>
                </c:pt>
                <c:pt idx="77">
                  <c:v>9.3833574270876454</c:v>
                </c:pt>
                <c:pt idx="78">
                  <c:v>9.616744575629399</c:v>
                </c:pt>
                <c:pt idx="79">
                  <c:v>9.8547994671419872</c:v>
                </c:pt>
                <c:pt idx="80">
                  <c:v>10.097615456484826</c:v>
                </c:pt>
                <c:pt idx="81">
                  <c:v>10.345287765614522</c:v>
                </c:pt>
                <c:pt idx="82">
                  <c:v>10.597913520926813</c:v>
                </c:pt>
                <c:pt idx="83">
                  <c:v>10.855591791345349</c:v>
                </c:pt>
                <c:pt idx="84">
                  <c:v>11.118423627172255</c:v>
                </c:pt>
                <c:pt idx="85">
                  <c:v>11.3865120997157</c:v>
                </c:pt>
                <c:pt idx="86">
                  <c:v>11.659962341710015</c:v>
                </c:pt>
                <c:pt idx="87">
                  <c:v>11.938881588544215</c:v>
                </c:pt>
                <c:pt idx="88">
                  <c:v>12.223379220315099</c:v>
                </c:pt>
                <c:pt idx="89">
                  <c:v>12.513566804721401</c:v>
                </c:pt>
                <c:pt idx="90">
                  <c:v>12.809558140815829</c:v>
                </c:pt>
                <c:pt idx="91">
                  <c:v>13.111469303632147</c:v>
                </c:pt>
                <c:pt idx="92">
                  <c:v>13.41941868970479</c:v>
                </c:pt>
                <c:pt idx="93">
                  <c:v>13.733527063498885</c:v>
                </c:pt>
                <c:pt idx="94">
                  <c:v>14.053917604768861</c:v>
                </c:pt>
                <c:pt idx="95">
                  <c:v>14.380715956864238</c:v>
                </c:pt>
                <c:pt idx="96">
                  <c:v>14.714050276001524</c:v>
                </c:pt>
                <c:pt idx="97">
                  <c:v>15.054051281521554</c:v>
                </c:pt>
                <c:pt idx="98">
                  <c:v>15.400852307151984</c:v>
                </c:pt>
                <c:pt idx="99">
                  <c:v>15.754589353295023</c:v>
                </c:pt>
              </c:numCache>
            </c:numRef>
          </c:val>
          <c:smooth val="0"/>
          <c:extLst>
            <c:ext xmlns:c16="http://schemas.microsoft.com/office/drawing/2014/chart" uri="{C3380CC4-5D6E-409C-BE32-E72D297353CC}">
              <c16:uniqueId val="{00000000-762C-4684-9586-83B361FA1344}"/>
            </c:ext>
          </c:extLst>
        </c:ser>
        <c:ser>
          <c:idx val="3"/>
          <c:order val="3"/>
          <c:tx>
            <c:strRef>
              <c:f>'SIR GJ'!$H$5</c:f>
              <c:strCache>
                <c:ptCount val="1"/>
                <c:pt idx="0">
                  <c:v>H2</c:v>
                </c:pt>
              </c:strCache>
            </c:strRef>
          </c:tx>
          <c:spPr>
            <a:ln w="28575" cap="rnd">
              <a:solidFill>
                <a:schemeClr val="accent4"/>
              </a:solidFill>
              <a:round/>
            </a:ln>
            <a:effectLst/>
          </c:spPr>
          <c:marker>
            <c:symbol val="none"/>
          </c:marker>
          <c:val>
            <c:numRef>
              <c:f>'SIR GJ'!$H$6:$H$105</c:f>
              <c:numCache>
                <c:formatCode>#,##0.00</c:formatCode>
                <c:ptCount val="100"/>
                <c:pt idx="0">
                  <c:v>2.54</c:v>
                </c:pt>
                <c:pt idx="1">
                  <c:v>2.5908000000000002</c:v>
                </c:pt>
                <c:pt idx="2">
                  <c:v>2.6415999999999999</c:v>
                </c:pt>
                <c:pt idx="3">
                  <c:v>2.6924000000000001</c:v>
                </c:pt>
                <c:pt idx="4">
                  <c:v>2.7431999999999999</c:v>
                </c:pt>
                <c:pt idx="5">
                  <c:v>2.794</c:v>
                </c:pt>
                <c:pt idx="6">
                  <c:v>2.8448000000000002</c:v>
                </c:pt>
                <c:pt idx="7">
                  <c:v>2.8956</c:v>
                </c:pt>
                <c:pt idx="8">
                  <c:v>2.9464000000000001</c:v>
                </c:pt>
                <c:pt idx="9">
                  <c:v>2.9972000000000003</c:v>
                </c:pt>
                <c:pt idx="10">
                  <c:v>3.048</c:v>
                </c:pt>
                <c:pt idx="11">
                  <c:v>3.0988000000000002</c:v>
                </c:pt>
                <c:pt idx="12">
                  <c:v>3.1496</c:v>
                </c:pt>
                <c:pt idx="13">
                  <c:v>3.2004000000000001</c:v>
                </c:pt>
                <c:pt idx="14">
                  <c:v>3.2511999999999999</c:v>
                </c:pt>
                <c:pt idx="15">
                  <c:v>3.302</c:v>
                </c:pt>
                <c:pt idx="16">
                  <c:v>3.3528000000000002</c:v>
                </c:pt>
                <c:pt idx="17">
                  <c:v>3.4036</c:v>
                </c:pt>
                <c:pt idx="18">
                  <c:v>3.4544000000000001</c:v>
                </c:pt>
                <c:pt idx="19">
                  <c:v>3.5052000000000003</c:v>
                </c:pt>
                <c:pt idx="20">
                  <c:v>3.556</c:v>
                </c:pt>
                <c:pt idx="21">
                  <c:v>3.6068000000000002</c:v>
                </c:pt>
                <c:pt idx="22">
                  <c:v>3.6576000000000004</c:v>
                </c:pt>
                <c:pt idx="23">
                  <c:v>3.7084000000000001</c:v>
                </c:pt>
                <c:pt idx="24">
                  <c:v>3.7591999999999999</c:v>
                </c:pt>
                <c:pt idx="25">
                  <c:v>3.81</c:v>
                </c:pt>
                <c:pt idx="26">
                  <c:v>3.8608000000000002</c:v>
                </c:pt>
                <c:pt idx="27">
                  <c:v>3.9116</c:v>
                </c:pt>
                <c:pt idx="28">
                  <c:v>3.9624000000000001</c:v>
                </c:pt>
                <c:pt idx="29">
                  <c:v>4.0132000000000003</c:v>
                </c:pt>
                <c:pt idx="30">
                  <c:v>4.0640000000000001</c:v>
                </c:pt>
                <c:pt idx="31">
                  <c:v>4.1148000000000007</c:v>
                </c:pt>
                <c:pt idx="32">
                  <c:v>4.1656000000000004</c:v>
                </c:pt>
                <c:pt idx="33">
                  <c:v>4.2164000000000001</c:v>
                </c:pt>
                <c:pt idx="34">
                  <c:v>4.2671999999999999</c:v>
                </c:pt>
                <c:pt idx="35">
                  <c:v>4.3180000000000005</c:v>
                </c:pt>
                <c:pt idx="36">
                  <c:v>4.3688000000000002</c:v>
                </c:pt>
                <c:pt idx="37">
                  <c:v>4.4196</c:v>
                </c:pt>
                <c:pt idx="38">
                  <c:v>4.4703999999999997</c:v>
                </c:pt>
                <c:pt idx="39">
                  <c:v>4.5212000000000003</c:v>
                </c:pt>
                <c:pt idx="40">
                  <c:v>4.5720000000000001</c:v>
                </c:pt>
                <c:pt idx="41">
                  <c:v>4.6227999999999998</c:v>
                </c:pt>
                <c:pt idx="42">
                  <c:v>4.6736000000000004</c:v>
                </c:pt>
                <c:pt idx="43">
                  <c:v>4.7244000000000002</c:v>
                </c:pt>
                <c:pt idx="44">
                  <c:v>4.7751999999999999</c:v>
                </c:pt>
                <c:pt idx="45">
                  <c:v>4.8260000000000005</c:v>
                </c:pt>
                <c:pt idx="46">
                  <c:v>4.8768000000000002</c:v>
                </c:pt>
                <c:pt idx="47">
                  <c:v>4.9276</c:v>
                </c:pt>
                <c:pt idx="48">
                  <c:v>4.9784000000000006</c:v>
                </c:pt>
                <c:pt idx="49">
                  <c:v>5.0292000000000003</c:v>
                </c:pt>
                <c:pt idx="50">
                  <c:v>5.08</c:v>
                </c:pt>
                <c:pt idx="51">
                  <c:v>5.1308000000000007</c:v>
                </c:pt>
                <c:pt idx="52">
                  <c:v>5.1816000000000004</c:v>
                </c:pt>
                <c:pt idx="53">
                  <c:v>5.2324000000000002</c:v>
                </c:pt>
                <c:pt idx="54">
                  <c:v>5.2832000000000008</c:v>
                </c:pt>
                <c:pt idx="55">
                  <c:v>5.3340000000000005</c:v>
                </c:pt>
                <c:pt idx="56">
                  <c:v>5.3848000000000003</c:v>
                </c:pt>
                <c:pt idx="57">
                  <c:v>5.4356000000000009</c:v>
                </c:pt>
                <c:pt idx="58">
                  <c:v>5.4863999999999997</c:v>
                </c:pt>
                <c:pt idx="59">
                  <c:v>5.5372000000000003</c:v>
                </c:pt>
                <c:pt idx="60">
                  <c:v>5.588000000000001</c:v>
                </c:pt>
                <c:pt idx="61">
                  <c:v>5.6387999999999998</c:v>
                </c:pt>
                <c:pt idx="62">
                  <c:v>5.6896000000000004</c:v>
                </c:pt>
                <c:pt idx="63">
                  <c:v>5.7404000000000002</c:v>
                </c:pt>
                <c:pt idx="64">
                  <c:v>5.7911999999999999</c:v>
                </c:pt>
                <c:pt idx="65">
                  <c:v>5.8420000000000005</c:v>
                </c:pt>
                <c:pt idx="66">
                  <c:v>5.8928000000000003</c:v>
                </c:pt>
                <c:pt idx="67">
                  <c:v>5.9436</c:v>
                </c:pt>
                <c:pt idx="68">
                  <c:v>5.9944000000000006</c:v>
                </c:pt>
                <c:pt idx="69">
                  <c:v>6.0452000000000004</c:v>
                </c:pt>
                <c:pt idx="70">
                  <c:v>6.0960000000000001</c:v>
                </c:pt>
                <c:pt idx="71">
                  <c:v>6.1468000000000007</c:v>
                </c:pt>
                <c:pt idx="72">
                  <c:v>6.1976000000000004</c:v>
                </c:pt>
                <c:pt idx="73">
                  <c:v>6.2484000000000002</c:v>
                </c:pt>
                <c:pt idx="74">
                  <c:v>6.2992000000000008</c:v>
                </c:pt>
                <c:pt idx="75">
                  <c:v>6.3500000000000005</c:v>
                </c:pt>
                <c:pt idx="76">
                  <c:v>6.4008000000000003</c:v>
                </c:pt>
                <c:pt idx="77">
                  <c:v>6.4516000000000009</c:v>
                </c:pt>
                <c:pt idx="78">
                  <c:v>6.5024000000000006</c:v>
                </c:pt>
                <c:pt idx="79">
                  <c:v>6.5532000000000004</c:v>
                </c:pt>
                <c:pt idx="80">
                  <c:v>6.6040000000000001</c:v>
                </c:pt>
                <c:pt idx="81">
                  <c:v>6.6548000000000007</c:v>
                </c:pt>
                <c:pt idx="82">
                  <c:v>6.7056000000000004</c:v>
                </c:pt>
                <c:pt idx="83">
                  <c:v>6.7564000000000002</c:v>
                </c:pt>
                <c:pt idx="84">
                  <c:v>6.8072000000000008</c:v>
                </c:pt>
                <c:pt idx="85">
                  <c:v>6.8580000000000005</c:v>
                </c:pt>
                <c:pt idx="86">
                  <c:v>6.9088000000000003</c:v>
                </c:pt>
                <c:pt idx="87">
                  <c:v>6.9596000000000009</c:v>
                </c:pt>
                <c:pt idx="88">
                  <c:v>7.0104000000000006</c:v>
                </c:pt>
                <c:pt idx="89">
                  <c:v>7.0612000000000004</c:v>
                </c:pt>
                <c:pt idx="90">
                  <c:v>7.1120000000000001</c:v>
                </c:pt>
                <c:pt idx="91">
                  <c:v>7.1628000000000007</c:v>
                </c:pt>
                <c:pt idx="92">
                  <c:v>7.2136000000000005</c:v>
                </c:pt>
                <c:pt idx="93">
                  <c:v>7.2644000000000002</c:v>
                </c:pt>
                <c:pt idx="94">
                  <c:v>7.3152000000000008</c:v>
                </c:pt>
                <c:pt idx="95">
                  <c:v>7.3660000000000005</c:v>
                </c:pt>
                <c:pt idx="96">
                  <c:v>7.4168000000000003</c:v>
                </c:pt>
                <c:pt idx="97">
                  <c:v>7.4676000000000009</c:v>
                </c:pt>
                <c:pt idx="98">
                  <c:v>7.5184000000000006</c:v>
                </c:pt>
                <c:pt idx="99">
                  <c:v>7.5692000000000004</c:v>
                </c:pt>
              </c:numCache>
            </c:numRef>
          </c:val>
          <c:smooth val="0"/>
          <c:extLst>
            <c:ext xmlns:c16="http://schemas.microsoft.com/office/drawing/2014/chart" uri="{C3380CC4-5D6E-409C-BE32-E72D297353CC}">
              <c16:uniqueId val="{00000001-762C-4684-9586-83B361FA1344}"/>
            </c:ext>
          </c:extLst>
        </c:ser>
        <c:ser>
          <c:idx val="4"/>
          <c:order val="4"/>
          <c:tx>
            <c:strRef>
              <c:f>'SIR GJ'!$I$5</c:f>
              <c:strCache>
                <c:ptCount val="1"/>
                <c:pt idx="0">
                  <c:v>BA2</c:v>
                </c:pt>
              </c:strCache>
            </c:strRef>
          </c:tx>
          <c:spPr>
            <a:ln w="28575" cap="rnd">
              <a:solidFill>
                <a:schemeClr val="accent5"/>
              </a:solidFill>
              <a:round/>
            </a:ln>
            <a:effectLst/>
          </c:spPr>
          <c:marker>
            <c:symbol val="none"/>
          </c:marker>
          <c:val>
            <c:numRef>
              <c:f>'SIR GJ'!$I$6:$I$105</c:f>
              <c:numCache>
                <c:formatCode>#,##0.00</c:formatCode>
                <c:ptCount val="100"/>
                <c:pt idx="0">
                  <c:v>0.254</c:v>
                </c:pt>
                <c:pt idx="1">
                  <c:v>0.30480000000000018</c:v>
                </c:pt>
                <c:pt idx="2">
                  <c:v>0.35559999999999992</c:v>
                </c:pt>
                <c:pt idx="3">
                  <c:v>0.40640000000000009</c:v>
                </c:pt>
                <c:pt idx="4">
                  <c:v>0.45719999999999983</c:v>
                </c:pt>
                <c:pt idx="5">
                  <c:v>0.50800000000000001</c:v>
                </c:pt>
                <c:pt idx="6">
                  <c:v>0.55880000000000019</c:v>
                </c:pt>
                <c:pt idx="7">
                  <c:v>0.60959999999999992</c:v>
                </c:pt>
                <c:pt idx="8">
                  <c:v>0.6604000000000001</c:v>
                </c:pt>
                <c:pt idx="9">
                  <c:v>0.71120000000000028</c:v>
                </c:pt>
                <c:pt idx="10">
                  <c:v>0.76200000000000001</c:v>
                </c:pt>
                <c:pt idx="11">
                  <c:v>0.81280000000000019</c:v>
                </c:pt>
                <c:pt idx="12">
                  <c:v>0.86359999999999992</c:v>
                </c:pt>
                <c:pt idx="13">
                  <c:v>0.9144000000000001</c:v>
                </c:pt>
                <c:pt idx="14">
                  <c:v>0.96519999999999984</c:v>
                </c:pt>
                <c:pt idx="15">
                  <c:v>1.016</c:v>
                </c:pt>
                <c:pt idx="16">
                  <c:v>1.0668000000000002</c:v>
                </c:pt>
                <c:pt idx="17">
                  <c:v>1.1175999999999999</c:v>
                </c:pt>
                <c:pt idx="18">
                  <c:v>1.1684000000000001</c:v>
                </c:pt>
                <c:pt idx="19">
                  <c:v>1.2192000000000003</c:v>
                </c:pt>
                <c:pt idx="20">
                  <c:v>1.27</c:v>
                </c:pt>
                <c:pt idx="21">
                  <c:v>1.3208000000000002</c:v>
                </c:pt>
                <c:pt idx="22">
                  <c:v>1.3716000000000004</c:v>
                </c:pt>
                <c:pt idx="23">
                  <c:v>1.4224000000000001</c:v>
                </c:pt>
                <c:pt idx="24">
                  <c:v>1.4731999999999998</c:v>
                </c:pt>
                <c:pt idx="25">
                  <c:v>1.524</c:v>
                </c:pt>
                <c:pt idx="26">
                  <c:v>1.5748000000000002</c:v>
                </c:pt>
                <c:pt idx="27">
                  <c:v>1.6255999999999999</c:v>
                </c:pt>
                <c:pt idx="28">
                  <c:v>1.6764000000000001</c:v>
                </c:pt>
                <c:pt idx="29">
                  <c:v>1.7272000000000003</c:v>
                </c:pt>
                <c:pt idx="30">
                  <c:v>1.778</c:v>
                </c:pt>
                <c:pt idx="31">
                  <c:v>1.8288000000000006</c:v>
                </c:pt>
                <c:pt idx="32">
                  <c:v>1.8796000000000004</c:v>
                </c:pt>
                <c:pt idx="33">
                  <c:v>1.9304000000000001</c:v>
                </c:pt>
                <c:pt idx="34">
                  <c:v>1.9811999999999999</c:v>
                </c:pt>
                <c:pt idx="35">
                  <c:v>2.0320000000000005</c:v>
                </c:pt>
                <c:pt idx="36">
                  <c:v>2.0828000000000002</c:v>
                </c:pt>
                <c:pt idx="37">
                  <c:v>2.1335999999999999</c:v>
                </c:pt>
                <c:pt idx="38">
                  <c:v>2.1843999999999997</c:v>
                </c:pt>
                <c:pt idx="39">
                  <c:v>2.2352000000000003</c:v>
                </c:pt>
                <c:pt idx="40">
                  <c:v>2.286</c:v>
                </c:pt>
                <c:pt idx="41">
                  <c:v>2.3367999999999998</c:v>
                </c:pt>
                <c:pt idx="42">
                  <c:v>2.3876000000000004</c:v>
                </c:pt>
                <c:pt idx="43">
                  <c:v>2.4384000000000001</c:v>
                </c:pt>
                <c:pt idx="44">
                  <c:v>2.4891999999999999</c:v>
                </c:pt>
                <c:pt idx="45">
                  <c:v>2.5400000000000005</c:v>
                </c:pt>
                <c:pt idx="46">
                  <c:v>2.5908000000000002</c:v>
                </c:pt>
                <c:pt idx="47">
                  <c:v>2.6415999999999999</c:v>
                </c:pt>
                <c:pt idx="48">
                  <c:v>2.6924000000000006</c:v>
                </c:pt>
                <c:pt idx="49">
                  <c:v>2.7432000000000003</c:v>
                </c:pt>
                <c:pt idx="50">
                  <c:v>2.794</c:v>
                </c:pt>
                <c:pt idx="51">
                  <c:v>2.8448000000000007</c:v>
                </c:pt>
                <c:pt idx="52">
                  <c:v>2.8956000000000004</c:v>
                </c:pt>
                <c:pt idx="53">
                  <c:v>2.9464000000000001</c:v>
                </c:pt>
                <c:pt idx="54">
                  <c:v>2.9972000000000008</c:v>
                </c:pt>
                <c:pt idx="55">
                  <c:v>3.0480000000000005</c:v>
                </c:pt>
                <c:pt idx="56">
                  <c:v>3.0988000000000002</c:v>
                </c:pt>
                <c:pt idx="57">
                  <c:v>3.1496000000000008</c:v>
                </c:pt>
                <c:pt idx="58">
                  <c:v>3.2003999999999997</c:v>
                </c:pt>
                <c:pt idx="59">
                  <c:v>3.2512000000000003</c:v>
                </c:pt>
                <c:pt idx="60">
                  <c:v>3.3020000000000009</c:v>
                </c:pt>
                <c:pt idx="61">
                  <c:v>3.3527999999999998</c:v>
                </c:pt>
                <c:pt idx="62">
                  <c:v>3.4036000000000004</c:v>
                </c:pt>
                <c:pt idx="63">
                  <c:v>3.4544000000000001</c:v>
                </c:pt>
                <c:pt idx="64">
                  <c:v>3.5051999999999999</c:v>
                </c:pt>
                <c:pt idx="65">
                  <c:v>3.5560000000000005</c:v>
                </c:pt>
                <c:pt idx="66">
                  <c:v>3.6068000000000002</c:v>
                </c:pt>
                <c:pt idx="67">
                  <c:v>3.6576</c:v>
                </c:pt>
                <c:pt idx="68">
                  <c:v>3.7084000000000006</c:v>
                </c:pt>
                <c:pt idx="69">
                  <c:v>3.7592000000000003</c:v>
                </c:pt>
                <c:pt idx="70">
                  <c:v>3.81</c:v>
                </c:pt>
                <c:pt idx="71">
                  <c:v>3.8608000000000007</c:v>
                </c:pt>
                <c:pt idx="72">
                  <c:v>3.9116000000000004</c:v>
                </c:pt>
                <c:pt idx="73">
                  <c:v>3.9624000000000001</c:v>
                </c:pt>
                <c:pt idx="74">
                  <c:v>4.0132000000000012</c:v>
                </c:pt>
                <c:pt idx="75">
                  <c:v>4.0640000000000001</c:v>
                </c:pt>
                <c:pt idx="76">
                  <c:v>4.1148000000000007</c:v>
                </c:pt>
                <c:pt idx="77">
                  <c:v>4.1656000000000013</c:v>
                </c:pt>
                <c:pt idx="78">
                  <c:v>4.2164000000000001</c:v>
                </c:pt>
                <c:pt idx="79">
                  <c:v>4.2672000000000008</c:v>
                </c:pt>
                <c:pt idx="80">
                  <c:v>4.3179999999999996</c:v>
                </c:pt>
                <c:pt idx="81">
                  <c:v>4.3688000000000002</c:v>
                </c:pt>
                <c:pt idx="82">
                  <c:v>4.4196000000000009</c:v>
                </c:pt>
                <c:pt idx="83">
                  <c:v>4.4703999999999997</c:v>
                </c:pt>
                <c:pt idx="84">
                  <c:v>4.5212000000000003</c:v>
                </c:pt>
                <c:pt idx="85">
                  <c:v>4.572000000000001</c:v>
                </c:pt>
                <c:pt idx="86">
                  <c:v>4.6227999999999998</c:v>
                </c:pt>
                <c:pt idx="87">
                  <c:v>4.6736000000000004</c:v>
                </c:pt>
                <c:pt idx="88">
                  <c:v>4.724400000000001</c:v>
                </c:pt>
                <c:pt idx="89">
                  <c:v>4.7751999999999999</c:v>
                </c:pt>
                <c:pt idx="90">
                  <c:v>4.8260000000000005</c:v>
                </c:pt>
                <c:pt idx="91">
                  <c:v>4.8768000000000011</c:v>
                </c:pt>
                <c:pt idx="92">
                  <c:v>4.9276</c:v>
                </c:pt>
                <c:pt idx="93">
                  <c:v>4.9784000000000006</c:v>
                </c:pt>
                <c:pt idx="94">
                  <c:v>5.0292000000000012</c:v>
                </c:pt>
                <c:pt idx="95">
                  <c:v>5.08</c:v>
                </c:pt>
                <c:pt idx="96">
                  <c:v>5.1308000000000007</c:v>
                </c:pt>
                <c:pt idx="97">
                  <c:v>5.1816000000000013</c:v>
                </c:pt>
                <c:pt idx="98">
                  <c:v>5.2324000000000002</c:v>
                </c:pt>
                <c:pt idx="99">
                  <c:v>5.2832000000000008</c:v>
                </c:pt>
              </c:numCache>
            </c:numRef>
          </c:val>
          <c:smooth val="0"/>
          <c:extLst>
            <c:ext xmlns:c16="http://schemas.microsoft.com/office/drawing/2014/chart" uri="{C3380CC4-5D6E-409C-BE32-E72D297353CC}">
              <c16:uniqueId val="{00000002-762C-4684-9586-83B361FA1344}"/>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GJ'!$U$6:$U$105</c:f>
              <c:numCache>
                <c:formatCode>#,##0.00</c:formatCode>
                <c:ptCount val="100"/>
                <c:pt idx="0">
                  <c:v>0.05</c:v>
                </c:pt>
                <c:pt idx="1">
                  <c:v>5.5000000000000007E-2</c:v>
                </c:pt>
                <c:pt idx="2">
                  <c:v>6.0496559059059068E-2</c:v>
                </c:pt>
                <c:pt idx="3">
                  <c:v>6.6538267885334276E-2</c:v>
                </c:pt>
                <c:pt idx="4">
                  <c:v>7.3178319869783459E-2</c:v>
                </c:pt>
                <c:pt idx="5">
                  <c:v>8.0474914928215582E-2</c:v>
                </c:pt>
                <c:pt idx="6">
                  <c:v>8.8491691874040046E-2</c:v>
                </c:pt>
                <c:pt idx="7">
                  <c:v>9.7298189773631694E-2</c:v>
                </c:pt>
                <c:pt idx="8">
                  <c:v>0.1069703383155961</c:v>
                </c:pt>
                <c:pt idx="9">
                  <c:v>0.1175909766781606</c:v>
                </c:pt>
                <c:pt idx="10">
                  <c:v>0.12925039967944549</c:v>
                </c:pt>
                <c:pt idx="11">
                  <c:v>0.14204692911345948</c:v>
                </c:pt>
                <c:pt idx="12">
                  <c:v>0.15608750707593089</c:v>
                </c:pt>
                <c:pt idx="13">
                  <c:v>0.17148830672958559</c:v>
                </c:pt>
                <c:pt idx="14">
                  <c:v>0.18837535430465208</c:v>
                </c:pt>
                <c:pt idx="15">
                  <c:v>0.20688515412922129</c:v>
                </c:pt>
                <c:pt idx="16">
                  <c:v>0.22716530608375943</c:v>
                </c:pt>
                <c:pt idx="17">
                  <c:v>0.2493751020198606</c:v>
                </c:pt>
                <c:pt idx="18">
                  <c:v>0.27368608431943797</c:v>
                </c:pt>
                <c:pt idx="19">
                  <c:v>0.30028254584269243</c:v>
                </c:pt>
                <c:pt idx="20">
                  <c:v>0.32936194597239776</c:v>
                </c:pt>
                <c:pt idx="21">
                  <c:v>0.36113521226992451</c:v>
                </c:pt>
                <c:pt idx="22">
                  <c:v>0.39582689139434574</c:v>
                </c:pt>
                <c:pt idx="23">
                  <c:v>0.43367510640640594</c:v>
                </c:pt>
                <c:pt idx="24">
                  <c:v>0.47493127042963845</c:v>
                </c:pt>
                <c:pt idx="25">
                  <c:v>0.5198594989711508</c:v>
                </c:pt>
                <c:pt idx="26">
                  <c:v>0.56873565518643898</c:v>
                </c:pt>
                <c:pt idx="27">
                  <c:v>0.62184595427159817</c:v>
                </c:pt>
                <c:pt idx="28">
                  <c:v>0.67948504536596366</c:v>
                </c:pt>
                <c:pt idx="29">
                  <c:v>0.7419534823763092</c:v>
                </c:pt>
                <c:pt idx="30">
                  <c:v>0.80955448968891519</c:v>
                </c:pt>
                <c:pt idx="31">
                  <c:v>0.88258992571201578</c:v>
                </c:pt>
                <c:pt idx="32">
                  <c:v>0.96135534769540143</c:v>
                </c:pt>
                <c:pt idx="33">
                  <c:v>1.0461340866323205</c:v>
                </c:pt>
                <c:pt idx="34">
                  <c:v>1.1371902527926236</c:v>
                </c:pt>
                <c:pt idx="35">
                  <c:v>1.2347606122594197</c:v>
                </c:pt>
                <c:pt idx="36">
                  <c:v>1.3390453045192272</c:v>
                </c:pt>
                <c:pt idx="37">
                  <c:v>1.4501974124105397</c:v>
                </c:pt>
                <c:pt idx="38">
                  <c:v>1.5683114500449555</c:v>
                </c:pt>
                <c:pt idx="39">
                  <c:v>1.6934109026483803</c:v>
                </c:pt>
                <c:pt idx="40">
                  <c:v>1.8254350347611998</c:v>
                </c:pt>
                <c:pt idx="41">
                  <c:v>1.9642252787994665</c:v>
                </c:pt>
                <c:pt idx="42">
                  <c:v>2.1095116218958827</c:v>
                </c:pt>
                <c:pt idx="43">
                  <c:v>2.2608995204691213</c:v>
                </c:pt>
                <c:pt idx="44">
                  <c:v>2.4178579820524386</c:v>
                </c:pt>
                <c:pt idx="45">
                  <c:v>2.5797095530563836</c:v>
                </c:pt>
                <c:pt idx="46">
                  <c:v>2.7456230276074733</c:v>
                </c:pt>
                <c:pt idx="47">
                  <c:v>2.9146097329941529</c:v>
                </c:pt>
                <c:pt idx="48">
                  <c:v>3.0855242375669669</c:v>
                </c:pt>
                <c:pt idx="49">
                  <c:v>3.2570702541624734</c:v>
                </c:pt>
                <c:pt idx="50">
                  <c:v>3.4278123662190993</c:v>
                </c:pt>
                <c:pt idx="51">
                  <c:v>3.5961939799466367</c:v>
                </c:pt>
                <c:pt idx="52">
                  <c:v>3.7605616068642549</c:v>
                </c:pt>
                <c:pt idx="53">
                  <c:v>3.9191952185500947</c:v>
                </c:pt>
                <c:pt idx="54">
                  <c:v>4.0703440112534279</c:v>
                </c:pt>
                <c:pt idx="55">
                  <c:v>4.2122665030469939</c:v>
                </c:pt>
                <c:pt idx="56">
                  <c:v>4.3432734983097605</c:v>
                </c:pt>
                <c:pt idx="57">
                  <c:v>4.4617721343966883</c:v>
                </c:pt>
                <c:pt idx="58">
                  <c:v>4.5663090120770686</c:v>
                </c:pt>
                <c:pt idx="59">
                  <c:v>4.6556103355937681</c:v>
                </c:pt>
                <c:pt idx="60">
                  <c:v>4.7286170679203918</c:v>
                </c:pt>
                <c:pt idx="61">
                  <c:v>4.7845133432698237</c:v>
                </c:pt>
                <c:pt idx="62">
                  <c:v>4.8227467555593719</c:v>
                </c:pt>
                <c:pt idx="63">
                  <c:v>4.8430396254262646</c:v>
                </c:pt>
                <c:pt idx="64">
                  <c:v>4.8453908943533692</c:v>
                </c:pt>
                <c:pt idx="65">
                  <c:v>4.8300688511931327</c:v>
                </c:pt>
                <c:pt idx="66">
                  <c:v>4.7975954132816474</c:v>
                </c:pt>
                <c:pt idx="67">
                  <c:v>4.7487231180203526</c:v>
                </c:pt>
                <c:pt idx="68">
                  <c:v>4.6844063000152074</c:v>
                </c:pt>
                <c:pt idx="69">
                  <c:v>4.6057681172070231</c:v>
                </c:pt>
                <c:pt idx="70">
                  <c:v>4.5140651456533254</c:v>
                </c:pt>
                <c:pt idx="71">
                  <c:v>4.410651198758698</c:v>
                </c:pt>
                <c:pt idx="72">
                  <c:v>4.2969418647012168</c:v>
                </c:pt>
                <c:pt idx="73">
                  <c:v>4.1743810232181167</c:v>
                </c:pt>
                <c:pt idx="74">
                  <c:v>4.0444103290941138</c:v>
                </c:pt>
                <c:pt idx="75">
                  <c:v>3.9084423621239788</c:v>
                </c:pt>
                <c:pt idx="76">
                  <c:v>3.7678378651826581</c:v>
                </c:pt>
                <c:pt idx="77">
                  <c:v>3.6238872408302947</c:v>
                </c:pt>
                <c:pt idx="78">
                  <c:v>3.4777962640302</c:v>
                </c:pt>
                <c:pt idx="79">
                  <c:v>3.3306757998098306</c:v>
                </c:pt>
                <c:pt idx="80">
                  <c:v>3.1835351910216247</c:v>
                </c:pt>
                <c:pt idx="81">
                  <c:v>3.0372789001258407</c:v>
                </c:pt>
                <c:pt idx="82">
                  <c:v>2.8927059450745385</c:v>
                </c:pt>
                <c:pt idx="83">
                  <c:v>2.7505116565548202</c:v>
                </c:pt>
                <c:pt idx="84">
                  <c:v>2.611291295246652</c:v>
                </c:pt>
                <c:pt idx="85">
                  <c:v>2.4755450967868673</c:v>
                </c:pt>
                <c:pt idx="86">
                  <c:v>2.3436843528859814</c:v>
                </c:pt>
                <c:pt idx="87">
                  <c:v>2.2160381844979393</c:v>
                </c:pt>
                <c:pt idx="88">
                  <c:v>2.0928607130633754</c:v>
                </c:pt>
                <c:pt idx="89">
                  <c:v>1.9743383855723615</c:v>
                </c:pt>
                <c:pt idx="90">
                  <c:v>1.8605972563407793</c:v>
                </c:pt>
                <c:pt idx="91">
                  <c:v>1.751710071536537</c:v>
                </c:pt>
                <c:pt idx="92">
                  <c:v>1.6477030408111872</c:v>
                </c:pt>
                <c:pt idx="93">
                  <c:v>1.5485622135470529</c:v>
                </c:pt>
                <c:pt idx="94">
                  <c:v>1.4542394052266077</c:v>
                </c:pt>
                <c:pt idx="95">
                  <c:v>1.3646576425184069</c:v>
                </c:pt>
                <c:pt idx="96">
                  <c:v>1.2797161142553317</c:v>
                </c:pt>
                <c:pt idx="97">
                  <c:v>1.1992946300451235</c:v>
                </c:pt>
                <c:pt idx="98">
                  <c:v>1.1232575993235854</c:v>
                </c:pt>
                <c:pt idx="99">
                  <c:v>1.0514575517590037</c:v>
                </c:pt>
              </c:numCache>
            </c:numRef>
          </c:val>
          <c:smooth val="0"/>
          <c:extLst>
            <c:ext xmlns:c16="http://schemas.microsoft.com/office/drawing/2014/chart" uri="{C3380CC4-5D6E-409C-BE32-E72D297353CC}">
              <c16:uniqueId val="{00000000-545D-444B-A2EB-28E02F3D3FCD}"/>
            </c:ext>
          </c:extLst>
        </c:ser>
        <c:ser>
          <c:idx val="1"/>
          <c:order val="1"/>
          <c:spPr>
            <a:ln w="28575" cap="rnd">
              <a:solidFill>
                <a:schemeClr val="accent2"/>
              </a:solidFill>
              <a:round/>
            </a:ln>
            <a:effectLst/>
          </c:spPr>
          <c:marker>
            <c:symbol val="none"/>
          </c:marker>
          <c:val>
            <c:numRef>
              <c:f>'SIR GJ'!$V$6:$V$105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545D-444B-A2EB-28E02F3D3FCD}"/>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t>Sample Space</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picture"/>
            <c:spPr>
              <a:blipFill dpi="0" rotWithShape="1">
                <a:blip xmlns:r="http://schemas.openxmlformats.org/officeDocument/2006/relationships" r:embed="rId1">
                  <a:alphaModFix amt="21000"/>
                </a:blip>
                <a:srcRect/>
                <a:stretch>
                  <a:fillRect/>
                </a:stretch>
              </a:blipFill>
              <a:ln w="9525">
                <a:noFill/>
              </a:ln>
              <a:effectLst/>
            </c:spPr>
          </c:marker>
          <c:dPt>
            <c:idx val="16"/>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0-8691-8547-A7D8-F341BDCEB530}"/>
              </c:ext>
            </c:extLst>
          </c:dPt>
          <c:dPt>
            <c:idx val="17"/>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1-8691-8547-A7D8-F341BDCEB530}"/>
              </c:ext>
            </c:extLst>
          </c:dPt>
          <c:dPt>
            <c:idx val="23"/>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2-8691-8547-A7D8-F341BDCEB530}"/>
              </c:ext>
            </c:extLst>
          </c:dPt>
          <c:xVal>
            <c:numRef>
              <c:f>'Sample Space'!$A$1:$A$30</c:f>
              <c:numCache>
                <c:formatCode>General</c:formatCode>
                <c:ptCount val="3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numCache>
            </c:numRef>
          </c:xVal>
          <c:yVal>
            <c:numRef>
              <c:f>'Sample Space'!$B$1:$B$30</c:f>
              <c:numCache>
                <c:formatCode>General</c:formatCode>
                <c:ptCount val="3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numCache>
            </c:numRef>
          </c:yVal>
          <c:smooth val="0"/>
          <c:extLst>
            <c:ext xmlns:c16="http://schemas.microsoft.com/office/drawing/2014/chart" uri="{C3380CC4-5D6E-409C-BE32-E72D297353CC}">
              <c16:uniqueId val="{00000003-8691-8547-A7D8-F341BDCEB530}"/>
            </c:ext>
          </c:extLst>
        </c:ser>
        <c:dLbls>
          <c:showLegendKey val="0"/>
          <c:showVal val="0"/>
          <c:showCatName val="0"/>
          <c:showSerName val="0"/>
          <c:showPercent val="0"/>
          <c:showBubbleSize val="0"/>
        </c:dLbls>
        <c:axId val="1952933759"/>
        <c:axId val="1952911967"/>
      </c:scatterChart>
      <c:valAx>
        <c:axId val="195293375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52911967"/>
        <c:crosses val="autoZero"/>
        <c:crossBetween val="midCat"/>
      </c:valAx>
      <c:valAx>
        <c:axId val="19529119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52933759"/>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Susceptible</c:v>
          </c:tx>
          <c:spPr>
            <a:ln w="28575" cap="rnd">
              <a:solidFill>
                <a:schemeClr val="accent1"/>
              </a:solidFill>
              <a:round/>
            </a:ln>
            <a:effectLst/>
          </c:spPr>
          <c:marker>
            <c:symbol val="none"/>
          </c:marker>
          <c:val>
            <c:numRef>
              <c:f>'SIR GJ'!$R$6:$R$105</c:f>
              <c:numCache>
                <c:formatCode>#,##0.00</c:formatCode>
                <c:ptCount val="100"/>
                <c:pt idx="0">
                  <c:v>999</c:v>
                </c:pt>
                <c:pt idx="1">
                  <c:v>998.75</c:v>
                </c:pt>
                <c:pt idx="2">
                  <c:v>998.47506881881884</c:v>
                </c:pt>
                <c:pt idx="3">
                  <c:v>998.17274496511618</c:v>
                </c:pt>
                <c:pt idx="4">
                  <c:v>997.84032912177122</c:v>
                </c:pt>
                <c:pt idx="5">
                  <c:v>997.47486226099318</c:v>
                </c:pt>
                <c:pt idx="6">
                  <c:v>997.07310197729203</c:v>
                </c:pt>
                <c:pt idx="7">
                  <c:v>996.63149694367803</c:v>
                </c:pt>
                <c:pt idx="8">
                  <c:v>996.1461594035178</c:v>
                </c:pt>
                <c:pt idx="9">
                  <c:v>995.61283562131973</c:v>
                </c:pt>
                <c:pt idx="10">
                  <c:v>995.02687423125951</c:v>
                </c:pt>
                <c:pt idx="11">
                  <c:v>994.38319244354091</c:v>
                </c:pt>
                <c:pt idx="12">
                  <c:v>993.67624009695112</c:v>
                </c:pt>
                <c:pt idx="13">
                  <c:v>992.89996158265023</c:v>
                </c:pt>
                <c:pt idx="14">
                  <c:v>992.04775571096013</c:v>
                </c:pt>
                <c:pt idx="15">
                  <c:v>991.11243365155474</c:v>
                </c:pt>
                <c:pt idx="16">
                  <c:v>990.08617515007631</c:v>
                </c:pt>
                <c:pt idx="17">
                  <c:v>988.96048331310305</c:v>
                </c:pt>
                <c:pt idx="18">
                  <c:v>987.72613836105188</c:v>
                </c:pt>
                <c:pt idx="19">
                  <c:v>986.37315087762852</c:v>
                </c:pt>
                <c:pt idx="20">
                  <c:v>984.89071523750636</c:v>
                </c:pt>
                <c:pt idx="21">
                  <c:v>983.26716407363858</c:v>
                </c:pt>
                <c:pt idx="22">
                  <c:v>981.48992485434042</c:v>
                </c:pt>
                <c:pt idx="23">
                  <c:v>979.54547987991623</c:v>
                </c:pt>
                <c:pt idx="24">
                  <c:v>977.41933128023231</c:v>
                </c:pt>
                <c:pt idx="25">
                  <c:v>975.09597289811313</c:v>
                </c:pt>
                <c:pt idx="26">
                  <c:v>972.55887127689391</c:v>
                </c:pt>
                <c:pt idx="27">
                  <c:v>969.79045832963141</c:v>
                </c:pt>
                <c:pt idx="28">
                  <c:v>966.77213864492933</c:v>
                </c:pt>
                <c:pt idx="29">
                  <c:v>963.48431476862447</c:v>
                </c:pt>
                <c:pt idx="30">
                  <c:v>959.90643417524348</c:v>
                </c:pt>
                <c:pt idx="31">
                  <c:v>956.01706198571469</c:v>
                </c:pt>
                <c:pt idx="32">
                  <c:v>951.79398376891095</c:v>
                </c:pt>
                <c:pt idx="33">
                  <c:v>947.21434294708638</c:v>
                </c:pt>
                <c:pt idx="34">
                  <c:v>942.25481736398331</c:v>
                </c:pt>
                <c:pt idx="35">
                  <c:v>936.89183941626948</c:v>
                </c:pt>
                <c:pt idx="36">
                  <c:v>931.10186373429508</c:v>
                </c:pt>
                <c:pt idx="37">
                  <c:v>924.8616856629111</c:v>
                </c:pt>
                <c:pt idx="38">
                  <c:v>918.1488126729912</c:v>
                </c:pt>
                <c:pt idx="39">
                  <c:v>910.94188927078778</c:v>
                </c:pt>
                <c:pt idx="40">
                  <c:v>903.22117392058624</c:v>
                </c:pt>
                <c:pt idx="41">
                  <c:v>894.96906393553729</c:v>
                </c:pt>
                <c:pt idx="42">
                  <c:v>886.17066123721054</c:v>
                </c:pt>
                <c:pt idx="43">
                  <c:v>876.81436840005813</c:v>
                </c:pt>
                <c:pt idx="44">
                  <c:v>866.89250060698441</c:v>
                </c:pt>
                <c:pt idx="45">
                  <c:v>856.40189524074822</c:v>
                </c:pt>
                <c:pt idx="46">
                  <c:v>845.3444970905573</c:v>
                </c:pt>
                <c:pt idx="47">
                  <c:v>833.72789390000128</c:v>
                </c:pt>
                <c:pt idx="48">
                  <c:v>821.5657746095626</c:v>
                </c:pt>
                <c:pt idx="49">
                  <c:v>808.87828156495152</c:v>
                </c:pt>
                <c:pt idx="50">
                  <c:v>795.6922285613316</c:v>
                </c:pt>
                <c:pt idx="51">
                  <c:v>782.04115918812352</c:v>
                </c:pt>
                <c:pt idx="52">
                  <c:v>767.96522470993125</c:v>
                </c:pt>
                <c:pt idx="53">
                  <c:v>753.51086765562172</c:v>
                </c:pt>
                <c:pt idx="54">
                  <c:v>738.73030614590482</c:v>
                </c:pt>
                <c:pt idx="55">
                  <c:v>723.68082427627326</c:v>
                </c:pt>
                <c:pt idx="56">
                  <c:v>708.4238848618769</c:v>
                </c:pt>
                <c:pt idx="57">
                  <c:v>693.02409164520907</c:v>
                </c:pt>
                <c:pt idx="58">
                  <c:v>677.54803768841145</c:v>
                </c:pt>
                <c:pt idx="59">
                  <c:v>662.06308418184631</c:v>
                </c:pt>
                <c:pt idx="60">
                  <c:v>646.63611852853251</c:v>
                </c:pt>
                <c:pt idx="61">
                  <c:v>631.33234181778266</c:v>
                </c:pt>
                <c:pt idx="62">
                  <c:v>616.21413354218225</c:v>
                </c:pt>
                <c:pt idx="63">
                  <c:v>601.3400358781663</c:v>
                </c:pt>
                <c:pt idx="64">
                  <c:v>586.76389162334544</c:v>
                </c:pt>
                <c:pt idx="65">
                  <c:v>572.53415980349007</c:v>
                </c:pt>
                <c:pt idx="66">
                  <c:v>558.69342200814037</c:v>
                </c:pt>
                <c:pt idx="67">
                  <c:v>545.27808167352134</c:v>
                </c:pt>
                <c:pt idx="68">
                  <c:v>532.31824867956323</c:v>
                </c:pt>
                <c:pt idx="69">
                  <c:v>519.83779343568131</c:v>
                </c:pt>
                <c:pt idx="70">
                  <c:v>507.85454851513418</c:v>
                </c:pt>
                <c:pt idx="71">
                  <c:v>496.38063201606673</c:v>
                </c:pt>
                <c:pt idx="72">
                  <c:v>485.42286510094027</c:v>
                </c:pt>
                <c:pt idx="73">
                  <c:v>474.98325633649864</c:v>
                </c:pt>
                <c:pt idx="74">
                  <c:v>465.05952714932431</c:v>
                </c:pt>
                <c:pt idx="75">
                  <c:v>455.64565550144465</c:v>
                </c:pt>
                <c:pt idx="76">
                  <c:v>446.73241835389911</c:v>
                </c:pt>
                <c:pt idx="77">
                  <c:v>438.30791724539841</c:v>
                </c:pt>
                <c:pt idx="78">
                  <c:v>430.35807505890944</c:v>
                </c:pt>
                <c:pt idx="79">
                  <c:v>422.86709555122621</c:v>
                </c:pt>
                <c:pt idx="80">
                  <c:v>415.81788032756083</c:v>
                </c:pt>
                <c:pt idx="81">
                  <c:v>409.19240057241166</c:v>
                </c:pt>
                <c:pt idx="82">
                  <c:v>402.97202297306018</c:v>
                </c:pt>
                <c:pt idx="83">
                  <c:v>397.1377909082309</c:v>
                </c:pt>
                <c:pt idx="84">
                  <c:v>391.67066316472977</c:v>
                </c:pt>
                <c:pt idx="85">
                  <c:v>386.55171324818554</c:v>
                </c:pt>
                <c:pt idx="86">
                  <c:v>381.76229283584263</c:v>
                </c:pt>
                <c:pt idx="87">
                  <c:v>377.28416314494552</c:v>
                </c:pt>
                <c:pt idx="88">
                  <c:v>373.09959802014299</c:v>
                </c:pt>
                <c:pt idx="89">
                  <c:v>369.19146243077313</c:v>
                </c:pt>
                <c:pt idx="90">
                  <c:v>365.54326985868767</c:v>
                </c:pt>
                <c:pt idx="91">
                  <c:v>362.13922178575018</c:v>
                </c:pt>
                <c:pt idx="92">
                  <c:v>358.96423218564757</c:v>
                </c:pt>
                <c:pt idx="93">
                  <c:v>356.00393960849669</c:v>
                </c:pt>
                <c:pt idx="94">
                  <c:v>353.24470913426444</c:v>
                </c:pt>
                <c:pt idx="95">
                  <c:v>350.67362617274864</c:v>
                </c:pt>
                <c:pt idx="96">
                  <c:v>348.27848381045493</c:v>
                </c:pt>
                <c:pt idx="97">
                  <c:v>346.04776515189309</c:v>
                </c:pt>
                <c:pt idx="98">
                  <c:v>343.97062187618849</c:v>
                </c:pt>
                <c:pt idx="99">
                  <c:v>342.03685002950937</c:v>
                </c:pt>
              </c:numCache>
            </c:numRef>
          </c:val>
          <c:smooth val="0"/>
          <c:extLst>
            <c:ext xmlns:c16="http://schemas.microsoft.com/office/drawing/2014/chart" uri="{C3380CC4-5D6E-409C-BE32-E72D297353CC}">
              <c16:uniqueId val="{00000000-BC5E-4B25-B833-57D6E76A5BA0}"/>
            </c:ext>
          </c:extLst>
        </c:ser>
        <c:ser>
          <c:idx val="1"/>
          <c:order val="1"/>
          <c:tx>
            <c:v>Recovered</c:v>
          </c:tx>
          <c:spPr>
            <a:ln w="28575" cap="rnd">
              <a:solidFill>
                <a:schemeClr val="accent2"/>
              </a:solidFill>
              <a:round/>
            </a:ln>
            <a:effectLst/>
          </c:spPr>
          <c:marker>
            <c:symbol val="none"/>
          </c:marker>
          <c:val>
            <c:numRef>
              <c:f>'SIR GJ'!$S$6:$S$105</c:f>
              <c:numCache>
                <c:formatCode>#,##0.00</c:formatCode>
                <c:ptCount val="100"/>
                <c:pt idx="0">
                  <c:v>1</c:v>
                </c:pt>
                <c:pt idx="1">
                  <c:v>1.1000000000000001</c:v>
                </c:pt>
                <c:pt idx="2">
                  <c:v>1.2099311811811813</c:v>
                </c:pt>
                <c:pt idx="3">
                  <c:v>1.3307653577066854</c:v>
                </c:pt>
                <c:pt idx="4">
                  <c:v>1.4635663973956692</c:v>
                </c:pt>
                <c:pt idx="5">
                  <c:v>1.6094982985643116</c:v>
                </c:pt>
                <c:pt idx="6">
                  <c:v>1.7698338374808009</c:v>
                </c:pt>
                <c:pt idx="7">
                  <c:v>1.9459637954726339</c:v>
                </c:pt>
                <c:pt idx="8">
                  <c:v>2.1394067663119221</c:v>
                </c:pt>
                <c:pt idx="9">
                  <c:v>2.3518195335632117</c:v>
                </c:pt>
                <c:pt idx="10">
                  <c:v>2.5850079935889099</c:v>
                </c:pt>
                <c:pt idx="11">
                  <c:v>2.8409385822691897</c:v>
                </c:pt>
                <c:pt idx="12">
                  <c:v>3.1217501415186173</c:v>
                </c:pt>
                <c:pt idx="13">
                  <c:v>3.4297661345917119</c:v>
                </c:pt>
                <c:pt idx="14">
                  <c:v>3.7675070860930413</c:v>
                </c:pt>
                <c:pt idx="15">
                  <c:v>4.1377030825844257</c:v>
                </c:pt>
                <c:pt idx="16">
                  <c:v>4.5433061216751884</c:v>
                </c:pt>
                <c:pt idx="17">
                  <c:v>4.9875020403972119</c:v>
                </c:pt>
                <c:pt idx="18">
                  <c:v>5.4737216863887594</c:v>
                </c:pt>
                <c:pt idx="19">
                  <c:v>6.0056509168538481</c:v>
                </c:pt>
                <c:pt idx="20">
                  <c:v>6.5872389194479553</c:v>
                </c:pt>
                <c:pt idx="21">
                  <c:v>7.2227042453984893</c:v>
                </c:pt>
                <c:pt idx="22">
                  <c:v>7.9165378278869145</c:v>
                </c:pt>
                <c:pt idx="23">
                  <c:v>8.6735021281281188</c:v>
                </c:pt>
                <c:pt idx="24">
                  <c:v>9.498625408592769</c:v>
                </c:pt>
                <c:pt idx="25">
                  <c:v>10.397189979423015</c:v>
                </c:pt>
                <c:pt idx="26">
                  <c:v>11.37471310372878</c:v>
                </c:pt>
                <c:pt idx="27">
                  <c:v>12.436919085431963</c:v>
                </c:pt>
                <c:pt idx="28">
                  <c:v>13.589700907319273</c:v>
                </c:pt>
                <c:pt idx="29">
                  <c:v>14.839069647526184</c:v>
                </c:pt>
                <c:pt idx="30">
                  <c:v>16.191089793778303</c:v>
                </c:pt>
                <c:pt idx="31">
                  <c:v>17.651798514240316</c:v>
                </c:pt>
                <c:pt idx="32">
                  <c:v>19.227106953908027</c:v>
                </c:pt>
                <c:pt idx="33">
                  <c:v>20.92268173264641</c:v>
                </c:pt>
                <c:pt idx="34">
                  <c:v>22.743805055852473</c:v>
                </c:pt>
                <c:pt idx="35">
                  <c:v>24.695212245188394</c:v>
                </c:pt>
                <c:pt idx="36">
                  <c:v>26.780906090384541</c:v>
                </c:pt>
                <c:pt idx="37">
                  <c:v>29.00394824821079</c:v>
                </c:pt>
                <c:pt idx="38">
                  <c:v>31.366229000899111</c:v>
                </c:pt>
                <c:pt idx="39">
                  <c:v>33.868218052967606</c:v>
                </c:pt>
                <c:pt idx="40">
                  <c:v>36.508700695223993</c:v>
                </c:pt>
                <c:pt idx="41">
                  <c:v>39.284505575989328</c:v>
                </c:pt>
                <c:pt idx="42">
                  <c:v>42.190232437917651</c:v>
                </c:pt>
                <c:pt idx="43">
                  <c:v>45.217990409382423</c:v>
                </c:pt>
                <c:pt idx="44">
                  <c:v>48.357159641048767</c:v>
                </c:pt>
                <c:pt idx="45">
                  <c:v>51.594191061127667</c:v>
                </c:pt>
                <c:pt idx="46">
                  <c:v>54.912460552149462</c:v>
                </c:pt>
                <c:pt idx="47">
                  <c:v>58.292194659883052</c:v>
                </c:pt>
                <c:pt idx="48">
                  <c:v>61.710484751339337</c:v>
                </c:pt>
                <c:pt idx="49">
                  <c:v>65.141405083249467</c:v>
                </c:pt>
                <c:pt idx="50">
                  <c:v>68.556247324381985</c:v>
                </c:pt>
                <c:pt idx="51">
                  <c:v>71.923879598932729</c:v>
                </c:pt>
                <c:pt idx="52">
                  <c:v>75.211232137285094</c:v>
                </c:pt>
                <c:pt idx="53">
                  <c:v>78.38390437100189</c:v>
                </c:pt>
                <c:pt idx="54">
                  <c:v>81.406880225068548</c:v>
                </c:pt>
                <c:pt idx="55">
                  <c:v>84.245330060939878</c:v>
                </c:pt>
                <c:pt idx="56">
                  <c:v>86.865469966195207</c:v>
                </c:pt>
                <c:pt idx="57">
                  <c:v>89.235442687933769</c:v>
                </c:pt>
                <c:pt idx="58">
                  <c:v>91.326180241541365</c:v>
                </c:pt>
                <c:pt idx="59">
                  <c:v>93.112206711875359</c:v>
                </c:pt>
                <c:pt idx="60">
                  <c:v>94.572341358407826</c:v>
                </c:pt>
                <c:pt idx="61">
                  <c:v>95.690266865396467</c:v>
                </c:pt>
                <c:pt idx="62">
                  <c:v>96.454935111187439</c:v>
                </c:pt>
                <c:pt idx="63">
                  <c:v>96.860792508525293</c:v>
                </c:pt>
                <c:pt idx="64">
                  <c:v>96.907817887067381</c:v>
                </c:pt>
                <c:pt idx="65">
                  <c:v>96.601377023862653</c:v>
                </c:pt>
                <c:pt idx="66">
                  <c:v>95.951908265632952</c:v>
                </c:pt>
                <c:pt idx="67">
                  <c:v>94.974462360407045</c:v>
                </c:pt>
                <c:pt idx="68">
                  <c:v>93.688126000304152</c:v>
                </c:pt>
                <c:pt idx="69">
                  <c:v>92.115362344140451</c:v>
                </c:pt>
                <c:pt idx="70">
                  <c:v>90.281302913066497</c:v>
                </c:pt>
                <c:pt idx="71">
                  <c:v>88.213023975173954</c:v>
                </c:pt>
                <c:pt idx="72">
                  <c:v>85.938837294024324</c:v>
                </c:pt>
                <c:pt idx="73">
                  <c:v>83.487620464362323</c:v>
                </c:pt>
                <c:pt idx="74">
                  <c:v>80.888206581882272</c:v>
                </c:pt>
                <c:pt idx="75">
                  <c:v>78.168847242479572</c:v>
                </c:pt>
                <c:pt idx="76">
                  <c:v>75.356757303653154</c:v>
                </c:pt>
                <c:pt idx="77">
                  <c:v>72.477744816605892</c:v>
                </c:pt>
                <c:pt idx="78">
                  <c:v>69.555925280604001</c:v>
                </c:pt>
                <c:pt idx="79">
                  <c:v>66.613515996196611</c:v>
                </c:pt>
                <c:pt idx="80">
                  <c:v>63.670703820432493</c:v>
                </c:pt>
                <c:pt idx="81">
                  <c:v>60.745578002516808</c:v>
                </c:pt>
                <c:pt idx="82">
                  <c:v>57.854118901490764</c:v>
                </c:pt>
                <c:pt idx="83">
                  <c:v>55.010233131096399</c:v>
                </c:pt>
                <c:pt idx="84">
                  <c:v>52.225825904933039</c:v>
                </c:pt>
                <c:pt idx="85">
                  <c:v>49.510901935737344</c:v>
                </c:pt>
                <c:pt idx="86">
                  <c:v>46.873687057719629</c:v>
                </c:pt>
                <c:pt idx="87">
                  <c:v>44.320763689958781</c:v>
                </c:pt>
                <c:pt idx="88">
                  <c:v>41.857214261267508</c:v>
                </c:pt>
                <c:pt idx="89">
                  <c:v>39.486767711447229</c:v>
                </c:pt>
                <c:pt idx="90">
                  <c:v>37.211945126815586</c:v>
                </c:pt>
                <c:pt idx="91">
                  <c:v>35.034201430730739</c:v>
                </c:pt>
                <c:pt idx="92">
                  <c:v>32.954060816223745</c:v>
                </c:pt>
                <c:pt idx="93">
                  <c:v>30.971244270941057</c:v>
                </c:pt>
                <c:pt idx="94">
                  <c:v>29.084788104532151</c:v>
                </c:pt>
                <c:pt idx="95">
                  <c:v>27.293152850368138</c:v>
                </c:pt>
                <c:pt idx="96">
                  <c:v>25.594322285106632</c:v>
                </c:pt>
                <c:pt idx="97">
                  <c:v>23.985892600902467</c:v>
                </c:pt>
                <c:pt idx="98">
                  <c:v>22.465151986471707</c:v>
                </c:pt>
                <c:pt idx="99">
                  <c:v>21.029151035180071</c:v>
                </c:pt>
              </c:numCache>
            </c:numRef>
          </c:val>
          <c:smooth val="0"/>
          <c:extLst>
            <c:ext xmlns:c16="http://schemas.microsoft.com/office/drawing/2014/chart" uri="{C3380CC4-5D6E-409C-BE32-E72D297353CC}">
              <c16:uniqueId val="{00000001-BC5E-4B25-B833-57D6E76A5BA0}"/>
            </c:ext>
          </c:extLst>
        </c:ser>
        <c:ser>
          <c:idx val="2"/>
          <c:order val="2"/>
          <c:tx>
            <c:v>Infected</c:v>
          </c:tx>
          <c:spPr>
            <a:ln w="28575" cap="rnd">
              <a:solidFill>
                <a:schemeClr val="accent3"/>
              </a:solidFill>
              <a:round/>
            </a:ln>
            <a:effectLst/>
          </c:spPr>
          <c:marker>
            <c:symbol val="none"/>
          </c:marker>
          <c:val>
            <c:numRef>
              <c:f>'SIR GJ'!$T$6:$T$105</c:f>
              <c:numCache>
                <c:formatCode>#,##0.00</c:formatCode>
                <c:ptCount val="100"/>
                <c:pt idx="0">
                  <c:v>0</c:v>
                </c:pt>
                <c:pt idx="1">
                  <c:v>0.15</c:v>
                </c:pt>
                <c:pt idx="2">
                  <c:v>0.315</c:v>
                </c:pt>
                <c:pt idx="3">
                  <c:v>0.49648967717717718</c:v>
                </c:pt>
                <c:pt idx="4">
                  <c:v>0.69610448083317999</c:v>
                </c:pt>
                <c:pt idx="5">
                  <c:v>0.91563944044253032</c:v>
                </c:pt>
                <c:pt idx="6">
                  <c:v>1.157064185227177</c:v>
                </c:pt>
                <c:pt idx="7">
                  <c:v>1.4225392608492973</c:v>
                </c:pt>
                <c:pt idx="8">
                  <c:v>1.7144338301701922</c:v>
                </c:pt>
                <c:pt idx="9">
                  <c:v>2.0353448451169807</c:v>
                </c:pt>
                <c:pt idx="10">
                  <c:v>2.3881177751514624</c:v>
                </c:pt>
                <c:pt idx="11">
                  <c:v>2.7758689741897991</c:v>
                </c:pt>
                <c:pt idx="12">
                  <c:v>3.2020097615301775</c:v>
                </c:pt>
                <c:pt idx="13">
                  <c:v>3.6702722827579701</c:v>
                </c:pt>
                <c:pt idx="14">
                  <c:v>4.1847372029467271</c:v>
                </c:pt>
                <c:pt idx="15">
                  <c:v>4.7498632658606832</c:v>
                </c:pt>
                <c:pt idx="16">
                  <c:v>5.3705187282483466</c:v>
                </c:pt>
                <c:pt idx="17">
                  <c:v>6.0520146464996252</c:v>
                </c:pt>
                <c:pt idx="18">
                  <c:v>6.8001399525592072</c:v>
                </c:pt>
                <c:pt idx="19">
                  <c:v>7.6211982055175209</c:v>
                </c:pt>
                <c:pt idx="20">
                  <c:v>8.5220458430455981</c:v>
                </c:pt>
                <c:pt idx="21">
                  <c:v>9.5101316809627914</c:v>
                </c:pt>
                <c:pt idx="22">
                  <c:v>10.593537317772565</c:v>
                </c:pt>
                <c:pt idx="23">
                  <c:v>11.781017991955602</c:v>
                </c:pt>
                <c:pt idx="24">
                  <c:v>13.08204331117482</c:v>
                </c:pt>
                <c:pt idx="25">
                  <c:v>14.506837122463736</c:v>
                </c:pt>
                <c:pt idx="26">
                  <c:v>16.066415619377189</c:v>
                </c:pt>
                <c:pt idx="27">
                  <c:v>17.772622584936506</c:v>
                </c:pt>
                <c:pt idx="28">
                  <c:v>19.6381604477513</c:v>
                </c:pt>
                <c:pt idx="29">
                  <c:v>21.676615583849191</c:v>
                </c:pt>
                <c:pt idx="30">
                  <c:v>23.902476030978118</c:v>
                </c:pt>
                <c:pt idx="31">
                  <c:v>26.331139500044863</c:v>
                </c:pt>
                <c:pt idx="32">
                  <c:v>28.978909277180911</c:v>
                </c:pt>
                <c:pt idx="33">
                  <c:v>31.862975320267115</c:v>
                </c:pt>
                <c:pt idx="34">
                  <c:v>35.001377580164075</c:v>
                </c:pt>
                <c:pt idx="35">
                  <c:v>38.412948338541945</c:v>
                </c:pt>
                <c:pt idx="36">
                  <c:v>42.117230175320202</c:v>
                </c:pt>
                <c:pt idx="37">
                  <c:v>46.134366088877883</c:v>
                </c:pt>
                <c:pt idx="38">
                  <c:v>50.484958326109499</c:v>
                </c:pt>
                <c:pt idx="39">
                  <c:v>55.189892676244369</c:v>
                </c:pt>
                <c:pt idx="40">
                  <c:v>60.270125384189512</c:v>
                </c:pt>
                <c:pt idx="41">
                  <c:v>65.746430488473109</c:v>
                </c:pt>
                <c:pt idx="42">
                  <c:v>71.639106324871506</c:v>
                </c:pt>
                <c:pt idx="43">
                  <c:v>77.967641190559149</c:v>
                </c:pt>
                <c:pt idx="44">
                  <c:v>84.750339751966507</c:v>
                </c:pt>
                <c:pt idx="45">
                  <c:v>92.003913698123824</c:v>
                </c:pt>
                <c:pt idx="46">
                  <c:v>99.743042357292978</c:v>
                </c:pt>
                <c:pt idx="47">
                  <c:v>107.9799114401154</c:v>
                </c:pt>
                <c:pt idx="48">
                  <c:v>116.72374063909785</c:v>
                </c:pt>
                <c:pt idx="49">
                  <c:v>125.98031335179876</c:v>
                </c:pt>
                <c:pt idx="50">
                  <c:v>135.75152411428618</c:v>
                </c:pt>
                <c:pt idx="51">
                  <c:v>146.03496121294347</c:v>
                </c:pt>
                <c:pt idx="52">
                  <c:v>156.82354315278337</c:v>
                </c:pt>
                <c:pt idx="53">
                  <c:v>168.10522797337615</c:v>
                </c:pt>
                <c:pt idx="54">
                  <c:v>179.86281362902642</c:v>
                </c:pt>
                <c:pt idx="55">
                  <c:v>192.07384566278671</c:v>
                </c:pt>
                <c:pt idx="56">
                  <c:v>204.71064517192769</c:v>
                </c:pt>
                <c:pt idx="57">
                  <c:v>217.74046566685698</c:v>
                </c:pt>
                <c:pt idx="58">
                  <c:v>231.12578207004705</c:v>
                </c:pt>
                <c:pt idx="59">
                  <c:v>244.82470910627825</c:v>
                </c:pt>
                <c:pt idx="60">
                  <c:v>258.79154011305957</c:v>
                </c:pt>
                <c:pt idx="61">
                  <c:v>272.97739131682073</c:v>
                </c:pt>
                <c:pt idx="62">
                  <c:v>287.33093134663022</c:v>
                </c:pt>
                <c:pt idx="63">
                  <c:v>301.79917161330832</c:v>
                </c:pt>
                <c:pt idx="64">
                  <c:v>316.32829048958712</c:v>
                </c:pt>
                <c:pt idx="65">
                  <c:v>330.86446317264722</c:v>
                </c:pt>
                <c:pt idx="66">
                  <c:v>345.35466972622663</c:v>
                </c:pt>
                <c:pt idx="67">
                  <c:v>359.74745596607158</c:v>
                </c:pt>
                <c:pt idx="68">
                  <c:v>373.99362532013265</c:v>
                </c:pt>
                <c:pt idx="69">
                  <c:v>388.04684422017829</c:v>
                </c:pt>
                <c:pt idx="70">
                  <c:v>401.86414857179938</c:v>
                </c:pt>
                <c:pt idx="71">
                  <c:v>415.40634400875933</c:v>
                </c:pt>
                <c:pt idx="72">
                  <c:v>428.6382976050354</c:v>
                </c:pt>
                <c:pt idx="73">
                  <c:v>441.52912319913906</c:v>
                </c:pt>
                <c:pt idx="74">
                  <c:v>454.0522662687934</c:v>
                </c:pt>
                <c:pt idx="75">
                  <c:v>466.18549725607573</c:v>
                </c:pt>
                <c:pt idx="76">
                  <c:v>477.91082434244765</c:v>
                </c:pt>
                <c:pt idx="77">
                  <c:v>489.21433793799565</c:v>
                </c:pt>
                <c:pt idx="78">
                  <c:v>500.08599966048655</c:v>
                </c:pt>
                <c:pt idx="79">
                  <c:v>510.51938845257718</c:v>
                </c:pt>
                <c:pt idx="80">
                  <c:v>520.51141585200662</c:v>
                </c:pt>
                <c:pt idx="81">
                  <c:v>530.06202142507152</c:v>
                </c:pt>
                <c:pt idx="82">
                  <c:v>539.17385812544899</c:v>
                </c:pt>
                <c:pt idx="83">
                  <c:v>547.85197596067258</c:v>
                </c:pt>
                <c:pt idx="84">
                  <c:v>556.10351093033705</c:v>
                </c:pt>
                <c:pt idx="85">
                  <c:v>563.93738481607704</c:v>
                </c:pt>
                <c:pt idx="86">
                  <c:v>571.36402010643769</c:v>
                </c:pt>
                <c:pt idx="87">
                  <c:v>578.3950731650956</c:v>
                </c:pt>
                <c:pt idx="88">
                  <c:v>585.04318771858937</c:v>
                </c:pt>
                <c:pt idx="89">
                  <c:v>591.32176985777949</c:v>
                </c:pt>
                <c:pt idx="90">
                  <c:v>597.24478501449653</c:v>
                </c:pt>
                <c:pt idx="91">
                  <c:v>602.82657678351882</c:v>
                </c:pt>
                <c:pt idx="92">
                  <c:v>608.08170699812842</c:v>
                </c:pt>
                <c:pt idx="93">
                  <c:v>613.02481612056204</c:v>
                </c:pt>
                <c:pt idx="94">
                  <c:v>617.67050276120324</c:v>
                </c:pt>
                <c:pt idx="95">
                  <c:v>622.03322097688306</c:v>
                </c:pt>
                <c:pt idx="96">
                  <c:v>626.12719390443829</c:v>
                </c:pt>
                <c:pt idx="97">
                  <c:v>629.96634224720424</c:v>
                </c:pt>
                <c:pt idx="98">
                  <c:v>633.56422613733957</c:v>
                </c:pt>
                <c:pt idx="99">
                  <c:v>636.93399893531034</c:v>
                </c:pt>
              </c:numCache>
            </c:numRef>
          </c:val>
          <c:smooth val="0"/>
          <c:extLst>
            <c:ext xmlns:c16="http://schemas.microsoft.com/office/drawing/2014/chart" uri="{C3380CC4-5D6E-409C-BE32-E72D297353CC}">
              <c16:uniqueId val="{00000002-BC5E-4B25-B833-57D6E76A5BA0}"/>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GJ'!$U$6:$U$105</c:f>
              <c:numCache>
                <c:formatCode>#,##0.00</c:formatCode>
                <c:ptCount val="100"/>
                <c:pt idx="0">
                  <c:v>0.05</c:v>
                </c:pt>
                <c:pt idx="1">
                  <c:v>5.5000000000000007E-2</c:v>
                </c:pt>
                <c:pt idx="2">
                  <c:v>6.0496559059059068E-2</c:v>
                </c:pt>
                <c:pt idx="3">
                  <c:v>6.6538267885334276E-2</c:v>
                </c:pt>
                <c:pt idx="4">
                  <c:v>7.3178319869783459E-2</c:v>
                </c:pt>
                <c:pt idx="5">
                  <c:v>8.0474914928215582E-2</c:v>
                </c:pt>
                <c:pt idx="6">
                  <c:v>8.8491691874040046E-2</c:v>
                </c:pt>
                <c:pt idx="7">
                  <c:v>9.7298189773631694E-2</c:v>
                </c:pt>
                <c:pt idx="8">
                  <c:v>0.1069703383155961</c:v>
                </c:pt>
                <c:pt idx="9">
                  <c:v>0.1175909766781606</c:v>
                </c:pt>
                <c:pt idx="10">
                  <c:v>0.12925039967944549</c:v>
                </c:pt>
                <c:pt idx="11">
                  <c:v>0.14204692911345948</c:v>
                </c:pt>
                <c:pt idx="12">
                  <c:v>0.15608750707593089</c:v>
                </c:pt>
                <c:pt idx="13">
                  <c:v>0.17148830672958559</c:v>
                </c:pt>
                <c:pt idx="14">
                  <c:v>0.18837535430465208</c:v>
                </c:pt>
                <c:pt idx="15">
                  <c:v>0.20688515412922129</c:v>
                </c:pt>
                <c:pt idx="16">
                  <c:v>0.22716530608375943</c:v>
                </c:pt>
                <c:pt idx="17">
                  <c:v>0.2493751020198606</c:v>
                </c:pt>
                <c:pt idx="18">
                  <c:v>0.27368608431943797</c:v>
                </c:pt>
                <c:pt idx="19">
                  <c:v>0.30028254584269243</c:v>
                </c:pt>
                <c:pt idx="20">
                  <c:v>0.32936194597239776</c:v>
                </c:pt>
                <c:pt idx="21">
                  <c:v>0.36113521226992451</c:v>
                </c:pt>
                <c:pt idx="22">
                  <c:v>0.39582689139434574</c:v>
                </c:pt>
                <c:pt idx="23">
                  <c:v>0.43367510640640594</c:v>
                </c:pt>
                <c:pt idx="24">
                  <c:v>0.47493127042963845</c:v>
                </c:pt>
                <c:pt idx="25">
                  <c:v>0.5198594989711508</c:v>
                </c:pt>
                <c:pt idx="26">
                  <c:v>0.56873565518643898</c:v>
                </c:pt>
                <c:pt idx="27">
                  <c:v>0.62184595427159817</c:v>
                </c:pt>
                <c:pt idx="28">
                  <c:v>0.67948504536596366</c:v>
                </c:pt>
                <c:pt idx="29">
                  <c:v>0.7419534823763092</c:v>
                </c:pt>
                <c:pt idx="30">
                  <c:v>0.80955448968891519</c:v>
                </c:pt>
                <c:pt idx="31">
                  <c:v>0.88258992571201578</c:v>
                </c:pt>
                <c:pt idx="32">
                  <c:v>0.96135534769540143</c:v>
                </c:pt>
                <c:pt idx="33">
                  <c:v>1.0461340866323205</c:v>
                </c:pt>
                <c:pt idx="34">
                  <c:v>1.1371902527926236</c:v>
                </c:pt>
                <c:pt idx="35">
                  <c:v>1.2347606122594197</c:v>
                </c:pt>
                <c:pt idx="36">
                  <c:v>1.3390453045192272</c:v>
                </c:pt>
                <c:pt idx="37">
                  <c:v>1.4501974124105397</c:v>
                </c:pt>
                <c:pt idx="38">
                  <c:v>1.5683114500449555</c:v>
                </c:pt>
                <c:pt idx="39">
                  <c:v>1.6934109026483803</c:v>
                </c:pt>
                <c:pt idx="40">
                  <c:v>1.8254350347611998</c:v>
                </c:pt>
                <c:pt idx="41">
                  <c:v>1.9642252787994665</c:v>
                </c:pt>
                <c:pt idx="42">
                  <c:v>2.1095116218958827</c:v>
                </c:pt>
                <c:pt idx="43">
                  <c:v>2.2608995204691213</c:v>
                </c:pt>
                <c:pt idx="44">
                  <c:v>2.4178579820524386</c:v>
                </c:pt>
                <c:pt idx="45">
                  <c:v>2.5797095530563836</c:v>
                </c:pt>
                <c:pt idx="46">
                  <c:v>2.7456230276074733</c:v>
                </c:pt>
                <c:pt idx="47">
                  <c:v>2.9146097329941529</c:v>
                </c:pt>
                <c:pt idx="48">
                  <c:v>3.0855242375669669</c:v>
                </c:pt>
                <c:pt idx="49">
                  <c:v>3.2570702541624734</c:v>
                </c:pt>
                <c:pt idx="50">
                  <c:v>3.4278123662190993</c:v>
                </c:pt>
                <c:pt idx="51">
                  <c:v>3.5961939799466367</c:v>
                </c:pt>
                <c:pt idx="52">
                  <c:v>3.7605616068642549</c:v>
                </c:pt>
                <c:pt idx="53">
                  <c:v>3.9191952185500947</c:v>
                </c:pt>
                <c:pt idx="54">
                  <c:v>4.0703440112534279</c:v>
                </c:pt>
                <c:pt idx="55">
                  <c:v>4.2122665030469939</c:v>
                </c:pt>
                <c:pt idx="56">
                  <c:v>4.3432734983097605</c:v>
                </c:pt>
                <c:pt idx="57">
                  <c:v>4.4617721343966883</c:v>
                </c:pt>
                <c:pt idx="58">
                  <c:v>4.5663090120770686</c:v>
                </c:pt>
                <c:pt idx="59">
                  <c:v>4.6556103355937681</c:v>
                </c:pt>
                <c:pt idx="60">
                  <c:v>4.7286170679203918</c:v>
                </c:pt>
                <c:pt idx="61">
                  <c:v>4.7845133432698237</c:v>
                </c:pt>
                <c:pt idx="62">
                  <c:v>4.8227467555593719</c:v>
                </c:pt>
                <c:pt idx="63">
                  <c:v>4.8430396254262646</c:v>
                </c:pt>
                <c:pt idx="64">
                  <c:v>4.8453908943533692</c:v>
                </c:pt>
                <c:pt idx="65">
                  <c:v>4.8300688511931327</c:v>
                </c:pt>
                <c:pt idx="66">
                  <c:v>4.7975954132816474</c:v>
                </c:pt>
                <c:pt idx="67">
                  <c:v>4.7487231180203526</c:v>
                </c:pt>
                <c:pt idx="68">
                  <c:v>4.6844063000152074</c:v>
                </c:pt>
                <c:pt idx="69">
                  <c:v>4.6057681172070231</c:v>
                </c:pt>
                <c:pt idx="70">
                  <c:v>4.5140651456533254</c:v>
                </c:pt>
                <c:pt idx="71">
                  <c:v>4.410651198758698</c:v>
                </c:pt>
                <c:pt idx="72">
                  <c:v>4.2969418647012168</c:v>
                </c:pt>
                <c:pt idx="73">
                  <c:v>4.1743810232181167</c:v>
                </c:pt>
                <c:pt idx="74">
                  <c:v>4.0444103290941138</c:v>
                </c:pt>
                <c:pt idx="75">
                  <c:v>3.9084423621239788</c:v>
                </c:pt>
                <c:pt idx="76">
                  <c:v>3.7678378651826581</c:v>
                </c:pt>
                <c:pt idx="77">
                  <c:v>3.6238872408302947</c:v>
                </c:pt>
                <c:pt idx="78">
                  <c:v>3.4777962640302</c:v>
                </c:pt>
                <c:pt idx="79">
                  <c:v>3.3306757998098306</c:v>
                </c:pt>
                <c:pt idx="80">
                  <c:v>3.1835351910216247</c:v>
                </c:pt>
                <c:pt idx="81">
                  <c:v>3.0372789001258407</c:v>
                </c:pt>
                <c:pt idx="82">
                  <c:v>2.8927059450745385</c:v>
                </c:pt>
                <c:pt idx="83">
                  <c:v>2.7505116565548202</c:v>
                </c:pt>
                <c:pt idx="84">
                  <c:v>2.611291295246652</c:v>
                </c:pt>
                <c:pt idx="85">
                  <c:v>2.4755450967868673</c:v>
                </c:pt>
                <c:pt idx="86">
                  <c:v>2.3436843528859814</c:v>
                </c:pt>
                <c:pt idx="87">
                  <c:v>2.2160381844979393</c:v>
                </c:pt>
                <c:pt idx="88">
                  <c:v>2.0928607130633754</c:v>
                </c:pt>
                <c:pt idx="89">
                  <c:v>1.9743383855723615</c:v>
                </c:pt>
                <c:pt idx="90">
                  <c:v>1.8605972563407793</c:v>
                </c:pt>
                <c:pt idx="91">
                  <c:v>1.751710071536537</c:v>
                </c:pt>
                <c:pt idx="92">
                  <c:v>1.6477030408111872</c:v>
                </c:pt>
                <c:pt idx="93">
                  <c:v>1.5485622135470529</c:v>
                </c:pt>
                <c:pt idx="94">
                  <c:v>1.4542394052266077</c:v>
                </c:pt>
                <c:pt idx="95">
                  <c:v>1.3646576425184069</c:v>
                </c:pt>
                <c:pt idx="96">
                  <c:v>1.2797161142553317</c:v>
                </c:pt>
                <c:pt idx="97">
                  <c:v>1.1992946300451235</c:v>
                </c:pt>
                <c:pt idx="98">
                  <c:v>1.1232575993235854</c:v>
                </c:pt>
                <c:pt idx="99">
                  <c:v>1.0514575517590037</c:v>
                </c:pt>
              </c:numCache>
            </c:numRef>
          </c:val>
          <c:smooth val="0"/>
          <c:extLst>
            <c:ext xmlns:c16="http://schemas.microsoft.com/office/drawing/2014/chart" uri="{C3380CC4-5D6E-409C-BE32-E72D297353CC}">
              <c16:uniqueId val="{00000000-909C-4337-9A7F-87711717C697}"/>
            </c:ext>
          </c:extLst>
        </c:ser>
        <c:ser>
          <c:idx val="1"/>
          <c:order val="1"/>
          <c:spPr>
            <a:ln w="28575" cap="rnd">
              <a:solidFill>
                <a:schemeClr val="accent2"/>
              </a:solidFill>
              <a:round/>
            </a:ln>
            <a:effectLst/>
          </c:spPr>
          <c:marker>
            <c:symbol val="none"/>
          </c:marker>
          <c:val>
            <c:numRef>
              <c:f>'SIR GJ'!$V$6:$V$105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909C-4337-9A7F-87711717C697}"/>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GJ'!$AG$6:$AG$105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975.83264134871263</c:v>
                </c:pt>
                <c:pt idx="11">
                  <c:v>971.91363814617068</c:v>
                </c:pt>
                <c:pt idx="12">
                  <c:v>967.64267718434883</c:v>
                </c:pt>
                <c:pt idx="13">
                  <c:v>962.99408811996659</c:v>
                </c:pt>
                <c:pt idx="14">
                  <c:v>957.94150839322401</c:v>
                </c:pt>
                <c:pt idx="15">
                  <c:v>952.45811857101205</c:v>
                </c:pt>
                <c:pt idx="16">
                  <c:v>946.51693498214365</c:v>
                </c:pt>
                <c:pt idx="17">
                  <c:v>940.09116455784829</c:v>
                </c:pt>
                <c:pt idx="18">
                  <c:v>933.1546255869888</c:v>
                </c:pt>
                <c:pt idx="19">
                  <c:v>925.68223631300805</c:v>
                </c:pt>
                <c:pt idx="20">
                  <c:v>917.65057086028116</c:v>
                </c:pt>
                <c:pt idx="21">
                  <c:v>909.03847883057733</c:v>
                </c:pt>
                <c:pt idx="22">
                  <c:v>899.82776104972913</c:v>
                </c:pt>
                <c:pt idx="23">
                  <c:v>890.00388942861105</c:v>
                </c:pt>
                <c:pt idx="24">
                  <c:v>879.55675387324277</c:v>
                </c:pt>
                <c:pt idx="25">
                  <c:v>868.48141387895248</c:v>
                </c:pt>
                <c:pt idx="26">
                  <c:v>856.77882722596928</c:v>
                </c:pt>
                <c:pt idx="27">
                  <c:v>844.45652351925742</c:v>
                </c:pt>
                <c:pt idx="28">
                  <c:v>831.52918673297177</c:v>
                </c:pt>
                <c:pt idx="29">
                  <c:v>818.01910902682835</c:v>
                </c:pt>
                <c:pt idx="30">
                  <c:v>803.9564784809337</c:v>
                </c:pt>
                <c:pt idx="31">
                  <c:v>789.37946653423592</c:v>
                </c:pt>
                <c:pt idx="32">
                  <c:v>774.33408710801359</c:v>
                </c:pt>
                <c:pt idx="33">
                  <c:v>758.8738086689317</c:v>
                </c:pt>
                <c:pt idx="34">
                  <c:v>743.05891250661205</c:v>
                </c:pt>
                <c:pt idx="35">
                  <c:v>726.95560456018063</c:v>
                </c:pt>
                <c:pt idx="36">
                  <c:v>710.6349031661814</c:v>
                </c:pt>
                <c:pt idx="37">
                  <c:v>694.1713397934476</c:v>
                </c:pt>
                <c:pt idx="38">
                  <c:v>677.64152274272726</c:v>
                </c:pt>
                <c:pt idx="39">
                  <c:v>661.12262356016515</c:v>
                </c:pt>
                <c:pt idx="40">
                  <c:v>644.69085145915278</c:v>
                </c:pt>
                <c:pt idx="41">
                  <c:v>628.4199817243275</c:v>
                </c:pt>
                <c:pt idx="42">
                  <c:v>612.37999979533834</c:v>
                </c:pt>
                <c:pt idx="43">
                  <c:v>596.63591397692903</c:v>
                </c:pt>
                <c:pt idx="44">
                  <c:v>581.24677747269493</c:v>
                </c:pt>
                <c:pt idx="45">
                  <c:v>566.26494601420552</c:v>
                </c:pt>
                <c:pt idx="46">
                  <c:v>551.73558222351971</c:v>
                </c:pt>
                <c:pt idx="47">
                  <c:v>537.69640341519141</c:v>
                </c:pt>
                <c:pt idx="48">
                  <c:v>524.17765698915036</c:v>
                </c:pt>
                <c:pt idx="49">
                  <c:v>511.20229771131272</c:v>
                </c:pt>
                <c:pt idx="50">
                  <c:v>498.78633444599916</c:v>
                </c:pt>
                <c:pt idx="51">
                  <c:v>486.93931033050808</c:v>
                </c:pt>
                <c:pt idx="52">
                  <c:v>475.6648796883299</c:v>
                </c:pt>
                <c:pt idx="53">
                  <c:v>464.96144666483752</c:v>
                </c:pt>
                <c:pt idx="54">
                  <c:v>454.82283402410644</c:v>
                </c:pt>
                <c:pt idx="55">
                  <c:v>445.23895513303728</c:v>
                </c:pt>
                <c:pt idx="56">
                  <c:v>436.19646729598088</c:v>
                </c:pt>
                <c:pt idx="57">
                  <c:v>427.67938980464879</c:v>
                </c:pt>
                <c:pt idx="58">
                  <c:v>419.669674969352</c:v>
                </c:pt>
                <c:pt idx="59">
                  <c:v>412.14772475530793</c:v>
                </c:pt>
                <c:pt idx="60">
                  <c:v>405.09284932784902</c:v>
                </c:pt>
                <c:pt idx="61">
                  <c:v>398.4836667676098</c:v>
                </c:pt>
                <c:pt idx="62">
                  <c:v>392.29844547160764</c:v>
                </c:pt>
                <c:pt idx="63">
                  <c:v>386.51539237249301</c:v>
                </c:pt>
                <c:pt idx="64">
                  <c:v>381.11289117448808</c:v>
                </c:pt>
                <c:pt idx="65">
                  <c:v>376.06969541857217</c:v>
                </c:pt>
                <c:pt idx="66">
                  <c:v>371.36508144810801</c:v>
                </c:pt>
                <c:pt idx="67">
                  <c:v>366.97896633818715</c:v>
                </c:pt>
                <c:pt idx="68">
                  <c:v>362.89199565463946</c:v>
                </c:pt>
                <c:pt idx="69">
                  <c:v>359.08560558586152</c:v>
                </c:pt>
                <c:pt idx="70">
                  <c:v>355.54206359325786</c:v>
                </c:pt>
                <c:pt idx="71">
                  <c:v>352.24449129307288</c:v>
                </c:pt>
                <c:pt idx="72">
                  <c:v>349.17687284223183</c:v>
                </c:pt>
                <c:pt idx="73">
                  <c:v>346.32405167340954</c:v>
                </c:pt>
                <c:pt idx="74">
                  <c:v>343.6717180229216</c:v>
                </c:pt>
                <c:pt idx="75">
                  <c:v>341.20638932690593</c:v>
                </c:pt>
                <c:pt idx="76">
                  <c:v>338.91538523040703</c:v>
                </c:pt>
                <c:pt idx="77">
                  <c:v>336.78679866135661</c:v>
                </c:pt>
                <c:pt idx="78">
                  <c:v>334.80946416609419</c:v>
                </c:pt>
                <c:pt idx="79">
                  <c:v>332.97292448280081</c:v>
                </c:pt>
                <c:pt idx="80">
                  <c:v>331.26739614110801</c:v>
                </c:pt>
                <c:pt idx="81">
                  <c:v>329.68373471694383</c:v>
                </c:pt>
                <c:pt idx="82">
                  <c:v>328.21340023804305</c:v>
                </c:pt>
                <c:pt idx="83">
                  <c:v>326.84842312423518</c:v>
                </c:pt>
                <c:pt idx="84">
                  <c:v>325.58137095458295</c:v>
                </c:pt>
                <c:pt idx="85">
                  <c:v>324.40531627788658</c:v>
                </c:pt>
                <c:pt idx="86">
                  <c:v>323.31380562149894</c:v>
                </c:pt>
                <c:pt idx="87">
                  <c:v>322.30082980360584</c:v>
                </c:pt>
                <c:pt idx="88">
                  <c:v>321.36079561419422</c:v>
                </c:pt>
                <c:pt idx="89">
                  <c:v>320.48849889819957</c:v>
                </c:pt>
                <c:pt idx="90">
                  <c:v>319.67909904937699</c:v>
                </c:pt>
                <c:pt idx="91">
                  <c:v>318.92809490407342</c:v>
                </c:pt>
                <c:pt idx="92">
                  <c:v>318.23130200927937</c:v>
                </c:pt>
                <c:pt idx="93">
                  <c:v>317.58483122825845</c:v>
                </c:pt>
                <c:pt idx="94">
                  <c:v>316.98506863897933</c:v>
                </c:pt>
                <c:pt idx="95">
                  <c:v>316.42865667492492</c:v>
                </c:pt>
                <c:pt idx="96">
                  <c:v>315.91247645413767</c:v>
                </c:pt>
                <c:pt idx="97">
                  <c:v>315.43363124017799</c:v>
                </c:pt>
                <c:pt idx="98">
                  <c:v>314.98943097770103</c:v>
                </c:pt>
                <c:pt idx="99">
                  <c:v>314.57737784532037</c:v>
                </c:pt>
              </c:numCache>
            </c:numRef>
          </c:val>
          <c:smooth val="0"/>
          <c:extLst>
            <c:ext xmlns:c16="http://schemas.microsoft.com/office/drawing/2014/chart" uri="{C3380CC4-5D6E-409C-BE32-E72D297353CC}">
              <c16:uniqueId val="{00000000-F0C0-4754-A058-657D0F7B6122}"/>
            </c:ext>
          </c:extLst>
        </c:ser>
        <c:ser>
          <c:idx val="1"/>
          <c:order val="1"/>
          <c:spPr>
            <a:ln w="28575" cap="rnd">
              <a:solidFill>
                <a:schemeClr val="accent2"/>
              </a:solidFill>
              <a:round/>
            </a:ln>
            <a:effectLst/>
          </c:spPr>
          <c:marker>
            <c:symbol val="none"/>
          </c:marker>
          <c:val>
            <c:numRef>
              <c:f>'SIR GJ'!$AH$6:$AH$105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16.048178892348986</c:v>
                </c:pt>
                <c:pt idx="11">
                  <c:v>17.559955261038571</c:v>
                </c:pt>
                <c:pt idx="12">
                  <c:v>19.196922933704602</c:v>
                </c:pt>
                <c:pt idx="13">
                  <c:v>20.96597355803118</c:v>
                </c:pt>
                <c:pt idx="14">
                  <c:v>22.87365725106914</c:v>
                </c:pt>
                <c:pt idx="15">
                  <c:v>24.925998485620674</c:v>
                </c:pt>
                <c:pt idx="16">
                  <c:v>27.128282301645982</c:v>
                </c:pt>
                <c:pt idx="17">
                  <c:v>29.484810380694448</c:v>
                </c:pt>
                <c:pt idx="18">
                  <c:v>31.998627794449732</c:v>
                </c:pt>
                <c:pt idx="19">
                  <c:v>34.671222899263036</c:v>
                </c:pt>
                <c:pt idx="20">
                  <c:v>37.502204917100457</c:v>
                </c:pt>
                <c:pt idx="21">
                  <c:v>40.488966209239209</c:v>
                </c:pt>
                <c:pt idx="22">
                  <c:v>43.626339058701539</c:v>
                </c:pt>
                <c:pt idx="23">
                  <c:v>46.906259821014366</c:v>
                </c:pt>
                <c:pt idx="24">
                  <c:v>50.317456403230523</c:v>
                </c:pt>
                <c:pt idx="25">
                  <c:v>53.845177937036198</c:v>
                </c:pt>
                <c:pt idx="26">
                  <c:v>57.470987899463999</c:v>
                </c:pt>
                <c:pt idx="27">
                  <c:v>61.172643421256268</c:v>
                </c:pt>
                <c:pt idx="28">
                  <c:v>64.924083694353428</c:v>
                </c:pt>
                <c:pt idx="29">
                  <c:v>68.69554884634384</c:v>
                </c:pt>
                <c:pt idx="30">
                  <c:v>72.453847065286951</c:v>
                </c:pt>
                <c:pt idx="31">
                  <c:v>76.162781952191665</c:v>
                </c:pt>
                <c:pt idx="32">
                  <c:v>79.783744085585241</c:v>
                </c:pt>
                <c:pt idx="33">
                  <c:v>83.276460911829304</c:v>
                </c:pt>
                <c:pt idx="34">
                  <c:v>86.599887937374561</c:v>
                </c:pt>
                <c:pt idx="35">
                  <c:v>89.713212693199807</c:v>
                </c:pt>
                <c:pt idx="36">
                  <c:v>92.576932183219128</c:v>
                </c:pt>
                <c:pt idx="37">
                  <c:v>95.153955728470009</c:v>
                </c:pt>
                <c:pt idx="38">
                  <c:v>97.41067941991983</c:v>
                </c:pt>
                <c:pt idx="39">
                  <c:v>99.317976689493946</c:v>
                </c:pt>
                <c:pt idx="40">
                  <c:v>100.85205228708226</c:v>
                </c:pt>
                <c:pt idx="41">
                  <c:v>101.99511417884526</c:v>
                </c:pt>
                <c:pt idx="42">
                  <c:v>102.73582898100761</c:v>
                </c:pt>
                <c:pt idx="43">
                  <c:v>103.06954045226573</c:v>
                </c:pt>
                <c:pt idx="44">
                  <c:v>102.99824588866001</c:v>
                </c:pt>
                <c:pt idx="45">
                  <c:v>102.53034046385046</c:v>
                </c:pt>
                <c:pt idx="46">
                  <c:v>101.68015318495868</c:v>
                </c:pt>
                <c:pt idx="47">
                  <c:v>100.46730901554317</c:v>
                </c:pt>
                <c:pt idx="48">
                  <c:v>98.91595908925278</c:v>
                </c:pt>
                <c:pt idx="49">
                  <c:v>97.05392450370249</c:v>
                </c:pt>
                <c:pt idx="50">
                  <c:v>94.911799093460687</c:v>
                </c:pt>
                <c:pt idx="51">
                  <c:v>92.522053344932658</c:v>
                </c:pt>
                <c:pt idx="52">
                  <c:v>89.918175985370937</c:v>
                </c:pt>
                <c:pt idx="53">
                  <c:v>87.133882611057672</c:v>
                </c:pt>
                <c:pt idx="54">
                  <c:v>84.202412860130138</c:v>
                </c:pt>
                <c:pt idx="55">
                  <c:v>81.155929822179758</c:v>
                </c:pt>
                <c:pt idx="56">
                  <c:v>78.025028185909207</c:v>
                </c:pt>
                <c:pt idx="57">
                  <c:v>74.838351449354889</c:v>
                </c:pt>
                <c:pt idx="58">
                  <c:v>71.62231356724844</c:v>
                </c:pt>
                <c:pt idx="59">
                  <c:v>68.400916746205255</c:v>
                </c:pt>
                <c:pt idx="60">
                  <c:v>65.195654661733357</c:v>
                </c:pt>
                <c:pt idx="61">
                  <c:v>62.025489022712605</c:v>
                </c:pt>
                <c:pt idx="62">
                  <c:v>58.906886965307883</c:v>
                </c:pt>
                <c:pt idx="63">
                  <c:v>55.85390701962632</c:v>
                </c:pt>
                <c:pt idx="64">
                  <c:v>52.878322164687276</c:v>
                </c:pt>
                <c:pt idx="65">
                  <c:v>49.989769595900093</c:v>
                </c:pt>
                <c:pt idx="66">
                  <c:v>47.19591812697923</c:v>
                </c:pt>
                <c:pt idx="67">
                  <c:v>44.502645517853232</c:v>
                </c:pt>
                <c:pt idx="68">
                  <c:v>41.914219373722929</c:v>
                </c:pt>
                <c:pt idx="69">
                  <c:v>39.433476536442434</c:v>
                </c:pt>
                <c:pt idx="70">
                  <c:v>37.061997048579748</c:v>
                </c:pt>
                <c:pt idx="71">
                  <c:v>34.800269791477788</c:v>
                </c:pt>
                <c:pt idx="72">
                  <c:v>32.647847773597157</c:v>
                </c:pt>
                <c:pt idx="73">
                  <c:v>30.603491776379872</c:v>
                </c:pt>
                <c:pt idx="74">
                  <c:v>28.665301660410812</c:v>
                </c:pt>
                <c:pt idx="75">
                  <c:v>26.83083510736488</c:v>
                </c:pt>
                <c:pt idx="76">
                  <c:v>25.097213937759037</c:v>
                </c:pt>
                <c:pt idx="77">
                  <c:v>23.46121841614562</c:v>
                </c:pt>
                <c:pt idx="78">
                  <c:v>21.919370148986175</c:v>
                </c:pt>
                <c:pt idx="79">
                  <c:v>20.468004309931626</c:v>
                </c:pt>
                <c:pt idx="80">
                  <c:v>19.1033320051347</c:v>
                </c:pt>
                <c:pt idx="81">
                  <c:v>17.821493628528675</c:v>
                </c:pt>
                <c:pt idx="82">
                  <c:v>16.618604063150162</c:v>
                </c:pt>
                <c:pt idx="83">
                  <c:v>15.490790567485512</c:v>
                </c:pt>
                <c:pt idx="84">
                  <c:v>14.434224152014941</c:v>
                </c:pt>
                <c:pt idx="85">
                  <c:v>13.445145205909091</c:v>
                </c:pt>
                <c:pt idx="86">
                  <c:v>12.519884081410376</c:v>
                </c:pt>
                <c:pt idx="87">
                  <c:v>11.654877287091917</c:v>
                </c:pt>
                <c:pt idx="88">
                  <c:v>10.846679883439773</c:v>
                </c:pt>
                <c:pt idx="89">
                  <c:v>10.091974616918472</c:v>
                </c:pt>
                <c:pt idx="90">
                  <c:v>9.3875782732032569</c:v>
                </c:pt>
                <c:pt idx="91">
                  <c:v>8.7304456775263528</c:v>
                </c:pt>
                <c:pt idx="92">
                  <c:v>8.1176717206914404</c:v>
                </c:pt>
                <c:pt idx="93">
                  <c:v>7.5464917436086321</c:v>
                </c:pt>
                <c:pt idx="94">
                  <c:v>7.0142805713464647</c:v>
                </c:pt>
                <c:pt idx="95">
                  <c:v>6.5185504496988784</c:v>
                </c:pt>
                <c:pt idx="96">
                  <c:v>6.0569481030313197</c:v>
                </c:pt>
                <c:pt idx="97">
                  <c:v>5.6272511015362854</c:v>
                </c:pt>
                <c:pt idx="98">
                  <c:v>5.2273636987827903</c:v>
                </c:pt>
                <c:pt idx="99">
                  <c:v>4.8553122763460221</c:v>
                </c:pt>
              </c:numCache>
            </c:numRef>
          </c:val>
          <c:smooth val="0"/>
          <c:extLst>
            <c:ext xmlns:c16="http://schemas.microsoft.com/office/drawing/2014/chart" uri="{C3380CC4-5D6E-409C-BE32-E72D297353CC}">
              <c16:uniqueId val="{00000001-F0C0-4754-A058-657D0F7B6122}"/>
            </c:ext>
          </c:extLst>
        </c:ser>
        <c:ser>
          <c:idx val="2"/>
          <c:order val="2"/>
          <c:spPr>
            <a:ln w="28575" cap="rnd">
              <a:solidFill>
                <a:schemeClr val="accent3"/>
              </a:solidFill>
              <a:round/>
            </a:ln>
            <a:effectLst/>
          </c:spPr>
          <c:marker>
            <c:symbol val="none"/>
          </c:marker>
          <c:val>
            <c:numRef>
              <c:f>'SIR GJ'!$AI$6:$AI$105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10.526406592790714</c:v>
                </c:pt>
                <c:pt idx="12">
                  <c:v>13.1603998819465</c:v>
                </c:pt>
                <c:pt idx="13">
                  <c:v>16.03993832200219</c:v>
                </c:pt>
                <c:pt idx="14">
                  <c:v>19.184834355706865</c:v>
                </c:pt>
                <c:pt idx="15">
                  <c:v>22.615882943367236</c:v>
                </c:pt>
                <c:pt idx="16">
                  <c:v>26.354782716210337</c:v>
                </c:pt>
                <c:pt idx="17">
                  <c:v>30.424025061457236</c:v>
                </c:pt>
                <c:pt idx="18">
                  <c:v>34.846746618561404</c:v>
                </c:pt>
                <c:pt idx="19">
                  <c:v>39.646540787728867</c:v>
                </c:pt>
                <c:pt idx="20">
                  <c:v>44.847224222618323</c:v>
                </c:pt>
                <c:pt idx="21">
                  <c:v>50.472554960183388</c:v>
                </c:pt>
                <c:pt idx="22">
                  <c:v>56.54589989156927</c:v>
                </c:pt>
                <c:pt idx="23">
                  <c:v>63.089850750374502</c:v>
                </c:pt>
                <c:pt idx="24">
                  <c:v>70.125789723526651</c:v>
                </c:pt>
                <c:pt idx="25">
                  <c:v>77.673408184011237</c:v>
                </c:pt>
                <c:pt idx="26">
                  <c:v>85.750184874566671</c:v>
                </c:pt>
                <c:pt idx="27">
                  <c:v>94.370833059486273</c:v>
                </c:pt>
                <c:pt idx="28">
                  <c:v>103.54672957267471</c:v>
                </c:pt>
                <c:pt idx="29">
                  <c:v>113.28534212682771</c:v>
                </c:pt>
                <c:pt idx="30">
                  <c:v>123.5896744537793</c:v>
                </c:pt>
                <c:pt idx="31">
                  <c:v>134.45775151357233</c:v>
                </c:pt>
                <c:pt idx="32">
                  <c:v>145.88216880640107</c:v>
                </c:pt>
                <c:pt idx="33">
                  <c:v>157.84973041923885</c:v>
                </c:pt>
                <c:pt idx="34">
                  <c:v>170.34119955601324</c:v>
                </c:pt>
                <c:pt idx="35">
                  <c:v>183.33118274661942</c:v>
                </c:pt>
                <c:pt idx="36">
                  <c:v>196.78816465059938</c:v>
                </c:pt>
                <c:pt idx="37">
                  <c:v>210.67470447808225</c:v>
                </c:pt>
                <c:pt idx="38">
                  <c:v>224.94779783735274</c:v>
                </c:pt>
                <c:pt idx="39">
                  <c:v>239.5593997503407</c:v>
                </c:pt>
                <c:pt idx="40">
                  <c:v>254.4570962537648</c:v>
                </c:pt>
                <c:pt idx="41">
                  <c:v>269.58490409682713</c:v>
                </c:pt>
                <c:pt idx="42">
                  <c:v>284.88417122365394</c:v>
                </c:pt>
                <c:pt idx="43">
                  <c:v>300.2945455708051</c:v>
                </c:pt>
                <c:pt idx="44">
                  <c:v>315.75497663864496</c:v>
                </c:pt>
                <c:pt idx="45">
                  <c:v>331.20471352194397</c:v>
                </c:pt>
                <c:pt idx="46">
                  <c:v>346.58426459152156</c:v>
                </c:pt>
                <c:pt idx="47">
                  <c:v>361.83628756926538</c:v>
                </c:pt>
                <c:pt idx="48">
                  <c:v>376.90638392159684</c:v>
                </c:pt>
                <c:pt idx="49">
                  <c:v>391.74377778498479</c:v>
                </c:pt>
                <c:pt idx="50">
                  <c:v>406.30186646054017</c:v>
                </c:pt>
                <c:pt idx="51">
                  <c:v>420.53863632455926</c:v>
                </c:pt>
                <c:pt idx="52">
                  <c:v>434.41694432629919</c:v>
                </c:pt>
                <c:pt idx="53">
                  <c:v>447.90467072410485</c:v>
                </c:pt>
                <c:pt idx="54">
                  <c:v>460.97475311576352</c:v>
                </c:pt>
                <c:pt idx="55">
                  <c:v>473.60511504478302</c:v>
                </c:pt>
                <c:pt idx="56">
                  <c:v>485.77850451810997</c:v>
                </c:pt>
                <c:pt idx="57">
                  <c:v>497.48225874599638</c:v>
                </c:pt>
                <c:pt idx="58">
                  <c:v>508.7080114633996</c:v>
                </c:pt>
                <c:pt idx="59">
                  <c:v>519.45135849848691</c:v>
                </c:pt>
                <c:pt idx="60">
                  <c:v>529.7114960104177</c:v>
                </c:pt>
                <c:pt idx="61">
                  <c:v>539.49084420967768</c:v>
                </c:pt>
                <c:pt idx="62">
                  <c:v>548.79466756308454</c:v>
                </c:pt>
                <c:pt idx="63">
                  <c:v>557.63070060788073</c:v>
                </c:pt>
                <c:pt idx="64">
                  <c:v>566.00878666082463</c:v>
                </c:pt>
                <c:pt idx="65">
                  <c:v>573.94053498552773</c:v>
                </c:pt>
                <c:pt idx="66">
                  <c:v>581.43900042491271</c:v>
                </c:pt>
                <c:pt idx="67">
                  <c:v>588.51838814395956</c:v>
                </c:pt>
                <c:pt idx="68">
                  <c:v>595.19378497163757</c:v>
                </c:pt>
                <c:pt idx="69">
                  <c:v>601.48091787769602</c:v>
                </c:pt>
                <c:pt idx="70">
                  <c:v>607.39593935816242</c:v>
                </c:pt>
                <c:pt idx="71">
                  <c:v>612.9552389154494</c:v>
                </c:pt>
                <c:pt idx="72">
                  <c:v>618.17527938417106</c:v>
                </c:pt>
                <c:pt idx="73">
                  <c:v>623.07245655021063</c:v>
                </c:pt>
                <c:pt idx="74">
                  <c:v>627.66298031666759</c:v>
                </c:pt>
                <c:pt idx="75">
                  <c:v>631.9627755657292</c:v>
                </c:pt>
                <c:pt idx="76">
                  <c:v>635.98740083183395</c:v>
                </c:pt>
                <c:pt idx="77">
                  <c:v>639.75198292249786</c:v>
                </c:pt>
                <c:pt idx="78">
                  <c:v>643.27116568491965</c:v>
                </c:pt>
                <c:pt idx="79">
                  <c:v>646.55907120726761</c:v>
                </c:pt>
                <c:pt idx="80">
                  <c:v>649.62927185375736</c:v>
                </c:pt>
                <c:pt idx="81">
                  <c:v>652.49477165452754</c:v>
                </c:pt>
                <c:pt idx="82">
                  <c:v>655.16799569880686</c:v>
                </c:pt>
                <c:pt idx="83">
                  <c:v>657.6607863082794</c:v>
                </c:pt>
                <c:pt idx="84">
                  <c:v>659.98440489340226</c:v>
                </c:pt>
                <c:pt idx="85">
                  <c:v>662.14953851620453</c:v>
                </c:pt>
                <c:pt idx="86">
                  <c:v>664.16631029709094</c:v>
                </c:pt>
                <c:pt idx="87">
                  <c:v>666.0442929093025</c:v>
                </c:pt>
                <c:pt idx="88">
                  <c:v>667.79252450236629</c:v>
                </c:pt>
                <c:pt idx="89">
                  <c:v>669.41952648488223</c:v>
                </c:pt>
                <c:pt idx="90">
                  <c:v>670.93332267742005</c:v>
                </c:pt>
                <c:pt idx="91">
                  <c:v>672.34145941840052</c:v>
                </c:pt>
                <c:pt idx="92">
                  <c:v>673.65102627002943</c:v>
                </c:pt>
                <c:pt idx="93">
                  <c:v>674.86867702813311</c:v>
                </c:pt>
                <c:pt idx="94">
                  <c:v>676.00065078967441</c:v>
                </c:pt>
                <c:pt idx="95">
                  <c:v>677.05279287537633</c:v>
                </c:pt>
                <c:pt idx="96">
                  <c:v>678.03057544283115</c:v>
                </c:pt>
                <c:pt idx="97">
                  <c:v>678.9391176582858</c:v>
                </c:pt>
                <c:pt idx="98">
                  <c:v>679.7832053235162</c:v>
                </c:pt>
                <c:pt idx="99">
                  <c:v>680.56730987833362</c:v>
                </c:pt>
              </c:numCache>
            </c:numRef>
          </c:val>
          <c:smooth val="0"/>
          <c:extLst>
            <c:ext xmlns:c16="http://schemas.microsoft.com/office/drawing/2014/chart" uri="{C3380CC4-5D6E-409C-BE32-E72D297353CC}">
              <c16:uniqueId val="{00000002-F0C0-4754-A058-657D0F7B6122}"/>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GJ'!$AU$6:$AU$105</c:f>
              <c:numCache>
                <c:formatCode>#,##0.00</c:formatCode>
                <c:ptCount val="100"/>
                <c:pt idx="0">
                  <c:v>999</c:v>
                </c:pt>
                <c:pt idx="1">
                  <c:v>998.5</c:v>
                </c:pt>
                <c:pt idx="2">
                  <c:v>997.82535563751321</c:v>
                </c:pt>
                <c:pt idx="3">
                  <c:v>996.91541115469079</c:v>
                </c:pt>
                <c:pt idx="4">
                  <c:v>995.68872804323712</c:v>
                </c:pt>
                <c:pt idx="5">
                  <c:v>994.03619667014391</c:v>
                </c:pt>
                <c:pt idx="6">
                  <c:v>991.81205569050849</c:v>
                </c:pt>
                <c:pt idx="7">
                  <c:v>988.82234249381781</c:v>
                </c:pt>
                <c:pt idx="8">
                  <c:v>984.81032846764117</c:v>
                </c:pt>
                <c:pt idx="9">
                  <c:v>979.43867720519825</c:v>
                </c:pt>
                <c:pt idx="10">
                  <c:v>972.26854656313662</c:v>
                </c:pt>
                <c:pt idx="11">
                  <c:v>962.7368711166182</c:v>
                </c:pt>
                <c:pt idx="12">
                  <c:v>950.13495480759673</c:v>
                </c:pt>
                <c:pt idx="13">
                  <c:v>933.59470362256127</c:v>
                </c:pt>
                <c:pt idx="14">
                  <c:v>912.0936857512811</c:v>
                </c:pt>
                <c:pt idx="15">
                  <c:v>884.49652518449818</c:v>
                </c:pt>
                <c:pt idx="16">
                  <c:v>849.65617274877468</c:v>
                </c:pt>
                <c:pt idx="17">
                  <c:v>806.59950588921606</c:v>
                </c:pt>
                <c:pt idx="18">
                  <c:v>754.80825603386734</c:v>
                </c:pt>
                <c:pt idx="19">
                  <c:v>694.56685780465716</c:v>
                </c:pt>
                <c:pt idx="20">
                  <c:v>627.28011003044548</c:v>
                </c:pt>
                <c:pt idx="21">
                  <c:v>555.5914799462646</c:v>
                </c:pt>
                <c:pt idx="22">
                  <c:v>483.12680209625103</c:v>
                </c:pt>
                <c:pt idx="23">
                  <c:v>413.82345904593046</c:v>
                </c:pt>
                <c:pt idx="24">
                  <c:v>351.05668167080216</c:v>
                </c:pt>
                <c:pt idx="25">
                  <c:v>296.95322859952387</c:v>
                </c:pt>
                <c:pt idx="26">
                  <c:v>252.19034327424967</c:v>
                </c:pt>
                <c:pt idx="27">
                  <c:v>216.27006995412182</c:v>
                </c:pt>
                <c:pt idx="28">
                  <c:v>188.01534801857878</c:v>
                </c:pt>
                <c:pt idx="29">
                  <c:v>166.02544936699599</c:v>
                </c:pt>
                <c:pt idx="30">
                  <c:v>148.96787601100149</c:v>
                </c:pt>
                <c:pt idx="31">
                  <c:v>135.71107421994446</c:v>
                </c:pt>
                <c:pt idx="32">
                  <c:v>125.35352627830763</c:v>
                </c:pt>
                <c:pt idx="33">
                  <c:v>117.20228786052076</c:v>
                </c:pt>
                <c:pt idx="34">
                  <c:v>110.73460945352635</c:v>
                </c:pt>
                <c:pt idx="35">
                  <c:v>105.55921445442964</c:v>
                </c:pt>
                <c:pt idx="36">
                  <c:v>101.38349243457719</c:v>
                </c:pt>
                <c:pt idx="37">
                  <c:v>97.987844974018529</c:v>
                </c:pt>
                <c:pt idx="38">
                  <c:v>95.206430642952625</c:v>
                </c:pt>
                <c:pt idx="39">
                  <c:v>92.91301200221038</c:v>
                </c:pt>
                <c:pt idx="40">
                  <c:v>91.010650406212918</c:v>
                </c:pt>
                <c:pt idx="41">
                  <c:v>89.424221139576332</c:v>
                </c:pt>
                <c:pt idx="42">
                  <c:v>88.094966955451156</c:v>
                </c:pt>
                <c:pt idx="43">
                  <c:v>86.976516633765684</c:v>
                </c:pt>
                <c:pt idx="44">
                  <c:v>86.031955998681497</c:v>
                </c:pt>
                <c:pt idx="45">
                  <c:v>85.231657142406334</c:v>
                </c:pt>
                <c:pt idx="46">
                  <c:v>84.551656545098112</c:v>
                </c:pt>
                <c:pt idx="47">
                  <c:v>83.97243303572435</c:v>
                </c:pt>
                <c:pt idx="48">
                  <c:v>83.477979072079691</c:v>
                </c:pt>
                <c:pt idx="49">
                  <c:v>83.055088826849129</c:v>
                </c:pt>
                <c:pt idx="50">
                  <c:v>82.692807787289425</c:v>
                </c:pt>
                <c:pt idx="51">
                  <c:v>82.382003643684598</c:v>
                </c:pt>
                <c:pt idx="52">
                  <c:v>82.11502899636514</c:v>
                </c:pt>
                <c:pt idx="53">
                  <c:v>81.885454133022407</c:v>
                </c:pt>
                <c:pt idx="54">
                  <c:v>81.687853707924887</c:v>
                </c:pt>
                <c:pt idx="55">
                  <c:v>81.517635213432911</c:v>
                </c:pt>
                <c:pt idx="56">
                  <c:v>81.370900106539025</c:v>
                </c:pt>
                <c:pt idx="57">
                  <c:v>81.244330644695779</c:v>
                </c:pt>
                <c:pt idx="58">
                  <c:v>81.135097112062425</c:v>
                </c:pt>
                <c:pt idx="59">
                  <c:v>81.040781333223734</c:v>
                </c:pt>
                <c:pt idx="60">
                  <c:v>80.959313286381644</c:v>
                </c:pt>
                <c:pt idx="61">
                  <c:v>80.888918321154236</c:v>
                </c:pt>
                <c:pt idx="62">
                  <c:v>80.828073014755944</c:v>
                </c:pt>
                <c:pt idx="63">
                  <c:v>80.775468106232225</c:v>
                </c:pt>
                <c:pt idx="64">
                  <c:v>80.729977262173762</c:v>
                </c:pt>
                <c:pt idx="65">
                  <c:v>80.690630671483575</c:v>
                </c:pt>
                <c:pt idx="66">
                  <c:v>80.656592658023385</c:v>
                </c:pt>
                <c:pt idx="67">
                  <c:v>80.627142650772271</c:v>
                </c:pt>
                <c:pt idx="68">
                  <c:v>80.601658970822299</c:v>
                </c:pt>
                <c:pt idx="69">
                  <c:v>80.579604990141249</c:v>
                </c:pt>
                <c:pt idx="70">
                  <c:v>80.560517293877695</c:v>
                </c:pt>
                <c:pt idx="71">
                  <c:v>80.543995540126289</c:v>
                </c:pt>
                <c:pt idx="72">
                  <c:v>80.529693761617821</c:v>
                </c:pt>
                <c:pt idx="73">
                  <c:v>80.517312895145849</c:v>
                </c:pt>
                <c:pt idx="74">
                  <c:v>80.50659435854233</c:v>
                </c:pt>
                <c:pt idx="75">
                  <c:v>80.49731452311579</c:v>
                </c:pt>
                <c:pt idx="76">
                  <c:v>80.489279952799805</c:v>
                </c:pt>
                <c:pt idx="77">
                  <c:v>80.48232330071987</c:v>
                </c:pt>
                <c:pt idx="78">
                  <c:v>80.476299770182266</c:v>
                </c:pt>
                <c:pt idx="79">
                  <c:v>80.471084060784122</c:v>
                </c:pt>
                <c:pt idx="80">
                  <c:v>80.466567731893406</c:v>
                </c:pt>
                <c:pt idx="81">
                  <c:v>80.462656925516896</c:v>
                </c:pt>
                <c:pt idx="82">
                  <c:v>80.459270398860653</c:v>
                </c:pt>
                <c:pt idx="83">
                  <c:v>80.456337823933666</c:v>
                </c:pt>
                <c:pt idx="84">
                  <c:v>80.453798317549769</c:v>
                </c:pt>
                <c:pt idx="85">
                  <c:v>80.451599170210443</c:v>
                </c:pt>
                <c:pt idx="86">
                  <c:v>80.449694746736284</c:v>
                </c:pt>
                <c:pt idx="87">
                  <c:v>80.448045535272641</c:v>
                </c:pt>
                <c:pt idx="88">
                  <c:v>80.446617324517575</c:v>
                </c:pt>
                <c:pt idx="89">
                  <c:v>80.445380491789066</c:v>
                </c:pt>
                <c:pt idx="90">
                  <c:v>80.44430938692841</c:v>
                </c:pt>
                <c:pt idx="91">
                  <c:v>80.443381799085486</c:v>
                </c:pt>
                <c:pt idx="92">
                  <c:v>80.442578495195789</c:v>
                </c:pt>
                <c:pt idx="93">
                  <c:v>80.44188282048006</c:v>
                </c:pt>
                <c:pt idx="94">
                  <c:v>80.441280352608885</c:v>
                </c:pt>
                <c:pt idx="95">
                  <c:v>80.440758602306417</c:v>
                </c:pt>
                <c:pt idx="96">
                  <c:v>80.4403067541447</c:v>
                </c:pt>
                <c:pt idx="97">
                  <c:v>80.43991544212389</c:v>
                </c:pt>
                <c:pt idx="98">
                  <c:v>80.439576555362791</c:v>
                </c:pt>
                <c:pt idx="99">
                  <c:v>80.439283069854625</c:v>
                </c:pt>
              </c:numCache>
            </c:numRef>
          </c:val>
          <c:smooth val="0"/>
          <c:extLst>
            <c:ext xmlns:c16="http://schemas.microsoft.com/office/drawing/2014/chart" uri="{C3380CC4-5D6E-409C-BE32-E72D297353CC}">
              <c16:uniqueId val="{00000000-7BC0-4846-B67D-101F0CB9440A}"/>
            </c:ext>
          </c:extLst>
        </c:ser>
        <c:ser>
          <c:idx val="1"/>
          <c:order val="1"/>
          <c:spPr>
            <a:ln w="28575" cap="rnd">
              <a:solidFill>
                <a:schemeClr val="accent2"/>
              </a:solidFill>
              <a:round/>
            </a:ln>
            <a:effectLst/>
          </c:spPr>
          <c:marker>
            <c:symbol val="none"/>
          </c:marker>
          <c:val>
            <c:numRef>
              <c:f>'SIR GJ'!$AV$6:$AV$105</c:f>
              <c:numCache>
                <c:formatCode>#,##0.00</c:formatCode>
                <c:ptCount val="100"/>
                <c:pt idx="0">
                  <c:v>1</c:v>
                </c:pt>
                <c:pt idx="1">
                  <c:v>1.35</c:v>
                </c:pt>
                <c:pt idx="2">
                  <c:v>1.8221443624868283</c:v>
                </c:pt>
                <c:pt idx="3">
                  <c:v>2.4587671909362316</c:v>
                </c:pt>
                <c:pt idx="4">
                  <c:v>3.3166352237494565</c:v>
                </c:pt>
                <c:pt idx="5">
                  <c:v>4.4716713132803045</c:v>
                </c:pt>
                <c:pt idx="6">
                  <c:v>6.0250615959237317</c:v>
                </c:pt>
                <c:pt idx="7">
                  <c:v>8.1110155532258279</c:v>
                </c:pt>
                <c:pt idx="8">
                  <c:v>10.906377246418593</c:v>
                </c:pt>
                <c:pt idx="9">
                  <c:v>14.642071921898678</c:v>
                </c:pt>
                <c:pt idx="10">
                  <c:v>19.615891775675458</c:v>
                </c:pt>
                <c:pt idx="11">
                  <c:v>26.205183455842572</c:v>
                </c:pt>
                <c:pt idx="12">
                  <c:v>34.876322246487639</c:v>
                </c:pt>
                <c:pt idx="13">
                  <c:v>46.185125094549974</c:v>
                </c:pt>
                <c:pt idx="14">
                  <c:v>60.758374201647662</c:v>
                </c:pt>
                <c:pt idx="15">
                  <c:v>79.241778638183433</c:v>
                </c:pt>
                <c:pt idx="16">
                  <c:v>102.19586427817944</c:v>
                </c:pt>
                <c:pt idx="17">
                  <c:v>129.92315149601112</c:v>
                </c:pt>
                <c:pt idx="18">
                  <c:v>162.22592862695811</c:v>
                </c:pt>
                <c:pt idx="19">
                  <c:v>198.13343756212458</c:v>
                </c:pt>
                <c:pt idx="20">
                  <c:v>235.70016970201763</c:v>
                </c:pt>
                <c:pt idx="21">
                  <c:v>272.03377433089588</c:v>
                </c:pt>
                <c:pt idx="22">
                  <c:v>303.69338603127505</c:v>
                </c:pt>
                <c:pt idx="23">
                  <c:v>327.44272117690434</c:v>
                </c:pt>
                <c:pt idx="24">
                  <c:v>341.09309037549701</c:v>
                </c:pt>
                <c:pt idx="25">
                  <c:v>344.03257989045073</c:v>
                </c:pt>
                <c:pt idx="26">
                  <c:v>337.19057823215735</c:v>
                </c:pt>
                <c:pt idx="27">
                  <c:v>322.53226481746157</c:v>
                </c:pt>
                <c:pt idx="28">
                  <c:v>302.40714703038537</c:v>
                </c:pt>
                <c:pt idx="29">
                  <c:v>279.03597362741039</c:v>
                </c:pt>
                <c:pt idx="30">
                  <c:v>254.23815093929329</c:v>
                </c:pt>
                <c:pt idx="31">
                  <c:v>229.35923008945636</c:v>
                </c:pt>
                <c:pt idx="32">
                  <c:v>205.31289351767472</c:v>
                </c:pt>
                <c:pt idx="33">
                  <c:v>182.66719790781036</c:v>
                </c:pt>
                <c:pt idx="34">
                  <c:v>161.73479662863321</c:v>
                </c:pt>
                <c:pt idx="35">
                  <c:v>142.64997213343494</c:v>
                </c:pt>
                <c:pt idx="36">
                  <c:v>125.42819833327214</c:v>
                </c:pt>
                <c:pt idx="37">
                  <c:v>110.00961604383998</c:v>
                </c:pt>
                <c:pt idx="38">
                  <c:v>96.289587968329897</c:v>
                </c:pt>
                <c:pt idx="39">
                  <c:v>84.139568413822658</c:v>
                </c:pt>
                <c:pt idx="40">
                  <c:v>73.420994747746718</c:v>
                </c:pt>
                <c:pt idx="41">
                  <c:v>63.994274802221298</c:v>
                </c:pt>
                <c:pt idx="42">
                  <c:v>55.72438776601328</c:v>
                </c:pt>
                <c:pt idx="43">
                  <c:v>48.484179922796763</c:v>
                </c:pt>
                <c:pt idx="44">
                  <c:v>42.156113569461439</c:v>
                </c:pt>
                <c:pt idx="45">
                  <c:v>36.632995390317383</c:v>
                </c:pt>
                <c:pt idx="46">
                  <c:v>31.818046679078005</c:v>
                </c:pt>
                <c:pt idx="47">
                  <c:v>27.62456318659007</c:v>
                </c:pt>
                <c:pt idx="48">
                  <c:v>23.975332672246221</c:v>
                </c:pt>
                <c:pt idx="49">
                  <c:v>20.801923016639851</c:v>
                </c:pt>
                <c:pt idx="50">
                  <c:v>18.043915603703571</c:v>
                </c:pt>
                <c:pt idx="51">
                  <c:v>15.648132406752858</c:v>
                </c:pt>
                <c:pt idx="52">
                  <c:v>13.567887193059388</c:v>
                </c:pt>
                <c:pt idx="53">
                  <c:v>11.762278977443215</c:v>
                </c:pt>
                <c:pt idx="54">
                  <c:v>10.195537555924245</c:v>
                </c:pt>
                <c:pt idx="55">
                  <c:v>8.8364254170275895</c:v>
                </c:pt>
                <c:pt idx="56">
                  <c:v>7.6576967113673291</c:v>
                </c:pt>
                <c:pt idx="57">
                  <c:v>6.6356116665054738</c:v>
                </c:pt>
                <c:pt idx="58">
                  <c:v>5.7495034491630026</c:v>
                </c:pt>
                <c:pt idx="59">
                  <c:v>4.9813937106272395</c:v>
                </c:pt>
                <c:pt idx="60">
                  <c:v>4.3156527008752379</c:v>
                </c:pt>
                <c:pt idx="61">
                  <c:v>3.7386997609713579</c:v>
                </c:pt>
                <c:pt idx="62">
                  <c:v>3.2387401032239489</c:v>
                </c:pt>
                <c:pt idx="63">
                  <c:v>2.8055339962640691</c:v>
                </c:pt>
                <c:pt idx="64">
                  <c:v>2.4301947408829281</c:v>
                </c:pt>
                <c:pt idx="65">
                  <c:v>2.1050121204406822</c:v>
                </c:pt>
                <c:pt idx="66">
                  <c:v>1.8232983158347704</c:v>
                </c:pt>
                <c:pt idx="67">
                  <c:v>1.5792535757106647</c:v>
                </c:pt>
                <c:pt idx="68">
                  <c:v>1.3678492193040295</c:v>
                </c:pt>
                <c:pt idx="69">
                  <c:v>1.1847258170894825</c:v>
                </c:pt>
                <c:pt idx="70">
                  <c:v>1.0261046407896106</c:v>
                </c:pt>
                <c:pt idx="71">
                  <c:v>0.88871069842258055</c:v>
                </c:pt>
                <c:pt idx="72">
                  <c:v>0.7697058721676665</c:v>
                </c:pt>
                <c:pt idx="73">
                  <c:v>0.66663085781448583</c:v>
                </c:pt>
                <c:pt idx="74">
                  <c:v>0.57735476574583466</c:v>
                </c:pt>
                <c:pt idx="75">
                  <c:v>0.50003138631050292</c:v>
                </c:pt>
                <c:pt idx="76">
                  <c:v>0.43306124867991325</c:v>
                </c:pt>
                <c:pt idx="77">
                  <c:v>0.37505871345785829</c:v>
                </c:pt>
                <c:pt idx="78">
                  <c:v>0.32482343697678467</c:v>
                </c:pt>
                <c:pt idx="79">
                  <c:v>0.28131563082841521</c:v>
                </c:pt>
                <c:pt idx="80">
                  <c:v>0.24363461509487216</c:v>
                </c:pt>
                <c:pt idx="81">
                  <c:v>0.21100022920715433</c:v>
                </c:pt>
                <c:pt idx="82">
                  <c:v>0.1827367214823209</c:v>
                </c:pt>
                <c:pt idx="83">
                  <c:v>0.15825878818696501</c:v>
                </c:pt>
                <c:pt idx="84">
                  <c:v>0.1370594763428131</c:v>
                </c:pt>
                <c:pt idx="85">
                  <c:v>0.1186997022307236</c:v>
                </c:pt>
                <c:pt idx="86">
                  <c:v>0.10279917037027381</c:v>
                </c:pt>
                <c:pt idx="87">
                  <c:v>8.9028506278374761E-2</c:v>
                </c:pt>
                <c:pt idx="88">
                  <c:v>7.7102441091677174E-2</c:v>
                </c:pt>
                <c:pt idx="89">
                  <c:v>6.6773907656431639E-2</c:v>
                </c:pt>
                <c:pt idx="90">
                  <c:v>5.7828926368622136E-2</c:v>
                </c:pt>
                <c:pt idx="91">
                  <c:v>5.0082175256258341E-2</c:v>
                </c:pt>
                <c:pt idx="92">
                  <c:v>4.3373152857521899E-2</c:v>
                </c:pt>
                <c:pt idx="93">
                  <c:v>3.7562854644620294E-2</c:v>
                </c:pt>
                <c:pt idx="94">
                  <c:v>3.2530894319104414E-2</c:v>
                </c:pt>
                <c:pt idx="95">
                  <c:v>2.8173010473709219E-2</c:v>
                </c:pt>
                <c:pt idx="96">
                  <c:v>2.4398907064365392E-2</c:v>
                </c:pt>
                <c:pt idx="97">
                  <c:v>2.1130383025524679E-2</c:v>
                </c:pt>
                <c:pt idx="98">
                  <c:v>1.8299712332790111E-2</c:v>
                </c:pt>
                <c:pt idx="99">
                  <c:v>1.5848240991035493E-2</c:v>
                </c:pt>
              </c:numCache>
            </c:numRef>
          </c:val>
          <c:smooth val="0"/>
          <c:extLst>
            <c:ext xmlns:c16="http://schemas.microsoft.com/office/drawing/2014/chart" uri="{C3380CC4-5D6E-409C-BE32-E72D297353CC}">
              <c16:uniqueId val="{00000001-7BC0-4846-B67D-101F0CB9440A}"/>
            </c:ext>
          </c:extLst>
        </c:ser>
        <c:ser>
          <c:idx val="2"/>
          <c:order val="2"/>
          <c:spPr>
            <a:ln w="28575" cap="rnd">
              <a:solidFill>
                <a:schemeClr val="accent3"/>
              </a:solidFill>
              <a:round/>
            </a:ln>
            <a:effectLst/>
          </c:spPr>
          <c:marker>
            <c:symbol val="none"/>
          </c:marker>
          <c:val>
            <c:numRef>
              <c:f>'SIR GJ'!$AW$6:$AW$105</c:f>
              <c:numCache>
                <c:formatCode>#,##0.00</c:formatCode>
                <c:ptCount val="100"/>
                <c:pt idx="0">
                  <c:v>0</c:v>
                </c:pt>
                <c:pt idx="1">
                  <c:v>0.15</c:v>
                </c:pt>
                <c:pt idx="2">
                  <c:v>0.35250000000000004</c:v>
                </c:pt>
                <c:pt idx="3">
                  <c:v>0.62582165437302428</c:v>
                </c:pt>
                <c:pt idx="4">
                  <c:v>0.99463673301345901</c:v>
                </c:pt>
                <c:pt idx="5">
                  <c:v>1.4921320165758774</c:v>
                </c:pt>
                <c:pt idx="6">
                  <c:v>2.1628827135679232</c:v>
                </c:pt>
                <c:pt idx="7">
                  <c:v>3.0666419529564828</c:v>
                </c:pt>
                <c:pt idx="8">
                  <c:v>4.2832942859403573</c:v>
                </c:pt>
                <c:pt idx="9">
                  <c:v>5.9192508729031461</c:v>
                </c:pt>
                <c:pt idx="10">
                  <c:v>8.1155616611879466</c:v>
                </c:pt>
                <c:pt idx="11">
                  <c:v>11.057945427539265</c:v>
                </c:pt>
                <c:pt idx="12">
                  <c:v>14.988722945915651</c:v>
                </c:pt>
                <c:pt idx="13">
                  <c:v>20.220171282888796</c:v>
                </c:pt>
                <c:pt idx="14">
                  <c:v>27.147940047071291</c:v>
                </c:pt>
                <c:pt idx="15">
                  <c:v>36.261696177318441</c:v>
                </c:pt>
                <c:pt idx="16">
                  <c:v>48.147962973045956</c:v>
                </c:pt>
                <c:pt idx="17">
                  <c:v>63.477342614772873</c:v>
                </c:pt>
                <c:pt idx="18">
                  <c:v>82.96581533917454</c:v>
                </c:pt>
                <c:pt idx="19">
                  <c:v>107.29970463321825</c:v>
                </c:pt>
                <c:pt idx="20">
                  <c:v>137.01972026753694</c:v>
                </c:pt>
                <c:pt idx="21">
                  <c:v>172.37474572283958</c:v>
                </c:pt>
                <c:pt idx="22">
                  <c:v>213.17981187247395</c:v>
                </c:pt>
                <c:pt idx="23">
                  <c:v>258.73381977716519</c:v>
                </c:pt>
                <c:pt idx="24">
                  <c:v>307.85022795370082</c:v>
                </c:pt>
                <c:pt idx="25">
                  <c:v>359.0141915100254</c:v>
                </c:pt>
                <c:pt idx="26">
                  <c:v>410.61907849359301</c:v>
                </c:pt>
                <c:pt idx="27">
                  <c:v>461.19766522841661</c:v>
                </c:pt>
                <c:pt idx="28">
                  <c:v>509.57750495103585</c:v>
                </c:pt>
                <c:pt idx="29">
                  <c:v>554.93857700559363</c:v>
                </c:pt>
                <c:pt idx="30">
                  <c:v>596.79397304970519</c:v>
                </c:pt>
                <c:pt idx="31">
                  <c:v>634.92969569059915</c:v>
                </c:pt>
                <c:pt idx="32">
                  <c:v>669.33358020401761</c:v>
                </c:pt>
                <c:pt idx="33">
                  <c:v>700.13051423166883</c:v>
                </c:pt>
                <c:pt idx="34">
                  <c:v>727.53059391784041</c:v>
                </c:pt>
                <c:pt idx="35">
                  <c:v>751.79081341213544</c:v>
                </c:pt>
                <c:pt idx="36">
                  <c:v>773.18830923215069</c:v>
                </c:pt>
                <c:pt idx="37">
                  <c:v>792.00253898214146</c:v>
                </c:pt>
                <c:pt idx="38">
                  <c:v>808.50398138871742</c:v>
                </c:pt>
                <c:pt idx="39">
                  <c:v>822.94741958396685</c:v>
                </c:pt>
                <c:pt idx="40">
                  <c:v>835.56835484604028</c:v>
                </c:pt>
                <c:pt idx="41">
                  <c:v>846.58150405820231</c:v>
                </c:pt>
                <c:pt idx="42">
                  <c:v>856.18064527853551</c:v>
                </c:pt>
                <c:pt idx="43">
                  <c:v>864.53930344343746</c:v>
                </c:pt>
                <c:pt idx="44">
                  <c:v>871.81193043185692</c:v>
                </c:pt>
                <c:pt idx="45">
                  <c:v>878.13534746727612</c:v>
                </c:pt>
                <c:pt idx="46">
                  <c:v>883.63029677582369</c:v>
                </c:pt>
                <c:pt idx="47">
                  <c:v>888.4030037776854</c:v>
                </c:pt>
                <c:pt idx="48">
                  <c:v>892.54668825567387</c:v>
                </c:pt>
                <c:pt idx="49">
                  <c:v>896.1429881565108</c:v>
                </c:pt>
                <c:pt idx="50">
                  <c:v>899.26327660900677</c:v>
                </c:pt>
                <c:pt idx="51">
                  <c:v>901.9698639495623</c:v>
                </c:pt>
                <c:pt idx="52">
                  <c:v>904.31708381057524</c:v>
                </c:pt>
                <c:pt idx="53">
                  <c:v>906.35226688953412</c:v>
                </c:pt>
                <c:pt idx="54">
                  <c:v>908.11660873615062</c:v>
                </c:pt>
                <c:pt idx="55">
                  <c:v>909.64593936953929</c:v>
                </c:pt>
                <c:pt idx="56">
                  <c:v>910.97140318209347</c:v>
                </c:pt>
                <c:pt idx="57">
                  <c:v>912.12005768879851</c:v>
                </c:pt>
                <c:pt idx="58">
                  <c:v>913.11539943877438</c:v>
                </c:pt>
                <c:pt idx="59">
                  <c:v>913.97782495614888</c:v>
                </c:pt>
                <c:pt idx="60">
                  <c:v>914.72503401274298</c:v>
                </c:pt>
                <c:pt idx="61">
                  <c:v>915.37238191787424</c:v>
                </c:pt>
                <c:pt idx="62">
                  <c:v>915.93318688201998</c:v>
                </c:pt>
                <c:pt idx="63">
                  <c:v>916.41899789750357</c:v>
                </c:pt>
                <c:pt idx="64">
                  <c:v>916.8398279969432</c:v>
                </c:pt>
                <c:pt idx="65">
                  <c:v>917.20435720807563</c:v>
                </c:pt>
                <c:pt idx="66">
                  <c:v>917.52010902614177</c:v>
                </c:pt>
                <c:pt idx="67">
                  <c:v>917.79360377351702</c:v>
                </c:pt>
                <c:pt idx="68">
                  <c:v>918.03049180987364</c:v>
                </c:pt>
                <c:pt idx="69">
                  <c:v>918.23566919276925</c:v>
                </c:pt>
                <c:pt idx="70">
                  <c:v>918.41337806533272</c:v>
                </c:pt>
                <c:pt idx="71">
                  <c:v>918.5672937614512</c:v>
                </c:pt>
                <c:pt idx="72">
                  <c:v>918.70060036621453</c:v>
                </c:pt>
                <c:pt idx="73">
                  <c:v>918.81605624703968</c:v>
                </c:pt>
                <c:pt idx="74">
                  <c:v>918.9160508757119</c:v>
                </c:pt>
                <c:pt idx="75">
                  <c:v>919.00265409057374</c:v>
                </c:pt>
                <c:pt idx="76">
                  <c:v>919.07765879852036</c:v>
                </c:pt>
                <c:pt idx="77">
                  <c:v>919.14261798582231</c:v>
                </c:pt>
                <c:pt idx="78">
                  <c:v>919.19887679284102</c:v>
                </c:pt>
                <c:pt idx="79">
                  <c:v>919.24760030838752</c:v>
                </c:pt>
                <c:pt idx="80">
                  <c:v>919.28979765301176</c:v>
                </c:pt>
                <c:pt idx="81">
                  <c:v>919.32634284527603</c:v>
                </c:pt>
                <c:pt idx="82">
                  <c:v>919.3579928796571</c:v>
                </c:pt>
                <c:pt idx="83">
                  <c:v>919.38540338787948</c:v>
                </c:pt>
                <c:pt idx="84">
                  <c:v>919.4091422061075</c:v>
                </c:pt>
                <c:pt idx="85">
                  <c:v>919.42970112755893</c:v>
                </c:pt>
                <c:pt idx="86">
                  <c:v>919.44750608289348</c:v>
                </c:pt>
                <c:pt idx="87">
                  <c:v>919.46292595844898</c:v>
                </c:pt>
                <c:pt idx="88">
                  <c:v>919.47628023439074</c:v>
                </c:pt>
                <c:pt idx="89">
                  <c:v>919.48784560055446</c:v>
                </c:pt>
                <c:pt idx="90">
                  <c:v>919.49786168670289</c:v>
                </c:pt>
                <c:pt idx="91">
                  <c:v>919.50653602565819</c:v>
                </c:pt>
                <c:pt idx="92">
                  <c:v>919.5140483519466</c:v>
                </c:pt>
                <c:pt idx="93">
                  <c:v>919.52055432487521</c:v>
                </c:pt>
                <c:pt idx="94">
                  <c:v>919.52618875307189</c:v>
                </c:pt>
                <c:pt idx="95">
                  <c:v>919.53106838721976</c:v>
                </c:pt>
                <c:pt idx="96">
                  <c:v>919.53529433879078</c:v>
                </c:pt>
                <c:pt idx="97">
                  <c:v>919.53895417485046</c:v>
                </c:pt>
                <c:pt idx="98">
                  <c:v>919.54212373230428</c:v>
                </c:pt>
                <c:pt idx="99">
                  <c:v>919.54486868915421</c:v>
                </c:pt>
              </c:numCache>
            </c:numRef>
          </c:val>
          <c:smooth val="0"/>
          <c:extLst>
            <c:ext xmlns:c16="http://schemas.microsoft.com/office/drawing/2014/chart" uri="{C3380CC4-5D6E-409C-BE32-E72D297353CC}">
              <c16:uniqueId val="{00000002-7BC0-4846-B67D-101F0CB9440A}"/>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GJ'!$AX$6:$AX$105</c:f>
              <c:numCache>
                <c:formatCode>#,##0.00</c:formatCode>
                <c:ptCount val="100"/>
                <c:pt idx="0">
                  <c:v>3.9E-2</c:v>
                </c:pt>
                <c:pt idx="1">
                  <c:v>5.2650000000000002E-2</c:v>
                </c:pt>
                <c:pt idx="2">
                  <c:v>7.10636301369863E-2</c:v>
                </c:pt>
                <c:pt idx="3">
                  <c:v>9.589192044651304E-2</c:v>
                </c:pt>
                <c:pt idx="4">
                  <c:v>0.1293487737262288</c:v>
                </c:pt>
                <c:pt idx="5">
                  <c:v>0.17439518121793188</c:v>
                </c:pt>
                <c:pt idx="6">
                  <c:v>0.23497740224102553</c:v>
                </c:pt>
                <c:pt idx="7">
                  <c:v>0.31632960657580728</c:v>
                </c:pt>
                <c:pt idx="8">
                  <c:v>0.42534871261032514</c:v>
                </c:pt>
                <c:pt idx="9">
                  <c:v>0.57104080495404841</c:v>
                </c:pt>
                <c:pt idx="10">
                  <c:v>0.76501977925134279</c:v>
                </c:pt>
                <c:pt idx="11">
                  <c:v>1.0220021547778604</c:v>
                </c:pt>
                <c:pt idx="12">
                  <c:v>1.360176567613018</c:v>
                </c:pt>
                <c:pt idx="13">
                  <c:v>1.8012198786874489</c:v>
                </c:pt>
                <c:pt idx="14">
                  <c:v>2.369576593864259</c:v>
                </c:pt>
                <c:pt idx="15">
                  <c:v>3.090429366889154</c:v>
                </c:pt>
                <c:pt idx="16">
                  <c:v>3.9856387068489982</c:v>
                </c:pt>
                <c:pt idx="17">
                  <c:v>5.0670029083444339</c:v>
                </c:pt>
                <c:pt idx="18">
                  <c:v>6.3268112164513663</c:v>
                </c:pt>
                <c:pt idx="19">
                  <c:v>7.7272040649228586</c:v>
                </c:pt>
                <c:pt idx="20">
                  <c:v>9.1923066183786872</c:v>
                </c:pt>
                <c:pt idx="21">
                  <c:v>10.60931719890494</c:v>
                </c:pt>
                <c:pt idx="22">
                  <c:v>11.844042055219727</c:v>
                </c:pt>
                <c:pt idx="23">
                  <c:v>12.770266125899269</c:v>
                </c:pt>
                <c:pt idx="24">
                  <c:v>13.302630524644384</c:v>
                </c:pt>
                <c:pt idx="25">
                  <c:v>13.417270615727579</c:v>
                </c:pt>
                <c:pt idx="26">
                  <c:v>13.150432551054136</c:v>
                </c:pt>
                <c:pt idx="27">
                  <c:v>12.578758327881001</c:v>
                </c:pt>
                <c:pt idx="28">
                  <c:v>11.79387873418503</c:v>
                </c:pt>
                <c:pt idx="29">
                  <c:v>10.882402971469006</c:v>
                </c:pt>
                <c:pt idx="30">
                  <c:v>9.9152878866324379</c:v>
                </c:pt>
                <c:pt idx="31">
                  <c:v>8.9450099734887978</c:v>
                </c:pt>
                <c:pt idx="32">
                  <c:v>8.0072028471893137</c:v>
                </c:pt>
                <c:pt idx="33">
                  <c:v>7.124020718404604</c:v>
                </c:pt>
                <c:pt idx="34">
                  <c:v>6.3076570685166953</c:v>
                </c:pt>
                <c:pt idx="35">
                  <c:v>5.5633489132039626</c:v>
                </c:pt>
                <c:pt idx="36">
                  <c:v>4.891699734997613</c:v>
                </c:pt>
                <c:pt idx="37">
                  <c:v>4.2903750257097597</c:v>
                </c:pt>
                <c:pt idx="38">
                  <c:v>3.7552939307648661</c:v>
                </c:pt>
                <c:pt idx="39">
                  <c:v>3.2814431681390839</c:v>
                </c:pt>
                <c:pt idx="40">
                  <c:v>2.8634187951621222</c:v>
                </c:pt>
                <c:pt idx="41">
                  <c:v>2.4957767172866308</c:v>
                </c:pt>
                <c:pt idx="42">
                  <c:v>2.1732511228745177</c:v>
                </c:pt>
                <c:pt idx="43">
                  <c:v>1.8908830169890738</c:v>
                </c:pt>
                <c:pt idx="44">
                  <c:v>1.6440884292089961</c:v>
                </c:pt>
                <c:pt idx="45">
                  <c:v>1.4286868202223779</c:v>
                </c:pt>
                <c:pt idx="46">
                  <c:v>1.2409038204840421</c:v>
                </c:pt>
                <c:pt idx="47">
                  <c:v>1.0773579642770128</c:v>
                </c:pt>
                <c:pt idx="48">
                  <c:v>0.9350379742176026</c:v>
                </c:pt>
                <c:pt idx="49">
                  <c:v>0.81127499764895417</c:v>
                </c:pt>
                <c:pt idx="50">
                  <c:v>0.70371270854443924</c:v>
                </c:pt>
                <c:pt idx="51">
                  <c:v>0.61027716386336139</c:v>
                </c:pt>
                <c:pt idx="52">
                  <c:v>0.52914760052931609</c:v>
                </c:pt>
                <c:pt idx="53">
                  <c:v>0.45872888012028534</c:v>
                </c:pt>
                <c:pt idx="54">
                  <c:v>0.39762596468104555</c:v>
                </c:pt>
                <c:pt idx="55">
                  <c:v>0.34462059126407601</c:v>
                </c:pt>
                <c:pt idx="56">
                  <c:v>0.29865017174332581</c:v>
                </c:pt>
                <c:pt idx="57">
                  <c:v>0.25878885499371346</c:v>
                </c:pt>
                <c:pt idx="58">
                  <c:v>0.22423063451735711</c:v>
                </c:pt>
                <c:pt idx="59">
                  <c:v>0.19427435471446233</c:v>
                </c:pt>
                <c:pt idx="60">
                  <c:v>0.16831045533413427</c:v>
                </c:pt>
                <c:pt idx="61">
                  <c:v>0.14580929067788295</c:v>
                </c:pt>
                <c:pt idx="62">
                  <c:v>0.12631086402573399</c:v>
                </c:pt>
                <c:pt idx="63">
                  <c:v>0.1094158258542987</c:v>
                </c:pt>
                <c:pt idx="64">
                  <c:v>9.47775948944342E-2</c:v>
                </c:pt>
                <c:pt idx="65">
                  <c:v>8.2095472697186603E-2</c:v>
                </c:pt>
                <c:pt idx="66">
                  <c:v>7.1108634317556041E-2</c:v>
                </c:pt>
                <c:pt idx="67">
                  <c:v>6.1590889452715923E-2</c:v>
                </c:pt>
                <c:pt idx="68">
                  <c:v>5.3346119552857146E-2</c:v>
                </c:pt>
                <c:pt idx="69">
                  <c:v>4.6204306866489818E-2</c:v>
                </c:pt>
                <c:pt idx="70">
                  <c:v>4.0018080990794812E-2</c:v>
                </c:pt>
                <c:pt idx="71">
                  <c:v>3.4659717238480645E-2</c:v>
                </c:pt>
                <c:pt idx="72">
                  <c:v>3.0018529014538994E-2</c:v>
                </c:pt>
                <c:pt idx="73">
                  <c:v>2.5998603454764947E-2</c:v>
                </c:pt>
                <c:pt idx="74">
                  <c:v>2.251683586408755E-2</c:v>
                </c:pt>
                <c:pt idx="75">
                  <c:v>1.9501224066109615E-2</c:v>
                </c:pt>
                <c:pt idx="76">
                  <c:v>1.6889388698516618E-2</c:v>
                </c:pt>
                <c:pt idx="77">
                  <c:v>1.4627289824856473E-2</c:v>
                </c:pt>
                <c:pt idx="78">
                  <c:v>1.2668114042094602E-2</c:v>
                </c:pt>
                <c:pt idx="79">
                  <c:v>1.0971309602308193E-2</c:v>
                </c:pt>
                <c:pt idx="80">
                  <c:v>9.5017499887000145E-3</c:v>
                </c:pt>
                <c:pt idx="81">
                  <c:v>8.2290089390790189E-3</c:v>
                </c:pt>
                <c:pt idx="82">
                  <c:v>7.1267321378105149E-3</c:v>
                </c:pt>
                <c:pt idx="83">
                  <c:v>6.1720927392916354E-3</c:v>
                </c:pt>
                <c:pt idx="84">
                  <c:v>5.3453195773697105E-3</c:v>
                </c:pt>
                <c:pt idx="85">
                  <c:v>4.6292883869982204E-3</c:v>
                </c:pt>
                <c:pt idx="86">
                  <c:v>4.0091676444406789E-3</c:v>
                </c:pt>
                <c:pt idx="87">
                  <c:v>3.4721117448566156E-3</c:v>
                </c:pt>
                <c:pt idx="88">
                  <c:v>3.0069952025754097E-3</c:v>
                </c:pt>
                <c:pt idx="89">
                  <c:v>2.6041823986008338E-3</c:v>
                </c:pt>
                <c:pt idx="90">
                  <c:v>2.2553281283762632E-3</c:v>
                </c:pt>
                <c:pt idx="91">
                  <c:v>1.9532048349940752E-3</c:v>
                </c:pt>
                <c:pt idx="92">
                  <c:v>1.691552961443354E-3</c:v>
                </c:pt>
                <c:pt idx="93">
                  <c:v>1.4649513311401916E-3</c:v>
                </c:pt>
                <c:pt idx="94">
                  <c:v>1.2687048784450722E-3</c:v>
                </c:pt>
                <c:pt idx="95">
                  <c:v>1.0987474084746597E-3</c:v>
                </c:pt>
                <c:pt idx="96">
                  <c:v>9.5155737551025029E-4</c:v>
                </c:pt>
                <c:pt idx="97">
                  <c:v>8.2408493799546244E-4</c:v>
                </c:pt>
                <c:pt idx="98">
                  <c:v>7.1368878097881436E-4</c:v>
                </c:pt>
                <c:pt idx="99">
                  <c:v>6.1808139865038422E-4</c:v>
                </c:pt>
              </c:numCache>
            </c:numRef>
          </c:val>
          <c:smooth val="0"/>
          <c:extLst>
            <c:ext xmlns:c16="http://schemas.microsoft.com/office/drawing/2014/chart" uri="{C3380CC4-5D6E-409C-BE32-E72D297353CC}">
              <c16:uniqueId val="{00000000-C3CB-4A2B-BC42-E9ABF5675C4C}"/>
            </c:ext>
          </c:extLst>
        </c:ser>
        <c:ser>
          <c:idx val="1"/>
          <c:order val="1"/>
          <c:spPr>
            <a:ln w="28575" cap="rnd">
              <a:solidFill>
                <a:schemeClr val="accent2"/>
              </a:solidFill>
              <a:round/>
            </a:ln>
            <a:effectLst/>
          </c:spPr>
          <c:marker>
            <c:symbol val="none"/>
          </c:marker>
          <c:val>
            <c:numRef>
              <c:f>'SIR GJ'!$AY$6:$AY$105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C3CB-4A2B-BC42-E9ABF5675C4C}"/>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GJ'!$BI$6:$BI$105</c:f>
              <c:numCache>
                <c:formatCode>#,##0.00</c:formatCode>
                <c:ptCount val="100"/>
                <c:pt idx="0">
                  <c:v>999</c:v>
                </c:pt>
                <c:pt idx="1">
                  <c:v>998.61</c:v>
                </c:pt>
                <c:pt idx="2">
                  <c:v>998.12658879279286</c:v>
                </c:pt>
                <c:pt idx="3">
                  <c:v>997.52752263514481</c:v>
                </c:pt>
                <c:pt idx="4">
                  <c:v>996.78533058823382</c:v>
                </c:pt>
                <c:pt idx="5">
                  <c:v>995.86612352087832</c:v>
                </c:pt>
                <c:pt idx="6">
                  <c:v>994.72815186430739</c:v>
                </c:pt>
                <c:pt idx="7">
                  <c:v>993.32007009410881</c:v>
                </c:pt>
                <c:pt idx="8">
                  <c:v>991.57886518738508</c:v>
                </c:pt>
                <c:pt idx="9">
                  <c:v>989.42740997239844</c:v>
                </c:pt>
                <c:pt idx="10">
                  <c:v>986.77161345490197</c:v>
                </c:pt>
                <c:pt idx="11">
                  <c:v>983.49716346274226</c:v>
                </c:pt>
                <c:pt idx="12">
                  <c:v>979.46589885784761</c:v>
                </c:pt>
                <c:pt idx="13">
                  <c:v>974.51191808687759</c:v>
                </c:pt>
                <c:pt idx="14">
                  <c:v>968.43763952174652</c:v>
                </c:pt>
                <c:pt idx="15">
                  <c:v>961.01019045219959</c:v>
                </c:pt>
                <c:pt idx="16">
                  <c:v>951.95872924358468</c:v>
                </c:pt>
                <c:pt idx="17">
                  <c:v>940.97360754693057</c:v>
                </c:pt>
                <c:pt idx="18">
                  <c:v>927.70865034231804</c:v>
                </c:pt>
                <c:pt idx="19">
                  <c:v>911.78823381823008</c:v>
                </c:pt>
                <c:pt idx="20">
                  <c:v>892.82118279585802</c:v>
                </c:pt>
                <c:pt idx="21">
                  <c:v>870.42361663698318</c:v>
                </c:pt>
                <c:pt idx="22">
                  <c:v>844.25247104446578</c:v>
                </c:pt>
                <c:pt idx="23">
                  <c:v>814.05015809594227</c:v>
                </c:pt>
                <c:pt idx="24">
                  <c:v>779.6983664720758</c:v>
                </c:pt>
                <c:pt idx="25">
                  <c:v>741.27527180533525</c:v>
                </c:pt>
                <c:pt idx="26">
                  <c:v>699.10595525074416</c:v>
                </c:pt>
                <c:pt idx="27">
                  <c:v>653.79207911136189</c:v>
                </c:pt>
                <c:pt idx="28">
                  <c:v>606.20617493520297</c:v>
                </c:pt>
                <c:pt idx="29">
                  <c:v>557.44060318831635</c:v>
                </c:pt>
                <c:pt idx="30">
                  <c:v>508.71198775838559</c:v>
                </c:pt>
                <c:pt idx="31">
                  <c:v>461.23600935442113</c:v>
                </c:pt>
                <c:pt idx="32">
                  <c:v>416.09892867963703</c:v>
                </c:pt>
                <c:pt idx="33">
                  <c:v>374.15488769807689</c:v>
                </c:pt>
                <c:pt idx="34">
                  <c:v>335.96970890783689</c:v>
                </c:pt>
                <c:pt idx="35">
                  <c:v>301.81647357281577</c:v>
                </c:pt>
                <c:pt idx="36">
                  <c:v>271.71316619727537</c:v>
                </c:pt>
                <c:pt idx="37">
                  <c:v>245.48430992155971</c:v>
                </c:pt>
                <c:pt idx="38">
                  <c:v>222.82826941372136</c:v>
                </c:pt>
                <c:pt idx="39">
                  <c:v>203.37709578607121</c:v>
                </c:pt>
                <c:pt idx="40">
                  <c:v>186.74248945673969</c:v>
                </c:pt>
                <c:pt idx="41">
                  <c:v>172.54686028475777</c:v>
                </c:pt>
                <c:pt idx="42">
                  <c:v>160.44159328643076</c:v>
                </c:pt>
                <c:pt idx="43">
                  <c:v>150.11577736708759</c:v>
                </c:pt>
                <c:pt idx="44">
                  <c:v>141.2985750992359</c:v>
                </c:pt>
                <c:pt idx="45">
                  <c:v>133.75778634678812</c:v>
                </c:pt>
                <c:pt idx="46">
                  <c:v>127.29642261960596</c:v>
                </c:pt>
                <c:pt idx="47">
                  <c:v>121.74847075038882</c:v>
                </c:pt>
                <c:pt idx="48">
                  <c:v>116.97454728239687</c:v>
                </c:pt>
                <c:pt idx="49">
                  <c:v>112.85782082934122</c:v>
                </c:pt>
                <c:pt idx="50">
                  <c:v>109.30037529793105</c:v>
                </c:pt>
                <c:pt idx="51">
                  <c:v>106.22006660498552</c:v>
                </c:pt>
                <c:pt idx="52">
                  <c:v>103.54786015484017</c:v>
                </c:pt>
                <c:pt idx="53">
                  <c:v>101.22560475615514</c:v>
                </c:pt>
                <c:pt idx="54">
                  <c:v>99.204186732766658</c:v>
                </c:pt>
                <c:pt idx="55">
                  <c:v>97.442006793132592</c:v>
                </c:pt>
                <c:pt idx="56">
                  <c:v>95.90372637707442</c:v>
                </c:pt>
                <c:pt idx="57">
                  <c:v>94.559236586569213</c:v>
                </c:pt>
                <c:pt idx="58">
                  <c:v>93.382809726911191</c:v>
                </c:pt>
                <c:pt idx="59">
                  <c:v>92.352400071298234</c:v>
                </c:pt>
                <c:pt idx="60">
                  <c:v>91.449066332024429</c:v>
                </c:pt>
                <c:pt idx="61">
                  <c:v>90.656493354815382</c:v>
                </c:pt>
                <c:pt idx="62">
                  <c:v>89.960594765064542</c:v>
                </c:pt>
                <c:pt idx="63">
                  <c:v>89.349181764260948</c:v>
                </c:pt>
                <c:pt idx="64">
                  <c:v>88.811686102854225</c:v>
                </c:pt>
                <c:pt idx="65">
                  <c:v>88.338927545043589</c:v>
                </c:pt>
                <c:pt idx="66">
                  <c:v>87.922917986147112</c:v>
                </c:pt>
                <c:pt idx="67">
                  <c:v>87.556695866794684</c:v>
                </c:pt>
                <c:pt idx="68">
                  <c:v>87.234185719773834</c:v>
                </c:pt>
                <c:pt idx="69">
                  <c:v>86.950078642407789</c:v>
                </c:pt>
                <c:pt idx="70">
                  <c:v>86.699730256659947</c:v>
                </c:pt>
                <c:pt idx="71">
                  <c:v>86.479073338485676</c:v>
                </c:pt>
                <c:pt idx="72">
                  <c:v>86.284542797546621</c:v>
                </c:pt>
                <c:pt idx="73">
                  <c:v>86.113011092406509</c:v>
                </c:pt>
                <c:pt idx="74">
                  <c:v>85.961732493956021</c:v>
                </c:pt>
                <c:pt idx="75">
                  <c:v>85.828294876337651</c:v>
                </c:pt>
                <c:pt idx="76">
                  <c:v>85.710577932186808</c:v>
                </c:pt>
                <c:pt idx="77">
                  <c:v>85.606716887205877</c:v>
                </c:pt>
                <c:pt idx="78">
                  <c:v>85.515070935601074</c:v>
                </c:pt>
                <c:pt idx="79">
                  <c:v>85.434195738831122</c:v>
                </c:pt>
                <c:pt idx="80">
                  <c:v>85.362819430300632</c:v>
                </c:pt>
                <c:pt idx="81">
                  <c:v>85.299821651957799</c:v>
                </c:pt>
                <c:pt idx="82">
                  <c:v>85.244215218332968</c:v>
                </c:pt>
                <c:pt idx="83">
                  <c:v>85.195130061872462</c:v>
                </c:pt>
                <c:pt idx="84">
                  <c:v>85.151799162488089</c:v>
                </c:pt>
                <c:pt idx="85">
                  <c:v>85.113546205674837</c:v>
                </c:pt>
                <c:pt idx="86">
                  <c:v>85.079774748659389</c:v>
                </c:pt>
                <c:pt idx="87">
                  <c:v>85.049958703895328</c:v>
                </c:pt>
                <c:pt idx="88">
                  <c:v>85.023633974686106</c:v>
                </c:pt>
                <c:pt idx="89">
                  <c:v>85.000391099505194</c:v>
                </c:pt>
                <c:pt idx="90">
                  <c:v>84.979868780278608</c:v>
                </c:pt>
                <c:pt idx="91">
                  <c:v>84.961748185979886</c:v>
                </c:pt>
                <c:pt idx="92">
                  <c:v>84.945747936760583</c:v>
                </c:pt>
                <c:pt idx="93">
                  <c:v>84.931619685832743</c:v>
                </c:pt>
                <c:pt idx="94">
                  <c:v>84.919144226708951</c:v>
                </c:pt>
                <c:pt idx="95">
                  <c:v>84.908128062424026</c:v>
                </c:pt>
                <c:pt idx="96">
                  <c:v>84.89840038120353</c:v>
                </c:pt>
                <c:pt idx="97">
                  <c:v>84.889810389873958</c:v>
                </c:pt>
                <c:pt idx="98">
                  <c:v>84.88222496226588</c:v>
                </c:pt>
                <c:pt idx="99">
                  <c:v>84.875526565063808</c:v>
                </c:pt>
              </c:numCache>
            </c:numRef>
          </c:val>
          <c:smooth val="0"/>
          <c:extLst>
            <c:ext xmlns:c16="http://schemas.microsoft.com/office/drawing/2014/chart" uri="{C3380CC4-5D6E-409C-BE32-E72D297353CC}">
              <c16:uniqueId val="{00000000-C16E-441F-B0CB-DC014CF8BA5C}"/>
            </c:ext>
          </c:extLst>
        </c:ser>
        <c:ser>
          <c:idx val="1"/>
          <c:order val="1"/>
          <c:spPr>
            <a:ln w="28575" cap="rnd">
              <a:solidFill>
                <a:schemeClr val="accent2"/>
              </a:solidFill>
              <a:round/>
            </a:ln>
            <a:effectLst/>
          </c:spPr>
          <c:marker>
            <c:symbol val="none"/>
          </c:marker>
          <c:val>
            <c:numRef>
              <c:f>'SIR GJ'!$BJ$6:$BJ$105</c:f>
              <c:numCache>
                <c:formatCode>#,##0.00</c:formatCode>
                <c:ptCount val="100"/>
                <c:pt idx="0">
                  <c:v>1</c:v>
                </c:pt>
                <c:pt idx="1">
                  <c:v>1.2400000000000002</c:v>
                </c:pt>
                <c:pt idx="2">
                  <c:v>1.5374112072072075</c:v>
                </c:pt>
                <c:pt idx="3">
                  <c:v>1.905865683774175</c:v>
                </c:pt>
                <c:pt idx="4">
                  <c:v>2.3621778781190899</c:v>
                </c:pt>
                <c:pt idx="5">
                  <c:v>2.9270582637567504</c:v>
                </c:pt>
                <c:pt idx="6">
                  <c:v>3.6259711807642119</c:v>
                </c:pt>
                <c:pt idx="7">
                  <c:v>4.4901572738481601</c:v>
                </c:pt>
                <c:pt idx="8">
                  <c:v>5.5578385894947067</c:v>
                </c:pt>
                <c:pt idx="9">
                  <c:v>6.8756180160571558</c:v>
                </c:pt>
                <c:pt idx="10">
                  <c:v>8.5000718311450072</c:v>
                </c:pt>
                <c:pt idx="11">
                  <c:v>10.499511048633011</c:v>
                </c:pt>
                <c:pt idx="12">
                  <c:v>12.955848996232705</c:v>
                </c:pt>
                <c:pt idx="13">
                  <c:v>15.966452417767796</c:v>
                </c:pt>
                <c:pt idx="14">
                  <c:v>19.645763120233646</c:v>
                </c:pt>
                <c:pt idx="15">
                  <c:v>24.126347721745503</c:v>
                </c:pt>
                <c:pt idx="16">
                  <c:v>29.558856772098643</c:v>
                </c:pt>
                <c:pt idx="17">
                  <c:v>36.110149952937959</c:v>
                </c:pt>
                <c:pt idx="18">
                  <c:v>43.958584664609781</c:v>
                </c:pt>
                <c:pt idx="19">
                  <c:v>53.285213489006232</c:v>
                </c:pt>
                <c:pt idx="20">
                  <c:v>64.259482488027317</c:v>
                </c:pt>
                <c:pt idx="21">
                  <c:v>77.018126273698101</c:v>
                </c:pt>
                <c:pt idx="22">
                  <c:v>91.6365529251608</c:v>
                </c:pt>
                <c:pt idx="23">
                  <c:v>108.09338293491015</c:v>
                </c:pt>
                <c:pt idx="24">
                  <c:v>126.23116711854016</c:v>
                </c:pt>
                <c:pt idx="25">
                  <c:v>145.71958671749974</c:v>
                </c:pt>
                <c:pt idx="26">
                  <c:v>166.03096526446589</c:v>
                </c:pt>
                <c:pt idx="27">
                  <c:v>186.44019661417826</c:v>
                </c:pt>
                <c:pt idx="28">
                  <c:v>206.0600712982104</c:v>
                </c:pt>
                <c:pt idx="29">
                  <c:v>223.91663235036543</c:v>
                </c:pt>
                <c:pt idx="30">
                  <c:v>239.05775292774138</c:v>
                </c:pt>
                <c:pt idx="31">
                  <c:v>250.67506839254463</c:v>
                </c:pt>
                <c:pt idx="32">
                  <c:v>258.21088880844707</c:v>
                </c:pt>
                <c:pt idx="33">
                  <c:v>261.42329646874015</c:v>
                </c:pt>
                <c:pt idx="34">
                  <c:v>260.39498078866916</c:v>
                </c:pt>
                <c:pt idx="35">
                  <c:v>255.48896900538992</c:v>
                </c:pt>
                <c:pt idx="36">
                  <c:v>247.26893103012185</c:v>
                </c:pt>
                <c:pt idx="37">
                  <c:v>236.40744765131922</c:v>
                </c:pt>
                <c:pt idx="38">
                  <c:v>223.60237101145972</c:v>
                </c:pt>
                <c:pt idx="39">
                  <c:v>209.51318898739092</c:v>
                </c:pt>
                <c:pt idx="40">
                  <c:v>194.7208169686138</c:v>
                </c:pt>
                <c:pt idx="41">
                  <c:v>179.70832359530365</c:v>
                </c:pt>
                <c:pt idx="42">
                  <c:v>164.85734205433511</c:v>
                </c:pt>
                <c:pt idx="43">
                  <c:v>150.454556665528</c:v>
                </c:pt>
                <c:pt idx="44">
                  <c:v>136.7035754335505</c:v>
                </c:pt>
                <c:pt idx="45">
                  <c:v>123.73882787096571</c:v>
                </c:pt>
                <c:pt idx="46">
                  <c:v>111.63936741750302</c:v>
                </c:pt>
                <c:pt idx="47">
                  <c:v>100.44141417409472</c:v>
                </c:pt>
                <c:pt idx="48">
                  <c:v>90.149125515972457</c:v>
                </c:pt>
                <c:pt idx="49">
                  <c:v>80.74348314163224</c:v>
                </c:pt>
                <c:pt idx="50">
                  <c:v>72.189406201797567</c:v>
                </c:pt>
                <c:pt idx="51">
                  <c:v>64.441303964473462</c:v>
                </c:pt>
                <c:pt idx="52">
                  <c:v>57.447314819947799</c:v>
                </c:pt>
                <c:pt idx="53">
                  <c:v>51.152472995640657</c:v>
                </c:pt>
                <c:pt idx="54">
                  <c:v>45.50102006968303</c:v>
                </c:pt>
                <c:pt idx="55">
                  <c:v>40.43804699886465</c:v>
                </c:pt>
                <c:pt idx="56">
                  <c:v>35.910620365093123</c:v>
                </c:pt>
                <c:pt idx="57">
                  <c:v>31.868517100834371</c:v>
                </c:pt>
                <c:pt idx="58">
                  <c:v>28.264666395367236</c:v>
                </c:pt>
                <c:pt idx="59">
                  <c:v>25.055376091675111</c:v>
                </c:pt>
                <c:pt idx="60">
                  <c:v>22.200403417197652</c:v>
                </c:pt>
                <c:pt idx="61">
                  <c:v>19.662915881827047</c:v>
                </c:pt>
                <c:pt idx="62">
                  <c:v>17.409377089303831</c:v>
                </c:pt>
                <c:pt idx="63">
                  <c:v>15.409383526711855</c:v>
                </c:pt>
                <c:pt idx="64">
                  <c:v>13.635471659111804</c:v>
                </c:pt>
                <c:pt idx="65">
                  <c:v>12.062909468055672</c:v>
                </c:pt>
                <c:pt idx="66">
                  <c:v>10.669482606743806</c:v>
                </c:pt>
                <c:pt idx="67">
                  <c:v>9.435282335084656</c:v>
                </c:pt>
                <c:pt idx="68">
                  <c:v>8.3425001318428151</c:v>
                </c:pt>
                <c:pt idx="69">
                  <c:v>7.37523218943244</c:v>
                </c:pt>
                <c:pt idx="70">
                  <c:v>6.5192957467654171</c:v>
                </c:pt>
                <c:pt idx="71">
                  <c:v>5.7620583029248795</c:v>
                </c:pt>
                <c:pt idx="72">
                  <c:v>5.0922800984252028</c:v>
                </c:pt>
                <c:pt idx="73">
                  <c:v>4.4999697888015309</c:v>
                </c:pt>
                <c:pt idx="74">
                  <c:v>3.9762529189317899</c:v>
                </c:pt>
                <c:pt idx="75">
                  <c:v>3.5132525987103955</c:v>
                </c:pt>
                <c:pt idx="76">
                  <c:v>3.1039816530546855</c:v>
                </c:pt>
                <c:pt idx="77">
                  <c:v>2.7422454500774101</c:v>
                </c:pt>
                <c:pt idx="78">
                  <c:v>2.4225545841706051</c:v>
                </c:pt>
                <c:pt idx="79">
                  <c:v>2.1400465933149628</c:v>
                </c:pt>
                <c:pt idx="80">
                  <c:v>1.8904159128482096</c:v>
                </c:pt>
                <c:pt idx="81">
                  <c:v>1.6698513042638061</c:v>
                </c:pt>
                <c:pt idx="82">
                  <c:v>1.4749800422490669</c:v>
                </c:pt>
                <c:pt idx="83">
                  <c:v>1.3028181923722153</c:v>
                </c:pt>
                <c:pt idx="84">
                  <c:v>1.1507263629007558</c:v>
                </c:pt>
                <c:pt idx="85">
                  <c:v>1.0163703652788909</c:v>
                </c:pt>
                <c:pt idx="86">
                  <c:v>0.89768626750249769</c:v>
                </c:pt>
                <c:pt idx="87">
                  <c:v>0.79284937214117723</c:v>
                </c:pt>
                <c:pt idx="88">
                  <c:v>0.70024669552922636</c:v>
                </c:pt>
                <c:pt idx="89">
                  <c:v>0.61845256638076096</c:v>
                </c:pt>
                <c:pt idx="90">
                  <c:v>0.54620700065022776</c:v>
                </c:pt>
                <c:pt idx="91">
                  <c:v>0.48239654485142142</c:v>
                </c:pt>
                <c:pt idx="92">
                  <c:v>0.42603731234301423</c:v>
                </c:pt>
                <c:pt idx="93">
                  <c:v>0.37625996641940834</c:v>
                </c:pt>
                <c:pt idx="94">
                  <c:v>0.33229643058028646</c:v>
                </c:pt>
                <c:pt idx="95">
                  <c:v>0.29346813027817092</c:v>
                </c:pt>
                <c:pt idx="96">
                  <c:v>0.25917559195694645</c:v>
                </c:pt>
                <c:pt idx="97">
                  <c:v>0.22888924449298259</c:v>
                </c:pt>
                <c:pt idx="98">
                  <c:v>0.20214128542710669</c:v>
                </c:pt>
                <c:pt idx="99">
                  <c:v>0.178518489815119</c:v>
                </c:pt>
              </c:numCache>
            </c:numRef>
          </c:val>
          <c:smooth val="0"/>
          <c:extLst>
            <c:ext xmlns:c16="http://schemas.microsoft.com/office/drawing/2014/chart" uri="{C3380CC4-5D6E-409C-BE32-E72D297353CC}">
              <c16:uniqueId val="{00000001-C16E-441F-B0CB-DC014CF8BA5C}"/>
            </c:ext>
          </c:extLst>
        </c:ser>
        <c:ser>
          <c:idx val="2"/>
          <c:order val="2"/>
          <c:spPr>
            <a:ln w="28575" cap="rnd">
              <a:solidFill>
                <a:schemeClr val="accent3"/>
              </a:solidFill>
              <a:round/>
            </a:ln>
            <a:effectLst/>
          </c:spPr>
          <c:marker>
            <c:symbol val="none"/>
          </c:marker>
          <c:val>
            <c:numRef>
              <c:f>'SIR GJ'!$BK$6:$BK$105</c:f>
              <c:numCache>
                <c:formatCode>#,##0.00</c:formatCode>
                <c:ptCount val="100"/>
                <c:pt idx="0">
                  <c:v>0</c:v>
                </c:pt>
                <c:pt idx="1">
                  <c:v>0.15</c:v>
                </c:pt>
                <c:pt idx="2">
                  <c:v>0.33600000000000002</c:v>
                </c:pt>
                <c:pt idx="3">
                  <c:v>0.56661168108108106</c:v>
                </c:pt>
                <c:pt idx="4">
                  <c:v>0.85249153364720731</c:v>
                </c:pt>
                <c:pt idx="5">
                  <c:v>1.2068182153650708</c:v>
                </c:pt>
                <c:pt idx="6">
                  <c:v>1.6458769549285834</c:v>
                </c:pt>
                <c:pt idx="7">
                  <c:v>2.1897726320432152</c:v>
                </c:pt>
                <c:pt idx="8">
                  <c:v>2.8632962231204391</c:v>
                </c:pt>
                <c:pt idx="9">
                  <c:v>3.6969720115446449</c:v>
                </c:pt>
                <c:pt idx="10">
                  <c:v>4.7283147139532185</c:v>
                </c:pt>
                <c:pt idx="11">
                  <c:v>6.0033254886249692</c:v>
                </c:pt>
                <c:pt idx="12">
                  <c:v>7.5782521459199206</c:v>
                </c:pt>
                <c:pt idx="13">
                  <c:v>9.5216294953548264</c:v>
                </c:pt>
                <c:pt idx="14">
                  <c:v>11.916597358019995</c:v>
                </c:pt>
                <c:pt idx="15">
                  <c:v>14.863461826055042</c:v>
                </c:pt>
                <c:pt idx="16">
                  <c:v>18.482413984316867</c:v>
                </c:pt>
                <c:pt idx="17">
                  <c:v>22.916242500131663</c:v>
                </c:pt>
                <c:pt idx="18">
                  <c:v>28.332764993072356</c:v>
                </c:pt>
                <c:pt idx="19">
                  <c:v>34.926552692763821</c:v>
                </c:pt>
                <c:pt idx="20">
                  <c:v>42.919334716114754</c:v>
                </c:pt>
                <c:pt idx="21">
                  <c:v>52.55825708931885</c:v>
                </c:pt>
                <c:pt idx="22">
                  <c:v>64.110976030373564</c:v>
                </c:pt>
                <c:pt idx="23">
                  <c:v>77.856458969147681</c:v>
                </c:pt>
                <c:pt idx="24">
                  <c:v>94.07046640938421</c:v>
                </c:pt>
                <c:pt idx="25">
                  <c:v>113.00514147716524</c:v>
                </c:pt>
                <c:pt idx="26">
                  <c:v>134.86307948479021</c:v>
                </c:pt>
                <c:pt idx="27">
                  <c:v>159.76772427446008</c:v>
                </c:pt>
                <c:pt idx="28">
                  <c:v>187.73375376658683</c:v>
                </c:pt>
                <c:pt idx="29">
                  <c:v>218.64276446131839</c:v>
                </c:pt>
                <c:pt idx="30">
                  <c:v>252.2302593138732</c:v>
                </c:pt>
                <c:pt idx="31">
                  <c:v>288.08892225303441</c:v>
                </c:pt>
                <c:pt idx="32">
                  <c:v>325.69018251191608</c:v>
                </c:pt>
                <c:pt idx="33">
                  <c:v>364.42181583318313</c:v>
                </c:pt>
                <c:pt idx="34">
                  <c:v>403.63531030349418</c:v>
                </c:pt>
                <c:pt idx="35">
                  <c:v>442.69455742179457</c:v>
                </c:pt>
                <c:pt idx="36">
                  <c:v>481.01790277260307</c:v>
                </c:pt>
                <c:pt idx="37">
                  <c:v>518.10824242712135</c:v>
                </c:pt>
                <c:pt idx="38">
                  <c:v>553.56935957481926</c:v>
                </c:pt>
                <c:pt idx="39">
                  <c:v>587.10971522653824</c:v>
                </c:pt>
                <c:pt idx="40">
                  <c:v>618.53669357464685</c:v>
                </c:pt>
                <c:pt idx="41">
                  <c:v>647.74481611993895</c:v>
                </c:pt>
                <c:pt idx="42">
                  <c:v>674.70106465923448</c:v>
                </c:pt>
                <c:pt idx="43">
                  <c:v>699.42966596738472</c:v>
                </c:pt>
                <c:pt idx="44">
                  <c:v>721.99784946721388</c:v>
                </c:pt>
                <c:pt idx="45">
                  <c:v>742.50338578224648</c:v>
                </c:pt>
                <c:pt idx="46">
                  <c:v>761.06420996289137</c:v>
                </c:pt>
                <c:pt idx="47">
                  <c:v>777.81011507551682</c:v>
                </c:pt>
                <c:pt idx="48">
                  <c:v>792.87632720163106</c:v>
                </c:pt>
                <c:pt idx="49">
                  <c:v>806.39869602902695</c:v>
                </c:pt>
                <c:pt idx="50">
                  <c:v>818.51021850027178</c:v>
                </c:pt>
                <c:pt idx="51">
                  <c:v>829.33862943054146</c:v>
                </c:pt>
                <c:pt idx="52">
                  <c:v>839.00482502521243</c:v>
                </c:pt>
                <c:pt idx="53">
                  <c:v>847.62192224820456</c:v>
                </c:pt>
                <c:pt idx="54">
                  <c:v>855.29479319755069</c:v>
                </c:pt>
                <c:pt idx="55">
                  <c:v>862.11994620800317</c:v>
                </c:pt>
                <c:pt idx="56">
                  <c:v>868.18565325783288</c:v>
                </c:pt>
                <c:pt idx="57">
                  <c:v>873.5722463125968</c:v>
                </c:pt>
                <c:pt idx="58">
                  <c:v>878.35252387772198</c:v>
                </c:pt>
                <c:pt idx="59">
                  <c:v>882.59222383702706</c:v>
                </c:pt>
                <c:pt idx="60">
                  <c:v>886.35053025077832</c:v>
                </c:pt>
                <c:pt idx="61">
                  <c:v>889.68059076335794</c:v>
                </c:pt>
                <c:pt idx="62">
                  <c:v>892.63002814563197</c:v>
                </c:pt>
                <c:pt idx="63">
                  <c:v>895.24143470902754</c:v>
                </c:pt>
                <c:pt idx="64">
                  <c:v>897.55284223803437</c:v>
                </c:pt>
                <c:pt idx="65">
                  <c:v>899.59816298690112</c:v>
                </c:pt>
                <c:pt idx="66">
                  <c:v>901.4075994071095</c:v>
                </c:pt>
                <c:pt idx="67">
                  <c:v>903.00802179812104</c:v>
                </c:pt>
                <c:pt idx="68">
                  <c:v>904.42331414838372</c:v>
                </c:pt>
                <c:pt idx="69">
                  <c:v>905.67468916816017</c:v>
                </c:pt>
                <c:pt idx="70">
                  <c:v>906.78097399657509</c:v>
                </c:pt>
                <c:pt idx="71">
                  <c:v>907.75886835858989</c:v>
                </c:pt>
                <c:pt idx="72">
                  <c:v>908.62317710402863</c:v>
                </c:pt>
                <c:pt idx="73">
                  <c:v>909.38701911879241</c:v>
                </c:pt>
                <c:pt idx="74">
                  <c:v>910.06201458711269</c:v>
                </c:pt>
                <c:pt idx="75">
                  <c:v>910.65845252495251</c:v>
                </c:pt>
                <c:pt idx="76">
                  <c:v>911.18544041475911</c:v>
                </c:pt>
                <c:pt idx="77">
                  <c:v>911.65103766271727</c:v>
                </c:pt>
                <c:pt idx="78">
                  <c:v>912.06237448022887</c:v>
                </c:pt>
                <c:pt idx="79">
                  <c:v>912.42575766785444</c:v>
                </c:pt>
                <c:pt idx="80">
                  <c:v>912.74676465685172</c:v>
                </c:pt>
                <c:pt idx="81">
                  <c:v>913.03032704377893</c:v>
                </c:pt>
                <c:pt idx="82">
                  <c:v>913.2808047394185</c:v>
                </c:pt>
                <c:pt idx="83">
                  <c:v>913.50205174575581</c:v>
                </c:pt>
                <c:pt idx="84">
                  <c:v>913.69747447461168</c:v>
                </c:pt>
                <c:pt idx="85">
                  <c:v>913.87008342904676</c:v>
                </c:pt>
                <c:pt idx="86">
                  <c:v>914.02253898383856</c:v>
                </c:pt>
                <c:pt idx="87">
                  <c:v>914.15719192396398</c:v>
                </c:pt>
                <c:pt idx="88">
                  <c:v>914.27611932978516</c:v>
                </c:pt>
                <c:pt idx="89">
                  <c:v>914.38115633411451</c:v>
                </c:pt>
                <c:pt idx="90">
                  <c:v>914.47392421907159</c:v>
                </c:pt>
                <c:pt idx="91">
                  <c:v>914.55585526916911</c:v>
                </c:pt>
                <c:pt idx="92">
                  <c:v>914.62821475089686</c:v>
                </c:pt>
                <c:pt idx="93">
                  <c:v>914.6921203477483</c:v>
                </c:pt>
                <c:pt idx="94">
                  <c:v>914.74855934271125</c:v>
                </c:pt>
                <c:pt idx="95">
                  <c:v>914.79840380729831</c:v>
                </c:pt>
                <c:pt idx="96">
                  <c:v>914.84242402684004</c:v>
                </c:pt>
                <c:pt idx="97">
                  <c:v>914.88130036563359</c:v>
                </c:pt>
                <c:pt idx="98">
                  <c:v>914.91563375230749</c:v>
                </c:pt>
                <c:pt idx="99">
                  <c:v>914.94595494512157</c:v>
                </c:pt>
              </c:numCache>
            </c:numRef>
          </c:val>
          <c:smooth val="0"/>
          <c:extLst>
            <c:ext xmlns:c16="http://schemas.microsoft.com/office/drawing/2014/chart" uri="{C3380CC4-5D6E-409C-BE32-E72D297353CC}">
              <c16:uniqueId val="{00000002-C16E-441F-B0CB-DC014CF8BA5C}"/>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GJ'!$BL$6:$BL$105</c:f>
              <c:numCache>
                <c:formatCode>#,##0.00</c:formatCode>
                <c:ptCount val="100"/>
                <c:pt idx="0">
                  <c:v>0.05</c:v>
                </c:pt>
                <c:pt idx="1">
                  <c:v>6.2000000000000013E-2</c:v>
                </c:pt>
                <c:pt idx="2">
                  <c:v>7.6870560360360385E-2</c:v>
                </c:pt>
                <c:pt idx="3">
                  <c:v>9.5293284188708749E-2</c:v>
                </c:pt>
                <c:pt idx="4">
                  <c:v>0.1181088939059545</c:v>
                </c:pt>
                <c:pt idx="5">
                  <c:v>0.14635291318783752</c:v>
                </c:pt>
                <c:pt idx="6">
                  <c:v>0.1812985590382106</c:v>
                </c:pt>
                <c:pt idx="7">
                  <c:v>0.22450786369240802</c:v>
                </c:pt>
                <c:pt idx="8">
                  <c:v>0.27789192947473534</c:v>
                </c:pt>
                <c:pt idx="9">
                  <c:v>0.34378090080285784</c:v>
                </c:pt>
                <c:pt idx="10">
                  <c:v>0.42500359155725037</c:v>
                </c:pt>
                <c:pt idx="11">
                  <c:v>0.52497555243165051</c:v>
                </c:pt>
                <c:pt idx="12">
                  <c:v>0.64779244981163531</c:v>
                </c:pt>
                <c:pt idx="13">
                  <c:v>0.79832262088838979</c:v>
                </c:pt>
                <c:pt idx="14">
                  <c:v>0.98228815601168229</c:v>
                </c:pt>
                <c:pt idx="15">
                  <c:v>1.2063173860872753</c:v>
                </c:pt>
                <c:pt idx="16">
                  <c:v>1.4779428386049323</c:v>
                </c:pt>
                <c:pt idx="17">
                  <c:v>1.8055074976468981</c:v>
                </c:pt>
                <c:pt idx="18">
                  <c:v>2.1979292332304889</c:v>
                </c:pt>
                <c:pt idx="19">
                  <c:v>2.6642606744503117</c:v>
                </c:pt>
                <c:pt idx="20">
                  <c:v>3.2129741244013661</c:v>
                </c:pt>
                <c:pt idx="21">
                  <c:v>3.8509063136849053</c:v>
                </c:pt>
                <c:pt idx="22">
                  <c:v>4.5818276462580405</c:v>
                </c:pt>
                <c:pt idx="23">
                  <c:v>5.4046691467455084</c:v>
                </c:pt>
                <c:pt idx="24">
                  <c:v>6.3115583559270085</c:v>
                </c:pt>
                <c:pt idx="25">
                  <c:v>7.2859793358749876</c:v>
                </c:pt>
                <c:pt idx="26">
                  <c:v>8.3015482632232942</c:v>
                </c:pt>
                <c:pt idx="27">
                  <c:v>9.3220098307089128</c:v>
                </c:pt>
                <c:pt idx="28">
                  <c:v>10.30300356491052</c:v>
                </c:pt>
                <c:pt idx="29">
                  <c:v>11.195831617518273</c:v>
                </c:pt>
                <c:pt idx="30">
                  <c:v>11.952887646387069</c:v>
                </c:pt>
                <c:pt idx="31">
                  <c:v>12.533753419627232</c:v>
                </c:pt>
                <c:pt idx="32">
                  <c:v>12.910544440422354</c:v>
                </c:pt>
                <c:pt idx="33">
                  <c:v>13.071164823437009</c:v>
                </c:pt>
                <c:pt idx="34">
                  <c:v>13.019749039433458</c:v>
                </c:pt>
                <c:pt idx="35">
                  <c:v>12.774448450269496</c:v>
                </c:pt>
                <c:pt idx="36">
                  <c:v>12.363446551506094</c:v>
                </c:pt>
                <c:pt idx="37">
                  <c:v>11.820372382565962</c:v>
                </c:pt>
                <c:pt idx="38">
                  <c:v>11.180118550572987</c:v>
                </c:pt>
                <c:pt idx="39">
                  <c:v>10.475659449369546</c:v>
                </c:pt>
                <c:pt idx="40">
                  <c:v>9.7360408484306902</c:v>
                </c:pt>
                <c:pt idx="41">
                  <c:v>8.985416179765183</c:v>
                </c:pt>
                <c:pt idx="42">
                  <c:v>8.2428671027167564</c:v>
                </c:pt>
                <c:pt idx="43">
                  <c:v>7.5227278332764005</c:v>
                </c:pt>
                <c:pt idx="44">
                  <c:v>6.8351787716775254</c:v>
                </c:pt>
                <c:pt idx="45">
                  <c:v>6.1869413935482855</c:v>
                </c:pt>
                <c:pt idx="46">
                  <c:v>5.5819683708751517</c:v>
                </c:pt>
                <c:pt idx="47">
                  <c:v>5.022070708704736</c:v>
                </c:pt>
                <c:pt idx="48">
                  <c:v>4.5074562757986234</c:v>
                </c:pt>
                <c:pt idx="49">
                  <c:v>4.037174157081612</c:v>
                </c:pt>
                <c:pt idx="50">
                  <c:v>3.6094703100898786</c:v>
                </c:pt>
                <c:pt idx="51">
                  <c:v>3.2220651982236732</c:v>
                </c:pt>
                <c:pt idx="52">
                  <c:v>2.8723657409973899</c:v>
                </c:pt>
                <c:pt idx="53">
                  <c:v>2.557623649782033</c:v>
                </c:pt>
                <c:pt idx="54">
                  <c:v>2.2750510034841516</c:v>
                </c:pt>
                <c:pt idx="55">
                  <c:v>2.0219023499432325</c:v>
                </c:pt>
                <c:pt idx="56">
                  <c:v>1.7955310182546562</c:v>
                </c:pt>
                <c:pt idx="57">
                  <c:v>1.5934258550417186</c:v>
                </c:pt>
                <c:pt idx="58">
                  <c:v>1.413233319768362</c:v>
                </c:pt>
                <c:pt idx="59">
                  <c:v>1.2527688045837557</c:v>
                </c:pt>
                <c:pt idx="60">
                  <c:v>1.1100201708598827</c:v>
                </c:pt>
                <c:pt idx="61">
                  <c:v>0.98314579409135239</c:v>
                </c:pt>
                <c:pt idx="62">
                  <c:v>0.87046885446519162</c:v>
                </c:pt>
                <c:pt idx="63">
                  <c:v>0.77046917633559275</c:v>
                </c:pt>
                <c:pt idx="64">
                  <c:v>0.68177358295559021</c:v>
                </c:pt>
                <c:pt idx="65">
                  <c:v>0.60314547340278368</c:v>
                </c:pt>
                <c:pt idx="66">
                  <c:v>0.53347413033719027</c:v>
                </c:pt>
                <c:pt idx="67">
                  <c:v>0.4717641167542328</c:v>
                </c:pt>
                <c:pt idx="68">
                  <c:v>0.4171250065921408</c:v>
                </c:pt>
                <c:pt idx="69">
                  <c:v>0.36876160947162201</c:v>
                </c:pt>
                <c:pt idx="70">
                  <c:v>0.32596478733827089</c:v>
                </c:pt>
                <c:pt idx="71">
                  <c:v>0.28810291514624398</c:v>
                </c:pt>
                <c:pt idx="72">
                  <c:v>0.25461400492126013</c:v>
                </c:pt>
                <c:pt idx="73">
                  <c:v>0.22499848944007655</c:v>
                </c:pt>
                <c:pt idx="74">
                  <c:v>0.19881264594658951</c:v>
                </c:pt>
                <c:pt idx="75">
                  <c:v>0.17566262993551979</c:v>
                </c:pt>
                <c:pt idx="76">
                  <c:v>0.1551990826527343</c:v>
                </c:pt>
                <c:pt idx="77">
                  <c:v>0.13711227250387051</c:v>
                </c:pt>
                <c:pt idx="78">
                  <c:v>0.12112772920853027</c:v>
                </c:pt>
                <c:pt idx="79">
                  <c:v>0.10700232966574814</c:v>
                </c:pt>
                <c:pt idx="80">
                  <c:v>9.4520795642410491E-2</c:v>
                </c:pt>
                <c:pt idx="81">
                  <c:v>8.3492565213190317E-2</c:v>
                </c:pt>
                <c:pt idx="82">
                  <c:v>7.3749002112453346E-2</c:v>
                </c:pt>
                <c:pt idx="83">
                  <c:v>6.5140909618610771E-2</c:v>
                </c:pt>
                <c:pt idx="84">
                  <c:v>5.753631814503779E-2</c:v>
                </c:pt>
                <c:pt idx="85">
                  <c:v>5.0818518263944547E-2</c:v>
                </c:pt>
                <c:pt idx="86">
                  <c:v>4.4884313375124885E-2</c:v>
                </c:pt>
                <c:pt idx="87">
                  <c:v>3.9642468607058862E-2</c:v>
                </c:pt>
                <c:pt idx="88">
                  <c:v>3.5012334776461318E-2</c:v>
                </c:pt>
                <c:pt idx="89">
                  <c:v>3.092262831903805E-2</c:v>
                </c:pt>
                <c:pt idx="90">
                  <c:v>2.731035003251139E-2</c:v>
                </c:pt>
                <c:pt idx="91">
                  <c:v>2.4119827242571071E-2</c:v>
                </c:pt>
                <c:pt idx="92">
                  <c:v>2.1301865617150712E-2</c:v>
                </c:pt>
                <c:pt idx="93">
                  <c:v>1.8812998320970418E-2</c:v>
                </c:pt>
                <c:pt idx="94">
                  <c:v>1.6614821529014324E-2</c:v>
                </c:pt>
                <c:pt idx="95">
                  <c:v>1.4673406513908548E-2</c:v>
                </c:pt>
                <c:pt idx="96">
                  <c:v>1.2958779597847324E-2</c:v>
                </c:pt>
                <c:pt idx="97">
                  <c:v>1.144446222464913E-2</c:v>
                </c:pt>
                <c:pt idx="98">
                  <c:v>1.0107064271355335E-2</c:v>
                </c:pt>
                <c:pt idx="99">
                  <c:v>8.9259244907559498E-3</c:v>
                </c:pt>
              </c:numCache>
            </c:numRef>
          </c:val>
          <c:smooth val="0"/>
          <c:extLst>
            <c:ext xmlns:c16="http://schemas.microsoft.com/office/drawing/2014/chart" uri="{C3380CC4-5D6E-409C-BE32-E72D297353CC}">
              <c16:uniqueId val="{00000000-2AD9-46B9-9FC1-7E34BD725EB5}"/>
            </c:ext>
          </c:extLst>
        </c:ser>
        <c:ser>
          <c:idx val="1"/>
          <c:order val="1"/>
          <c:spPr>
            <a:ln w="28575" cap="rnd">
              <a:solidFill>
                <a:schemeClr val="accent2"/>
              </a:solidFill>
              <a:round/>
            </a:ln>
            <a:effectLst/>
          </c:spPr>
          <c:marker>
            <c:symbol val="none"/>
          </c:marker>
          <c:val>
            <c:numRef>
              <c:f>'SIR GJ'!$BM$6:$BM$105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2AD9-46B9-9FC1-7E34BD725EB5}"/>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GJ'!$BW$6:$BW$105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973.82121101093696</c:v>
                </c:pt>
                <c:pt idx="11">
                  <c:v>966.95548137426317</c:v>
                </c:pt>
                <c:pt idx="12">
                  <c:v>958.56901064800377</c:v>
                </c:pt>
                <c:pt idx="13">
                  <c:v>948.36398387564066</c:v>
                </c:pt>
                <c:pt idx="14">
                  <c:v>936.00382897256168</c:v>
                </c:pt>
                <c:pt idx="15">
                  <c:v>921.11813923789714</c:v>
                </c:pt>
                <c:pt idx="16">
                  <c:v>903.31369713448248</c:v>
                </c:pt>
                <c:pt idx="17">
                  <c:v>882.19379730474361</c:v>
                </c:pt>
                <c:pt idx="18">
                  <c:v>857.38791357811613</c:v>
                </c:pt>
                <c:pt idx="19">
                  <c:v>828.59286280806873</c:v>
                </c:pt>
                <c:pt idx="20">
                  <c:v>795.62460981019876</c:v>
                </c:pt>
                <c:pt idx="21">
                  <c:v>758.47650333991965</c:v>
                </c:pt>
                <c:pt idx="22">
                  <c:v>717.3752804541416</c:v>
                </c:pt>
                <c:pt idx="23">
                  <c:v>672.82173530926843</c:v>
                </c:pt>
                <c:pt idx="24">
                  <c:v>625.60064643509565</c:v>
                </c:pt>
                <c:pt idx="25">
                  <c:v>576.74701244271114</c:v>
                </c:pt>
                <c:pt idx="26">
                  <c:v>527.46447579540904</c:v>
                </c:pt>
                <c:pt idx="27">
                  <c:v>479.00568230939251</c:v>
                </c:pt>
                <c:pt idx="28">
                  <c:v>432.53812380376291</c:v>
                </c:pt>
                <c:pt idx="29">
                  <c:v>389.02582692838502</c:v>
                </c:pt>
                <c:pt idx="30">
                  <c:v>349.15272516663623</c:v>
                </c:pt>
                <c:pt idx="31">
                  <c:v>313.29941668248745</c:v>
                </c:pt>
                <c:pt idx="32">
                  <c:v>281.56832563023869</c:v>
                </c:pt>
                <c:pt idx="33">
                  <c:v>253.84064395998988</c:v>
                </c:pt>
                <c:pt idx="34">
                  <c:v>229.84531700003984</c:v>
                </c:pt>
                <c:pt idx="35">
                  <c:v>209.22422083006308</c:v>
                </c:pt>
                <c:pt idx="36">
                  <c:v>191.58453431136448</c:v>
                </c:pt>
                <c:pt idx="37">
                  <c:v>176.53560104457492</c:v>
                </c:pt>
                <c:pt idx="38">
                  <c:v>163.71164588324456</c:v>
                </c:pt>
                <c:pt idx="39">
                  <c:v>152.78351393193304</c:v>
                </c:pt>
                <c:pt idx="40">
                  <c:v>143.46284741068456</c:v>
                </c:pt>
                <c:pt idx="41">
                  <c:v>135.5015845850287</c:v>
                </c:pt>
                <c:pt idx="42">
                  <c:v>128.68890112253638</c:v>
                </c:pt>
                <c:pt idx="43">
                  <c:v>122.84700448328269</c:v>
                </c:pt>
                <c:pt idx="44">
                  <c:v>117.82664139823012</c:v>
                </c:pt>
                <c:pt idx="45">
                  <c:v>113.5027953816831</c:v>
                </c:pt>
                <c:pt idx="46">
                  <c:v>109.77080507629597</c:v>
                </c:pt>
                <c:pt idx="47">
                  <c:v>106.54298677076342</c:v>
                </c:pt>
                <c:pt idx="48">
                  <c:v>103.74576250027349</c:v>
                </c:pt>
                <c:pt idx="49">
                  <c:v>101.31725408926016</c:v>
                </c:pt>
                <c:pt idx="50">
                  <c:v>99.205286556320701</c:v>
                </c:pt>
                <c:pt idx="51">
                  <c:v>97.365740739882725</c:v>
                </c:pt>
                <c:pt idx="52">
                  <c:v>95.761198277190843</c:v>
                </c:pt>
                <c:pt idx="53">
                  <c:v>94.359828366056831</c:v>
                </c:pt>
                <c:pt idx="54">
                  <c:v>93.134472946466289</c:v>
                </c:pt>
                <c:pt idx="55">
                  <c:v>92.061893964378953</c:v>
                </c:pt>
                <c:pt idx="56">
                  <c:v>91.122152718145117</c:v>
                </c:pt>
                <c:pt idx="57">
                  <c:v>90.29809675987488</c:v>
                </c:pt>
                <c:pt idx="58">
                  <c:v>89.574934421088074</c:v>
                </c:pt>
                <c:pt idx="59">
                  <c:v>88.939880826312205</c:v>
                </c:pt>
                <c:pt idx="60">
                  <c:v>88.381862353868783</c:v>
                </c:pt>
                <c:pt idx="61">
                  <c:v>87.891269009359121</c:v>
                </c:pt>
                <c:pt idx="62">
                  <c:v>87.459746196692592</c:v>
                </c:pt>
                <c:pt idx="63">
                  <c:v>87.08001899388357</c:v>
                </c:pt>
                <c:pt idx="64">
                  <c:v>86.745743342550242</c:v>
                </c:pt>
                <c:pt idx="65">
                  <c:v>86.451379604241453</c:v>
                </c:pt>
                <c:pt idx="66">
                  <c:v>86.192084774902156</c:v>
                </c:pt>
                <c:pt idx="67">
                  <c:v>85.963620322530232</c:v>
                </c:pt>
                <c:pt idx="68">
                  <c:v>85.762273155688959</c:v>
                </c:pt>
                <c:pt idx="69">
                  <c:v>85.58478766859055</c:v>
                </c:pt>
                <c:pt idx="70">
                  <c:v>85.428307163087908</c:v>
                </c:pt>
                <c:pt idx="71">
                  <c:v>85.290323235881218</c:v>
                </c:pt>
                <c:pt idx="72">
                  <c:v>85.168631953872591</c:v>
                </c:pt>
                <c:pt idx="73">
                  <c:v>85.061295832445708</c:v>
                </c:pt>
                <c:pt idx="74">
                  <c:v>84.966610788890293</c:v>
                </c:pt>
                <c:pt idx="75">
                  <c:v>84.88307737289675</c:v>
                </c:pt>
                <c:pt idx="76">
                  <c:v>84.809375683316006</c:v>
                </c:pt>
                <c:pt idx="77">
                  <c:v>84.744343469444175</c:v>
                </c:pt>
                <c:pt idx="78">
                  <c:v>84.686956989329985</c:v>
                </c:pt>
                <c:pt idx="79">
                  <c:v>84.63631425972487</c:v>
                </c:pt>
                <c:pt idx="80">
                  <c:v>84.591620384475945</c:v>
                </c:pt>
                <c:pt idx="81">
                  <c:v>84.552174692156683</c:v>
                </c:pt>
                <c:pt idx="82">
                  <c:v>84.517359450954402</c:v>
                </c:pt>
                <c:pt idx="83">
                  <c:v>84.486629960440652</c:v>
                </c:pt>
                <c:pt idx="84">
                  <c:v>84.459505846774348</c:v>
                </c:pt>
                <c:pt idx="85">
                  <c:v>84.435563410894673</c:v>
                </c:pt>
                <c:pt idx="86">
                  <c:v>84.414428898978471</c:v>
                </c:pt>
                <c:pt idx="87">
                  <c:v>84.395772581381706</c:v>
                </c:pt>
                <c:pt idx="88">
                  <c:v>84.379303540883896</c:v>
                </c:pt>
                <c:pt idx="89">
                  <c:v>84.364765083662519</c:v>
                </c:pt>
                <c:pt idx="90">
                  <c:v>84.351930697337039</c:v>
                </c:pt>
                <c:pt idx="91">
                  <c:v>84.340600489885631</c:v>
                </c:pt>
                <c:pt idx="92">
                  <c:v>84.330598051460044</c:v>
                </c:pt>
                <c:pt idx="93">
                  <c:v>84.321767688279706</c:v>
                </c:pt>
                <c:pt idx="94">
                  <c:v>84.313971984022857</c:v>
                </c:pt>
                <c:pt idx="95">
                  <c:v>84.307089649576127</c:v>
                </c:pt>
                <c:pt idx="96">
                  <c:v>84.301013626760636</c:v>
                </c:pt>
                <c:pt idx="97">
                  <c:v>84.295649415814438</c:v>
                </c:pt>
                <c:pt idx="98">
                  <c:v>84.290913600055376</c:v>
                </c:pt>
                <c:pt idx="99">
                  <c:v>84.286732544342811</c:v>
                </c:pt>
              </c:numCache>
            </c:numRef>
          </c:val>
          <c:smooth val="0"/>
          <c:extLst>
            <c:ext xmlns:c16="http://schemas.microsoft.com/office/drawing/2014/chart" uri="{C3380CC4-5D6E-409C-BE32-E72D297353CC}">
              <c16:uniqueId val="{00000000-0D12-44A5-BFA4-90B6A5A09D1F}"/>
            </c:ext>
          </c:extLst>
        </c:ser>
        <c:ser>
          <c:idx val="1"/>
          <c:order val="1"/>
          <c:spPr>
            <a:ln w="28575" cap="rnd">
              <a:solidFill>
                <a:schemeClr val="accent2"/>
              </a:solidFill>
              <a:round/>
            </a:ln>
            <a:effectLst/>
          </c:spPr>
          <c:marker>
            <c:symbol val="none"/>
          </c:marker>
          <c:val>
            <c:numRef>
              <c:f>'SIR GJ'!$BX$6:$BX$105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18.059609230124661</c:v>
                </c:pt>
                <c:pt idx="11">
                  <c:v>22.21639748227971</c:v>
                </c:pt>
                <c:pt idx="12">
                  <c:v>27.270408586197114</c:v>
                </c:pt>
                <c:pt idx="13">
                  <c:v>33.384874070630651</c:v>
                </c:pt>
                <c:pt idx="14">
                  <c:v>40.737297863114982</c:v>
                </c:pt>
                <c:pt idx="15">
                  <c:v>49.512392918312237</c:v>
                </c:pt>
                <c:pt idx="16">
                  <c:v>59.889976083980066</c:v>
                </c:pt>
                <c:pt idx="17">
                  <c:v>72.026379501121951</c:v>
                </c:pt>
                <c:pt idx="18">
                  <c:v>86.028306302581143</c:v>
                </c:pt>
                <c:pt idx="19">
                  <c:v>101.91911112724139</c:v>
                </c:pt>
                <c:pt idx="20">
                  <c:v>119.59949745602515</c:v>
                </c:pt>
                <c:pt idx="21">
                  <c:v>138.80767930790054</c:v>
                </c:pt>
                <c:pt idx="22">
                  <c:v>159.08775029749353</c:v>
                </c:pt>
                <c:pt idx="23">
                  <c:v>179.77813289774269</c:v>
                </c:pt>
                <c:pt idx="24">
                  <c:v>200.03250183725407</c:v>
                </c:pt>
                <c:pt idx="25">
                  <c:v>218.88126055405041</c:v>
                </c:pt>
                <c:pt idx="26">
                  <c:v>235.33160811824501</c:v>
                </c:pt>
                <c:pt idx="27">
                  <c:v>248.49066038652478</c:v>
                </c:pt>
                <c:pt idx="28">
                  <c:v>257.68461983417569</c:v>
                </c:pt>
                <c:pt idx="29">
                  <c:v>262.54422373442725</c:v>
                </c:pt>
                <c:pt idx="30">
                  <c:v>263.03569193601197</c:v>
                </c:pt>
                <c:pt idx="31">
                  <c:v>259.43364662975898</c:v>
                </c:pt>
                <c:pt idx="32">
                  <c:v>252.2496906875439</c:v>
                </c:pt>
                <c:pt idx="33">
                  <c:v>242.13991875466112</c:v>
                </c:pt>
                <c:pt idx="34">
                  <c:v>229.81425790141202</c:v>
                </c:pt>
                <c:pt idx="35">
                  <c:v>215.96321538617698</c:v>
                </c:pt>
                <c:pt idx="36">
                  <c:v>201.20841959694903</c:v>
                </c:pt>
                <c:pt idx="37">
                  <c:v>186.07608992419622</c:v>
                </c:pt>
                <c:pt idx="38">
                  <c:v>170.98863159689716</c:v>
                </c:pt>
                <c:pt idx="39">
                  <c:v>156.2684688086741</c:v>
                </c:pt>
                <c:pt idx="40">
                  <c:v>142.14886500862147</c:v>
                </c:pt>
                <c:pt idx="41">
                  <c:v>128.78779808298412</c:v>
                </c:pt>
                <c:pt idx="42">
                  <c:v>116.28231183302883</c:v>
                </c:pt>
                <c:pt idx="43">
                  <c:v>104.68186169732817</c:v>
                </c:pt>
                <c:pt idx="44">
                  <c:v>93.999945527781506</c:v>
                </c:pt>
                <c:pt idx="45">
                  <c:v>84.223799715161306</c:v>
                </c:pt>
                <c:pt idx="46">
                  <c:v>75.322220063274244</c:v>
                </c:pt>
                <c:pt idx="47">
                  <c:v>67.251705359315665</c:v>
                </c:pt>
                <c:pt idx="48">
                  <c:v>59.961173825908247</c:v>
                </c:pt>
                <c:pt idx="49">
                  <c:v>53.395506163035336</c:v>
                </c:pt>
                <c:pt idx="50">
                  <c:v>47.498147771519484</c:v>
                </c:pt>
                <c:pt idx="51">
                  <c:v>42.212971422229543</c:v>
                </c:pt>
                <c:pt idx="52">
                  <c:v>37.485568171586984</c:v>
                </c:pt>
                <c:pt idx="53">
                  <c:v>33.264102856982944</c:v>
                </c:pt>
                <c:pt idx="54">
                  <c:v>29.499842848026045</c:v>
                </c:pt>
                <c:pt idx="55">
                  <c:v>26.147445402909476</c:v>
                </c:pt>
                <c:pt idx="56">
                  <c:v>23.165069838706884</c:v>
                </c:pt>
                <c:pt idx="57">
                  <c:v>20.514365321171088</c:v>
                </c:pt>
                <c:pt idx="58">
                  <c:v>18.160372861782239</c:v>
                </c:pt>
                <c:pt idx="59">
                  <c:v>16.071370527290771</c:v>
                </c:pt>
                <c:pt idx="60">
                  <c:v>14.21868342064057</c:v>
                </c:pt>
                <c:pt idx="61">
                  <c:v>12.576474252054147</c:v>
                </c:pt>
                <c:pt idx="62">
                  <c:v>11.121525926912554</c:v>
                </c:pt>
                <c:pt idx="63">
                  <c:v>9.8330242406846864</c:v>
                </c:pt>
                <c:pt idx="64">
                  <c:v>8.6923462559153126</c:v>
                </c:pt>
                <c:pt idx="65">
                  <c:v>7.6828580558368049</c:v>
                </c:pt>
                <c:pt idx="66">
                  <c:v>6.7897241768005783</c:v>
                </c:pt>
                <c:pt idx="67">
                  <c:v>5.999730002652413</c:v>
                </c:pt>
                <c:pt idx="68">
                  <c:v>5.3011176690958175</c:v>
                </c:pt>
                <c:pt idx="69">
                  <c:v>4.6834355058298467</c:v>
                </c:pt>
                <c:pt idx="70">
                  <c:v>4.1374006854580072</c:v>
                </c:pt>
                <c:pt idx="71">
                  <c:v>3.6547745098460025</c:v>
                </c:pt>
                <c:pt idx="72">
                  <c:v>3.2282496153777305</c:v>
                </c:pt>
                <c:pt idx="73">
                  <c:v>2.8513482944979591</c:v>
                </c:pt>
                <c:pt idx="74">
                  <c:v>2.5183310938786767</c:v>
                </c:pt>
                <c:pt idx="75">
                  <c:v>2.224114845790417</c:v>
                </c:pt>
                <c:pt idx="76">
                  <c:v>1.9641993085025953</c:v>
                </c:pt>
                <c:pt idx="77">
                  <c:v>1.7346016260990431</c:v>
                </c:pt>
                <c:pt idx="78">
                  <c:v>1.5317978622983703</c:v>
                </c:pt>
                <c:pt idx="79">
                  <c:v>1.3526709125587357</c:v>
                </c:pt>
                <c:pt idx="80">
                  <c:v>1.1944641509238452</c:v>
                </c:pt>
                <c:pt idx="81">
                  <c:v>1.0547402206045355</c:v>
                </c:pt>
                <c:pt idx="82">
                  <c:v>0.93134442871614298</c:v>
                </c:pt>
                <c:pt idx="83">
                  <c:v>0.82237225492246924</c:v>
                </c:pt>
                <c:pt idx="84">
                  <c:v>0.72614053035039861</c:v>
                </c:pt>
                <c:pt idx="85">
                  <c:v>0.64116188667751517</c:v>
                </c:pt>
                <c:pt idx="86">
                  <c:v>0.56612211559209535</c:v>
                </c:pt>
                <c:pt idx="87">
                  <c:v>0.49986011585004519</c:v>
                </c:pt>
                <c:pt idx="88">
                  <c:v>0.4413501389703518</c:v>
                </c:pt>
                <c:pt idx="89">
                  <c:v>0.38968607534617672</c:v>
                </c:pt>
                <c:pt idx="90">
                  <c:v>0.34406755036972803</c:v>
                </c:pt>
                <c:pt idx="91">
                  <c:v>0.30378762526567626</c:v>
                </c:pt>
                <c:pt idx="92">
                  <c:v>0.26822191990140876</c:v>
                </c:pt>
                <c:pt idx="93">
                  <c:v>0.23681899509653848</c:v>
                </c:pt>
                <c:pt idx="94">
                  <c:v>0.2090918500889084</c:v>
                </c:pt>
                <c:pt idx="95">
                  <c:v>0.18461040702230752</c:v>
                </c:pt>
                <c:pt idx="96">
                  <c:v>0.1629948687844559</c:v>
                </c:pt>
                <c:pt idx="97">
                  <c:v>0.14390984941298501</c:v>
                </c:pt>
                <c:pt idx="98">
                  <c:v>0.1270591877601002</c:v>
                </c:pt>
                <c:pt idx="99">
                  <c:v>0.11218136530865386</c:v>
                </c:pt>
              </c:numCache>
            </c:numRef>
          </c:val>
          <c:smooth val="0"/>
          <c:extLst>
            <c:ext xmlns:c16="http://schemas.microsoft.com/office/drawing/2014/chart" uri="{C3380CC4-5D6E-409C-BE32-E72D297353CC}">
              <c16:uniqueId val="{00000001-0D12-44A5-BFA4-90B6A5A09D1F}"/>
            </c:ext>
          </c:extLst>
        </c:ser>
        <c:ser>
          <c:idx val="2"/>
          <c:order val="2"/>
          <c:spPr>
            <a:ln w="28575" cap="rnd">
              <a:solidFill>
                <a:schemeClr val="accent3"/>
              </a:solidFill>
              <a:round/>
            </a:ln>
            <a:effectLst/>
          </c:spPr>
          <c:marker>
            <c:symbol val="none"/>
          </c:marker>
          <c:val>
            <c:numRef>
              <c:f>'SIR GJ'!$BY$6:$BY$105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10.828121143457064</c:v>
                </c:pt>
                <c:pt idx="12">
                  <c:v>14.16058076579902</c:v>
                </c:pt>
                <c:pt idx="13">
                  <c:v>18.251142053728586</c:v>
                </c:pt>
                <c:pt idx="14">
                  <c:v>23.258873164323184</c:v>
                </c:pt>
                <c:pt idx="15">
                  <c:v>29.369467843790432</c:v>
                </c:pt>
                <c:pt idx="16">
                  <c:v>36.796326781537267</c:v>
                </c:pt>
                <c:pt idx="17">
                  <c:v>45.779823194134281</c:v>
                </c:pt>
                <c:pt idx="18">
                  <c:v>56.583780119302574</c:v>
                </c:pt>
                <c:pt idx="19">
                  <c:v>69.488026064689748</c:v>
                </c:pt>
                <c:pt idx="20">
                  <c:v>84.775892733775962</c:v>
                </c:pt>
                <c:pt idx="21">
                  <c:v>102.71581735217973</c:v>
                </c:pt>
                <c:pt idx="22">
                  <c:v>123.53696924836481</c:v>
                </c:pt>
                <c:pt idx="23">
                  <c:v>147.40013179298884</c:v>
                </c:pt>
                <c:pt idx="24">
                  <c:v>174.36685172765024</c:v>
                </c:pt>
                <c:pt idx="25">
                  <c:v>204.37172700323836</c:v>
                </c:pt>
                <c:pt idx="26">
                  <c:v>237.20391608634591</c:v>
                </c:pt>
                <c:pt idx="27">
                  <c:v>272.50365730408265</c:v>
                </c:pt>
                <c:pt idx="28">
                  <c:v>309.77725636206139</c:v>
                </c:pt>
                <c:pt idx="29">
                  <c:v>348.42994933718774</c:v>
                </c:pt>
                <c:pt idx="30">
                  <c:v>387.8115828973518</c:v>
                </c:pt>
                <c:pt idx="31">
                  <c:v>427.26693668775357</c:v>
                </c:pt>
                <c:pt idx="32">
                  <c:v>466.18198368221744</c:v>
                </c:pt>
                <c:pt idx="33">
                  <c:v>504.019437285349</c:v>
                </c:pt>
                <c:pt idx="34">
                  <c:v>540.34042509854817</c:v>
                </c:pt>
                <c:pt idx="35">
                  <c:v>574.81256378375997</c:v>
                </c:pt>
                <c:pt idx="36">
                  <c:v>607.20704609168649</c:v>
                </c:pt>
                <c:pt idx="37">
                  <c:v>637.3883090312288</c:v>
                </c:pt>
                <c:pt idx="38">
                  <c:v>665.29972251985828</c:v>
                </c:pt>
                <c:pt idx="39">
                  <c:v>690.94801725939283</c:v>
                </c:pt>
                <c:pt idx="40">
                  <c:v>714.38828758069394</c:v>
                </c:pt>
                <c:pt idx="41">
                  <c:v>735.71061733198712</c:v>
                </c:pt>
                <c:pt idx="42">
                  <c:v>755.02878704443469</c:v>
                </c:pt>
                <c:pt idx="43">
                  <c:v>772.47113381938902</c:v>
                </c:pt>
                <c:pt idx="44">
                  <c:v>788.17341307398829</c:v>
                </c:pt>
                <c:pt idx="45">
                  <c:v>802.27340490315555</c:v>
                </c:pt>
                <c:pt idx="46">
                  <c:v>814.90697486042973</c:v>
                </c:pt>
                <c:pt idx="47">
                  <c:v>826.20530786992083</c:v>
                </c:pt>
                <c:pt idx="48">
                  <c:v>836.29306367381821</c:v>
                </c:pt>
                <c:pt idx="49">
                  <c:v>845.28723974770446</c:v>
                </c:pt>
                <c:pt idx="50">
                  <c:v>853.29656567215977</c:v>
                </c:pt>
                <c:pt idx="51">
                  <c:v>860.42128783788769</c:v>
                </c:pt>
                <c:pt idx="52">
                  <c:v>866.75323355122214</c:v>
                </c:pt>
                <c:pt idx="53">
                  <c:v>872.37606877696021</c:v>
                </c:pt>
                <c:pt idx="54">
                  <c:v>877.3656842055077</c:v>
                </c:pt>
                <c:pt idx="55">
                  <c:v>881.79066063271159</c:v>
                </c:pt>
                <c:pt idx="56">
                  <c:v>885.71277744314807</c:v>
                </c:pt>
                <c:pt idx="57">
                  <c:v>889.18753791895415</c:v>
                </c:pt>
                <c:pt idx="58">
                  <c:v>892.26469271712983</c:v>
                </c:pt>
                <c:pt idx="59">
                  <c:v>894.9887486463972</c:v>
                </c:pt>
                <c:pt idx="60">
                  <c:v>897.39945422549079</c:v>
                </c:pt>
                <c:pt idx="61">
                  <c:v>899.53225673858685</c:v>
                </c:pt>
                <c:pt idx="62">
                  <c:v>901.418727876395</c:v>
                </c:pt>
                <c:pt idx="63">
                  <c:v>903.08695676543186</c:v>
                </c:pt>
                <c:pt idx="64">
                  <c:v>904.56191040153453</c:v>
                </c:pt>
                <c:pt idx="65">
                  <c:v>905.86576233992184</c:v>
                </c:pt>
                <c:pt idx="66">
                  <c:v>907.01819104829735</c:v>
                </c:pt>
                <c:pt idx="67">
                  <c:v>908.03664967481745</c:v>
                </c:pt>
                <c:pt idx="68">
                  <c:v>908.93660917521527</c:v>
                </c:pt>
                <c:pt idx="69">
                  <c:v>909.73177682557969</c:v>
                </c:pt>
                <c:pt idx="70">
                  <c:v>910.4342921514542</c:v>
                </c:pt>
                <c:pt idx="71">
                  <c:v>911.05490225427286</c:v>
                </c:pt>
                <c:pt idx="72">
                  <c:v>911.60311843074976</c:v>
                </c:pt>
                <c:pt idx="73">
                  <c:v>912.08735587305637</c:v>
                </c:pt>
                <c:pt idx="74">
                  <c:v>912.51505811723109</c:v>
                </c:pt>
                <c:pt idx="75">
                  <c:v>912.89280778131285</c:v>
                </c:pt>
                <c:pt idx="76">
                  <c:v>913.22642500818142</c:v>
                </c:pt>
                <c:pt idx="77">
                  <c:v>913.52105490445683</c:v>
                </c:pt>
                <c:pt idx="78">
                  <c:v>913.78124514837168</c:v>
                </c:pt>
                <c:pt idx="79">
                  <c:v>914.01101482771639</c:v>
                </c:pt>
                <c:pt idx="80">
                  <c:v>914.21391546460018</c:v>
                </c:pt>
                <c:pt idx="81">
                  <c:v>914.39308508723877</c:v>
                </c:pt>
                <c:pt idx="82">
                  <c:v>914.55129612032943</c:v>
                </c:pt>
                <c:pt idx="83">
                  <c:v>914.69099778463681</c:v>
                </c:pt>
                <c:pt idx="84">
                  <c:v>914.81435362287516</c:v>
                </c:pt>
                <c:pt idx="85">
                  <c:v>914.92327470242776</c:v>
                </c:pt>
                <c:pt idx="86">
                  <c:v>915.01944898542934</c:v>
                </c:pt>
                <c:pt idx="87">
                  <c:v>915.1043673027682</c:v>
                </c:pt>
                <c:pt idx="88">
                  <c:v>915.17934632014567</c:v>
                </c:pt>
                <c:pt idx="89">
                  <c:v>915.2455488409912</c:v>
                </c:pt>
                <c:pt idx="90">
                  <c:v>915.30400175229317</c:v>
                </c:pt>
                <c:pt idx="91">
                  <c:v>915.3556118848486</c:v>
                </c:pt>
                <c:pt idx="92">
                  <c:v>915.40118002863846</c:v>
                </c:pt>
                <c:pt idx="93">
                  <c:v>915.44141331662365</c:v>
                </c:pt>
                <c:pt idx="94">
                  <c:v>915.47693616588811</c:v>
                </c:pt>
                <c:pt idx="95">
                  <c:v>915.50829994340143</c:v>
                </c:pt>
                <c:pt idx="96">
                  <c:v>915.53599150445473</c:v>
                </c:pt>
                <c:pt idx="97">
                  <c:v>915.56044073477244</c:v>
                </c:pt>
                <c:pt idx="98">
                  <c:v>915.58202721218436</c:v>
                </c:pt>
                <c:pt idx="99">
                  <c:v>915.60108609034842</c:v>
                </c:pt>
              </c:numCache>
            </c:numRef>
          </c:val>
          <c:smooth val="0"/>
          <c:extLst>
            <c:ext xmlns:c16="http://schemas.microsoft.com/office/drawing/2014/chart" uri="{C3380CC4-5D6E-409C-BE32-E72D297353CC}">
              <c16:uniqueId val="{00000002-0D12-44A5-BFA4-90B6A5A09D1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GJ'!$BZ$6:$BZ$105</c:f>
              <c:numCache>
                <c:formatCode>#,##0.00</c:formatCode>
                <c:ptCount val="100"/>
                <c:pt idx="0">
                  <c:v>0.05</c:v>
                </c:pt>
                <c:pt idx="1">
                  <c:v>6.7500000000000004E-2</c:v>
                </c:pt>
                <c:pt idx="2">
                  <c:v>9.1108108108108099E-2</c:v>
                </c:pt>
                <c:pt idx="3">
                  <c:v>0.12294238175812773</c:v>
                </c:pt>
                <c:pt idx="4">
                  <c:v>0.1658439398299871</c:v>
                </c:pt>
                <c:pt idx="5">
                  <c:v>0.22361444528388966</c:v>
                </c:pt>
                <c:pt idx="6">
                  <c:v>0.30132388166580365</c:v>
                </c:pt>
                <c:pt idx="7">
                  <c:v>0.40570297131472544</c:v>
                </c:pt>
                <c:pt idx="8">
                  <c:v>0.54563170128564598</c:v>
                </c:pt>
                <c:pt idx="9">
                  <c:v>0.73272582373316797</c:v>
                </c:pt>
                <c:pt idx="10">
                  <c:v>0.90298046150623312</c:v>
                </c:pt>
                <c:pt idx="11">
                  <c:v>1.1108198741139856</c:v>
                </c:pt>
                <c:pt idx="12">
                  <c:v>1.3635204293098557</c:v>
                </c:pt>
                <c:pt idx="13">
                  <c:v>1.6692437035315326</c:v>
                </c:pt>
                <c:pt idx="14">
                  <c:v>2.0368648931557494</c:v>
                </c:pt>
                <c:pt idx="15">
                  <c:v>2.4756196459156121</c:v>
                </c:pt>
                <c:pt idx="16">
                  <c:v>2.9944988041990035</c:v>
                </c:pt>
                <c:pt idx="17">
                  <c:v>3.6013189750560977</c:v>
                </c:pt>
                <c:pt idx="18">
                  <c:v>4.3014153151290575</c:v>
                </c:pt>
                <c:pt idx="19">
                  <c:v>5.0959555563620702</c:v>
                </c:pt>
                <c:pt idx="20">
                  <c:v>5.9799748728012574</c:v>
                </c:pt>
                <c:pt idx="21">
                  <c:v>6.9403839653950277</c:v>
                </c:pt>
                <c:pt idx="22">
                  <c:v>7.9543875148746768</c:v>
                </c:pt>
                <c:pt idx="23">
                  <c:v>8.9889066448871358</c:v>
                </c:pt>
                <c:pt idx="24">
                  <c:v>10.001625091862705</c:v>
                </c:pt>
                <c:pt idx="25">
                  <c:v>10.944063027702521</c:v>
                </c:pt>
                <c:pt idx="26">
                  <c:v>11.766580405912251</c:v>
                </c:pt>
                <c:pt idx="27">
                  <c:v>12.42453301932624</c:v>
                </c:pt>
                <c:pt idx="28">
                  <c:v>12.884230991708785</c:v>
                </c:pt>
                <c:pt idx="29">
                  <c:v>13.127211186721363</c:v>
                </c:pt>
                <c:pt idx="30">
                  <c:v>13.151784596800599</c:v>
                </c:pt>
                <c:pt idx="31">
                  <c:v>12.971682331487949</c:v>
                </c:pt>
                <c:pt idx="32">
                  <c:v>12.612484534377195</c:v>
                </c:pt>
                <c:pt idx="33">
                  <c:v>12.106995937733057</c:v>
                </c:pt>
                <c:pt idx="34">
                  <c:v>11.490712895070601</c:v>
                </c:pt>
                <c:pt idx="35">
                  <c:v>10.798160769308851</c:v>
                </c:pt>
                <c:pt idx="36">
                  <c:v>10.060420979847452</c:v>
                </c:pt>
                <c:pt idx="37">
                  <c:v>9.3038044962098123</c:v>
                </c:pt>
                <c:pt idx="38">
                  <c:v>8.5494315798448586</c:v>
                </c:pt>
                <c:pt idx="39">
                  <c:v>7.8134234404337057</c:v>
                </c:pt>
                <c:pt idx="40">
                  <c:v>7.1074432504310741</c:v>
                </c:pt>
                <c:pt idx="41">
                  <c:v>6.4393899041492064</c:v>
                </c:pt>
                <c:pt idx="42">
                  <c:v>5.8141155916514418</c:v>
                </c:pt>
                <c:pt idx="43">
                  <c:v>5.2340930848664087</c:v>
                </c:pt>
                <c:pt idx="44">
                  <c:v>4.6999972763890758</c:v>
                </c:pt>
                <c:pt idx="45">
                  <c:v>4.2111899857580655</c:v>
                </c:pt>
                <c:pt idx="46">
                  <c:v>3.7661110031637124</c:v>
                </c:pt>
                <c:pt idx="47">
                  <c:v>3.3625852679657835</c:v>
                </c:pt>
                <c:pt idx="48">
                  <c:v>2.9980586912954124</c:v>
                </c:pt>
                <c:pt idx="49">
                  <c:v>2.6697753081517668</c:v>
                </c:pt>
                <c:pt idx="50">
                  <c:v>2.3749073885759744</c:v>
                </c:pt>
                <c:pt idx="51">
                  <c:v>2.1106485711114771</c:v>
                </c:pt>
                <c:pt idx="52">
                  <c:v>1.8742784085793494</c:v>
                </c:pt>
                <c:pt idx="53">
                  <c:v>1.6632051428491472</c:v>
                </c:pt>
                <c:pt idx="54">
                  <c:v>1.4749921424013024</c:v>
                </c:pt>
                <c:pt idx="55">
                  <c:v>1.307372270145474</c:v>
                </c:pt>
                <c:pt idx="56">
                  <c:v>1.1582534919353442</c:v>
                </c:pt>
                <c:pt idx="57">
                  <c:v>1.0257182660585544</c:v>
                </c:pt>
                <c:pt idx="58">
                  <c:v>0.90801864308911195</c:v>
                </c:pt>
                <c:pt idx="59">
                  <c:v>0.80356852636453857</c:v>
                </c:pt>
                <c:pt idx="60">
                  <c:v>0.71093417103202849</c:v>
                </c:pt>
                <c:pt idx="61">
                  <c:v>0.62882371260270742</c:v>
                </c:pt>
                <c:pt idx="62">
                  <c:v>0.55607629634562772</c:v>
                </c:pt>
                <c:pt idx="63">
                  <c:v>0.49165121203423434</c:v>
                </c:pt>
                <c:pt idx="64">
                  <c:v>0.43461731279576565</c:v>
                </c:pt>
                <c:pt idx="65">
                  <c:v>0.38414290279184027</c:v>
                </c:pt>
                <c:pt idx="66">
                  <c:v>0.33948620884002895</c:v>
                </c:pt>
                <c:pt idx="67">
                  <c:v>0.29998650013262068</c:v>
                </c:pt>
                <c:pt idx="68">
                  <c:v>0.26505588345479086</c:v>
                </c:pt>
                <c:pt idx="69">
                  <c:v>0.23417177529149236</c:v>
                </c:pt>
                <c:pt idx="70">
                  <c:v>0.20687003427290038</c:v>
                </c:pt>
                <c:pt idx="71">
                  <c:v>0.18273872549230014</c:v>
                </c:pt>
                <c:pt idx="72">
                  <c:v>0.16141248076888653</c:v>
                </c:pt>
                <c:pt idx="73">
                  <c:v>0.14256741472489795</c:v>
                </c:pt>
                <c:pt idx="74">
                  <c:v>0.12591655469393384</c:v>
                </c:pt>
                <c:pt idx="75">
                  <c:v>0.11120574228952085</c:v>
                </c:pt>
                <c:pt idx="76">
                  <c:v>9.8209965425129775E-2</c:v>
                </c:pt>
                <c:pt idx="77">
                  <c:v>8.6730081304952161E-2</c:v>
                </c:pt>
                <c:pt idx="78">
                  <c:v>7.6589893114918525E-2</c:v>
                </c:pt>
                <c:pt idx="79">
                  <c:v>6.7633545627936789E-2</c:v>
                </c:pt>
                <c:pt idx="80">
                  <c:v>5.9723207546192258E-2</c:v>
                </c:pt>
                <c:pt idx="81">
                  <c:v>5.273701103022678E-2</c:v>
                </c:pt>
                <c:pt idx="82">
                  <c:v>4.6567221435807153E-2</c:v>
                </c:pt>
                <c:pt idx="83">
                  <c:v>4.1118612746123467E-2</c:v>
                </c:pt>
                <c:pt idx="84">
                  <c:v>3.6307026517519929E-2</c:v>
                </c:pt>
                <c:pt idx="85">
                  <c:v>3.2058094333875763E-2</c:v>
                </c:pt>
                <c:pt idx="86">
                  <c:v>2.8306105779604768E-2</c:v>
                </c:pt>
                <c:pt idx="87">
                  <c:v>2.499300579250226E-2</c:v>
                </c:pt>
                <c:pt idx="88">
                  <c:v>2.2067506948517591E-2</c:v>
                </c:pt>
                <c:pt idx="89">
                  <c:v>1.9484303767308836E-2</c:v>
                </c:pt>
                <c:pt idx="90">
                  <c:v>1.7203377518486402E-2</c:v>
                </c:pt>
                <c:pt idx="91">
                  <c:v>1.5189381263283813E-2</c:v>
                </c:pt>
                <c:pt idx="92">
                  <c:v>1.3411095995070439E-2</c:v>
                </c:pt>
                <c:pt idx="93">
                  <c:v>1.1840949754826925E-2</c:v>
                </c:pt>
                <c:pt idx="94">
                  <c:v>1.0454592504445422E-2</c:v>
                </c:pt>
                <c:pt idx="95">
                  <c:v>9.2305203511153771E-3</c:v>
                </c:pt>
                <c:pt idx="96">
                  <c:v>8.1497434392227962E-3</c:v>
                </c:pt>
                <c:pt idx="97">
                  <c:v>7.1954924706492509E-3</c:v>
                </c:pt>
                <c:pt idx="98">
                  <c:v>6.3529593880050101E-3</c:v>
                </c:pt>
                <c:pt idx="99">
                  <c:v>5.6090682654326932E-3</c:v>
                </c:pt>
              </c:numCache>
            </c:numRef>
          </c:val>
          <c:smooth val="0"/>
          <c:extLst>
            <c:ext xmlns:c16="http://schemas.microsoft.com/office/drawing/2014/chart" uri="{C3380CC4-5D6E-409C-BE32-E72D297353CC}">
              <c16:uniqueId val="{00000000-B296-4CD5-9E6F-A865FD5E0E69}"/>
            </c:ext>
          </c:extLst>
        </c:ser>
        <c:ser>
          <c:idx val="1"/>
          <c:order val="1"/>
          <c:spPr>
            <a:ln w="28575" cap="rnd">
              <a:solidFill>
                <a:schemeClr val="accent2"/>
              </a:solidFill>
              <a:round/>
            </a:ln>
            <a:effectLst/>
          </c:spPr>
          <c:marker>
            <c:symbol val="none"/>
          </c:marker>
          <c:val>
            <c:numRef>
              <c:f>'SIR GJ'!$CA$6:$CA$105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B296-4CD5-9E6F-A865FD5E0E69}"/>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GJ'!$CL$6:$CL$105</c:f>
              <c:numCache>
                <c:formatCode>#,##0.00</c:formatCode>
                <c:ptCount val="100"/>
                <c:pt idx="0">
                  <c:v>999</c:v>
                </c:pt>
                <c:pt idx="1">
                  <c:v>998.80499999999995</c:v>
                </c:pt>
                <c:pt idx="2">
                  <c:v>998.60126477590086</c:v>
                </c:pt>
                <c:pt idx="3">
                  <c:v>998.38841264772179</c:v>
                </c:pt>
                <c:pt idx="4">
                  <c:v>998.16604614789537</c:v>
                </c:pt>
                <c:pt idx="5">
                  <c:v>997.93375145091261</c:v>
                </c:pt>
                <c:pt idx="6">
                  <c:v>997.69109779024382</c:v>
                </c:pt>
                <c:pt idx="7">
                  <c:v>997.43763686308023</c:v>
                </c:pt>
                <c:pt idx="8">
                  <c:v>997.17290222355018</c:v>
                </c:pt>
                <c:pt idx="9">
                  <c:v>996.89640866519187</c:v>
                </c:pt>
                <c:pt idx="10">
                  <c:v>996.60765159359642</c:v>
                </c:pt>
                <c:pt idx="11">
                  <c:v>996.30610639028464</c:v>
                </c:pt>
                <c:pt idx="12">
                  <c:v>995.99122776904323</c:v>
                </c:pt>
                <c:pt idx="13">
                  <c:v>995.66244912611955</c:v>
                </c:pt>
                <c:pt idx="14">
                  <c:v>995.31918188586667</c:v>
                </c:pt>
                <c:pt idx="15">
                  <c:v>994.9608148436356</c:v>
                </c:pt>
                <c:pt idx="16">
                  <c:v>994.58671350793577</c:v>
                </c:pt>
                <c:pt idx="17">
                  <c:v>994.19621944412302</c:v>
                </c:pt>
                <c:pt idx="18">
                  <c:v>993.78864962213606</c:v>
                </c:pt>
                <c:pt idx="19">
                  <c:v>993.36329577107688</c:v>
                </c:pt>
                <c:pt idx="20">
                  <c:v>992.91942374372888</c:v>
                </c:pt>
                <c:pt idx="21">
                  <c:v>992.45627289442325</c:v>
                </c:pt>
                <c:pt idx="22">
                  <c:v>991.97305547400049</c:v>
                </c:pt>
                <c:pt idx="23">
                  <c:v>991.46895604597364</c:v>
                </c:pt>
                <c:pt idx="24">
                  <c:v>990.94313092837729</c:v>
                </c:pt>
                <c:pt idx="25">
                  <c:v>990.39470766618786</c:v>
                </c:pt>
                <c:pt idx="26">
                  <c:v>989.82278453961908</c:v>
                </c:pt>
                <c:pt idx="27">
                  <c:v>989.22643011404034</c:v>
                </c:pt>
                <c:pt idx="28">
                  <c:v>988.60468283772275</c:v>
                </c:pt>
                <c:pt idx="29">
                  <c:v>987.95655069409736</c:v>
                </c:pt>
                <c:pt idx="30">
                  <c:v>987.28101091570477</c:v>
                </c:pt>
                <c:pt idx="31">
                  <c:v>986.57700976752346</c:v>
                </c:pt>
                <c:pt idx="32">
                  <c:v>985.84346240788727</c:v>
                </c:pt>
                <c:pt idx="33">
                  <c:v>985.07925283573036</c:v>
                </c:pt>
                <c:pt idx="34">
                  <c:v>984.28323393343476</c:v>
                </c:pt>
                <c:pt idx="35">
                  <c:v>983.45422761509224</c:v>
                </c:pt>
                <c:pt idx="36">
                  <c:v>982.59102509052127</c:v>
                </c:pt>
                <c:pt idx="37">
                  <c:v>981.69238725590424</c:v>
                </c:pt>
                <c:pt idx="38">
                  <c:v>980.75704522241222</c:v>
                </c:pt>
                <c:pt idx="39">
                  <c:v>979.7837009946636</c:v>
                </c:pt>
                <c:pt idx="40">
                  <c:v>978.77102831130878</c:v>
                </c:pt>
                <c:pt idx="41">
                  <c:v>977.71767366043275</c:v>
                </c:pt>
                <c:pt idx="42">
                  <c:v>976.62225748281651</c:v>
                </c:pt>
                <c:pt idx="43">
                  <c:v>975.48337557637467</c:v>
                </c:pt>
                <c:pt idx="44">
                  <c:v>974.2996007152899</c:v>
                </c:pt>
                <c:pt idx="45">
                  <c:v>973.0694844974671</c:v>
                </c:pt>
                <c:pt idx="46">
                  <c:v>971.79155943392971</c:v>
                </c:pt>
                <c:pt idx="47">
                  <c:v>970.4643412936482</c:v>
                </c:pt>
                <c:pt idx="48">
                  <c:v>969.08633171701899</c:v>
                </c:pt>
                <c:pt idx="49">
                  <c:v>967.65602111077874</c:v>
                </c:pt>
                <c:pt idx="50">
                  <c:v>966.17189183652363</c:v>
                </c:pt>
                <c:pt idx="51">
                  <c:v>964.63242170419198</c:v>
                </c:pt>
                <c:pt idx="52">
                  <c:v>963.0360877808389</c:v>
                </c:pt>
                <c:pt idx="53">
                  <c:v>961.38137052376248</c:v>
                </c:pt>
                <c:pt idx="54">
                  <c:v>959.66675824552294</c:v>
                </c:pt>
                <c:pt idx="55">
                  <c:v>957.89075191659958</c:v>
                </c:pt>
                <c:pt idx="56">
                  <c:v>956.05187030935224</c:v>
                </c:pt>
                <c:pt idx="57">
                  <c:v>954.14865548457146</c:v>
                </c:pt>
                <c:pt idx="58">
                  <c:v>952.1796786192109</c:v>
                </c:pt>
                <c:pt idx="59">
                  <c:v>950.14354617088418</c:v>
                </c:pt>
                <c:pt idx="60">
                  <c:v>948.0389063713817</c:v>
                </c:pt>
                <c:pt idx="61">
                  <c:v>945.86445603781158</c:v>
                </c:pt>
                <c:pt idx="62">
                  <c:v>943.61894768601462</c:v>
                </c:pt>
                <c:pt idx="63">
                  <c:v>941.30119692665187</c:v>
                </c:pt>
                <c:pt idx="64">
                  <c:v>938.91009011983692</c:v>
                </c:pt>
                <c:pt idx="65">
                  <c:v>936.44459225942398</c:v>
                </c:pt>
                <c:pt idx="66">
                  <c:v>933.90375505309089</c:v>
                </c:pt>
                <c:pt idx="67">
                  <c:v>931.28672515923733</c:v>
                </c:pt>
                <c:pt idx="68">
                  <c:v>928.59275253649901</c:v>
                </c:pt>
                <c:pt idx="69">
                  <c:v>925.82119885643124</c:v>
                </c:pt>
                <c:pt idx="70">
                  <c:v>922.97154592471918</c:v>
                </c:pt>
                <c:pt idx="71">
                  <c:v>920.04340405120763</c:v>
                </c:pt>
                <c:pt idx="72">
                  <c:v>917.03652030421188</c:v>
                </c:pt>
                <c:pt idx="73">
                  <c:v>913.95078658007185</c:v>
                </c:pt>
                <c:pt idx="74">
                  <c:v>910.78624741485589</c:v>
                </c:pt>
                <c:pt idx="75">
                  <c:v>907.54310746161786</c:v>
                </c:pt>
                <c:pt idx="76">
                  <c:v>904.2217385537823</c:v>
                </c:pt>
                <c:pt idx="77">
                  <c:v>900.82268627318956</c:v>
                </c:pt>
                <c:pt idx="78">
                  <c:v>897.34667594018708</c:v>
                </c:pt>
                <c:pt idx="79">
                  <c:v>893.79461794301574</c:v>
                </c:pt>
                <c:pt idx="80">
                  <c:v>890.16761232470242</c:v>
                </c:pt>
                <c:pt idx="81">
                  <c:v>886.46695254781719</c:v>
                </c:pt>
                <c:pt idx="82">
                  <c:v>882.69412836085451</c:v>
                </c:pt>
                <c:pt idx="83">
                  <c:v>878.85082769469557</c:v>
                </c:pt>
                <c:pt idx="84">
                  <c:v>874.93893752362749</c:v>
                </c:pt>
                <c:pt idx="85">
                  <c:v>870.96054363273515</c:v>
                </c:pt>
                <c:pt idx="86">
                  <c:v>866.9179292421037</c:v>
                </c:pt>
                <c:pt idx="87">
                  <c:v>862.81357244811886</c:v>
                </c:pt>
                <c:pt idx="88">
                  <c:v>858.65014245313057</c:v>
                </c:pt>
                <c:pt idx="89">
                  <c:v>854.43049456672838</c:v>
                </c:pt>
                <c:pt idx="90">
                  <c:v>850.15766397470873</c:v>
                </c:pt>
                <c:pt idx="91">
                  <c:v>845.83485828531263</c:v>
                </c:pt>
                <c:pt idx="92">
                  <c:v>841.46544887626078</c:v>
                </c:pt>
                <c:pt idx="93">
                  <c:v>837.05296108028983</c:v>
                </c:pt>
                <c:pt idx="94">
                  <c:v>832.60106326104074</c:v>
                </c:pt>
                <c:pt idx="95">
                  <c:v>828.11355484501405</c:v>
                </c:pt>
                <c:pt idx="96">
                  <c:v>823.59435338862647</c:v>
                </c:pt>
                <c:pt idx="97">
                  <c:v>819.04748077190891</c:v>
                </c:pt>
                <c:pt idx="98">
                  <c:v>814.47704862183957</c:v>
                </c:pt>
                <c:pt idx="99">
                  <c:v>809.88724307846132</c:v>
                </c:pt>
              </c:numCache>
            </c:numRef>
          </c:val>
          <c:smooth val="0"/>
          <c:extLst>
            <c:ext xmlns:c16="http://schemas.microsoft.com/office/drawing/2014/chart" uri="{C3380CC4-5D6E-409C-BE32-E72D297353CC}">
              <c16:uniqueId val="{00000000-7BD3-49D9-BD1E-55F179BBFCF3}"/>
            </c:ext>
          </c:extLst>
        </c:ser>
        <c:ser>
          <c:idx val="1"/>
          <c:order val="1"/>
          <c:spPr>
            <a:ln w="28575" cap="rnd">
              <a:solidFill>
                <a:schemeClr val="accent2"/>
              </a:solidFill>
              <a:round/>
            </a:ln>
            <a:effectLst/>
          </c:spPr>
          <c:marker>
            <c:symbol val="none"/>
          </c:marker>
          <c:val>
            <c:numRef>
              <c:f>'SIR GJ'!$CM$6:$CM$105</c:f>
              <c:numCache>
                <c:formatCode>#,##0.00</c:formatCode>
                <c:ptCount val="100"/>
                <c:pt idx="0">
                  <c:v>1</c:v>
                </c:pt>
                <c:pt idx="1">
                  <c:v>1.0450000000000002</c:v>
                </c:pt>
                <c:pt idx="2">
                  <c:v>1.0919852240990993</c:v>
                </c:pt>
                <c:pt idx="3">
                  <c:v>1.1410395686632948</c:v>
                </c:pt>
                <c:pt idx="4">
                  <c:v>1.1922501331901947</c:v>
                </c:pt>
                <c:pt idx="5">
                  <c:v>1.2457073101944711</c:v>
                </c:pt>
                <c:pt idx="6">
                  <c:v>1.3015048743340472</c:v>
                </c:pt>
                <c:pt idx="7">
                  <c:v>1.359740070347573</c:v>
                </c:pt>
                <c:pt idx="8">
                  <c:v>1.4205136993254939</c:v>
                </c:pt>
                <c:pt idx="9">
                  <c:v>1.4839302027849472</c:v>
                </c:pt>
                <c:pt idx="10">
                  <c:v>1.5500977439626948</c:v>
                </c:pt>
                <c:pt idx="11">
                  <c:v>1.619128285680085</c:v>
                </c:pt>
                <c:pt idx="12">
                  <c:v>1.6911376640695126</c:v>
                </c:pt>
                <c:pt idx="13">
                  <c:v>1.7662456573828074</c:v>
                </c:pt>
                <c:pt idx="14">
                  <c:v>1.8445760490283265</c:v>
                </c:pt>
                <c:pt idx="15">
                  <c:v>1.9262566839051105</c:v>
                </c:pt>
                <c:pt idx="16">
                  <c:v>2.011419517019208</c:v>
                </c:pt>
                <c:pt idx="17">
                  <c:v>2.1002006532791206</c:v>
                </c:pt>
                <c:pt idx="18">
                  <c:v>2.1927403772742546</c:v>
                </c:pt>
                <c:pt idx="19">
                  <c:v>2.2891831717423221</c:v>
                </c:pt>
                <c:pt idx="20">
                  <c:v>2.3896777233289215</c:v>
                </c:pt>
                <c:pt idx="21">
                  <c:v>2.4943769141351795</c:v>
                </c:pt>
                <c:pt idx="22">
                  <c:v>2.6034377974376417</c:v>
                </c:pt>
                <c:pt idx="23">
                  <c:v>2.7170215558488628</c:v>
                </c:pt>
                <c:pt idx="24">
                  <c:v>2.8352934400678458</c:v>
                </c:pt>
                <c:pt idx="25">
                  <c:v>2.9584226862471552</c:v>
                </c:pt>
                <c:pt idx="26">
                  <c:v>3.0865824098789107</c:v>
                </c:pt>
                <c:pt idx="27">
                  <c:v>3.2199494739758365</c:v>
                </c:pt>
                <c:pt idx="28">
                  <c:v>3.3587043291970748</c:v>
                </c:pt>
                <c:pt idx="29">
                  <c:v>3.5030308234428937</c:v>
                </c:pt>
                <c:pt idx="30">
                  <c:v>3.6531159783190832</c:v>
                </c:pt>
                <c:pt idx="31">
                  <c:v>3.8091497297525021</c:v>
                </c:pt>
                <c:pt idx="32">
                  <c:v>3.9713246299257818</c:v>
                </c:pt>
                <c:pt idx="33">
                  <c:v>4.1398355075938635</c:v>
                </c:pt>
                <c:pt idx="34">
                  <c:v>4.3148790837503403</c:v>
                </c:pt>
                <c:pt idx="35">
                  <c:v>4.4966535395303087</c:v>
                </c:pt>
                <c:pt idx="36">
                  <c:v>4.6853580331717666</c:v>
                </c:pt>
                <c:pt idx="37">
                  <c:v>4.8811921628130372</c:v>
                </c:pt>
                <c:pt idx="38">
                  <c:v>5.0843553718830883</c:v>
                </c:pt>
                <c:pt idx="39">
                  <c:v>5.2950462938491807</c:v>
                </c:pt>
                <c:pt idx="40">
                  <c:v>5.5134620331266557</c:v>
                </c:pt>
                <c:pt idx="41">
                  <c:v>5.7397973790336865</c:v>
                </c:pt>
                <c:pt idx="42">
                  <c:v>5.9742439497949071</c:v>
                </c:pt>
                <c:pt idx="43">
                  <c:v>6.2169892637674566</c:v>
                </c:pt>
                <c:pt idx="44">
                  <c:v>6.4682157352871048</c:v>
                </c:pt>
                <c:pt idx="45">
                  <c:v>6.7280995928168252</c:v>
                </c:pt>
                <c:pt idx="46">
                  <c:v>6.9968097174316668</c:v>
                </c:pt>
                <c:pt idx="47">
                  <c:v>7.274506400098451</c:v>
                </c:pt>
                <c:pt idx="48">
                  <c:v>7.561340016712867</c:v>
                </c:pt>
                <c:pt idx="49">
                  <c:v>7.8574496204461459</c:v>
                </c:pt>
                <c:pt idx="50">
                  <c:v>8.1629614516343452</c:v>
                </c:pt>
                <c:pt idx="51">
                  <c:v>8.4779873662207876</c:v>
                </c:pt>
                <c:pt idx="52">
                  <c:v>8.8026231846407672</c:v>
                </c:pt>
                <c:pt idx="53">
                  <c:v>9.1369469640210728</c:v>
                </c:pt>
                <c:pt idx="54">
                  <c:v>9.4810171976574864</c:v>
                </c:pt>
                <c:pt idx="55">
                  <c:v>9.8348709469322593</c:v>
                </c:pt>
                <c:pt idx="56">
                  <c:v>10.198521912139803</c:v>
                </c:pt>
                <c:pt idx="57">
                  <c:v>10.571958450099586</c:v>
                </c:pt>
                <c:pt idx="58">
                  <c:v>10.955141547945258</c:v>
                </c:pt>
                <c:pt idx="59">
                  <c:v>11.348002764080141</c:v>
                </c:pt>
                <c:pt idx="60">
                  <c:v>11.750442148970542</c:v>
                </c:pt>
                <c:pt idx="61">
                  <c:v>12.162326160195125</c:v>
                </c:pt>
                <c:pt idx="62">
                  <c:v>12.583485587962798</c:v>
                </c:pt>
                <c:pt idx="63">
                  <c:v>13.013713509131181</c:v>
                </c:pt>
                <c:pt idx="64">
                  <c:v>13.452763289576435</c:v>
                </c:pt>
                <c:pt idx="65">
                  <c:v>13.900346656552905</c:v>
                </c:pt>
                <c:pt idx="66">
                  <c:v>14.356131864403068</c:v>
                </c:pt>
                <c:pt idx="67">
                  <c:v>14.819741978596117</c:v>
                </c:pt>
                <c:pt idx="68">
                  <c:v>15.29075330454501</c:v>
                </c:pt>
                <c:pt idx="69">
                  <c:v>15.768693988931009</c:v>
                </c:pt>
                <c:pt idx="70">
                  <c:v>16.253042822303371</c:v>
                </c:pt>
                <c:pt idx="71">
                  <c:v>16.74322827246937</c:v>
                </c:pt>
                <c:pt idx="72">
                  <c:v>17.238627778594743</c:v>
                </c:pt>
                <c:pt idx="73">
                  <c:v>17.738567335945572</c:v>
                </c:pt>
                <c:pt idx="74">
                  <c:v>18.242321400769704</c:v>
                </c:pt>
                <c:pt idx="75">
                  <c:v>18.749113143892323</c:v>
                </c:pt>
                <c:pt idx="76">
                  <c:v>19.258115080144023</c:v>
                </c:pt>
                <c:pt idx="77">
                  <c:v>19.768450098715157</c:v>
                </c:pt>
                <c:pt idx="78">
                  <c:v>20.279192916910393</c:v>
                </c:pt>
                <c:pt idx="79">
                  <c:v>20.789371976545173</c:v>
                </c:pt>
                <c:pt idx="80">
                  <c:v>21.297971798376736</c:v>
                </c:pt>
                <c:pt idx="81">
                  <c:v>21.803935805505485</c:v>
                </c:pt>
                <c:pt idx="82">
                  <c:v>22.30616962164229</c:v>
                </c:pt>
                <c:pt idx="83">
                  <c:v>22.803544844554864</c:v>
                </c:pt>
                <c:pt idx="84">
                  <c:v>23.294903288939683</c:v>
                </c:pt>
                <c:pt idx="85">
                  <c:v>23.77906168649103</c:v>
                </c:pt>
                <c:pt idx="86">
                  <c:v>24.254816824148808</c:v>
                </c:pt>
                <c:pt idx="87">
                  <c:v>24.720951094511307</c:v>
                </c:pt>
                <c:pt idx="88">
                  <c:v>25.176238425322854</c:v>
                </c:pt>
                <c:pt idx="89">
                  <c:v>25.619450547926629</c:v>
                </c:pt>
                <c:pt idx="90">
                  <c:v>26.049363557757246</c:v>
                </c:pt>
                <c:pt idx="91">
                  <c:v>26.464764713489764</c:v>
                </c:pt>
                <c:pt idx="92">
                  <c:v>26.864459415518159</c:v>
                </c:pt>
                <c:pt idx="93">
                  <c:v>27.247278299161337</c:v>
                </c:pt>
                <c:pt idx="94">
                  <c:v>27.61208437353627</c:v>
                </c:pt>
                <c:pt idx="95">
                  <c:v>27.95778013353253</c:v>
                </c:pt>
                <c:pt idx="96">
                  <c:v>28.283314569890251</c:v>
                </c:pt>
                <c:pt idx="97">
                  <c:v>28.58769000112423</c:v>
                </c:pt>
                <c:pt idx="98">
                  <c:v>28.869968651024941</c:v>
                </c:pt>
                <c:pt idx="99">
                  <c:v>29.129278896749483</c:v>
                </c:pt>
              </c:numCache>
            </c:numRef>
          </c:val>
          <c:smooth val="0"/>
          <c:extLst>
            <c:ext xmlns:c16="http://schemas.microsoft.com/office/drawing/2014/chart" uri="{C3380CC4-5D6E-409C-BE32-E72D297353CC}">
              <c16:uniqueId val="{00000001-7BD3-49D9-BD1E-55F179BBFCF3}"/>
            </c:ext>
          </c:extLst>
        </c:ser>
        <c:ser>
          <c:idx val="2"/>
          <c:order val="2"/>
          <c:spPr>
            <a:ln w="28575" cap="rnd">
              <a:solidFill>
                <a:schemeClr val="accent3"/>
              </a:solidFill>
              <a:round/>
            </a:ln>
            <a:effectLst/>
          </c:spPr>
          <c:marker>
            <c:symbol val="none"/>
          </c:marker>
          <c:val>
            <c:numRef>
              <c:f>'SIR GJ'!$CN$6:$CN$105</c:f>
              <c:numCache>
                <c:formatCode>#,##0.00</c:formatCode>
                <c:ptCount val="100"/>
                <c:pt idx="0">
                  <c:v>0</c:v>
                </c:pt>
                <c:pt idx="1">
                  <c:v>0.15</c:v>
                </c:pt>
                <c:pt idx="2">
                  <c:v>0.30675000000000002</c:v>
                </c:pt>
                <c:pt idx="3">
                  <c:v>0.47054778361486493</c:v>
                </c:pt>
                <c:pt idx="4">
                  <c:v>0.64170371891435918</c:v>
                </c:pt>
                <c:pt idx="5">
                  <c:v>0.82054123889288832</c:v>
                </c:pt>
                <c:pt idx="6">
                  <c:v>1.0073973354220589</c:v>
                </c:pt>
                <c:pt idx="7">
                  <c:v>1.202623066572166</c:v>
                </c:pt>
                <c:pt idx="8">
                  <c:v>1.4065840771243019</c:v>
                </c:pt>
                <c:pt idx="9">
                  <c:v>1.619661132023126</c:v>
                </c:pt>
                <c:pt idx="10">
                  <c:v>1.8422506624408681</c:v>
                </c:pt>
                <c:pt idx="11">
                  <c:v>2.0747653240352721</c:v>
                </c:pt>
                <c:pt idx="12">
                  <c:v>2.3176345668872851</c:v>
                </c:pt>
                <c:pt idx="13">
                  <c:v>2.5713052164977119</c:v>
                </c:pt>
                <c:pt idx="14">
                  <c:v>2.8362420651051332</c:v>
                </c:pt>
                <c:pt idx="15">
                  <c:v>3.112928472459382</c:v>
                </c:pt>
                <c:pt idx="16">
                  <c:v>3.4018669750451487</c:v>
                </c:pt>
                <c:pt idx="17">
                  <c:v>3.70357990259803</c:v>
                </c:pt>
                <c:pt idx="18">
                  <c:v>4.0186100005898986</c:v>
                </c:pt>
                <c:pt idx="19">
                  <c:v>4.3475210571810372</c:v>
                </c:pt>
                <c:pt idx="20">
                  <c:v>4.6908985329423851</c:v>
                </c:pt>
                <c:pt idx="21">
                  <c:v>5.0493501914417234</c:v>
                </c:pt>
                <c:pt idx="22">
                  <c:v>5.4235067285620007</c:v>
                </c:pt>
                <c:pt idx="23">
                  <c:v>5.8140223981776469</c:v>
                </c:pt>
                <c:pt idx="24">
                  <c:v>6.2215756315549759</c:v>
                </c:pt>
                <c:pt idx="25">
                  <c:v>6.6468696475651532</c:v>
                </c:pt>
                <c:pt idx="26">
                  <c:v>7.0906330505022268</c:v>
                </c:pt>
                <c:pt idx="27">
                  <c:v>7.5536204119840633</c:v>
                </c:pt>
                <c:pt idx="28">
                  <c:v>8.0366128330804383</c:v>
                </c:pt>
                <c:pt idx="29">
                  <c:v>8.5404184824599998</c:v>
                </c:pt>
                <c:pt idx="30">
                  <c:v>9.0658731059764346</c:v>
                </c:pt>
                <c:pt idx="31">
                  <c:v>9.6138405027242975</c:v>
                </c:pt>
                <c:pt idx="32">
                  <c:v>10.185212962187173</c:v>
                </c:pt>
                <c:pt idx="33">
                  <c:v>10.780911656676039</c:v>
                </c:pt>
                <c:pt idx="34">
                  <c:v>11.401886982815119</c:v>
                </c:pt>
                <c:pt idx="35">
                  <c:v>12.04911884537767</c:v>
                </c:pt>
                <c:pt idx="36">
                  <c:v>12.723616876307217</c:v>
                </c:pt>
                <c:pt idx="37">
                  <c:v>13.426420581282981</c:v>
                </c:pt>
                <c:pt idx="38">
                  <c:v>14.158599405704937</c:v>
                </c:pt>
                <c:pt idx="39">
                  <c:v>14.9212527114874</c:v>
                </c:pt>
                <c:pt idx="40">
                  <c:v>15.715509655564777</c:v>
                </c:pt>
                <c:pt idx="41">
                  <c:v>16.542528960533776</c:v>
                </c:pt>
                <c:pt idx="42">
                  <c:v>17.40349856738883</c:v>
                </c:pt>
                <c:pt idx="43">
                  <c:v>18.299635159858067</c:v>
                </c:pt>
                <c:pt idx="44">
                  <c:v>19.232183549423183</c:v>
                </c:pt>
                <c:pt idx="45">
                  <c:v>20.202415909716247</c:v>
                </c:pt>
                <c:pt idx="46">
                  <c:v>21.211630848638769</c:v>
                </c:pt>
                <c:pt idx="47">
                  <c:v>22.261152306253521</c:v>
                </c:pt>
                <c:pt idx="48">
                  <c:v>23.352328266268287</c:v>
                </c:pt>
                <c:pt idx="49">
                  <c:v>24.486529268775218</c:v>
                </c:pt>
                <c:pt idx="50">
                  <c:v>25.665146711842141</c:v>
                </c:pt>
                <c:pt idx="51">
                  <c:v>26.889590929587293</c:v>
                </c:pt>
                <c:pt idx="52">
                  <c:v>28.161289034520411</c:v>
                </c:pt>
                <c:pt idx="53">
                  <c:v>29.481682512216526</c:v>
                </c:pt>
                <c:pt idx="54">
                  <c:v>30.852224556819689</c:v>
                </c:pt>
                <c:pt idx="55">
                  <c:v>32.27437713646831</c:v>
                </c:pt>
                <c:pt idx="56">
                  <c:v>33.74960777850815</c:v>
                </c:pt>
                <c:pt idx="57">
                  <c:v>35.27938606532912</c:v>
                </c:pt>
                <c:pt idx="58">
                  <c:v>36.865179832844056</c:v>
                </c:pt>
                <c:pt idx="59">
                  <c:v>38.508451065035842</c:v>
                </c:pt>
                <c:pt idx="60">
                  <c:v>40.210651479647865</c:v>
                </c:pt>
                <c:pt idx="61">
                  <c:v>41.973217801993449</c:v>
                </c:pt>
                <c:pt idx="62">
                  <c:v>43.797566726022715</c:v>
                </c:pt>
                <c:pt idx="63">
                  <c:v>45.685089564217137</c:v>
                </c:pt>
                <c:pt idx="64">
                  <c:v>47.637146590586816</c:v>
                </c:pt>
                <c:pt idx="65">
                  <c:v>49.655061084023281</c:v>
                </c:pt>
                <c:pt idx="66">
                  <c:v>51.74011308250622</c:v>
                </c:pt>
                <c:pt idx="67">
                  <c:v>53.89353286216668</c:v>
                </c:pt>
                <c:pt idx="68">
                  <c:v>56.116494158956094</c:v>
                </c:pt>
                <c:pt idx="69">
                  <c:v>58.410107154637842</c:v>
                </c:pt>
                <c:pt idx="70">
                  <c:v>60.775411252977491</c:v>
                </c:pt>
                <c:pt idx="71">
                  <c:v>63.213367676322996</c:v>
                </c:pt>
                <c:pt idx="72">
                  <c:v>65.724851917193405</c:v>
                </c:pt>
                <c:pt idx="73">
                  <c:v>68.310646083982618</c:v>
                </c:pt>
                <c:pt idx="74">
                  <c:v>70.971431184374453</c:v>
                </c:pt>
                <c:pt idx="75">
                  <c:v>73.707779394489904</c:v>
                </c:pt>
                <c:pt idx="76">
                  <c:v>76.520146366073746</c:v>
                </c:pt>
                <c:pt idx="77">
                  <c:v>79.408863628095347</c:v>
                </c:pt>
                <c:pt idx="78">
                  <c:v>82.374131142902627</c:v>
                </c:pt>
                <c:pt idx="79">
                  <c:v>85.416010080439179</c:v>
                </c:pt>
                <c:pt idx="80">
                  <c:v>88.53441587692096</c:v>
                </c:pt>
                <c:pt idx="81">
                  <c:v>91.729111646677467</c:v>
                </c:pt>
                <c:pt idx="82">
                  <c:v>94.999702017503296</c:v>
                </c:pt>
                <c:pt idx="83">
                  <c:v>98.34562746074964</c:v>
                </c:pt>
                <c:pt idx="84">
                  <c:v>101.76615918743286</c:v>
                </c:pt>
                <c:pt idx="85">
                  <c:v>105.26039468077381</c:v>
                </c:pt>
                <c:pt idx="86">
                  <c:v>108.82725393374747</c:v>
                </c:pt>
                <c:pt idx="87">
                  <c:v>112.46547645736979</c:v>
                </c:pt>
                <c:pt idx="88">
                  <c:v>116.17361912154648</c:v>
                </c:pt>
                <c:pt idx="89">
                  <c:v>119.95005488534491</c:v>
                </c:pt>
                <c:pt idx="90">
                  <c:v>123.7929724675339</c:v>
                </c:pt>
                <c:pt idx="91">
                  <c:v>127.70037700119748</c:v>
                </c:pt>
                <c:pt idx="92">
                  <c:v>131.67009170822095</c:v>
                </c:pt>
                <c:pt idx="93">
                  <c:v>135.69976062054869</c:v>
                </c:pt>
                <c:pt idx="94">
                  <c:v>139.78685236542287</c:v>
                </c:pt>
                <c:pt idx="95">
                  <c:v>143.92866502145333</c:v>
                </c:pt>
                <c:pt idx="96">
                  <c:v>148.12233204148322</c:v>
                </c:pt>
                <c:pt idx="97">
                  <c:v>152.36482922696675</c:v>
                </c:pt>
                <c:pt idx="98">
                  <c:v>156.6529827271354</c:v>
                </c:pt>
                <c:pt idx="99">
                  <c:v>160.98347802478912</c:v>
                </c:pt>
              </c:numCache>
            </c:numRef>
          </c:val>
          <c:smooth val="0"/>
          <c:extLst>
            <c:ext xmlns:c16="http://schemas.microsoft.com/office/drawing/2014/chart" uri="{C3380CC4-5D6E-409C-BE32-E72D297353CC}">
              <c16:uniqueId val="{00000002-7BD3-49D9-BD1E-55F179BBFCF3}"/>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Cumalitve'!$B$1</c:f>
              <c:strCache>
                <c:ptCount val="1"/>
                <c:pt idx="0">
                  <c:v>Cumulative cases</c:v>
                </c:pt>
              </c:strCache>
            </c:strRef>
          </c:tx>
          <c:spPr>
            <a:solidFill>
              <a:schemeClr val="accent1"/>
            </a:solidFill>
            <a:ln>
              <a:noFill/>
            </a:ln>
            <a:effectLst/>
          </c:spPr>
          <c:invertIfNegative val="0"/>
          <c:dPt>
            <c:idx val="19"/>
            <c:invertIfNegative val="0"/>
            <c:bubble3D val="0"/>
            <c:spPr>
              <a:solidFill>
                <a:srgbClr val="FF0000"/>
              </a:solidFill>
              <a:ln>
                <a:noFill/>
              </a:ln>
              <a:effectLst/>
            </c:spPr>
            <c:extLst>
              <c:ext xmlns:c16="http://schemas.microsoft.com/office/drawing/2014/chart" uri="{C3380CC4-5D6E-409C-BE32-E72D297353CC}">
                <c16:uniqueId val="{00000000-3318-594E-B313-D818C389E548}"/>
              </c:ext>
            </c:extLst>
          </c:dPt>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18-594E-B313-D818C389E548}"/>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'Time Series Cumalitve'!$A$2:$A$32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'Time Series Cumalitve'!$B$2:$B$32</c:f>
              <c:numCache>
                <c:formatCode>General</c:formatCode>
                <c:ptCount val="31"/>
                <c:pt idx="0">
                  <c:v>1</c:v>
                </c:pt>
                <c:pt idx="1">
                  <c:v>3.4</c:v>
                </c:pt>
                <c:pt idx="2">
                  <c:v>5.8</c:v>
                </c:pt>
                <c:pt idx="3">
                  <c:v>8.1999999999999993</c:v>
                </c:pt>
                <c:pt idx="4">
                  <c:v>10.6</c:v>
                </c:pt>
                <c:pt idx="5">
                  <c:v>13</c:v>
                </c:pt>
                <c:pt idx="6">
                  <c:v>15.399999999999999</c:v>
                </c:pt>
                <c:pt idx="7">
                  <c:v>17.8</c:v>
                </c:pt>
                <c:pt idx="8">
                  <c:v>20.2</c:v>
                </c:pt>
                <c:pt idx="9">
                  <c:v>22.599999999999998</c:v>
                </c:pt>
                <c:pt idx="10">
                  <c:v>25</c:v>
                </c:pt>
                <c:pt idx="11">
                  <c:v>27.4</c:v>
                </c:pt>
                <c:pt idx="12">
                  <c:v>29.799999999999997</c:v>
                </c:pt>
                <c:pt idx="13">
                  <c:v>32.200000000000003</c:v>
                </c:pt>
                <c:pt idx="14">
                  <c:v>34.6</c:v>
                </c:pt>
                <c:pt idx="15">
                  <c:v>37</c:v>
                </c:pt>
                <c:pt idx="16">
                  <c:v>39.4</c:v>
                </c:pt>
                <c:pt idx="17">
                  <c:v>41.8</c:v>
                </c:pt>
                <c:pt idx="18">
                  <c:v>44.199999999999996</c:v>
                </c:pt>
                <c:pt idx="19">
                  <c:v>46.6</c:v>
                </c:pt>
                <c:pt idx="20">
                  <c:v>49</c:v>
                </c:pt>
                <c:pt idx="21">
                  <c:v>51.4</c:v>
                </c:pt>
                <c:pt idx="22">
                  <c:v>53.8</c:v>
                </c:pt>
                <c:pt idx="23">
                  <c:v>56.199999999999996</c:v>
                </c:pt>
                <c:pt idx="24">
                  <c:v>58.599999999999994</c:v>
                </c:pt>
                <c:pt idx="25">
                  <c:v>61</c:v>
                </c:pt>
                <c:pt idx="26">
                  <c:v>63.4</c:v>
                </c:pt>
                <c:pt idx="27">
                  <c:v>65.8</c:v>
                </c:pt>
                <c:pt idx="28">
                  <c:v>68.2</c:v>
                </c:pt>
                <c:pt idx="29">
                  <c:v>70.599999999999994</c:v>
                </c:pt>
                <c:pt idx="30">
                  <c:v>73</c:v>
                </c:pt>
              </c:numCache>
            </c:numRef>
          </c:val>
          <c:extLst>
            <c:ext xmlns:c16="http://schemas.microsoft.com/office/drawing/2014/chart" uri="{C3380CC4-5D6E-409C-BE32-E72D297353CC}">
              <c16:uniqueId val="{00000000-4EE7-7C47-8F01-AD7744430D83}"/>
            </c:ext>
          </c:extLst>
        </c:ser>
        <c:dLbls>
          <c:showLegendKey val="0"/>
          <c:showVal val="0"/>
          <c:showCatName val="0"/>
          <c:showSerName val="0"/>
          <c:showPercent val="0"/>
          <c:showBubbleSize val="0"/>
        </c:dLbls>
        <c:gapWidth val="219"/>
        <c:overlap val="-27"/>
        <c:axId val="887014511"/>
        <c:axId val="886844559"/>
      </c:barChart>
      <c:catAx>
        <c:axId val="88701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Time in Days (t)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44559"/>
        <c:crosses val="autoZero"/>
        <c:auto val="1"/>
        <c:lblAlgn val="ctr"/>
        <c:lblOffset val="100"/>
        <c:noMultiLvlLbl val="0"/>
      </c:catAx>
      <c:valAx>
        <c:axId val="88684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Number of Cases (N)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4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GJ'!$CO$6:$CO$105</c:f>
              <c:numCache>
                <c:formatCode>#,##0.00</c:formatCode>
                <c:ptCount val="100"/>
                <c:pt idx="0">
                  <c:v>0.05</c:v>
                </c:pt>
                <c:pt idx="1">
                  <c:v>5.2250000000000012E-2</c:v>
                </c:pt>
                <c:pt idx="2">
                  <c:v>5.4599261204954966E-2</c:v>
                </c:pt>
                <c:pt idx="3">
                  <c:v>5.7051978433164743E-2</c:v>
                </c:pt>
                <c:pt idx="4">
                  <c:v>5.9612506659509734E-2</c:v>
                </c:pt>
                <c:pt idx="5">
                  <c:v>6.2285365509723557E-2</c:v>
                </c:pt>
                <c:pt idx="6">
                  <c:v>6.5075243716702355E-2</c:v>
                </c:pt>
                <c:pt idx="7">
                  <c:v>6.7987003517378658E-2</c:v>
                </c:pt>
                <c:pt idx="8">
                  <c:v>7.1025684966274691E-2</c:v>
                </c:pt>
                <c:pt idx="9">
                  <c:v>7.4196510139247371E-2</c:v>
                </c:pt>
                <c:pt idx="10">
                  <c:v>7.7504887198134753E-2</c:v>
                </c:pt>
                <c:pt idx="11">
                  <c:v>8.0956414284004255E-2</c:v>
                </c:pt>
                <c:pt idx="12">
                  <c:v>8.4556883203475638E-2</c:v>
                </c:pt>
                <c:pt idx="13">
                  <c:v>8.8312282869140377E-2</c:v>
                </c:pt>
                <c:pt idx="14">
                  <c:v>9.2228802451416333E-2</c:v>
                </c:pt>
                <c:pt idx="15">
                  <c:v>9.6312834195255534E-2</c:v>
                </c:pt>
                <c:pt idx="16">
                  <c:v>0.10057097585096041</c:v>
                </c:pt>
                <c:pt idx="17">
                  <c:v>0.10501003266395603</c:v>
                </c:pt>
                <c:pt idx="18">
                  <c:v>0.10963701886371274</c:v>
                </c:pt>
                <c:pt idx="19">
                  <c:v>0.11445915858711611</c:v>
                </c:pt>
                <c:pt idx="20">
                  <c:v>0.11948388616644608</c:v>
                </c:pt>
                <c:pt idx="21">
                  <c:v>0.12471884570675898</c:v>
                </c:pt>
                <c:pt idx="22">
                  <c:v>0.13017188987188208</c:v>
                </c:pt>
                <c:pt idx="23">
                  <c:v>0.13585107779244315</c:v>
                </c:pt>
                <c:pt idx="24">
                  <c:v>0.14176467200339229</c:v>
                </c:pt>
                <c:pt idx="25">
                  <c:v>0.14792113431235776</c:v>
                </c:pt>
                <c:pt idx="26">
                  <c:v>0.15432912049394554</c:v>
                </c:pt>
                <c:pt idx="27">
                  <c:v>0.16099747369879183</c:v>
                </c:pt>
                <c:pt idx="28">
                  <c:v>0.16793521645985376</c:v>
                </c:pt>
                <c:pt idx="29">
                  <c:v>0.17515154117214471</c:v>
                </c:pt>
                <c:pt idx="30">
                  <c:v>0.18265579891595418</c:v>
                </c:pt>
                <c:pt idx="31">
                  <c:v>0.19045748648762512</c:v>
                </c:pt>
                <c:pt idx="32">
                  <c:v>0.1985662314962891</c:v>
                </c:pt>
                <c:pt idx="33">
                  <c:v>0.20699177537969318</c:v>
                </c:pt>
                <c:pt idx="34">
                  <c:v>0.21574395418751702</c:v>
                </c:pt>
                <c:pt idx="35">
                  <c:v>0.22483267697651543</c:v>
                </c:pt>
                <c:pt idx="36">
                  <c:v>0.23426790165858835</c:v>
                </c:pt>
                <c:pt idx="37">
                  <c:v>0.24405960814065186</c:v>
                </c:pt>
                <c:pt idx="38">
                  <c:v>0.2542177685941544</c:v>
                </c:pt>
                <c:pt idx="39">
                  <c:v>0.26475231469245902</c:v>
                </c:pt>
                <c:pt idx="40">
                  <c:v>0.2756731016563328</c:v>
                </c:pt>
                <c:pt idx="41">
                  <c:v>0.28698986895168432</c:v>
                </c:pt>
                <c:pt idx="42">
                  <c:v>0.29871219748974537</c:v>
                </c:pt>
                <c:pt idx="43">
                  <c:v>0.31084946318837287</c:v>
                </c:pt>
                <c:pt idx="44">
                  <c:v>0.32341078676435525</c:v>
                </c:pt>
                <c:pt idx="45">
                  <c:v>0.33640497964084126</c:v>
                </c:pt>
                <c:pt idx="46">
                  <c:v>0.34984048587158334</c:v>
                </c:pt>
                <c:pt idx="47">
                  <c:v>0.36372532000492258</c:v>
                </c:pt>
                <c:pt idx="48">
                  <c:v>0.37806700083564337</c:v>
                </c:pt>
                <c:pt idx="49">
                  <c:v>0.39287248102230732</c:v>
                </c:pt>
                <c:pt idx="50">
                  <c:v>0.40814807258171726</c:v>
                </c:pt>
                <c:pt idx="51">
                  <c:v>0.42389936831103942</c:v>
                </c:pt>
                <c:pt idx="52">
                  <c:v>0.44013115923203838</c:v>
                </c:pt>
                <c:pt idx="53">
                  <c:v>0.45684734820105366</c:v>
                </c:pt>
                <c:pt idx="54">
                  <c:v>0.47405085988287432</c:v>
                </c:pt>
                <c:pt idx="55">
                  <c:v>0.49174354734661296</c:v>
                </c:pt>
                <c:pt idx="56">
                  <c:v>0.5099260956069902</c:v>
                </c:pt>
                <c:pt idx="57">
                  <c:v>0.52859792250497939</c:v>
                </c:pt>
                <c:pt idx="58">
                  <c:v>0.54775707739726298</c:v>
                </c:pt>
                <c:pt idx="59">
                  <c:v>0.56740013820400703</c:v>
                </c:pt>
                <c:pt idx="60">
                  <c:v>0.58752210744852718</c:v>
                </c:pt>
                <c:pt idx="61">
                  <c:v>0.60811630800975625</c:v>
                </c:pt>
                <c:pt idx="62">
                  <c:v>0.62917427939813997</c:v>
                </c:pt>
                <c:pt idx="63">
                  <c:v>0.65068567545655909</c:v>
                </c:pt>
                <c:pt idx="64">
                  <c:v>0.67263816447882174</c:v>
                </c:pt>
                <c:pt idx="65">
                  <c:v>0.69501733282764533</c:v>
                </c:pt>
                <c:pt idx="66">
                  <c:v>0.71780659322015339</c:v>
                </c:pt>
                <c:pt idx="67">
                  <c:v>0.74098709892980585</c:v>
                </c:pt>
                <c:pt idx="68">
                  <c:v>0.76453766522725053</c:v>
                </c:pt>
                <c:pt idx="69">
                  <c:v>0.78843469944655054</c:v>
                </c:pt>
                <c:pt idx="70">
                  <c:v>0.81265214111516859</c:v>
                </c:pt>
                <c:pt idx="71">
                  <c:v>0.83716141362346852</c:v>
                </c:pt>
                <c:pt idx="72">
                  <c:v>0.8619313889297372</c:v>
                </c:pt>
                <c:pt idx="73">
                  <c:v>0.8869283667972786</c:v>
                </c:pt>
                <c:pt idx="74">
                  <c:v>0.91211607003848527</c:v>
                </c:pt>
                <c:pt idx="75">
                  <c:v>0.93745565719461621</c:v>
                </c:pt>
                <c:pt idx="76">
                  <c:v>0.96290575400720124</c:v>
                </c:pt>
                <c:pt idx="77">
                  <c:v>0.9884225049357579</c:v>
                </c:pt>
                <c:pt idx="78">
                  <c:v>1.0139596458455198</c:v>
                </c:pt>
                <c:pt idx="79">
                  <c:v>1.0394685988272587</c:v>
                </c:pt>
                <c:pt idx="80">
                  <c:v>1.0648985899188368</c:v>
                </c:pt>
                <c:pt idx="81">
                  <c:v>1.0901967902752743</c:v>
                </c:pt>
                <c:pt idx="82">
                  <c:v>1.1153084810821146</c:v>
                </c:pt>
                <c:pt idx="83">
                  <c:v>1.1401772422277432</c:v>
                </c:pt>
                <c:pt idx="84">
                  <c:v>1.1647451644469842</c:v>
                </c:pt>
                <c:pt idx="85">
                  <c:v>1.1889530843245515</c:v>
                </c:pt>
                <c:pt idx="86">
                  <c:v>1.2127408412074405</c:v>
                </c:pt>
                <c:pt idx="87">
                  <c:v>1.2360475547255654</c:v>
                </c:pt>
                <c:pt idx="88">
                  <c:v>1.2588119212661428</c:v>
                </c:pt>
                <c:pt idx="89">
                  <c:v>1.2809725273963315</c:v>
                </c:pt>
                <c:pt idx="90">
                  <c:v>1.3024681778878624</c:v>
                </c:pt>
                <c:pt idx="91">
                  <c:v>1.3232382356744883</c:v>
                </c:pt>
                <c:pt idx="92">
                  <c:v>1.343222970775908</c:v>
                </c:pt>
                <c:pt idx="93">
                  <c:v>1.3623639149580669</c:v>
                </c:pt>
                <c:pt idx="94">
                  <c:v>1.3806042186768135</c:v>
                </c:pt>
                <c:pt idx="95">
                  <c:v>1.3978890066766265</c:v>
                </c:pt>
                <c:pt idx="96">
                  <c:v>1.4141657284945126</c:v>
                </c:pt>
                <c:pt idx="97">
                  <c:v>1.4293845000562115</c:v>
                </c:pt>
                <c:pt idx="98">
                  <c:v>1.4434984325512472</c:v>
                </c:pt>
                <c:pt idx="99">
                  <c:v>1.4564639448374743</c:v>
                </c:pt>
              </c:numCache>
            </c:numRef>
          </c:val>
          <c:smooth val="0"/>
          <c:extLst>
            <c:ext xmlns:c16="http://schemas.microsoft.com/office/drawing/2014/chart" uri="{C3380CC4-5D6E-409C-BE32-E72D297353CC}">
              <c16:uniqueId val="{00000000-FA12-4FD5-A3FA-8DE2FCC3FD75}"/>
            </c:ext>
          </c:extLst>
        </c:ser>
        <c:ser>
          <c:idx val="1"/>
          <c:order val="1"/>
          <c:spPr>
            <a:ln w="28575" cap="rnd">
              <a:solidFill>
                <a:schemeClr val="accent2"/>
              </a:solidFill>
              <a:round/>
            </a:ln>
            <a:effectLst/>
          </c:spPr>
          <c:marker>
            <c:symbol val="none"/>
          </c:marker>
          <c:val>
            <c:numRef>
              <c:f>'SIR GJ'!$CP$6:$CP$105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FA12-4FD5-A3FA-8DE2FCC3FD75}"/>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GJ'!$CL$6:$CL$105</c:f>
              <c:numCache>
                <c:formatCode>#,##0.00</c:formatCode>
                <c:ptCount val="100"/>
                <c:pt idx="0">
                  <c:v>999</c:v>
                </c:pt>
                <c:pt idx="1">
                  <c:v>998.80499999999995</c:v>
                </c:pt>
                <c:pt idx="2">
                  <c:v>998.60126477590086</c:v>
                </c:pt>
                <c:pt idx="3">
                  <c:v>998.38841264772179</c:v>
                </c:pt>
                <c:pt idx="4">
                  <c:v>998.16604614789537</c:v>
                </c:pt>
                <c:pt idx="5">
                  <c:v>997.93375145091261</c:v>
                </c:pt>
                <c:pt idx="6">
                  <c:v>997.69109779024382</c:v>
                </c:pt>
                <c:pt idx="7">
                  <c:v>997.43763686308023</c:v>
                </c:pt>
                <c:pt idx="8">
                  <c:v>997.17290222355018</c:v>
                </c:pt>
                <c:pt idx="9">
                  <c:v>996.89640866519187</c:v>
                </c:pt>
                <c:pt idx="10">
                  <c:v>996.60765159359642</c:v>
                </c:pt>
                <c:pt idx="11">
                  <c:v>996.30610639028464</c:v>
                </c:pt>
                <c:pt idx="12">
                  <c:v>995.99122776904323</c:v>
                </c:pt>
                <c:pt idx="13">
                  <c:v>995.66244912611955</c:v>
                </c:pt>
                <c:pt idx="14">
                  <c:v>995.31918188586667</c:v>
                </c:pt>
                <c:pt idx="15">
                  <c:v>994.9608148436356</c:v>
                </c:pt>
                <c:pt idx="16">
                  <c:v>994.58671350793577</c:v>
                </c:pt>
                <c:pt idx="17">
                  <c:v>994.19621944412302</c:v>
                </c:pt>
                <c:pt idx="18">
                  <c:v>993.78864962213606</c:v>
                </c:pt>
                <c:pt idx="19">
                  <c:v>993.36329577107688</c:v>
                </c:pt>
                <c:pt idx="20">
                  <c:v>992.91942374372888</c:v>
                </c:pt>
                <c:pt idx="21">
                  <c:v>992.45627289442325</c:v>
                </c:pt>
                <c:pt idx="22">
                  <c:v>991.97305547400049</c:v>
                </c:pt>
                <c:pt idx="23">
                  <c:v>991.46895604597364</c:v>
                </c:pt>
                <c:pt idx="24">
                  <c:v>990.94313092837729</c:v>
                </c:pt>
                <c:pt idx="25">
                  <c:v>990.39470766618786</c:v>
                </c:pt>
                <c:pt idx="26">
                  <c:v>989.82278453961908</c:v>
                </c:pt>
                <c:pt idx="27">
                  <c:v>989.22643011404034</c:v>
                </c:pt>
                <c:pt idx="28">
                  <c:v>988.60468283772275</c:v>
                </c:pt>
                <c:pt idx="29">
                  <c:v>987.95655069409736</c:v>
                </c:pt>
                <c:pt idx="30">
                  <c:v>987.28101091570477</c:v>
                </c:pt>
                <c:pt idx="31">
                  <c:v>986.57700976752346</c:v>
                </c:pt>
                <c:pt idx="32">
                  <c:v>985.84346240788727</c:v>
                </c:pt>
                <c:pt idx="33">
                  <c:v>985.07925283573036</c:v>
                </c:pt>
                <c:pt idx="34">
                  <c:v>984.28323393343476</c:v>
                </c:pt>
                <c:pt idx="35">
                  <c:v>983.45422761509224</c:v>
                </c:pt>
                <c:pt idx="36">
                  <c:v>982.59102509052127</c:v>
                </c:pt>
                <c:pt idx="37">
                  <c:v>981.69238725590424</c:v>
                </c:pt>
                <c:pt idx="38">
                  <c:v>980.75704522241222</c:v>
                </c:pt>
                <c:pt idx="39">
                  <c:v>979.7837009946636</c:v>
                </c:pt>
                <c:pt idx="40">
                  <c:v>978.77102831130878</c:v>
                </c:pt>
                <c:pt idx="41">
                  <c:v>977.71767366043275</c:v>
                </c:pt>
                <c:pt idx="42">
                  <c:v>976.62225748281651</c:v>
                </c:pt>
                <c:pt idx="43">
                  <c:v>975.48337557637467</c:v>
                </c:pt>
                <c:pt idx="44">
                  <c:v>974.2996007152899</c:v>
                </c:pt>
                <c:pt idx="45">
                  <c:v>973.0694844974671</c:v>
                </c:pt>
                <c:pt idx="46">
                  <c:v>971.79155943392971</c:v>
                </c:pt>
                <c:pt idx="47">
                  <c:v>970.4643412936482</c:v>
                </c:pt>
                <c:pt idx="48">
                  <c:v>969.08633171701899</c:v>
                </c:pt>
                <c:pt idx="49">
                  <c:v>967.65602111077874</c:v>
                </c:pt>
                <c:pt idx="50">
                  <c:v>966.17189183652363</c:v>
                </c:pt>
                <c:pt idx="51">
                  <c:v>964.63242170419198</c:v>
                </c:pt>
                <c:pt idx="52">
                  <c:v>963.0360877808389</c:v>
                </c:pt>
                <c:pt idx="53">
                  <c:v>961.38137052376248</c:v>
                </c:pt>
                <c:pt idx="54">
                  <c:v>959.66675824552294</c:v>
                </c:pt>
                <c:pt idx="55">
                  <c:v>957.89075191659958</c:v>
                </c:pt>
                <c:pt idx="56">
                  <c:v>956.05187030935224</c:v>
                </c:pt>
                <c:pt idx="57">
                  <c:v>954.14865548457146</c:v>
                </c:pt>
                <c:pt idx="58">
                  <c:v>952.1796786192109</c:v>
                </c:pt>
                <c:pt idx="59">
                  <c:v>950.14354617088418</c:v>
                </c:pt>
                <c:pt idx="60">
                  <c:v>948.0389063713817</c:v>
                </c:pt>
                <c:pt idx="61">
                  <c:v>945.86445603781158</c:v>
                </c:pt>
                <c:pt idx="62">
                  <c:v>943.61894768601462</c:v>
                </c:pt>
                <c:pt idx="63">
                  <c:v>941.30119692665187</c:v>
                </c:pt>
                <c:pt idx="64">
                  <c:v>938.91009011983692</c:v>
                </c:pt>
                <c:pt idx="65">
                  <c:v>936.44459225942398</c:v>
                </c:pt>
                <c:pt idx="66">
                  <c:v>933.90375505309089</c:v>
                </c:pt>
                <c:pt idx="67">
                  <c:v>931.28672515923733</c:v>
                </c:pt>
                <c:pt idx="68">
                  <c:v>928.59275253649901</c:v>
                </c:pt>
                <c:pt idx="69">
                  <c:v>925.82119885643124</c:v>
                </c:pt>
                <c:pt idx="70">
                  <c:v>922.97154592471918</c:v>
                </c:pt>
                <c:pt idx="71">
                  <c:v>920.04340405120763</c:v>
                </c:pt>
                <c:pt idx="72">
                  <c:v>917.03652030421188</c:v>
                </c:pt>
                <c:pt idx="73">
                  <c:v>913.95078658007185</c:v>
                </c:pt>
                <c:pt idx="74">
                  <c:v>910.78624741485589</c:v>
                </c:pt>
                <c:pt idx="75">
                  <c:v>907.54310746161786</c:v>
                </c:pt>
                <c:pt idx="76">
                  <c:v>904.2217385537823</c:v>
                </c:pt>
                <c:pt idx="77">
                  <c:v>900.82268627318956</c:v>
                </c:pt>
                <c:pt idx="78">
                  <c:v>897.34667594018708</c:v>
                </c:pt>
                <c:pt idx="79">
                  <c:v>893.79461794301574</c:v>
                </c:pt>
                <c:pt idx="80">
                  <c:v>890.16761232470242</c:v>
                </c:pt>
                <c:pt idx="81">
                  <c:v>886.46695254781719</c:v>
                </c:pt>
                <c:pt idx="82">
                  <c:v>882.69412836085451</c:v>
                </c:pt>
                <c:pt idx="83">
                  <c:v>878.85082769469557</c:v>
                </c:pt>
                <c:pt idx="84">
                  <c:v>874.93893752362749</c:v>
                </c:pt>
                <c:pt idx="85">
                  <c:v>870.96054363273515</c:v>
                </c:pt>
                <c:pt idx="86">
                  <c:v>866.9179292421037</c:v>
                </c:pt>
                <c:pt idx="87">
                  <c:v>862.81357244811886</c:v>
                </c:pt>
                <c:pt idx="88">
                  <c:v>858.65014245313057</c:v>
                </c:pt>
                <c:pt idx="89">
                  <c:v>854.43049456672838</c:v>
                </c:pt>
                <c:pt idx="90">
                  <c:v>850.15766397470873</c:v>
                </c:pt>
                <c:pt idx="91">
                  <c:v>845.83485828531263</c:v>
                </c:pt>
                <c:pt idx="92">
                  <c:v>841.46544887626078</c:v>
                </c:pt>
                <c:pt idx="93">
                  <c:v>837.05296108028983</c:v>
                </c:pt>
                <c:pt idx="94">
                  <c:v>832.60106326104074</c:v>
                </c:pt>
                <c:pt idx="95">
                  <c:v>828.11355484501405</c:v>
                </c:pt>
                <c:pt idx="96">
                  <c:v>823.59435338862647</c:v>
                </c:pt>
                <c:pt idx="97">
                  <c:v>819.04748077190891</c:v>
                </c:pt>
                <c:pt idx="98">
                  <c:v>814.47704862183957</c:v>
                </c:pt>
                <c:pt idx="99">
                  <c:v>809.88724307846132</c:v>
                </c:pt>
              </c:numCache>
            </c:numRef>
          </c:val>
          <c:smooth val="0"/>
          <c:extLst>
            <c:ext xmlns:c16="http://schemas.microsoft.com/office/drawing/2014/chart" uri="{C3380CC4-5D6E-409C-BE32-E72D297353CC}">
              <c16:uniqueId val="{00000000-36F3-4ED1-8FA1-D72B8550E604}"/>
            </c:ext>
          </c:extLst>
        </c:ser>
        <c:ser>
          <c:idx val="1"/>
          <c:order val="1"/>
          <c:spPr>
            <a:ln w="28575" cap="rnd">
              <a:solidFill>
                <a:schemeClr val="accent2"/>
              </a:solidFill>
              <a:round/>
            </a:ln>
            <a:effectLst/>
          </c:spPr>
          <c:marker>
            <c:symbol val="none"/>
          </c:marker>
          <c:val>
            <c:numRef>
              <c:f>'SIR GJ'!$CM$6:$CM$105</c:f>
              <c:numCache>
                <c:formatCode>#,##0.00</c:formatCode>
                <c:ptCount val="100"/>
                <c:pt idx="0">
                  <c:v>1</c:v>
                </c:pt>
                <c:pt idx="1">
                  <c:v>1.0450000000000002</c:v>
                </c:pt>
                <c:pt idx="2">
                  <c:v>1.0919852240990993</c:v>
                </c:pt>
                <c:pt idx="3">
                  <c:v>1.1410395686632948</c:v>
                </c:pt>
                <c:pt idx="4">
                  <c:v>1.1922501331901947</c:v>
                </c:pt>
                <c:pt idx="5">
                  <c:v>1.2457073101944711</c:v>
                </c:pt>
                <c:pt idx="6">
                  <c:v>1.3015048743340472</c:v>
                </c:pt>
                <c:pt idx="7">
                  <c:v>1.359740070347573</c:v>
                </c:pt>
                <c:pt idx="8">
                  <c:v>1.4205136993254939</c:v>
                </c:pt>
                <c:pt idx="9">
                  <c:v>1.4839302027849472</c:v>
                </c:pt>
                <c:pt idx="10">
                  <c:v>1.5500977439626948</c:v>
                </c:pt>
                <c:pt idx="11">
                  <c:v>1.619128285680085</c:v>
                </c:pt>
                <c:pt idx="12">
                  <c:v>1.6911376640695126</c:v>
                </c:pt>
                <c:pt idx="13">
                  <c:v>1.7662456573828074</c:v>
                </c:pt>
                <c:pt idx="14">
                  <c:v>1.8445760490283265</c:v>
                </c:pt>
                <c:pt idx="15">
                  <c:v>1.9262566839051105</c:v>
                </c:pt>
                <c:pt idx="16">
                  <c:v>2.011419517019208</c:v>
                </c:pt>
                <c:pt idx="17">
                  <c:v>2.1002006532791206</c:v>
                </c:pt>
                <c:pt idx="18">
                  <c:v>2.1927403772742546</c:v>
                </c:pt>
                <c:pt idx="19">
                  <c:v>2.2891831717423221</c:v>
                </c:pt>
                <c:pt idx="20">
                  <c:v>2.3896777233289215</c:v>
                </c:pt>
                <c:pt idx="21">
                  <c:v>2.4943769141351795</c:v>
                </c:pt>
                <c:pt idx="22">
                  <c:v>2.6034377974376417</c:v>
                </c:pt>
                <c:pt idx="23">
                  <c:v>2.7170215558488628</c:v>
                </c:pt>
                <c:pt idx="24">
                  <c:v>2.8352934400678458</c:v>
                </c:pt>
                <c:pt idx="25">
                  <c:v>2.9584226862471552</c:v>
                </c:pt>
                <c:pt idx="26">
                  <c:v>3.0865824098789107</c:v>
                </c:pt>
                <c:pt idx="27">
                  <c:v>3.2199494739758365</c:v>
                </c:pt>
                <c:pt idx="28">
                  <c:v>3.3587043291970748</c:v>
                </c:pt>
                <c:pt idx="29">
                  <c:v>3.5030308234428937</c:v>
                </c:pt>
                <c:pt idx="30">
                  <c:v>3.6531159783190832</c:v>
                </c:pt>
                <c:pt idx="31">
                  <c:v>3.8091497297525021</c:v>
                </c:pt>
                <c:pt idx="32">
                  <c:v>3.9713246299257818</c:v>
                </c:pt>
                <c:pt idx="33">
                  <c:v>4.1398355075938635</c:v>
                </c:pt>
                <c:pt idx="34">
                  <c:v>4.3148790837503403</c:v>
                </c:pt>
                <c:pt idx="35">
                  <c:v>4.4966535395303087</c:v>
                </c:pt>
                <c:pt idx="36">
                  <c:v>4.6853580331717666</c:v>
                </c:pt>
                <c:pt idx="37">
                  <c:v>4.8811921628130372</c:v>
                </c:pt>
                <c:pt idx="38">
                  <c:v>5.0843553718830883</c:v>
                </c:pt>
                <c:pt idx="39">
                  <c:v>5.2950462938491807</c:v>
                </c:pt>
                <c:pt idx="40">
                  <c:v>5.5134620331266557</c:v>
                </c:pt>
                <c:pt idx="41">
                  <c:v>5.7397973790336865</c:v>
                </c:pt>
                <c:pt idx="42">
                  <c:v>5.9742439497949071</c:v>
                </c:pt>
                <c:pt idx="43">
                  <c:v>6.2169892637674566</c:v>
                </c:pt>
                <c:pt idx="44">
                  <c:v>6.4682157352871048</c:v>
                </c:pt>
                <c:pt idx="45">
                  <c:v>6.7280995928168252</c:v>
                </c:pt>
                <c:pt idx="46">
                  <c:v>6.9968097174316668</c:v>
                </c:pt>
                <c:pt idx="47">
                  <c:v>7.274506400098451</c:v>
                </c:pt>
                <c:pt idx="48">
                  <c:v>7.561340016712867</c:v>
                </c:pt>
                <c:pt idx="49">
                  <c:v>7.8574496204461459</c:v>
                </c:pt>
                <c:pt idx="50">
                  <c:v>8.1629614516343452</c:v>
                </c:pt>
                <c:pt idx="51">
                  <c:v>8.4779873662207876</c:v>
                </c:pt>
                <c:pt idx="52">
                  <c:v>8.8026231846407672</c:v>
                </c:pt>
                <c:pt idx="53">
                  <c:v>9.1369469640210728</c:v>
                </c:pt>
                <c:pt idx="54">
                  <c:v>9.4810171976574864</c:v>
                </c:pt>
                <c:pt idx="55">
                  <c:v>9.8348709469322593</c:v>
                </c:pt>
                <c:pt idx="56">
                  <c:v>10.198521912139803</c:v>
                </c:pt>
                <c:pt idx="57">
                  <c:v>10.571958450099586</c:v>
                </c:pt>
                <c:pt idx="58">
                  <c:v>10.955141547945258</c:v>
                </c:pt>
                <c:pt idx="59">
                  <c:v>11.348002764080141</c:v>
                </c:pt>
                <c:pt idx="60">
                  <c:v>11.750442148970542</c:v>
                </c:pt>
                <c:pt idx="61">
                  <c:v>12.162326160195125</c:v>
                </c:pt>
                <c:pt idx="62">
                  <c:v>12.583485587962798</c:v>
                </c:pt>
                <c:pt idx="63">
                  <c:v>13.013713509131181</c:v>
                </c:pt>
                <c:pt idx="64">
                  <c:v>13.452763289576435</c:v>
                </c:pt>
                <c:pt idx="65">
                  <c:v>13.900346656552905</c:v>
                </c:pt>
                <c:pt idx="66">
                  <c:v>14.356131864403068</c:v>
                </c:pt>
                <c:pt idx="67">
                  <c:v>14.819741978596117</c:v>
                </c:pt>
                <c:pt idx="68">
                  <c:v>15.29075330454501</c:v>
                </c:pt>
                <c:pt idx="69">
                  <c:v>15.768693988931009</c:v>
                </c:pt>
                <c:pt idx="70">
                  <c:v>16.253042822303371</c:v>
                </c:pt>
                <c:pt idx="71">
                  <c:v>16.74322827246937</c:v>
                </c:pt>
                <c:pt idx="72">
                  <c:v>17.238627778594743</c:v>
                </c:pt>
                <c:pt idx="73">
                  <c:v>17.738567335945572</c:v>
                </c:pt>
                <c:pt idx="74">
                  <c:v>18.242321400769704</c:v>
                </c:pt>
                <c:pt idx="75">
                  <c:v>18.749113143892323</c:v>
                </c:pt>
                <c:pt idx="76">
                  <c:v>19.258115080144023</c:v>
                </c:pt>
                <c:pt idx="77">
                  <c:v>19.768450098715157</c:v>
                </c:pt>
                <c:pt idx="78">
                  <c:v>20.279192916910393</c:v>
                </c:pt>
                <c:pt idx="79">
                  <c:v>20.789371976545173</c:v>
                </c:pt>
                <c:pt idx="80">
                  <c:v>21.297971798376736</c:v>
                </c:pt>
                <c:pt idx="81">
                  <c:v>21.803935805505485</c:v>
                </c:pt>
                <c:pt idx="82">
                  <c:v>22.30616962164229</c:v>
                </c:pt>
                <c:pt idx="83">
                  <c:v>22.803544844554864</c:v>
                </c:pt>
                <c:pt idx="84">
                  <c:v>23.294903288939683</c:v>
                </c:pt>
                <c:pt idx="85">
                  <c:v>23.77906168649103</c:v>
                </c:pt>
                <c:pt idx="86">
                  <c:v>24.254816824148808</c:v>
                </c:pt>
                <c:pt idx="87">
                  <c:v>24.720951094511307</c:v>
                </c:pt>
                <c:pt idx="88">
                  <c:v>25.176238425322854</c:v>
                </c:pt>
                <c:pt idx="89">
                  <c:v>25.619450547926629</c:v>
                </c:pt>
                <c:pt idx="90">
                  <c:v>26.049363557757246</c:v>
                </c:pt>
                <c:pt idx="91">
                  <c:v>26.464764713489764</c:v>
                </c:pt>
                <c:pt idx="92">
                  <c:v>26.864459415518159</c:v>
                </c:pt>
                <c:pt idx="93">
                  <c:v>27.247278299161337</c:v>
                </c:pt>
                <c:pt idx="94">
                  <c:v>27.61208437353627</c:v>
                </c:pt>
                <c:pt idx="95">
                  <c:v>27.95778013353253</c:v>
                </c:pt>
                <c:pt idx="96">
                  <c:v>28.283314569890251</c:v>
                </c:pt>
                <c:pt idx="97">
                  <c:v>28.58769000112423</c:v>
                </c:pt>
                <c:pt idx="98">
                  <c:v>28.869968651024941</c:v>
                </c:pt>
                <c:pt idx="99">
                  <c:v>29.129278896749483</c:v>
                </c:pt>
              </c:numCache>
            </c:numRef>
          </c:val>
          <c:smooth val="0"/>
          <c:extLst>
            <c:ext xmlns:c16="http://schemas.microsoft.com/office/drawing/2014/chart" uri="{C3380CC4-5D6E-409C-BE32-E72D297353CC}">
              <c16:uniqueId val="{00000001-36F3-4ED1-8FA1-D72B8550E604}"/>
            </c:ext>
          </c:extLst>
        </c:ser>
        <c:ser>
          <c:idx val="2"/>
          <c:order val="2"/>
          <c:spPr>
            <a:ln w="28575" cap="rnd">
              <a:solidFill>
                <a:schemeClr val="accent3"/>
              </a:solidFill>
              <a:round/>
            </a:ln>
            <a:effectLst/>
          </c:spPr>
          <c:marker>
            <c:symbol val="none"/>
          </c:marker>
          <c:val>
            <c:numRef>
              <c:f>'SIR GJ'!$CN$6:$CN$105</c:f>
              <c:numCache>
                <c:formatCode>#,##0.00</c:formatCode>
                <c:ptCount val="100"/>
                <c:pt idx="0">
                  <c:v>0</c:v>
                </c:pt>
                <c:pt idx="1">
                  <c:v>0.15</c:v>
                </c:pt>
                <c:pt idx="2">
                  <c:v>0.30675000000000002</c:v>
                </c:pt>
                <c:pt idx="3">
                  <c:v>0.47054778361486493</c:v>
                </c:pt>
                <c:pt idx="4">
                  <c:v>0.64170371891435918</c:v>
                </c:pt>
                <c:pt idx="5">
                  <c:v>0.82054123889288832</c:v>
                </c:pt>
                <c:pt idx="6">
                  <c:v>1.0073973354220589</c:v>
                </c:pt>
                <c:pt idx="7">
                  <c:v>1.202623066572166</c:v>
                </c:pt>
                <c:pt idx="8">
                  <c:v>1.4065840771243019</c:v>
                </c:pt>
                <c:pt idx="9">
                  <c:v>1.619661132023126</c:v>
                </c:pt>
                <c:pt idx="10">
                  <c:v>1.8422506624408681</c:v>
                </c:pt>
                <c:pt idx="11">
                  <c:v>2.0747653240352721</c:v>
                </c:pt>
                <c:pt idx="12">
                  <c:v>2.3176345668872851</c:v>
                </c:pt>
                <c:pt idx="13">
                  <c:v>2.5713052164977119</c:v>
                </c:pt>
                <c:pt idx="14">
                  <c:v>2.8362420651051332</c:v>
                </c:pt>
                <c:pt idx="15">
                  <c:v>3.112928472459382</c:v>
                </c:pt>
                <c:pt idx="16">
                  <c:v>3.4018669750451487</c:v>
                </c:pt>
                <c:pt idx="17">
                  <c:v>3.70357990259803</c:v>
                </c:pt>
                <c:pt idx="18">
                  <c:v>4.0186100005898986</c:v>
                </c:pt>
                <c:pt idx="19">
                  <c:v>4.3475210571810372</c:v>
                </c:pt>
                <c:pt idx="20">
                  <c:v>4.6908985329423851</c:v>
                </c:pt>
                <c:pt idx="21">
                  <c:v>5.0493501914417234</c:v>
                </c:pt>
                <c:pt idx="22">
                  <c:v>5.4235067285620007</c:v>
                </c:pt>
                <c:pt idx="23">
                  <c:v>5.8140223981776469</c:v>
                </c:pt>
                <c:pt idx="24">
                  <c:v>6.2215756315549759</c:v>
                </c:pt>
                <c:pt idx="25">
                  <c:v>6.6468696475651532</c:v>
                </c:pt>
                <c:pt idx="26">
                  <c:v>7.0906330505022268</c:v>
                </c:pt>
                <c:pt idx="27">
                  <c:v>7.5536204119840633</c:v>
                </c:pt>
                <c:pt idx="28">
                  <c:v>8.0366128330804383</c:v>
                </c:pt>
                <c:pt idx="29">
                  <c:v>8.5404184824599998</c:v>
                </c:pt>
                <c:pt idx="30">
                  <c:v>9.0658731059764346</c:v>
                </c:pt>
                <c:pt idx="31">
                  <c:v>9.6138405027242975</c:v>
                </c:pt>
                <c:pt idx="32">
                  <c:v>10.185212962187173</c:v>
                </c:pt>
                <c:pt idx="33">
                  <c:v>10.780911656676039</c:v>
                </c:pt>
                <c:pt idx="34">
                  <c:v>11.401886982815119</c:v>
                </c:pt>
                <c:pt idx="35">
                  <c:v>12.04911884537767</c:v>
                </c:pt>
                <c:pt idx="36">
                  <c:v>12.723616876307217</c:v>
                </c:pt>
                <c:pt idx="37">
                  <c:v>13.426420581282981</c:v>
                </c:pt>
                <c:pt idx="38">
                  <c:v>14.158599405704937</c:v>
                </c:pt>
                <c:pt idx="39">
                  <c:v>14.9212527114874</c:v>
                </c:pt>
                <c:pt idx="40">
                  <c:v>15.715509655564777</c:v>
                </c:pt>
                <c:pt idx="41">
                  <c:v>16.542528960533776</c:v>
                </c:pt>
                <c:pt idx="42">
                  <c:v>17.40349856738883</c:v>
                </c:pt>
                <c:pt idx="43">
                  <c:v>18.299635159858067</c:v>
                </c:pt>
                <c:pt idx="44">
                  <c:v>19.232183549423183</c:v>
                </c:pt>
                <c:pt idx="45">
                  <c:v>20.202415909716247</c:v>
                </c:pt>
                <c:pt idx="46">
                  <c:v>21.211630848638769</c:v>
                </c:pt>
                <c:pt idx="47">
                  <c:v>22.261152306253521</c:v>
                </c:pt>
                <c:pt idx="48">
                  <c:v>23.352328266268287</c:v>
                </c:pt>
                <c:pt idx="49">
                  <c:v>24.486529268775218</c:v>
                </c:pt>
                <c:pt idx="50">
                  <c:v>25.665146711842141</c:v>
                </c:pt>
                <c:pt idx="51">
                  <c:v>26.889590929587293</c:v>
                </c:pt>
                <c:pt idx="52">
                  <c:v>28.161289034520411</c:v>
                </c:pt>
                <c:pt idx="53">
                  <c:v>29.481682512216526</c:v>
                </c:pt>
                <c:pt idx="54">
                  <c:v>30.852224556819689</c:v>
                </c:pt>
                <c:pt idx="55">
                  <c:v>32.27437713646831</c:v>
                </c:pt>
                <c:pt idx="56">
                  <c:v>33.74960777850815</c:v>
                </c:pt>
                <c:pt idx="57">
                  <c:v>35.27938606532912</c:v>
                </c:pt>
                <c:pt idx="58">
                  <c:v>36.865179832844056</c:v>
                </c:pt>
                <c:pt idx="59">
                  <c:v>38.508451065035842</c:v>
                </c:pt>
                <c:pt idx="60">
                  <c:v>40.210651479647865</c:v>
                </c:pt>
                <c:pt idx="61">
                  <c:v>41.973217801993449</c:v>
                </c:pt>
                <c:pt idx="62">
                  <c:v>43.797566726022715</c:v>
                </c:pt>
                <c:pt idx="63">
                  <c:v>45.685089564217137</c:v>
                </c:pt>
                <c:pt idx="64">
                  <c:v>47.637146590586816</c:v>
                </c:pt>
                <c:pt idx="65">
                  <c:v>49.655061084023281</c:v>
                </c:pt>
                <c:pt idx="66">
                  <c:v>51.74011308250622</c:v>
                </c:pt>
                <c:pt idx="67">
                  <c:v>53.89353286216668</c:v>
                </c:pt>
                <c:pt idx="68">
                  <c:v>56.116494158956094</c:v>
                </c:pt>
                <c:pt idx="69">
                  <c:v>58.410107154637842</c:v>
                </c:pt>
                <c:pt idx="70">
                  <c:v>60.775411252977491</c:v>
                </c:pt>
                <c:pt idx="71">
                  <c:v>63.213367676322996</c:v>
                </c:pt>
                <c:pt idx="72">
                  <c:v>65.724851917193405</c:v>
                </c:pt>
                <c:pt idx="73">
                  <c:v>68.310646083982618</c:v>
                </c:pt>
                <c:pt idx="74">
                  <c:v>70.971431184374453</c:v>
                </c:pt>
                <c:pt idx="75">
                  <c:v>73.707779394489904</c:v>
                </c:pt>
                <c:pt idx="76">
                  <c:v>76.520146366073746</c:v>
                </c:pt>
                <c:pt idx="77">
                  <c:v>79.408863628095347</c:v>
                </c:pt>
                <c:pt idx="78">
                  <c:v>82.374131142902627</c:v>
                </c:pt>
                <c:pt idx="79">
                  <c:v>85.416010080439179</c:v>
                </c:pt>
                <c:pt idx="80">
                  <c:v>88.53441587692096</c:v>
                </c:pt>
                <c:pt idx="81">
                  <c:v>91.729111646677467</c:v>
                </c:pt>
                <c:pt idx="82">
                  <c:v>94.999702017503296</c:v>
                </c:pt>
                <c:pt idx="83">
                  <c:v>98.34562746074964</c:v>
                </c:pt>
                <c:pt idx="84">
                  <c:v>101.76615918743286</c:v>
                </c:pt>
                <c:pt idx="85">
                  <c:v>105.26039468077381</c:v>
                </c:pt>
                <c:pt idx="86">
                  <c:v>108.82725393374747</c:v>
                </c:pt>
                <c:pt idx="87">
                  <c:v>112.46547645736979</c:v>
                </c:pt>
                <c:pt idx="88">
                  <c:v>116.17361912154648</c:v>
                </c:pt>
                <c:pt idx="89">
                  <c:v>119.95005488534491</c:v>
                </c:pt>
                <c:pt idx="90">
                  <c:v>123.7929724675339</c:v>
                </c:pt>
                <c:pt idx="91">
                  <c:v>127.70037700119748</c:v>
                </c:pt>
                <c:pt idx="92">
                  <c:v>131.67009170822095</c:v>
                </c:pt>
                <c:pt idx="93">
                  <c:v>135.69976062054869</c:v>
                </c:pt>
                <c:pt idx="94">
                  <c:v>139.78685236542287</c:v>
                </c:pt>
                <c:pt idx="95">
                  <c:v>143.92866502145333</c:v>
                </c:pt>
                <c:pt idx="96">
                  <c:v>148.12233204148322</c:v>
                </c:pt>
                <c:pt idx="97">
                  <c:v>152.36482922696675</c:v>
                </c:pt>
                <c:pt idx="98">
                  <c:v>156.6529827271354</c:v>
                </c:pt>
                <c:pt idx="99">
                  <c:v>160.98347802478912</c:v>
                </c:pt>
              </c:numCache>
            </c:numRef>
          </c:val>
          <c:smooth val="0"/>
          <c:extLst>
            <c:ext xmlns:c16="http://schemas.microsoft.com/office/drawing/2014/chart" uri="{C3380CC4-5D6E-409C-BE32-E72D297353CC}">
              <c16:uniqueId val="{00000002-36F3-4ED1-8FA1-D72B8550E604}"/>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GJ'!$DE$6:$DE$105</c:f>
              <c:numCache>
                <c:formatCode>#,##0.00</c:formatCode>
                <c:ptCount val="100"/>
                <c:pt idx="0">
                  <c:v>0.04</c:v>
                </c:pt>
                <c:pt idx="1">
                  <c:v>4.1800000000000004E-2</c:v>
                </c:pt>
                <c:pt idx="2">
                  <c:v>4.3679325136986309E-2</c:v>
                </c:pt>
                <c:pt idx="3">
                  <c:v>4.5641316057063154E-2</c:v>
                </c:pt>
                <c:pt idx="4">
                  <c:v>4.7689439663262577E-2</c:v>
                </c:pt>
                <c:pt idx="5">
                  <c:v>4.9827292519036427E-2</c:v>
                </c:pt>
                <c:pt idx="6">
                  <c:v>5.2058604203978183E-2</c:v>
                </c:pt>
                <c:pt idx="7">
                  <c:v>5.4387240603220095E-2</c:v>
                </c:pt>
                <c:pt idx="8">
                  <c:v>5.68172071099355E-2</c:v>
                </c:pt>
                <c:pt idx="9">
                  <c:v>5.9352651718206098E-2</c:v>
                </c:pt>
                <c:pt idx="10">
                  <c:v>6.1997867981183785E-2</c:v>
                </c:pt>
                <c:pt idx="11">
                  <c:v>6.4757297806978892E-2</c:v>
                </c:pt>
                <c:pt idx="12">
                  <c:v>6.7635534062036012E-2</c:v>
                </c:pt>
                <c:pt idx="13">
                  <c:v>7.0637322948908884E-2</c:v>
                </c:pt>
                <c:pt idx="14">
                  <c:v>7.3767566122314165E-2</c:v>
                </c:pt>
                <c:pt idx="15">
                  <c:v>7.703132250412488E-2</c:v>
                </c:pt>
                <c:pt idx="16">
                  <c:v>8.043380975455787E-2</c:v>
                </c:pt>
                <c:pt idx="17">
                  <c:v>8.3980405353214493E-2</c:v>
                </c:pt>
                <c:pt idx="18">
                  <c:v>8.7676647239851774E-2</c:v>
                </c:pt>
                <c:pt idx="19">
                  <c:v>9.1528233960796526E-2</c:v>
                </c:pt>
                <c:pt idx="20">
                  <c:v>9.5541024262774346E-2</c:v>
                </c:pt>
                <c:pt idx="21">
                  <c:v>9.9721036071618877E-2</c:v>
                </c:pt>
                <c:pt idx="22">
                  <c:v>0.10407444478886714</c:v>
                </c:pt>
                <c:pt idx="23">
                  <c:v>0.10860758083465402</c:v>
                </c:pt>
                <c:pt idx="24">
                  <c:v>0.11332692636061314</c:v>
                </c:pt>
                <c:pt idx="25">
                  <c:v>0.11823911105170214</c:v>
                </c:pt>
                <c:pt idx="26">
                  <c:v>0.12335090693103236</c:v>
                </c:pt>
                <c:pt idx="27">
                  <c:v>0.12866922207693546</c:v>
                </c:pt>
                <c:pt idx="28">
                  <c:v>0.13420109315669188</c:v>
                </c:pt>
                <c:pt idx="29">
                  <c:v>0.13995367667663683</c:v>
                </c:pt>
                <c:pt idx="30">
                  <c:v>0.14593423884381138</c:v>
                </c:pt>
                <c:pt idx="31">
                  <c:v>0.15215014393001763</c:v>
                </c:pt>
                <c:pt idx="32">
                  <c:v>0.15860884102515468</c:v>
                </c:pt>
                <c:pt idx="33">
                  <c:v>0.16531784906315136</c:v>
                </c:pt>
                <c:pt idx="34">
                  <c:v>0.17228474000078811</c:v>
                </c:pt>
                <c:pt idx="35">
                  <c:v>0.17951712002733042</c:v>
                </c:pt>
                <c:pt idx="36">
                  <c:v>0.18702260868132314</c:v>
                </c:pt>
                <c:pt idx="37">
                  <c:v>0.19480881575026465</c:v>
                </c:pt>
                <c:pt idx="38">
                  <c:v>0.20288331582935903</c:v>
                </c:pt>
                <c:pt idx="39">
                  <c:v>0.21125362041730988</c:v>
                </c:pt>
                <c:pt idx="40">
                  <c:v>0.2199271474303654</c:v>
                </c:pt>
                <c:pt idx="41">
                  <c:v>0.22891118802075391</c:v>
                </c:pt>
                <c:pt idx="42">
                  <c:v>0.23821287059247959</c:v>
                </c:pt>
                <c:pt idx="43">
                  <c:v>0.24783912191640844</c:v>
                </c:pt>
                <c:pt idx="44">
                  <c:v>0.25779662525789815</c:v>
                </c:pt>
                <c:pt idx="45">
                  <c:v>0.26809177544415308</c:v>
                </c:pt>
                <c:pt idx="46">
                  <c:v>0.27873063081526278</c:v>
                </c:pt>
                <c:pt idx="47">
                  <c:v>0.28971886202274699</c:v>
                </c:pt>
                <c:pt idx="48">
                  <c:v>0.30106169766261343</c:v>
                </c:pt>
                <c:pt idx="49">
                  <c:v>0.31276386675666262</c:v>
                </c:pt>
                <c:pt idx="50">
                  <c:v>0.32482953812623522</c:v>
                </c:pt>
                <c:pt idx="51">
                  <c:v>0.3372622567369743</c:v>
                </c:pt>
                <c:pt idx="52">
                  <c:v>0.35006487713158618</c:v>
                </c:pt>
                <c:pt idx="53">
                  <c:v>0.3632394941101284</c:v>
                </c:pt>
                <c:pt idx="54">
                  <c:v>0.37678737086404462</c:v>
                </c:pt>
                <c:pt idx="55">
                  <c:v>0.39070886482097222</c:v>
                </c:pt>
                <c:pt idx="56">
                  <c:v>0.40500335151213329</c:v>
                </c:pt>
                <c:pt idx="57">
                  <c:v>0.41966914683266915</c:v>
                </c:pt>
                <c:pt idx="58">
                  <c:v>0.43470342812725937</c:v>
                </c:pt>
                <c:pt idx="59">
                  <c:v>0.45010215459833197</c:v>
                </c:pt>
                <c:pt idx="60">
                  <c:v>0.46585998760153707</c:v>
                </c:pt>
                <c:pt idx="61">
                  <c:v>0.48197021146220137</c:v>
                </c:pt>
                <c:pt idx="62">
                  <c:v>0.49842465551632759</c:v>
                </c:pt>
                <c:pt idx="63">
                  <c:v>0.51521361814931621</c:v>
                </c:pt>
                <c:pt idx="64">
                  <c:v>0.5323257936737783</c:v>
                </c:pt>
                <c:pt idx="65">
                  <c:v>0.54974820295321569</c:v>
                </c:pt>
                <c:pt idx="66">
                  <c:v>0.56746612873946645</c:v>
                </c:pt>
                <c:pt idx="67">
                  <c:v>0.58546305674699795</c:v>
                </c:pt>
                <c:pt idx="68">
                  <c:v>0.60372062353459011</c:v>
                </c:pt>
                <c:pt idx="69">
                  <c:v>0.62221857230282629</c:v>
                </c:pt>
                <c:pt idx="70">
                  <c:v>0.64093471774212929</c:v>
                </c:pt>
                <c:pt idx="71">
                  <c:v>0.65984492107888004</c:v>
                </c:pt>
                <c:pt idx="72">
                  <c:v>0.67892307646445771</c:v>
                </c:pt>
                <c:pt idx="73">
                  <c:v>0.69814110983196065</c:v>
                </c:pt>
                <c:pt idx="74">
                  <c:v>0.71746899130611597</c:v>
                </c:pt>
                <c:pt idx="75">
                  <c:v>0.73687476219191506</c:v>
                </c:pt>
                <c:pt idx="76">
                  <c:v>0.75632457748549031</c:v>
                </c:pt>
                <c:pt idx="77">
                  <c:v>0.7757827647457215</c:v>
                </c:pt>
                <c:pt idx="78">
                  <c:v>0.79521190003645981</c:v>
                </c:pt>
                <c:pt idx="79">
                  <c:v>0.8145729014970029</c:v>
                </c:pt>
                <c:pt idx="80">
                  <c:v>0.83382514092301474</c:v>
                </c:pt>
                <c:pt idx="81">
                  <c:v>0.85292657354252099</c:v>
                </c:pt>
                <c:pt idx="82">
                  <c:v>0.8718338859536181</c:v>
                </c:pt>
                <c:pt idx="83">
                  <c:v>0.89050266195450878</c:v>
                </c:pt>
                <c:pt idx="84">
                  <c:v>0.90888756574543994</c:v>
                </c:pt>
                <c:pt idx="85">
                  <c:v>0.92694254171980239</c:v>
                </c:pt>
                <c:pt idx="86">
                  <c:v>0.94462102979238227</c:v>
                </c:pt>
                <c:pt idx="87">
                  <c:v>0.96187619494142595</c:v>
                </c:pt>
                <c:pt idx="88">
                  <c:v>0.97866116937316561</c:v>
                </c:pt>
                <c:pt idx="89">
                  <c:v>0.9949293054584708</c:v>
                </c:pt>
                <c:pt idx="90">
                  <c:v>1.0106344373472897</c:v>
                </c:pt>
                <c:pt idx="91">
                  <c:v>1.0257311489435288</c:v>
                </c:pt>
                <c:pt idx="92">
                  <c:v>1.0401750457268764</c:v>
                </c:pt>
                <c:pt idx="93">
                  <c:v>1.0539230277444391</c:v>
                </c:pt>
                <c:pt idx="94">
                  <c:v>1.0669335609690065</c:v>
                </c:pt>
                <c:pt idx="95">
                  <c:v>1.0791669441367975</c:v>
                </c:pt>
                <c:pt idx="96">
                  <c:v>1.0905855681392842</c:v>
                </c:pt>
                <c:pt idx="97">
                  <c:v>1.1011541650537728</c:v>
                </c:pt>
                <c:pt idx="98">
                  <c:v>1.1108400439574204</c:v>
                </c:pt>
                <c:pt idx="99">
                  <c:v>1.119613310779592</c:v>
                </c:pt>
              </c:numCache>
            </c:numRef>
          </c:val>
          <c:smooth val="0"/>
          <c:extLst>
            <c:ext xmlns:c16="http://schemas.microsoft.com/office/drawing/2014/chart" uri="{C3380CC4-5D6E-409C-BE32-E72D297353CC}">
              <c16:uniqueId val="{00000000-7B18-4076-9184-0367680652F6}"/>
            </c:ext>
          </c:extLst>
        </c:ser>
        <c:ser>
          <c:idx val="1"/>
          <c:order val="1"/>
          <c:spPr>
            <a:ln w="28575" cap="rnd">
              <a:solidFill>
                <a:schemeClr val="accent2"/>
              </a:solidFill>
              <a:round/>
            </a:ln>
            <a:effectLst/>
          </c:spPr>
          <c:marker>
            <c:symbol val="none"/>
          </c:marker>
          <c:val>
            <c:numRef>
              <c:f>'SIR GJ'!$DF$6:$DF$105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7B18-4076-9184-0367680652F6}"/>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GJ'!$DP$6:$DP$105</c:f>
              <c:numCache>
                <c:formatCode>#,##0.00</c:formatCode>
                <c:ptCount val="100"/>
                <c:pt idx="0">
                  <c:v>999</c:v>
                </c:pt>
                <c:pt idx="1">
                  <c:v>998.80499999999995</c:v>
                </c:pt>
                <c:pt idx="2">
                  <c:v>998.60126687157526</c:v>
                </c:pt>
                <c:pt idx="3">
                  <c:v>998.38841962930962</c:v>
                </c:pt>
                <c:pt idx="4">
                  <c:v>998.16606160394065</c:v>
                </c:pt>
                <c:pt idx="5">
                  <c:v>997.93377988380905</c:v>
                </c:pt>
                <c:pt idx="6">
                  <c:v>997.69114474473918</c:v>
                </c:pt>
                <c:pt idx="7">
                  <c:v>997.43770906899317</c:v>
                </c:pt>
                <c:pt idx="8">
                  <c:v>997.17300775406318</c:v>
                </c:pt>
                <c:pt idx="9">
                  <c:v>996.89655711219416</c:v>
                </c:pt>
                <c:pt idx="10">
                  <c:v>996.60785426167649</c:v>
                </c:pt>
                <c:pt idx="11">
                  <c:v>996.30637651110214</c:v>
                </c:pt>
                <c:pt idx="12">
                  <c:v>995.99158073794956</c:v>
                </c:pt>
                <c:pt idx="13">
                  <c:v>995.66290276304505</c:v>
                </c:pt>
                <c:pt idx="14">
                  <c:v>995.3197567226515</c:v>
                </c:pt>
                <c:pt idx="15">
                  <c:v>994.9615344401476</c:v>
                </c:pt>
                <c:pt idx="16">
                  <c:v>994.58760479949626</c:v>
                </c:pt>
                <c:pt idx="17">
                  <c:v>994.19731312295028</c:v>
                </c:pt>
                <c:pt idx="18">
                  <c:v>993.7899805557098</c:v>
                </c:pt>
                <c:pt idx="19">
                  <c:v>993.36490346053677</c:v>
                </c:pt>
                <c:pt idx="20">
                  <c:v>992.92135282563436</c:v>
                </c:pt>
                <c:pt idx="21">
                  <c:v>992.45857368942779</c:v>
                </c:pt>
                <c:pt idx="22">
                  <c:v>991.97578458622797</c:v>
                </c:pt>
                <c:pt idx="23">
                  <c:v>991.47217701712509</c:v>
                </c:pt>
                <c:pt idx="24">
                  <c:v>990.94691495084612</c:v>
                </c:pt>
                <c:pt idx="25">
                  <c:v>990.39913435971664</c:v>
                </c:pt>
                <c:pt idx="26">
                  <c:v>989.82794279628945</c:v>
                </c:pt>
                <c:pt idx="27">
                  <c:v>989.23241901665051</c:v>
                </c:pt>
                <c:pt idx="28">
                  <c:v>988.61161265686815</c:v>
                </c:pt>
                <c:pt idx="29">
                  <c:v>987.96454396953197</c:v>
                </c:pt>
                <c:pt idx="30">
                  <c:v>987.29020362781523</c:v>
                </c:pt>
                <c:pt idx="31">
                  <c:v>986.58755260499584</c:v>
                </c:pt>
                <c:pt idx="32">
                  <c:v>985.8555221378798</c:v>
                </c:pt>
                <c:pt idx="33">
                  <c:v>985.09301378308555</c:v>
                </c:pt>
                <c:pt idx="34">
                  <c:v>984.29889957565786</c:v>
                </c:pt>
                <c:pt idx="35">
                  <c:v>983.47202229999129</c:v>
                </c:pt>
                <c:pt idx="36">
                  <c:v>982.61119588353904</c:v>
                </c:pt>
                <c:pt idx="37">
                  <c:v>981.71520592426054</c:v>
                </c:pt>
                <c:pt idx="38">
                  <c:v>980.78281036321971</c:v>
                </c:pt>
                <c:pt idx="39">
                  <c:v>979.81274031416081</c:v>
                </c:pt>
                <c:pt idx="40">
                  <c:v>978.80370106226951</c:v>
                </c:pt>
                <c:pt idx="41">
                  <c:v>977.75437324464588</c:v>
                </c:pt>
                <c:pt idx="42">
                  <c:v>976.66341422527489</c:v>
                </c:pt>
                <c:pt idx="43">
                  <c:v>975.52945967745484</c:v>
                </c:pt>
                <c:pt idx="44">
                  <c:v>974.35112538673104</c:v>
                </c:pt>
                <c:pt idx="45">
                  <c:v>973.12700928735751</c:v>
                </c:pt>
                <c:pt idx="46">
                  <c:v>971.85569374516422</c:v>
                </c:pt>
                <c:pt idx="47">
                  <c:v>970.53574809941983</c:v>
                </c:pt>
                <c:pt idx="48">
                  <c:v>969.1657314758379</c:v>
                </c:pt>
                <c:pt idx="49">
                  <c:v>967.74419588225192</c:v>
                </c:pt>
                <c:pt idx="50">
                  <c:v>966.2696895976751</c:v>
                </c:pt>
                <c:pt idx="51">
                  <c:v>964.74076086443324</c:v>
                </c:pt>
                <c:pt idx="52">
                  <c:v>963.15596189180428</c:v>
                </c:pt>
                <c:pt idx="53">
                  <c:v>961.51385317809729</c:v>
                </c:pt>
                <c:pt idx="54">
                  <c:v>959.81300815633642</c:v>
                </c:pt>
                <c:pt idx="55">
                  <c:v>958.05201816667307</c:v>
                </c:pt>
                <c:pt idx="56">
                  <c:v>956.22949775631537</c:v>
                </c:pt>
                <c:pt idx="57">
                  <c:v>954.34409030513143</c:v>
                </c:pt>
                <c:pt idx="58">
                  <c:v>952.39447397214417</c:v>
                </c:pt>
                <c:pt idx="59">
                  <c:v>950.37936795489009</c:v>
                </c:pt>
                <c:pt idx="60">
                  <c:v>948.29753905006623</c:v>
                </c:pt>
                <c:pt idx="61">
                  <c:v>946.14780850004388</c:v>
                </c:pt>
                <c:pt idx="62">
                  <c:v>943.92905910570744</c:v>
                </c:pt>
                <c:pt idx="63">
                  <c:v>941.6402425816965</c:v>
                </c:pt>
                <c:pt idx="64">
                  <c:v>939.28038712552495</c:v>
                </c:pt>
                <c:pt idx="65">
                  <c:v>936.84860516726235</c:v>
                </c:pt>
                <c:pt idx="66">
                  <c:v>934.34410126153148</c:v>
                </c:pt>
                <c:pt idx="67">
                  <c:v>931.76618007857019</c:v>
                </c:pt>
                <c:pt idx="68">
                  <c:v>929.11425444607914</c:v>
                </c:pt>
                <c:pt idx="69">
                  <c:v>926.38785338861851</c:v>
                </c:pt>
                <c:pt idx="70">
                  <c:v>923.58663010650037</c:v>
                </c:pt>
                <c:pt idx="71">
                  <c:v>920.71036983154863</c:v>
                </c:pt>
                <c:pt idx="72">
                  <c:v>917.75899749286339</c:v>
                </c:pt>
                <c:pt idx="73">
                  <c:v>914.73258512193411</c:v>
                </c:pt>
                <c:pt idx="74">
                  <c:v>911.63135892321031</c:v>
                </c:pt>
                <c:pt idx="75">
                  <c:v>908.45570593366745</c:v>
                </c:pt>
                <c:pt idx="76">
                  <c:v>905.20618019310837</c:v>
                </c:pt>
                <c:pt idx="77">
                  <c:v>901.88350834603204</c:v>
                </c:pt>
                <c:pt idx="78">
                  <c:v>898.48859459596713</c:v>
                </c:pt>
                <c:pt idx="79">
                  <c:v>895.02252493431683</c:v>
                </c:pt>
                <c:pt idx="80">
                  <c:v>891.4865705680528</c:v>
                </c:pt>
                <c:pt idx="81">
                  <c:v>887.88219047410382</c:v>
                </c:pt>
                <c:pt idx="82">
                  <c:v>884.21103301304197</c:v>
                </c:pt>
                <c:pt idx="83">
                  <c:v>880.47493654069365</c:v>
                </c:pt>
                <c:pt idx="84">
                  <c:v>876.67592896359099</c:v>
                </c:pt>
                <c:pt idx="85">
                  <c:v>872.81622619268649</c:v>
                </c:pt>
                <c:pt idx="86">
                  <c:v>868.89822945942274</c:v>
                </c:pt>
                <c:pt idx="87">
                  <c:v>864.92452146897517</c:v>
                </c:pt>
                <c:pt idx="88">
                  <c:v>860.89786137715134</c:v>
                </c:pt>
                <c:pt idx="89">
                  <c:v>856.82117858986931</c:v>
                </c:pt>
                <c:pt idx="90">
                  <c:v>852.69756539717957</c:v>
                </c:pt>
                <c:pt idx="91">
                  <c:v>848.53026846722128</c:v>
                </c:pt>
                <c:pt idx="92">
                  <c:v>844.32267923909933</c:v>
                </c:pt>
                <c:pt idx="93">
                  <c:v>840.07832326718449</c:v>
                </c:pt>
                <c:pt idx="94">
                  <c:v>835.80084858252872</c:v>
                </c:pt>
                <c:pt idx="95">
                  <c:v>831.49401314970021</c:v>
                </c:pt>
                <c:pt idx="96">
                  <c:v>827.16167150912509</c:v>
                </c:pt>
                <c:pt idx="97">
                  <c:v>822.80776070574052</c:v>
                </c:pt>
                <c:pt idx="98">
                  <c:v>818.43628561419769</c:v>
                </c:pt>
                <c:pt idx="99">
                  <c:v>814.05130377880312</c:v>
                </c:pt>
              </c:numCache>
            </c:numRef>
          </c:val>
          <c:smooth val="0"/>
          <c:extLst>
            <c:ext xmlns:c16="http://schemas.microsoft.com/office/drawing/2014/chart" uri="{C3380CC4-5D6E-409C-BE32-E72D297353CC}">
              <c16:uniqueId val="{00000000-57D6-47B9-95D2-F58CB609150F}"/>
            </c:ext>
          </c:extLst>
        </c:ser>
        <c:ser>
          <c:idx val="1"/>
          <c:order val="1"/>
          <c:spPr>
            <a:ln w="28575" cap="rnd">
              <a:solidFill>
                <a:schemeClr val="accent2"/>
              </a:solidFill>
              <a:round/>
            </a:ln>
            <a:effectLst/>
          </c:spPr>
          <c:marker>
            <c:symbol val="none"/>
          </c:marker>
          <c:val>
            <c:numRef>
              <c:f>'SIR GJ'!$DQ$6:$DQ$105</c:f>
              <c:numCache>
                <c:formatCode>#,##0.00</c:formatCode>
                <c:ptCount val="100"/>
                <c:pt idx="0">
                  <c:v>1</c:v>
                </c:pt>
                <c:pt idx="1">
                  <c:v>1.0450000000000002</c:v>
                </c:pt>
                <c:pt idx="2">
                  <c:v>1.0919831284246577</c:v>
                </c:pt>
                <c:pt idx="3">
                  <c:v>1.1410329014265788</c:v>
                </c:pt>
                <c:pt idx="4">
                  <c:v>1.1922359915815643</c:v>
                </c:pt>
                <c:pt idx="5">
                  <c:v>1.2456823129759107</c:v>
                </c:pt>
                <c:pt idx="6">
                  <c:v>1.3014651050994546</c:v>
                </c:pt>
                <c:pt idx="7">
                  <c:v>1.3596810150805023</c:v>
                </c:pt>
                <c:pt idx="8">
                  <c:v>1.4204301777483874</c:v>
                </c:pt>
                <c:pt idx="9">
                  <c:v>1.4838162929551524</c:v>
                </c:pt>
                <c:pt idx="10">
                  <c:v>1.5499466995295945</c:v>
                </c:pt>
                <c:pt idx="11">
                  <c:v>1.6189324451744724</c:v>
                </c:pt>
                <c:pt idx="12">
                  <c:v>1.6908883515509003</c:v>
                </c:pt>
                <c:pt idx="13">
                  <c:v>1.7659330737227221</c:v>
                </c:pt>
                <c:pt idx="14">
                  <c:v>1.8441891530578542</c:v>
                </c:pt>
                <c:pt idx="15">
                  <c:v>1.9257830626031218</c:v>
                </c:pt>
                <c:pt idx="16">
                  <c:v>2.0108452438639466</c:v>
                </c:pt>
                <c:pt idx="17">
                  <c:v>2.0995101338303623</c:v>
                </c:pt>
                <c:pt idx="18">
                  <c:v>2.1919161809962944</c:v>
                </c:pt>
                <c:pt idx="19">
                  <c:v>2.2882058490199131</c:v>
                </c:pt>
                <c:pt idx="20">
                  <c:v>2.3885256065693588</c:v>
                </c:pt>
                <c:pt idx="21">
                  <c:v>2.4930259017904719</c:v>
                </c:pt>
                <c:pt idx="22">
                  <c:v>2.6018611197216783</c:v>
                </c:pt>
                <c:pt idx="23">
                  <c:v>2.7151895208663506</c:v>
                </c:pt>
                <c:pt idx="24">
                  <c:v>2.8331731590153284</c:v>
                </c:pt>
                <c:pt idx="25">
                  <c:v>2.9559777762925532</c:v>
                </c:pt>
                <c:pt idx="26">
                  <c:v>3.0837726732758091</c:v>
                </c:pt>
                <c:pt idx="27">
                  <c:v>3.2167305519233866</c:v>
                </c:pt>
                <c:pt idx="28">
                  <c:v>3.3550273289172967</c:v>
                </c:pt>
                <c:pt idx="29">
                  <c:v>3.4988419169159206</c:v>
                </c:pt>
                <c:pt idx="30">
                  <c:v>3.6483559710952842</c:v>
                </c:pt>
                <c:pt idx="31">
                  <c:v>3.8037535982504407</c:v>
                </c:pt>
                <c:pt idx="32">
                  <c:v>3.9652210256288667</c:v>
                </c:pt>
                <c:pt idx="33">
                  <c:v>4.1329462265787837</c:v>
                </c:pt>
                <c:pt idx="34">
                  <c:v>4.307118500019703</c:v>
                </c:pt>
                <c:pt idx="35">
                  <c:v>4.4879280006832607</c:v>
                </c:pt>
                <c:pt idx="36">
                  <c:v>4.6755652170330784</c:v>
                </c:pt>
                <c:pt idx="37">
                  <c:v>4.8702203937566164</c:v>
                </c:pt>
                <c:pt idx="38">
                  <c:v>5.0720828957339759</c:v>
                </c:pt>
                <c:pt idx="39">
                  <c:v>5.2813405104327469</c:v>
                </c:pt>
                <c:pt idx="40">
                  <c:v>5.498178685759135</c:v>
                </c:pt>
                <c:pt idx="41">
                  <c:v>5.7227797005188474</c:v>
                </c:pt>
                <c:pt idx="42">
                  <c:v>5.9553217648119894</c:v>
                </c:pt>
                <c:pt idx="43">
                  <c:v>6.1959780479102111</c:v>
                </c:pt>
                <c:pt idx="44">
                  <c:v>6.4449156314474543</c:v>
                </c:pt>
                <c:pt idx="45">
                  <c:v>6.7022943861038273</c:v>
                </c:pt>
                <c:pt idx="46">
                  <c:v>6.9682657703815698</c:v>
                </c:pt>
                <c:pt idx="47">
                  <c:v>7.242971550568674</c:v>
                </c:pt>
                <c:pt idx="48">
                  <c:v>7.5265424415653355</c:v>
                </c:pt>
                <c:pt idx="49">
                  <c:v>7.8190966689165649</c:v>
                </c:pt>
                <c:pt idx="50">
                  <c:v>8.1207384531558802</c:v>
                </c:pt>
                <c:pt idx="51">
                  <c:v>8.431556418424357</c:v>
                </c:pt>
                <c:pt idx="52">
                  <c:v>8.751621928289655</c:v>
                </c:pt>
                <c:pt idx="53">
                  <c:v>9.0809873527532101</c:v>
                </c:pt>
                <c:pt idx="54">
                  <c:v>9.4196842716011151</c:v>
                </c:pt>
                <c:pt idx="55">
                  <c:v>9.7677216205243056</c:v>
                </c:pt>
                <c:pt idx="56">
                  <c:v>10.125083787803332</c:v>
                </c:pt>
                <c:pt idx="57">
                  <c:v>10.491728670816729</c:v>
                </c:pt>
                <c:pt idx="58">
                  <c:v>10.867585703181485</c:v>
                </c:pt>
                <c:pt idx="59">
                  <c:v>11.252553864958299</c:v>
                </c:pt>
                <c:pt idx="60">
                  <c:v>11.646499690038427</c:v>
                </c:pt>
                <c:pt idx="61">
                  <c:v>12.049255286555034</c:v>
                </c:pt>
                <c:pt idx="62">
                  <c:v>12.460616387908189</c:v>
                </c:pt>
                <c:pt idx="63">
                  <c:v>12.880340453732904</c:v>
                </c:pt>
                <c:pt idx="64">
                  <c:v>13.308144841844458</c:v>
                </c:pt>
                <c:pt idx="65">
                  <c:v>13.743705073830391</c:v>
                </c:pt>
                <c:pt idx="66">
                  <c:v>14.186653218486661</c:v>
                </c:pt>
                <c:pt idx="67">
                  <c:v>14.636576418674949</c:v>
                </c:pt>
                <c:pt idx="68">
                  <c:v>15.093015588364754</c:v>
                </c:pt>
                <c:pt idx="69">
                  <c:v>15.555464307570658</c:v>
                </c:pt>
                <c:pt idx="70">
                  <c:v>16.023367943553232</c:v>
                </c:pt>
                <c:pt idx="71">
                  <c:v>16.496123026972001</c:v>
                </c:pt>
                <c:pt idx="72">
                  <c:v>16.973076911611443</c:v>
                </c:pt>
                <c:pt idx="73">
                  <c:v>17.453527745799015</c:v>
                </c:pt>
                <c:pt idx="74">
                  <c:v>17.936724782652899</c:v>
                </c:pt>
                <c:pt idx="75">
                  <c:v>18.421869054797877</c:v>
                </c:pt>
                <c:pt idx="76">
                  <c:v>18.908114437137257</c:v>
                </c:pt>
                <c:pt idx="77">
                  <c:v>19.394569118643037</c:v>
                </c:pt>
                <c:pt idx="78">
                  <c:v>19.880297500911496</c:v>
                </c:pt>
                <c:pt idx="79">
                  <c:v>20.364322537425071</c:v>
                </c:pt>
                <c:pt idx="80">
                  <c:v>20.845628523075369</c:v>
                </c:pt>
                <c:pt idx="81">
                  <c:v>21.323164338563025</c:v>
                </c:pt>
                <c:pt idx="82">
                  <c:v>21.795847148840451</c:v>
                </c:pt>
                <c:pt idx="83">
                  <c:v>22.262566548862718</c:v>
                </c:pt>
                <c:pt idx="84">
                  <c:v>22.722189143635998</c:v>
                </c:pt>
                <c:pt idx="85">
                  <c:v>23.173563542995058</c:v>
                </c:pt>
                <c:pt idx="86">
                  <c:v>23.615525744809556</c:v>
                </c:pt>
                <c:pt idx="87">
                  <c:v>24.046904873535649</c:v>
                </c:pt>
                <c:pt idx="88">
                  <c:v>24.466529234329141</c:v>
                </c:pt>
                <c:pt idx="89">
                  <c:v>24.873232636461768</c:v>
                </c:pt>
                <c:pt idx="90">
                  <c:v>25.265860933682244</c:v>
                </c:pt>
                <c:pt idx="91">
                  <c:v>25.643278723588221</c:v>
                </c:pt>
                <c:pt idx="92">
                  <c:v>26.00437614317191</c:v>
                </c:pt>
                <c:pt idx="93">
                  <c:v>26.34807569361098</c:v>
                </c:pt>
                <c:pt idx="94">
                  <c:v>26.673339024225161</c:v>
                </c:pt>
                <c:pt idx="95">
                  <c:v>26.979173603419937</c:v>
                </c:pt>
                <c:pt idx="96">
                  <c:v>27.264639203482105</c:v>
                </c:pt>
                <c:pt idx="97">
                  <c:v>27.528854126344321</c:v>
                </c:pt>
                <c:pt idx="98">
                  <c:v>27.77100109893551</c:v>
                </c:pt>
                <c:pt idx="99">
                  <c:v>27.9903327694898</c:v>
                </c:pt>
              </c:numCache>
            </c:numRef>
          </c:val>
          <c:smooth val="0"/>
          <c:extLst>
            <c:ext xmlns:c16="http://schemas.microsoft.com/office/drawing/2014/chart" uri="{C3380CC4-5D6E-409C-BE32-E72D297353CC}">
              <c16:uniqueId val="{00000001-57D6-47B9-95D2-F58CB609150F}"/>
            </c:ext>
          </c:extLst>
        </c:ser>
        <c:ser>
          <c:idx val="2"/>
          <c:order val="2"/>
          <c:spPr>
            <a:ln w="28575" cap="rnd">
              <a:solidFill>
                <a:schemeClr val="accent3"/>
              </a:solidFill>
              <a:round/>
            </a:ln>
            <a:effectLst/>
          </c:spPr>
          <c:marker>
            <c:symbol val="none"/>
          </c:marker>
          <c:val>
            <c:numRef>
              <c:f>'SIR GJ'!$DR$6:$DR$105</c:f>
              <c:numCache>
                <c:formatCode>#,##0.00</c:formatCode>
                <c:ptCount val="100"/>
                <c:pt idx="0">
                  <c:v>0</c:v>
                </c:pt>
                <c:pt idx="1">
                  <c:v>0.15</c:v>
                </c:pt>
                <c:pt idx="2">
                  <c:v>0.30675000000000002</c:v>
                </c:pt>
                <c:pt idx="3">
                  <c:v>0.47054746926369867</c:v>
                </c:pt>
                <c:pt idx="4">
                  <c:v>0.64170240447768545</c:v>
                </c:pt>
                <c:pt idx="5">
                  <c:v>0.82053780321492009</c:v>
                </c:pt>
                <c:pt idx="6">
                  <c:v>1.0073901501613067</c:v>
                </c:pt>
                <c:pt idx="7">
                  <c:v>1.2026099159262249</c:v>
                </c:pt>
                <c:pt idx="8">
                  <c:v>1.4065620681883002</c:v>
                </c:pt>
                <c:pt idx="9">
                  <c:v>1.6196265948505584</c:v>
                </c:pt>
                <c:pt idx="10">
                  <c:v>1.8421990387938312</c:v>
                </c:pt>
                <c:pt idx="11">
                  <c:v>2.0746910437232704</c:v>
                </c:pt>
                <c:pt idx="12">
                  <c:v>2.3175309104994413</c:v>
                </c:pt>
                <c:pt idx="13">
                  <c:v>2.5711641632320763</c:v>
                </c:pt>
                <c:pt idx="14">
                  <c:v>2.8360541242904844</c:v>
                </c:pt>
                <c:pt idx="15">
                  <c:v>3.1126824972491627</c:v>
                </c:pt>
                <c:pt idx="16">
                  <c:v>3.4015499566396308</c:v>
                </c:pt>
                <c:pt idx="17">
                  <c:v>3.7031767432192226</c:v>
                </c:pt>
                <c:pt idx="18">
                  <c:v>4.018103263293777</c:v>
                </c:pt>
                <c:pt idx="19">
                  <c:v>4.346890690443221</c:v>
                </c:pt>
                <c:pt idx="20">
                  <c:v>4.6901215677962078</c:v>
                </c:pt>
                <c:pt idx="21">
                  <c:v>5.0484004087816112</c:v>
                </c:pt>
                <c:pt idx="22">
                  <c:v>5.4223542940501819</c:v>
                </c:pt>
                <c:pt idx="23">
                  <c:v>5.8126334620084332</c:v>
                </c:pt>
                <c:pt idx="24">
                  <c:v>6.2199118901383859</c:v>
                </c:pt>
                <c:pt idx="25">
                  <c:v>6.644887863990685</c:v>
                </c:pt>
                <c:pt idx="26">
                  <c:v>7.0882845304345681</c:v>
                </c:pt>
                <c:pt idx="27">
                  <c:v>7.550850431425939</c:v>
                </c:pt>
                <c:pt idx="28">
                  <c:v>8.0333600142144466</c:v>
                </c:pt>
                <c:pt idx="29">
                  <c:v>8.5366141135520408</c:v>
                </c:pt>
                <c:pt idx="30">
                  <c:v>9.0614404010894294</c:v>
                </c:pt>
                <c:pt idx="31">
                  <c:v>9.6086937967537214</c:v>
                </c:pt>
                <c:pt idx="32">
                  <c:v>10.179256836491287</c:v>
                </c:pt>
                <c:pt idx="33">
                  <c:v>10.774039990335618</c:v>
                </c:pt>
                <c:pt idx="34">
                  <c:v>11.393981924322436</c:v>
                </c:pt>
                <c:pt idx="35">
                  <c:v>12.04004969932539</c:v>
                </c:pt>
                <c:pt idx="36">
                  <c:v>12.713238899427878</c:v>
                </c:pt>
                <c:pt idx="37">
                  <c:v>13.414573681982841</c:v>
                </c:pt>
                <c:pt idx="38">
                  <c:v>14.145106741046334</c:v>
                </c:pt>
                <c:pt idx="39">
                  <c:v>14.90591917540643</c:v>
                </c:pt>
                <c:pt idx="40">
                  <c:v>15.698120251971341</c:v>
                </c:pt>
                <c:pt idx="41">
                  <c:v>16.522847054835211</c:v>
                </c:pt>
                <c:pt idx="42">
                  <c:v>17.381264009913039</c:v>
                </c:pt>
                <c:pt idx="43">
                  <c:v>18.274562274634839</c:v>
                </c:pt>
                <c:pt idx="44">
                  <c:v>19.203958981821369</c:v>
                </c:pt>
                <c:pt idx="45">
                  <c:v>20.170696326538486</c:v>
                </c:pt>
                <c:pt idx="46">
                  <c:v>21.17604048445406</c:v>
                </c:pt>
                <c:pt idx="47">
                  <c:v>22.221280350011295</c:v>
                </c:pt>
                <c:pt idx="48">
                  <c:v>23.307726082596595</c:v>
                </c:pt>
                <c:pt idx="49">
                  <c:v>24.436707448831395</c:v>
                </c:pt>
                <c:pt idx="50">
                  <c:v>25.609571949168881</c:v>
                </c:pt>
                <c:pt idx="51">
                  <c:v>26.827682717142263</c:v>
                </c:pt>
                <c:pt idx="52">
                  <c:v>28.092416179905918</c:v>
                </c:pt>
                <c:pt idx="53">
                  <c:v>29.405159469149368</c:v>
                </c:pt>
                <c:pt idx="54">
                  <c:v>30.76730757206235</c:v>
                </c:pt>
                <c:pt idx="55">
                  <c:v>32.180260212802516</c:v>
                </c:pt>
                <c:pt idx="56">
                  <c:v>33.645418455881163</c:v>
                </c:pt>
                <c:pt idx="57">
                  <c:v>35.164181024051665</c:v>
                </c:pt>
                <c:pt idx="58">
                  <c:v>36.737940324674177</c:v>
                </c:pt>
                <c:pt idx="59">
                  <c:v>38.3680781801514</c:v>
                </c:pt>
                <c:pt idx="60">
                  <c:v>40.055961259895142</c:v>
                </c:pt>
                <c:pt idx="61">
                  <c:v>41.802936213400905</c:v>
                </c:pt>
                <c:pt idx="62">
                  <c:v>43.61032450638416</c:v>
                </c:pt>
                <c:pt idx="63">
                  <c:v>45.47941696457039</c:v>
                </c:pt>
                <c:pt idx="64">
                  <c:v>47.411468032630324</c:v>
                </c:pt>
                <c:pt idx="65">
                  <c:v>49.40768975890699</c:v>
                </c:pt>
                <c:pt idx="66">
                  <c:v>51.469245519981548</c:v>
                </c:pt>
                <c:pt idx="67">
                  <c:v>53.597243502754544</c:v>
                </c:pt>
                <c:pt idx="68">
                  <c:v>55.792729965555786</c:v>
                </c:pt>
                <c:pt idx="69">
                  <c:v>58.056682303810497</c:v>
                </c:pt>
                <c:pt idx="70">
                  <c:v>60.390001949946097</c:v>
                </c:pt>
                <c:pt idx="71">
                  <c:v>62.793507141479083</c:v>
                </c:pt>
                <c:pt idx="72">
                  <c:v>65.267925595524886</c:v>
                </c:pt>
                <c:pt idx="73">
                  <c:v>67.813887132266601</c:v>
                </c:pt>
                <c:pt idx="74">
                  <c:v>70.431916294136457</c:v>
                </c:pt>
                <c:pt idx="75">
                  <c:v>73.122425011534389</c:v>
                </c:pt>
                <c:pt idx="76">
                  <c:v>75.885705369754078</c:v>
                </c:pt>
                <c:pt idx="77">
                  <c:v>78.721922535324666</c:v>
                </c:pt>
                <c:pt idx="78">
                  <c:v>81.631107903121119</c:v>
                </c:pt>
                <c:pt idx="79">
                  <c:v>84.613152528257842</c:v>
                </c:pt>
                <c:pt idx="80">
                  <c:v>87.667800908871598</c:v>
                </c:pt>
                <c:pt idx="81">
                  <c:v>90.794645187332904</c:v>
                </c:pt>
                <c:pt idx="82">
                  <c:v>93.993119838117352</c:v>
                </c:pt>
                <c:pt idx="83">
                  <c:v>97.262496910443417</c:v>
                </c:pt>
                <c:pt idx="84">
                  <c:v>100.60188189277282</c:v>
                </c:pt>
                <c:pt idx="85">
                  <c:v>104.01021026431822</c:v>
                </c:pt>
                <c:pt idx="86">
                  <c:v>107.48624479576748</c:v>
                </c:pt>
                <c:pt idx="87">
                  <c:v>111.02857365748891</c:v>
                </c:pt>
                <c:pt idx="88">
                  <c:v>114.63560938851926</c:v>
                </c:pt>
                <c:pt idx="89">
                  <c:v>118.30558877366863</c:v>
                </c:pt>
                <c:pt idx="90">
                  <c:v>122.03657366913789</c:v>
                </c:pt>
                <c:pt idx="91">
                  <c:v>125.82645280919023</c:v>
                </c:pt>
                <c:pt idx="92">
                  <c:v>129.67294461772846</c:v>
                </c:pt>
                <c:pt idx="93">
                  <c:v>133.57360103920425</c:v>
                </c:pt>
                <c:pt idx="94">
                  <c:v>137.5258123932459</c:v>
                </c:pt>
                <c:pt idx="95">
                  <c:v>141.52681324687967</c:v>
                </c:pt>
                <c:pt idx="96">
                  <c:v>145.57368928739265</c:v>
                </c:pt>
                <c:pt idx="97">
                  <c:v>149.66338516791498</c:v>
                </c:pt>
                <c:pt idx="98">
                  <c:v>153.79271328686661</c:v>
                </c:pt>
                <c:pt idx="99">
                  <c:v>157.95836345170693</c:v>
                </c:pt>
              </c:numCache>
            </c:numRef>
          </c:val>
          <c:smooth val="0"/>
          <c:extLst>
            <c:ext xmlns:c16="http://schemas.microsoft.com/office/drawing/2014/chart" uri="{C3380CC4-5D6E-409C-BE32-E72D297353CC}">
              <c16:uniqueId val="{00000002-57D6-47B9-95D2-F58CB609150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GJ'!$DS$6:$DS$105</c:f>
              <c:numCache>
                <c:formatCode>#,##0.00</c:formatCode>
                <c:ptCount val="100"/>
                <c:pt idx="0">
                  <c:v>0.04</c:v>
                </c:pt>
                <c:pt idx="1">
                  <c:v>4.1800000000000004E-2</c:v>
                </c:pt>
                <c:pt idx="2">
                  <c:v>4.3679325136986309E-2</c:v>
                </c:pt>
                <c:pt idx="3">
                  <c:v>4.5641316057063154E-2</c:v>
                </c:pt>
                <c:pt idx="4">
                  <c:v>4.7689439663262577E-2</c:v>
                </c:pt>
                <c:pt idx="5">
                  <c:v>4.9827292519036427E-2</c:v>
                </c:pt>
                <c:pt idx="6">
                  <c:v>5.2058604203978183E-2</c:v>
                </c:pt>
                <c:pt idx="7">
                  <c:v>5.4387240603220095E-2</c:v>
                </c:pt>
                <c:pt idx="8">
                  <c:v>5.68172071099355E-2</c:v>
                </c:pt>
                <c:pt idx="9">
                  <c:v>5.9352651718206098E-2</c:v>
                </c:pt>
                <c:pt idx="10">
                  <c:v>6.1997867981183785E-2</c:v>
                </c:pt>
                <c:pt idx="11">
                  <c:v>6.4757297806978892E-2</c:v>
                </c:pt>
                <c:pt idx="12">
                  <c:v>6.7635534062036012E-2</c:v>
                </c:pt>
                <c:pt idx="13">
                  <c:v>7.0637322948908884E-2</c:v>
                </c:pt>
                <c:pt idx="14">
                  <c:v>7.3767566122314165E-2</c:v>
                </c:pt>
                <c:pt idx="15">
                  <c:v>7.703132250412488E-2</c:v>
                </c:pt>
                <c:pt idx="16">
                  <c:v>8.043380975455787E-2</c:v>
                </c:pt>
                <c:pt idx="17">
                  <c:v>8.3980405353214493E-2</c:v>
                </c:pt>
                <c:pt idx="18">
                  <c:v>8.7676647239851774E-2</c:v>
                </c:pt>
                <c:pt idx="19">
                  <c:v>9.1528233960796526E-2</c:v>
                </c:pt>
                <c:pt idx="20">
                  <c:v>9.5541024262774346E-2</c:v>
                </c:pt>
                <c:pt idx="21">
                  <c:v>9.9721036071618877E-2</c:v>
                </c:pt>
                <c:pt idx="22">
                  <c:v>0.10407444478886714</c:v>
                </c:pt>
                <c:pt idx="23">
                  <c:v>0.10860758083465402</c:v>
                </c:pt>
                <c:pt idx="24">
                  <c:v>0.11332692636061314</c:v>
                </c:pt>
                <c:pt idx="25">
                  <c:v>0.11823911105170214</c:v>
                </c:pt>
                <c:pt idx="26">
                  <c:v>0.12335090693103236</c:v>
                </c:pt>
                <c:pt idx="27">
                  <c:v>0.12866922207693546</c:v>
                </c:pt>
                <c:pt idx="28">
                  <c:v>0.13420109315669188</c:v>
                </c:pt>
                <c:pt idx="29">
                  <c:v>0.13995367667663683</c:v>
                </c:pt>
                <c:pt idx="30">
                  <c:v>0.14593423884381138</c:v>
                </c:pt>
                <c:pt idx="31">
                  <c:v>0.15215014393001763</c:v>
                </c:pt>
                <c:pt idx="32">
                  <c:v>0.15860884102515468</c:v>
                </c:pt>
                <c:pt idx="33">
                  <c:v>0.16531784906315136</c:v>
                </c:pt>
                <c:pt idx="34">
                  <c:v>0.17228474000078811</c:v>
                </c:pt>
                <c:pt idx="35">
                  <c:v>0.17951712002733042</c:v>
                </c:pt>
                <c:pt idx="36">
                  <c:v>0.18702260868132314</c:v>
                </c:pt>
                <c:pt idx="37">
                  <c:v>0.19480881575026465</c:v>
                </c:pt>
                <c:pt idx="38">
                  <c:v>0.20288331582935903</c:v>
                </c:pt>
                <c:pt idx="39">
                  <c:v>0.21125362041730988</c:v>
                </c:pt>
                <c:pt idx="40">
                  <c:v>0.2199271474303654</c:v>
                </c:pt>
                <c:pt idx="41">
                  <c:v>0.22891118802075391</c:v>
                </c:pt>
                <c:pt idx="42">
                  <c:v>0.23821287059247959</c:v>
                </c:pt>
                <c:pt idx="43">
                  <c:v>0.24783912191640844</c:v>
                </c:pt>
                <c:pt idx="44">
                  <c:v>0.25779662525789815</c:v>
                </c:pt>
                <c:pt idx="45">
                  <c:v>0.26809177544415308</c:v>
                </c:pt>
                <c:pt idx="46">
                  <c:v>0.27873063081526278</c:v>
                </c:pt>
                <c:pt idx="47">
                  <c:v>0.28971886202274699</c:v>
                </c:pt>
                <c:pt idx="48">
                  <c:v>0.30106169766261343</c:v>
                </c:pt>
                <c:pt idx="49">
                  <c:v>0.31276386675666262</c:v>
                </c:pt>
                <c:pt idx="50">
                  <c:v>0.32482953812623522</c:v>
                </c:pt>
                <c:pt idx="51">
                  <c:v>0.3372622567369743</c:v>
                </c:pt>
                <c:pt idx="52">
                  <c:v>0.35006487713158618</c:v>
                </c:pt>
                <c:pt idx="53">
                  <c:v>0.3632394941101284</c:v>
                </c:pt>
                <c:pt idx="54">
                  <c:v>0.37678737086404462</c:v>
                </c:pt>
                <c:pt idx="55">
                  <c:v>0.39070886482097222</c:v>
                </c:pt>
                <c:pt idx="56">
                  <c:v>0.40500335151213329</c:v>
                </c:pt>
                <c:pt idx="57">
                  <c:v>0.41966914683266915</c:v>
                </c:pt>
                <c:pt idx="58">
                  <c:v>0.43470342812725937</c:v>
                </c:pt>
                <c:pt idx="59">
                  <c:v>0.45010215459833197</c:v>
                </c:pt>
                <c:pt idx="60">
                  <c:v>0.46585998760153707</c:v>
                </c:pt>
                <c:pt idx="61">
                  <c:v>0.48197021146220137</c:v>
                </c:pt>
                <c:pt idx="62">
                  <c:v>0.49842465551632759</c:v>
                </c:pt>
                <c:pt idx="63">
                  <c:v>0.51521361814931621</c:v>
                </c:pt>
                <c:pt idx="64">
                  <c:v>0.5323257936737783</c:v>
                </c:pt>
                <c:pt idx="65">
                  <c:v>0.54974820295321569</c:v>
                </c:pt>
                <c:pt idx="66">
                  <c:v>0.56746612873946645</c:v>
                </c:pt>
                <c:pt idx="67">
                  <c:v>0.58546305674699795</c:v>
                </c:pt>
                <c:pt idx="68">
                  <c:v>0.60372062353459011</c:v>
                </c:pt>
                <c:pt idx="69">
                  <c:v>0.62221857230282629</c:v>
                </c:pt>
                <c:pt idx="70">
                  <c:v>0.64093471774212929</c:v>
                </c:pt>
                <c:pt idx="71">
                  <c:v>0.65984492107888004</c:v>
                </c:pt>
                <c:pt idx="72">
                  <c:v>0.67892307646445771</c:v>
                </c:pt>
                <c:pt idx="73">
                  <c:v>0.69814110983196065</c:v>
                </c:pt>
                <c:pt idx="74">
                  <c:v>0.71746899130611597</c:v>
                </c:pt>
                <c:pt idx="75">
                  <c:v>0.73687476219191506</c:v>
                </c:pt>
                <c:pt idx="76">
                  <c:v>0.75632457748549031</c:v>
                </c:pt>
                <c:pt idx="77">
                  <c:v>0.7757827647457215</c:v>
                </c:pt>
                <c:pt idx="78">
                  <c:v>0.79521190003645981</c:v>
                </c:pt>
                <c:pt idx="79">
                  <c:v>0.8145729014970029</c:v>
                </c:pt>
                <c:pt idx="80">
                  <c:v>0.83382514092301474</c:v>
                </c:pt>
                <c:pt idx="81">
                  <c:v>0.85292657354252099</c:v>
                </c:pt>
                <c:pt idx="82">
                  <c:v>0.8718338859536181</c:v>
                </c:pt>
                <c:pt idx="83">
                  <c:v>0.89050266195450878</c:v>
                </c:pt>
                <c:pt idx="84">
                  <c:v>0.90888756574543994</c:v>
                </c:pt>
                <c:pt idx="85">
                  <c:v>0.92694254171980239</c:v>
                </c:pt>
                <c:pt idx="86">
                  <c:v>0.94462102979238227</c:v>
                </c:pt>
                <c:pt idx="87">
                  <c:v>0.96187619494142595</c:v>
                </c:pt>
                <c:pt idx="88">
                  <c:v>0.97866116937316561</c:v>
                </c:pt>
                <c:pt idx="89">
                  <c:v>0.9949293054584708</c:v>
                </c:pt>
                <c:pt idx="90">
                  <c:v>1.0106344373472897</c:v>
                </c:pt>
                <c:pt idx="91">
                  <c:v>1.0257311489435288</c:v>
                </c:pt>
                <c:pt idx="92">
                  <c:v>1.0401750457268764</c:v>
                </c:pt>
                <c:pt idx="93">
                  <c:v>1.0539230277444391</c:v>
                </c:pt>
                <c:pt idx="94">
                  <c:v>1.0669335609690065</c:v>
                </c:pt>
                <c:pt idx="95">
                  <c:v>1.0791669441367975</c:v>
                </c:pt>
                <c:pt idx="96">
                  <c:v>1.0905855681392842</c:v>
                </c:pt>
                <c:pt idx="97">
                  <c:v>1.1011541650537728</c:v>
                </c:pt>
                <c:pt idx="98">
                  <c:v>1.1108400439574204</c:v>
                </c:pt>
                <c:pt idx="99">
                  <c:v>1.119613310779592</c:v>
                </c:pt>
              </c:numCache>
            </c:numRef>
          </c:val>
          <c:smooth val="0"/>
          <c:extLst>
            <c:ext xmlns:c16="http://schemas.microsoft.com/office/drawing/2014/chart" uri="{C3380CC4-5D6E-409C-BE32-E72D297353CC}">
              <c16:uniqueId val="{00000000-331C-4FB2-A76D-D28FDE3BCACF}"/>
            </c:ext>
          </c:extLst>
        </c:ser>
        <c:ser>
          <c:idx val="1"/>
          <c:order val="1"/>
          <c:spPr>
            <a:ln w="28575" cap="rnd">
              <a:solidFill>
                <a:schemeClr val="accent2"/>
              </a:solidFill>
              <a:round/>
            </a:ln>
            <a:effectLst/>
          </c:spPr>
          <c:marker>
            <c:symbol val="none"/>
          </c:marker>
          <c:val>
            <c:numRef>
              <c:f>'SIR GJ'!$DT$6:$DT$105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331C-4FB2-A76D-D28FDE3BCAC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 ML Do Nothing'!$B$5</c:f>
              <c:strCache>
                <c:ptCount val="1"/>
                <c:pt idx="0">
                  <c:v>S</c:v>
                </c:pt>
              </c:strCache>
            </c:strRef>
          </c:tx>
          <c:spPr>
            <a:ln w="28575" cap="rnd">
              <a:solidFill>
                <a:schemeClr val="accent1"/>
              </a:solidFill>
              <a:round/>
            </a:ln>
            <a:effectLst/>
          </c:spPr>
          <c:marker>
            <c:symbol val="none"/>
          </c:marker>
          <c:val>
            <c:numRef>
              <c:f>'SIR GJ ML Do Nothing'!$B$6:$B$105</c:f>
              <c:numCache>
                <c:formatCode>#,##0.00</c:formatCode>
                <c:ptCount val="100"/>
                <c:pt idx="0">
                  <c:v>999</c:v>
                </c:pt>
                <c:pt idx="1">
                  <c:v>998.63040000000001</c:v>
                </c:pt>
                <c:pt idx="2">
                  <c:v>998.1812804622391</c:v>
                </c:pt>
                <c:pt idx="3">
                  <c:v>997.63563767049095</c:v>
                </c:pt>
                <c:pt idx="4">
                  <c:v>996.97288205381039</c:v>
                </c:pt>
                <c:pt idx="5">
                  <c:v>996.16810585679502</c:v>
                </c:pt>
                <c:pt idx="6">
                  <c:v>995.19121267646005</c:v>
                </c:pt>
                <c:pt idx="7">
                  <c:v>994.00588836326449</c:v>
                </c:pt>
                <c:pt idx="8">
                  <c:v>992.56839258605282</c:v>
                </c:pt>
                <c:pt idx="9">
                  <c:v>990.82615195410744</c:v>
                </c:pt>
                <c:pt idx="10">
                  <c:v>988.71614009136431</c:v>
                </c:pt>
                <c:pt idx="11">
                  <c:v>986.16303906630617</c:v>
                </c:pt>
                <c:pt idx="12">
                  <c:v>983.07719231538874</c:v>
                </c:pt>
                <c:pt idx="13">
                  <c:v>979.35238463420683</c:v>
                </c:pt>
                <c:pt idx="14">
                  <c:v>974.86352376557193</c:v>
                </c:pt>
                <c:pt idx="15">
                  <c:v>969.46435518290548</c:v>
                </c:pt>
                <c:pt idx="16">
                  <c:v>962.9854218555206</c:v>
                </c:pt>
                <c:pt idx="17">
                  <c:v>955.23258856145367</c:v>
                </c:pt>
                <c:pt idx="18">
                  <c:v>945.98658772765293</c:v>
                </c:pt>
                <c:pt idx="19">
                  <c:v>935.00420711645586</c:v>
                </c:pt>
                <c:pt idx="20">
                  <c:v>922.02191427494051</c:v>
                </c:pt>
                <c:pt idx="21">
                  <c:v>906.76286574842959</c:v>
                </c:pt>
                <c:pt idx="22">
                  <c:v>888.94832164716843</c:v>
                </c:pt>
                <c:pt idx="23">
                  <c:v>868.31438712289696</c:v>
                </c:pt>
                <c:pt idx="24">
                  <c:v>844.63461121607327</c:v>
                </c:pt>
                <c:pt idx="25">
                  <c:v>817.74816265988954</c:v>
                </c:pt>
                <c:pt idx="26">
                  <c:v>787.59198987113541</c:v>
                </c:pt>
                <c:pt idx="27">
                  <c:v>754.23361251030303</c:v>
                </c:pt>
                <c:pt idx="28">
                  <c:v>717.89928278725438</c:v>
                </c:pt>
                <c:pt idx="29">
                  <c:v>678.99080725068757</c:v>
                </c:pt>
                <c:pt idx="30">
                  <c:v>638.084188067122</c:v>
                </c:pt>
                <c:pt idx="31">
                  <c:v>595.90522172580961</c:v>
                </c:pt>
                <c:pt idx="32">
                  <c:v>553.28150713461309</c:v>
                </c:pt>
                <c:pt idx="33">
                  <c:v>511.07613875452171</c:v>
                </c:pt>
                <c:pt idx="34">
                  <c:v>470.11378893398887</c:v>
                </c:pt>
                <c:pt idx="35">
                  <c:v>431.11264469872685</c:v>
                </c:pt>
                <c:pt idx="36">
                  <c:v>394.63434155721205</c:v>
                </c:pt>
                <c:pt idx="37">
                  <c:v>361.05901311324192</c:v>
                </c:pt>
                <c:pt idx="38">
                  <c:v>330.58592219547103</c:v>
                </c:pt>
                <c:pt idx="39">
                  <c:v>303.25445023693607</c:v>
                </c:pt>
                <c:pt idx="40">
                  <c:v>278.97723552738807</c:v>
                </c:pt>
                <c:pt idx="41">
                  <c:v>257.57720655980211</c:v>
                </c:pt>
                <c:pt idx="42">
                  <c:v>238.82221847798695</c:v>
                </c:pt>
                <c:pt idx="43">
                  <c:v>222.45366780392987</c:v>
                </c:pt>
                <c:pt idx="44">
                  <c:v>208.20783194542858</c:v>
                </c:pt>
                <c:pt idx="45">
                  <c:v>195.83029223875201</c:v>
                </c:pt>
                <c:pt idx="46">
                  <c:v>185.08462819526423</c:v>
                </c:pt>
                <c:pt idx="47">
                  <c:v>175.75681406724652</c:v>
                </c:pt>
                <c:pt idx="48">
                  <c:v>167.65664843169822</c:v>
                </c:pt>
                <c:pt idx="49">
                  <c:v>160.61729646211603</c:v>
                </c:pt>
                <c:pt idx="50">
                  <c:v>154.49374436669044</c:v>
                </c:pt>
                <c:pt idx="51">
                  <c:v>149.16071711008027</c:v>
                </c:pt>
                <c:pt idx="52">
                  <c:v>144.51041549083791</c:v>
                </c:pt>
                <c:pt idx="53">
                  <c:v>140.45028719598926</c:v>
                </c:pt>
                <c:pt idx="54">
                  <c:v>136.90094989727501</c:v>
                </c:pt>
                <c:pt idx="55">
                  <c:v>133.79432191774197</c:v>
                </c:pt>
                <c:pt idx="56">
                  <c:v>131.07197758536859</c:v>
                </c:pt>
                <c:pt idx="57">
                  <c:v>128.68372224624918</c:v>
                </c:pt>
                <c:pt idx="58">
                  <c:v>126.58637027579951</c:v>
                </c:pt>
                <c:pt idx="59">
                  <c:v>124.74270430472097</c:v>
                </c:pt>
                <c:pt idx="60">
                  <c:v>123.12059260312726</c:v>
                </c:pt>
                <c:pt idx="61">
                  <c:v>121.69224242706524</c:v>
                </c:pt>
                <c:pt idx="62">
                  <c:v>120.43356905989017</c:v>
                </c:pt>
                <c:pt idx="63">
                  <c:v>119.32366263674598</c:v>
                </c:pt>
                <c:pt idx="64">
                  <c:v>118.34433725750893</c:v>
                </c:pt>
                <c:pt idx="65">
                  <c:v>117.47974917638868</c:v>
                </c:pt>
                <c:pt idx="66">
                  <c:v>116.71607291272244</c:v>
                </c:pt>
                <c:pt idx="67">
                  <c:v>116.041225925539</c:v>
                </c:pt>
                <c:pt idx="68">
                  <c:v>115.4446340359795</c:v>
                </c:pt>
                <c:pt idx="69">
                  <c:v>114.91703108561741</c:v>
                </c:pt>
                <c:pt idx="70">
                  <c:v>114.45028741159663</c:v>
                </c:pt>
                <c:pt idx="71">
                  <c:v>114.03726262973255</c:v>
                </c:pt>
                <c:pt idx="72">
                  <c:v>113.67167897168871</c:v>
                </c:pt>
                <c:pt idx="73">
                  <c:v>113.34801204695287</c:v>
                </c:pt>
                <c:pt idx="74">
                  <c:v>113.06139641643382</c:v>
                </c:pt>
                <c:pt idx="75">
                  <c:v>112.80754379080271</c:v>
                </c:pt>
                <c:pt idx="76">
                  <c:v>112.5826720189995</c:v>
                </c:pt>
                <c:pt idx="77">
                  <c:v>112.38344332378084</c:v>
                </c:pt>
                <c:pt idx="78">
                  <c:v>112.20691048269579</c:v>
                </c:pt>
                <c:pt idx="79">
                  <c:v>112.05046985340222</c:v>
                </c:pt>
                <c:pt idx="80">
                  <c:v>111.91182030912567</c:v>
                </c:pt>
                <c:pt idx="81">
                  <c:v>111.78892728931923</c:v>
                </c:pt>
                <c:pt idx="82">
                  <c:v>111.67999128710917</c:v>
                </c:pt>
                <c:pt idx="83">
                  <c:v>111.58342019290545</c:v>
                </c:pt>
                <c:pt idx="84">
                  <c:v>111.49780499588061</c:v>
                </c:pt>
                <c:pt idx="85">
                  <c:v>111.42189841453774</c:v>
                </c:pt>
                <c:pt idx="86">
                  <c:v>111.35459608647317</c:v>
                </c:pt>
                <c:pt idx="87">
                  <c:v>111.29491999747417</c:v>
                </c:pt>
                <c:pt idx="88">
                  <c:v>111.24200387273436</c:v>
                </c:pt>
                <c:pt idx="89">
                  <c:v>111.19508028942147</c:v>
                </c:pt>
                <c:pt idx="90">
                  <c:v>111.15346930108012</c:v>
                </c:pt>
                <c:pt idx="91">
                  <c:v>111.11656839121399</c:v>
                </c:pt>
                <c:pt idx="92">
                  <c:v>111.08384359654262</c:v>
                </c:pt>
                <c:pt idx="93">
                  <c:v>111.0548216604306</c:v>
                </c:pt>
                <c:pt idx="94">
                  <c:v>111.02908309430903</c:v>
                </c:pt>
                <c:pt idx="95">
                  <c:v>111.00625603994317</c:v>
                </c:pt>
                <c:pt idx="96">
                  <c:v>110.98601083847446</c:v>
                </c:pt>
                <c:pt idx="97">
                  <c:v>110.96805522355621</c:v>
                </c:pt>
                <c:pt idx="98">
                  <c:v>110.95213006584494</c:v>
                </c:pt>
                <c:pt idx="99">
                  <c:v>110.93800560480022</c:v>
                </c:pt>
              </c:numCache>
            </c:numRef>
          </c:val>
          <c:smooth val="0"/>
          <c:extLst>
            <c:ext xmlns:c16="http://schemas.microsoft.com/office/drawing/2014/chart" uri="{C3380CC4-5D6E-409C-BE32-E72D297353CC}">
              <c16:uniqueId val="{00000000-BC42-5C4F-A6CB-1D27FD14B402}"/>
            </c:ext>
          </c:extLst>
        </c:ser>
        <c:ser>
          <c:idx val="1"/>
          <c:order val="1"/>
          <c:tx>
            <c:strRef>
              <c:f>'SIR GJ ML Do Nothing'!$C$5</c:f>
              <c:strCache>
                <c:ptCount val="1"/>
                <c:pt idx="0">
                  <c:v>I</c:v>
                </c:pt>
              </c:strCache>
            </c:strRef>
          </c:tx>
          <c:spPr>
            <a:ln w="28575" cap="rnd">
              <a:solidFill>
                <a:schemeClr val="accent2"/>
              </a:solidFill>
              <a:round/>
            </a:ln>
            <a:effectLst/>
          </c:spPr>
          <c:marker>
            <c:symbol val="none"/>
          </c:marker>
          <c:val>
            <c:numRef>
              <c:f>'SIR GJ ML Do Nothing'!$C$6:$C$105</c:f>
              <c:numCache>
                <c:formatCode>#,##0.00</c:formatCode>
                <c:ptCount val="100"/>
                <c:pt idx="0">
                  <c:v>1</c:v>
                </c:pt>
                <c:pt idx="1">
                  <c:v>1.2156</c:v>
                </c:pt>
                <c:pt idx="2">
                  <c:v>1.4775171377608647</c:v>
                </c:pt>
                <c:pt idx="3">
                  <c:v>1.7956222902938155</c:v>
                </c:pt>
                <c:pt idx="4">
                  <c:v>2.1818520742690799</c:v>
                </c:pt>
                <c:pt idx="5">
                  <c:v>2.650623051847055</c:v>
                </c:pt>
                <c:pt idx="6">
                  <c:v>3.2193202821975544</c:v>
                </c:pt>
                <c:pt idx="7">
                  <c:v>3.9088692719346931</c:v>
                </c:pt>
                <c:pt idx="8">
                  <c:v>4.7443991812684692</c:v>
                </c:pt>
                <c:pt idx="9">
                  <c:v>5.7560023392985595</c:v>
                </c:pt>
                <c:pt idx="10">
                  <c:v>6.9795898417897622</c:v>
                </c:pt>
                <c:pt idx="11">
                  <c:v>8.4578340312123288</c:v>
                </c:pt>
                <c:pt idx="12">
                  <c:v>10.241174341323038</c:v>
                </c:pt>
                <c:pt idx="13">
                  <c:v>12.388841173941174</c:v>
                </c:pt>
                <c:pt idx="14">
                  <c:v>14.969820501789128</c:v>
                </c:pt>
                <c:pt idx="15">
                  <c:v>18.063636727179997</c:v>
                </c:pt>
                <c:pt idx="16">
                  <c:v>21.760769998579178</c:v>
                </c:pt>
                <c:pt idx="17">
                  <c:v>26.162444712864868</c:v>
                </c:pt>
                <c:pt idx="18">
                  <c:v>31.37942906088437</c:v>
                </c:pt>
                <c:pt idx="19">
                  <c:v>37.52937759670526</c:v>
                </c:pt>
                <c:pt idx="20">
                  <c:v>44.732146288327961</c:v>
                </c:pt>
                <c:pt idx="21">
                  <c:v>53.102444286436416</c:v>
                </c:pt>
                <c:pt idx="22">
                  <c:v>62.739211967586407</c:v>
                </c:pt>
                <c:pt idx="23">
                  <c:v>73.711307848849543</c:v>
                </c:pt>
                <c:pt idx="24">
                  <c:v>86.039542346950384</c:v>
                </c:pt>
                <c:pt idx="25">
                  <c:v>99.67590138170381</c:v>
                </c:pt>
                <c:pt idx="26">
                  <c:v>114.4819853576756</c:v>
                </c:pt>
                <c:pt idx="27">
                  <c:v>130.21013697342596</c:v>
                </c:pt>
                <c:pt idx="28">
                  <c:v>146.49210560256697</c:v>
                </c:pt>
                <c:pt idx="29">
                  <c:v>162.84079687633849</c:v>
                </c:pt>
                <c:pt idx="30">
                  <c:v>178.66993334094798</c:v>
                </c:pt>
                <c:pt idx="31">
                  <c:v>193.33372994775442</c:v>
                </c:pt>
                <c:pt idx="32">
                  <c:v>206.18405012699674</c:v>
                </c:pt>
                <c:pt idx="33">
                  <c:v>216.63707478753062</c:v>
                </c:pt>
                <c:pt idx="34">
                  <c:v>224.23731509078377</c:v>
                </c:pt>
                <c:pt idx="35">
                  <c:v>228.70591280206511</c:v>
                </c:pt>
                <c:pt idx="36">
                  <c:v>229.96350537206192</c:v>
                </c:pt>
                <c:pt idx="37">
                  <c:v>228.12445398873456</c:v>
                </c:pt>
                <c:pt idx="38">
                  <c:v>223.46637899224032</c:v>
                </c:pt>
                <c:pt idx="39">
                  <c:v>216.3840285859703</c:v>
                </c:pt>
                <c:pt idx="40">
                  <c:v>207.33810289327886</c:v>
                </c:pt>
                <c:pt idx="41">
                  <c:v>196.80806401529986</c:v>
                </c:pt>
                <c:pt idx="42">
                  <c:v>185.25461023875883</c:v>
                </c:pt>
                <c:pt idx="43">
                  <c:v>173.09395093604704</c:v>
                </c:pt>
                <c:pt idx="44">
                  <c:v>160.68331835039709</c:v>
                </c:pt>
                <c:pt idx="45">
                  <c:v>148.31562703111251</c:v>
                </c:pt>
                <c:pt idx="46">
                  <c:v>136.22068451180897</c:v>
                </c:pt>
                <c:pt idx="47">
                  <c:v>124.5705132250081</c:v>
                </c:pt>
                <c:pt idx="48">
                  <c:v>113.48681982390515</c:v>
                </c:pt>
                <c:pt idx="49">
                  <c:v>103.04920154060594</c:v>
                </c:pt>
                <c:pt idx="50">
                  <c:v>93.303176598778208</c:v>
                </c:pt>
                <c:pt idx="51">
                  <c:v>84.267514659176527</c:v>
                </c:pt>
                <c:pt idx="52">
                  <c:v>75.9406190209057</c:v>
                </c:pt>
                <c:pt idx="53">
                  <c:v>68.30589198653486</c:v>
                </c:pt>
                <c:pt idx="54">
                  <c:v>61.336121919322743</c:v>
                </c:pt>
                <c:pt idx="55">
                  <c:v>54.996987123280093</c:v>
                </c:pt>
                <c:pt idx="56">
                  <c:v>49.249795438668343</c:v>
                </c:pt>
                <c:pt idx="57">
                  <c:v>44.053582280232831</c:v>
                </c:pt>
                <c:pt idx="58">
                  <c:v>39.366682579526639</c:v>
                </c:pt>
                <c:pt idx="59">
                  <c:v>35.147879433358071</c:v>
                </c:pt>
                <c:pt idx="60">
                  <c:v>31.35721770221463</c:v>
                </c:pt>
                <c:pt idx="61">
                  <c:v>27.956556352135607</c:v>
                </c:pt>
                <c:pt idx="62">
                  <c:v>24.909920041081786</c:v>
                </c:pt>
                <c:pt idx="63">
                  <c:v>22.183698777899384</c:v>
                </c:pt>
                <c:pt idx="64">
                  <c:v>19.74673454533994</c:v>
                </c:pt>
                <c:pt idx="65">
                  <c:v>17.570325506477843</c:v>
                </c:pt>
                <c:pt idx="66">
                  <c:v>15.628171642146496</c:v>
                </c:pt>
                <c:pt idx="67">
                  <c:v>13.896280196439374</c:v>
                </c:pt>
                <c:pt idx="68">
                  <c:v>12.352844935747207</c:v>
                </c:pt>
                <c:pt idx="69">
                  <c:v>10.978109766004234</c:v>
                </c:pt>
                <c:pt idx="70">
                  <c:v>9.7542245360603594</c:v>
                </c:pt>
                <c:pt idx="71">
                  <c:v>8.6650987393711389</c:v>
                </c:pt>
                <c:pt idx="72">
                  <c:v>7.6962571915518314</c:v>
                </c:pt>
                <c:pt idx="73">
                  <c:v>6.8347005087886838</c:v>
                </c:pt>
                <c:pt idx="74">
                  <c:v>6.0687722609542751</c:v>
                </c:pt>
                <c:pt idx="75">
                  <c:v>5.3880339583984247</c:v>
                </c:pt>
                <c:pt idx="76">
                  <c:v>4.7831485006082808</c:v>
                </c:pt>
                <c:pt idx="77">
                  <c:v>4.2457723267332756</c:v>
                </c:pt>
                <c:pt idx="78">
                  <c:v>3.7684562295014068</c:v>
                </c:pt>
                <c:pt idx="79">
                  <c:v>3.3445545994517629</c:v>
                </c:pt>
                <c:pt idx="80">
                  <c:v>2.9681427354127439</c:v>
                </c:pt>
                <c:pt idx="81">
                  <c:v>2.6339417739656237</c:v>
                </c:pt>
                <c:pt idx="82">
                  <c:v>2.3372507429849789</c:v>
                </c:pt>
                <c:pt idx="83">
                  <c:v>2.0738852227690208</c:v>
                </c:pt>
                <c:pt idx="84">
                  <c:v>1.8401220954874331</c:v>
                </c:pt>
                <c:pt idx="85">
                  <c:v>1.6326498741252522</c:v>
                </c:pt>
                <c:pt idx="86">
                  <c:v>1.4485241215745372</c:v>
                </c:pt>
                <c:pt idx="87">
                  <c:v>1.2851274958510608</c:v>
                </c:pt>
                <c:pt idx="88">
                  <c:v>1.1401339862298026</c:v>
                </c:pt>
                <c:pt idx="89">
                  <c:v>1.0114769356632975</c:v>
                </c:pt>
                <c:pt idx="90">
                  <c:v>0.8973204759124942</c:v>
                </c:pt>
                <c:pt idx="91">
                  <c:v>0.79603403248809812</c:v>
                </c:pt>
                <c:pt idx="92">
                  <c:v>0.70616958615629533</c:v>
                </c:pt>
                <c:pt idx="93">
                  <c:v>0.62644140600024512</c:v>
                </c:pt>
                <c:pt idx="94">
                  <c:v>0.55570799559778405</c:v>
                </c:pt>
                <c:pt idx="95">
                  <c:v>0.49295601864158073</c:v>
                </c:pt>
                <c:pt idx="96">
                  <c:v>0.43728599323948791</c:v>
                </c:pt>
                <c:pt idx="97">
                  <c:v>0.38789956519885155</c:v>
                </c:pt>
                <c:pt idx="98">
                  <c:v>0.34408818986949724</c:v>
                </c:pt>
                <c:pt idx="99">
                  <c:v>0.30522306967431378</c:v>
                </c:pt>
              </c:numCache>
            </c:numRef>
          </c:val>
          <c:smooth val="0"/>
          <c:extLst>
            <c:ext xmlns:c16="http://schemas.microsoft.com/office/drawing/2014/chart" uri="{C3380CC4-5D6E-409C-BE32-E72D297353CC}">
              <c16:uniqueId val="{00000001-BC42-5C4F-A6CB-1D27FD14B402}"/>
            </c:ext>
          </c:extLst>
        </c:ser>
        <c:ser>
          <c:idx val="2"/>
          <c:order val="2"/>
          <c:tx>
            <c:strRef>
              <c:f>'SIR GJ ML Do Nothing'!$D$5</c:f>
              <c:strCache>
                <c:ptCount val="1"/>
                <c:pt idx="0">
                  <c:v>R</c:v>
                </c:pt>
              </c:strCache>
            </c:strRef>
          </c:tx>
          <c:spPr>
            <a:ln w="28575" cap="rnd">
              <a:solidFill>
                <a:schemeClr val="accent3"/>
              </a:solidFill>
              <a:round/>
            </a:ln>
            <a:effectLst/>
          </c:spPr>
          <c:marker>
            <c:symbol val="none"/>
          </c:marker>
          <c:val>
            <c:numRef>
              <c:f>'SIR GJ ML Do Nothing'!$D$6:$D$105</c:f>
              <c:numCache>
                <c:formatCode>#,##0.00</c:formatCode>
                <c:ptCount val="100"/>
                <c:pt idx="0">
                  <c:v>0</c:v>
                </c:pt>
                <c:pt idx="1">
                  <c:v>0.154</c:v>
                </c:pt>
                <c:pt idx="2">
                  <c:v>0.34120240000000002</c:v>
                </c:pt>
                <c:pt idx="3">
                  <c:v>0.56874003921517313</c:v>
                </c:pt>
                <c:pt idx="4">
                  <c:v>0.84526587192042069</c:v>
                </c:pt>
                <c:pt idx="5">
                  <c:v>1.181271091357859</c:v>
                </c:pt>
                <c:pt idx="6">
                  <c:v>1.5894670413423055</c:v>
                </c:pt>
                <c:pt idx="7">
                  <c:v>2.0852423648007288</c:v>
                </c:pt>
                <c:pt idx="8">
                  <c:v>2.6872082326786715</c:v>
                </c:pt>
                <c:pt idx="9">
                  <c:v>3.417845706594016</c:v>
                </c:pt>
                <c:pt idx="10">
                  <c:v>4.3042700668459943</c:v>
                </c:pt>
                <c:pt idx="11">
                  <c:v>5.3791269024816177</c:v>
                </c:pt>
                <c:pt idx="12">
                  <c:v>6.6816333432883166</c:v>
                </c:pt>
                <c:pt idx="13">
                  <c:v>8.2587741918520639</c:v>
                </c:pt>
                <c:pt idx="14">
                  <c:v>10.166655732639004</c:v>
                </c:pt>
                <c:pt idx="15">
                  <c:v>12.47200808991453</c:v>
                </c:pt>
                <c:pt idx="16">
                  <c:v>15.253808145900249</c:v>
                </c:pt>
                <c:pt idx="17">
                  <c:v>18.604966725681443</c:v>
                </c:pt>
                <c:pt idx="18">
                  <c:v>22.633983211462635</c:v>
                </c:pt>
                <c:pt idx="19">
                  <c:v>27.466415286838828</c:v>
                </c:pt>
                <c:pt idx="20">
                  <c:v>33.24593943673144</c:v>
                </c:pt>
                <c:pt idx="21">
                  <c:v>40.134689965133944</c:v>
                </c:pt>
                <c:pt idx="22">
                  <c:v>48.312466385245152</c:v>
                </c:pt>
                <c:pt idx="23">
                  <c:v>57.974305028253454</c:v>
                </c:pt>
                <c:pt idx="24">
                  <c:v>69.325846436976278</c:v>
                </c:pt>
                <c:pt idx="25">
                  <c:v>82.575935958406632</c:v>
                </c:pt>
                <c:pt idx="26">
                  <c:v>97.92602477118902</c:v>
                </c:pt>
                <c:pt idx="27">
                  <c:v>115.55625051627106</c:v>
                </c:pt>
                <c:pt idx="28">
                  <c:v>135.60861161017866</c:v>
                </c:pt>
                <c:pt idx="29">
                  <c:v>158.16839587297397</c:v>
                </c:pt>
                <c:pt idx="30">
                  <c:v>183.24587859193011</c:v>
                </c:pt>
                <c:pt idx="31">
                  <c:v>210.76104832643608</c:v>
                </c:pt>
                <c:pt idx="32">
                  <c:v>240.53444273839025</c:v>
                </c:pt>
                <c:pt idx="33">
                  <c:v>272.28678645794776</c:v>
                </c:pt>
                <c:pt idx="34">
                  <c:v>305.64889597522745</c:v>
                </c:pt>
                <c:pt idx="35">
                  <c:v>340.18144249920817</c:v>
                </c:pt>
                <c:pt idx="36">
                  <c:v>375.40215307072617</c:v>
                </c:pt>
                <c:pt idx="37">
                  <c:v>410.81653289802369</c:v>
                </c:pt>
                <c:pt idx="38">
                  <c:v>445.94769881228882</c:v>
                </c:pt>
                <c:pt idx="39">
                  <c:v>480.36152117709383</c:v>
                </c:pt>
                <c:pt idx="40">
                  <c:v>513.68466157933324</c:v>
                </c:pt>
                <c:pt idx="41">
                  <c:v>545.6147294248982</c:v>
                </c:pt>
                <c:pt idx="42">
                  <c:v>575.92317128325442</c:v>
                </c:pt>
                <c:pt idx="43">
                  <c:v>604.45238126002323</c:v>
                </c:pt>
                <c:pt idx="44">
                  <c:v>631.10884970417442</c:v>
                </c:pt>
                <c:pt idx="45">
                  <c:v>655.85408073013559</c:v>
                </c:pt>
                <c:pt idx="46">
                  <c:v>678.69468729292691</c:v>
                </c:pt>
                <c:pt idx="47">
                  <c:v>699.67267270774551</c:v>
                </c:pt>
                <c:pt idx="48">
                  <c:v>718.85653174439676</c:v>
                </c:pt>
                <c:pt idx="49">
                  <c:v>736.33350199727818</c:v>
                </c:pt>
                <c:pt idx="50">
                  <c:v>752.20307903453147</c:v>
                </c:pt>
                <c:pt idx="51">
                  <c:v>766.57176823074326</c:v>
                </c:pt>
                <c:pt idx="52">
                  <c:v>779.5489654882565</c:v>
                </c:pt>
                <c:pt idx="53">
                  <c:v>791.24382081747592</c:v>
                </c:pt>
                <c:pt idx="54">
                  <c:v>801.76292818340232</c:v>
                </c:pt>
                <c:pt idx="55">
                  <c:v>811.20869095897797</c:v>
                </c:pt>
                <c:pt idx="56">
                  <c:v>819.67822697596307</c:v>
                </c:pt>
                <c:pt idx="57">
                  <c:v>827.26269547351797</c:v>
                </c:pt>
                <c:pt idx="58">
                  <c:v>834.04694714467382</c:v>
                </c:pt>
                <c:pt idx="59">
                  <c:v>840.10941626192096</c:v>
                </c:pt>
                <c:pt idx="60">
                  <c:v>845.5221896946581</c:v>
                </c:pt>
                <c:pt idx="61">
                  <c:v>850.35120122079911</c:v>
                </c:pt>
                <c:pt idx="62">
                  <c:v>854.65651089902804</c:v>
                </c:pt>
                <c:pt idx="63">
                  <c:v>858.4926385853546</c:v>
                </c:pt>
                <c:pt idx="64">
                  <c:v>861.90892819715111</c:v>
                </c:pt>
                <c:pt idx="65">
                  <c:v>864.94992531713342</c:v>
                </c:pt>
                <c:pt idx="66">
                  <c:v>867.65575544513104</c:v>
                </c:pt>
                <c:pt idx="67">
                  <c:v>870.06249387802154</c:v>
                </c:pt>
                <c:pt idx="68">
                  <c:v>872.20252102827317</c:v>
                </c:pt>
                <c:pt idx="69">
                  <c:v>874.10485914837818</c:v>
                </c:pt>
                <c:pt idx="70">
                  <c:v>875.79548805234288</c:v>
                </c:pt>
                <c:pt idx="71">
                  <c:v>877.29763863089613</c:v>
                </c:pt>
                <c:pt idx="72">
                  <c:v>878.63206383675924</c:v>
                </c:pt>
                <c:pt idx="73">
                  <c:v>879.81728744425823</c:v>
                </c:pt>
                <c:pt idx="74">
                  <c:v>880.86983132261173</c:v>
                </c:pt>
                <c:pt idx="75">
                  <c:v>881.80442225079867</c:v>
                </c:pt>
                <c:pt idx="76">
                  <c:v>882.63417948039205</c:v>
                </c:pt>
                <c:pt idx="77">
                  <c:v>883.37078434948569</c:v>
                </c:pt>
                <c:pt idx="78">
                  <c:v>884.02463328780266</c:v>
                </c:pt>
                <c:pt idx="79">
                  <c:v>884.60497554714584</c:v>
                </c:pt>
                <c:pt idx="80">
                  <c:v>885.12003695546139</c:v>
                </c:pt>
                <c:pt idx="81">
                  <c:v>885.57713093671498</c:v>
                </c:pt>
                <c:pt idx="82">
                  <c:v>885.98275796990572</c:v>
                </c:pt>
                <c:pt idx="83">
                  <c:v>886.34269458432539</c:v>
                </c:pt>
                <c:pt idx="84">
                  <c:v>886.66207290863179</c:v>
                </c:pt>
                <c:pt idx="85">
                  <c:v>886.94545171133689</c:v>
                </c:pt>
                <c:pt idx="86">
                  <c:v>887.19687979195214</c:v>
                </c:pt>
                <c:pt idx="87">
                  <c:v>887.41995250667458</c:v>
                </c:pt>
                <c:pt idx="88">
                  <c:v>887.61786214103563</c:v>
                </c:pt>
                <c:pt idx="89">
                  <c:v>887.79344277491498</c:v>
                </c:pt>
                <c:pt idx="90">
                  <c:v>887.94921022300707</c:v>
                </c:pt>
                <c:pt idx="91">
                  <c:v>888.08739757629758</c:v>
                </c:pt>
                <c:pt idx="92">
                  <c:v>888.20998681730077</c:v>
                </c:pt>
                <c:pt idx="93">
                  <c:v>888.31873693356886</c:v>
                </c:pt>
                <c:pt idx="94">
                  <c:v>888.41520891009293</c:v>
                </c:pt>
                <c:pt idx="95">
                  <c:v>888.50078794141496</c:v>
                </c:pt>
                <c:pt idx="96">
                  <c:v>888.5767031682858</c:v>
                </c:pt>
                <c:pt idx="97">
                  <c:v>888.6440452112447</c:v>
                </c:pt>
                <c:pt idx="98">
                  <c:v>888.70378174428538</c:v>
                </c:pt>
                <c:pt idx="99">
                  <c:v>888.75677132552528</c:v>
                </c:pt>
              </c:numCache>
            </c:numRef>
          </c:val>
          <c:smooth val="0"/>
          <c:extLst>
            <c:ext xmlns:c16="http://schemas.microsoft.com/office/drawing/2014/chart" uri="{C3380CC4-5D6E-409C-BE32-E72D297353CC}">
              <c16:uniqueId val="{00000002-BC42-5C4F-A6CB-1D27FD14B402}"/>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GJ ML Do Nothing'!$C$5</c:f>
              <c:strCache>
                <c:ptCount val="1"/>
                <c:pt idx="0">
                  <c:v>I</c:v>
                </c:pt>
              </c:strCache>
            </c:strRef>
          </c:tx>
          <c:spPr>
            <a:ln w="28575" cap="rnd">
              <a:solidFill>
                <a:schemeClr val="accent2"/>
              </a:solidFill>
              <a:round/>
            </a:ln>
            <a:effectLst/>
          </c:spPr>
          <c:marker>
            <c:symbol val="none"/>
          </c:marker>
          <c:cat>
            <c:numRef>
              <c:f>'SIR GJ ML Do Nothing'!$A$6:$A$105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Do Nothing'!$C$6:$C$105</c:f>
              <c:numCache>
                <c:formatCode>#,##0.00</c:formatCode>
                <c:ptCount val="100"/>
                <c:pt idx="0">
                  <c:v>1</c:v>
                </c:pt>
                <c:pt idx="1">
                  <c:v>1.2156</c:v>
                </c:pt>
                <c:pt idx="2">
                  <c:v>1.4775171377608647</c:v>
                </c:pt>
                <c:pt idx="3">
                  <c:v>1.7956222902938155</c:v>
                </c:pt>
                <c:pt idx="4">
                  <c:v>2.1818520742690799</c:v>
                </c:pt>
                <c:pt idx="5">
                  <c:v>2.650623051847055</c:v>
                </c:pt>
                <c:pt idx="6">
                  <c:v>3.2193202821975544</c:v>
                </c:pt>
                <c:pt idx="7">
                  <c:v>3.9088692719346931</c:v>
                </c:pt>
                <c:pt idx="8">
                  <c:v>4.7443991812684692</c:v>
                </c:pt>
                <c:pt idx="9">
                  <c:v>5.7560023392985595</c:v>
                </c:pt>
                <c:pt idx="10">
                  <c:v>6.9795898417897622</c:v>
                </c:pt>
                <c:pt idx="11">
                  <c:v>8.4578340312123288</c:v>
                </c:pt>
                <c:pt idx="12">
                  <c:v>10.241174341323038</c:v>
                </c:pt>
                <c:pt idx="13">
                  <c:v>12.388841173941174</c:v>
                </c:pt>
                <c:pt idx="14">
                  <c:v>14.969820501789128</c:v>
                </c:pt>
                <c:pt idx="15">
                  <c:v>18.063636727179997</c:v>
                </c:pt>
                <c:pt idx="16">
                  <c:v>21.760769998579178</c:v>
                </c:pt>
                <c:pt idx="17">
                  <c:v>26.162444712864868</c:v>
                </c:pt>
                <c:pt idx="18">
                  <c:v>31.37942906088437</c:v>
                </c:pt>
                <c:pt idx="19">
                  <c:v>37.52937759670526</c:v>
                </c:pt>
                <c:pt idx="20">
                  <c:v>44.732146288327961</c:v>
                </c:pt>
                <c:pt idx="21">
                  <c:v>53.102444286436416</c:v>
                </c:pt>
                <c:pt idx="22">
                  <c:v>62.739211967586407</c:v>
                </c:pt>
                <c:pt idx="23">
                  <c:v>73.711307848849543</c:v>
                </c:pt>
                <c:pt idx="24">
                  <c:v>86.039542346950384</c:v>
                </c:pt>
                <c:pt idx="25">
                  <c:v>99.67590138170381</c:v>
                </c:pt>
                <c:pt idx="26">
                  <c:v>114.4819853576756</c:v>
                </c:pt>
                <c:pt idx="27">
                  <c:v>130.21013697342596</c:v>
                </c:pt>
                <c:pt idx="28">
                  <c:v>146.49210560256697</c:v>
                </c:pt>
                <c:pt idx="29">
                  <c:v>162.84079687633849</c:v>
                </c:pt>
                <c:pt idx="30">
                  <c:v>178.66993334094798</c:v>
                </c:pt>
                <c:pt idx="31">
                  <c:v>193.33372994775442</c:v>
                </c:pt>
                <c:pt idx="32">
                  <c:v>206.18405012699674</c:v>
                </c:pt>
                <c:pt idx="33">
                  <c:v>216.63707478753062</c:v>
                </c:pt>
                <c:pt idx="34">
                  <c:v>224.23731509078377</c:v>
                </c:pt>
                <c:pt idx="35">
                  <c:v>228.70591280206511</c:v>
                </c:pt>
                <c:pt idx="36">
                  <c:v>229.96350537206192</c:v>
                </c:pt>
                <c:pt idx="37">
                  <c:v>228.12445398873456</c:v>
                </c:pt>
                <c:pt idx="38">
                  <c:v>223.46637899224032</c:v>
                </c:pt>
                <c:pt idx="39">
                  <c:v>216.3840285859703</c:v>
                </c:pt>
                <c:pt idx="40">
                  <c:v>207.33810289327886</c:v>
                </c:pt>
                <c:pt idx="41">
                  <c:v>196.80806401529986</c:v>
                </c:pt>
                <c:pt idx="42">
                  <c:v>185.25461023875883</c:v>
                </c:pt>
                <c:pt idx="43">
                  <c:v>173.09395093604704</c:v>
                </c:pt>
                <c:pt idx="44">
                  <c:v>160.68331835039709</c:v>
                </c:pt>
                <c:pt idx="45">
                  <c:v>148.31562703111251</c:v>
                </c:pt>
                <c:pt idx="46">
                  <c:v>136.22068451180897</c:v>
                </c:pt>
                <c:pt idx="47">
                  <c:v>124.5705132250081</c:v>
                </c:pt>
                <c:pt idx="48">
                  <c:v>113.48681982390515</c:v>
                </c:pt>
                <c:pt idx="49">
                  <c:v>103.04920154060594</c:v>
                </c:pt>
                <c:pt idx="50">
                  <c:v>93.303176598778208</c:v>
                </c:pt>
                <c:pt idx="51">
                  <c:v>84.267514659176527</c:v>
                </c:pt>
                <c:pt idx="52">
                  <c:v>75.9406190209057</c:v>
                </c:pt>
                <c:pt idx="53">
                  <c:v>68.30589198653486</c:v>
                </c:pt>
                <c:pt idx="54">
                  <c:v>61.336121919322743</c:v>
                </c:pt>
                <c:pt idx="55">
                  <c:v>54.996987123280093</c:v>
                </c:pt>
                <c:pt idx="56">
                  <c:v>49.249795438668343</c:v>
                </c:pt>
                <c:pt idx="57">
                  <c:v>44.053582280232831</c:v>
                </c:pt>
                <c:pt idx="58">
                  <c:v>39.366682579526639</c:v>
                </c:pt>
                <c:pt idx="59">
                  <c:v>35.147879433358071</c:v>
                </c:pt>
                <c:pt idx="60">
                  <c:v>31.35721770221463</c:v>
                </c:pt>
                <c:pt idx="61">
                  <c:v>27.956556352135607</c:v>
                </c:pt>
                <c:pt idx="62">
                  <c:v>24.909920041081786</c:v>
                </c:pt>
                <c:pt idx="63">
                  <c:v>22.183698777899384</c:v>
                </c:pt>
                <c:pt idx="64">
                  <c:v>19.74673454533994</c:v>
                </c:pt>
                <c:pt idx="65">
                  <c:v>17.570325506477843</c:v>
                </c:pt>
                <c:pt idx="66">
                  <c:v>15.628171642146496</c:v>
                </c:pt>
                <c:pt idx="67">
                  <c:v>13.896280196439374</c:v>
                </c:pt>
                <c:pt idx="68">
                  <c:v>12.352844935747207</c:v>
                </c:pt>
                <c:pt idx="69">
                  <c:v>10.978109766004234</c:v>
                </c:pt>
                <c:pt idx="70">
                  <c:v>9.7542245360603594</c:v>
                </c:pt>
                <c:pt idx="71">
                  <c:v>8.6650987393711389</c:v>
                </c:pt>
                <c:pt idx="72">
                  <c:v>7.6962571915518314</c:v>
                </c:pt>
                <c:pt idx="73">
                  <c:v>6.8347005087886838</c:v>
                </c:pt>
                <c:pt idx="74">
                  <c:v>6.0687722609542751</c:v>
                </c:pt>
                <c:pt idx="75">
                  <c:v>5.3880339583984247</c:v>
                </c:pt>
                <c:pt idx="76">
                  <c:v>4.7831485006082808</c:v>
                </c:pt>
                <c:pt idx="77">
                  <c:v>4.2457723267332756</c:v>
                </c:pt>
                <c:pt idx="78">
                  <c:v>3.7684562295014068</c:v>
                </c:pt>
                <c:pt idx="79">
                  <c:v>3.3445545994517629</c:v>
                </c:pt>
                <c:pt idx="80">
                  <c:v>2.9681427354127439</c:v>
                </c:pt>
                <c:pt idx="81">
                  <c:v>2.6339417739656237</c:v>
                </c:pt>
                <c:pt idx="82">
                  <c:v>2.3372507429849789</c:v>
                </c:pt>
                <c:pt idx="83">
                  <c:v>2.0738852227690208</c:v>
                </c:pt>
                <c:pt idx="84">
                  <c:v>1.8401220954874331</c:v>
                </c:pt>
                <c:pt idx="85">
                  <c:v>1.6326498741252522</c:v>
                </c:pt>
                <c:pt idx="86">
                  <c:v>1.4485241215745372</c:v>
                </c:pt>
                <c:pt idx="87">
                  <c:v>1.2851274958510608</c:v>
                </c:pt>
                <c:pt idx="88">
                  <c:v>1.1401339862298026</c:v>
                </c:pt>
                <c:pt idx="89">
                  <c:v>1.0114769356632975</c:v>
                </c:pt>
                <c:pt idx="90">
                  <c:v>0.8973204759124942</c:v>
                </c:pt>
                <c:pt idx="91">
                  <c:v>0.79603403248809812</c:v>
                </c:pt>
                <c:pt idx="92">
                  <c:v>0.70616958615629533</c:v>
                </c:pt>
                <c:pt idx="93">
                  <c:v>0.62644140600024512</c:v>
                </c:pt>
                <c:pt idx="94">
                  <c:v>0.55570799559778405</c:v>
                </c:pt>
                <c:pt idx="95">
                  <c:v>0.49295601864158073</c:v>
                </c:pt>
                <c:pt idx="96">
                  <c:v>0.43728599323948791</c:v>
                </c:pt>
                <c:pt idx="97">
                  <c:v>0.38789956519885155</c:v>
                </c:pt>
                <c:pt idx="98">
                  <c:v>0.34408818986949724</c:v>
                </c:pt>
                <c:pt idx="99">
                  <c:v>0.30522306967431378</c:v>
                </c:pt>
              </c:numCache>
            </c:numRef>
          </c:val>
          <c:smooth val="0"/>
          <c:extLst>
            <c:ext xmlns:c16="http://schemas.microsoft.com/office/drawing/2014/chart" uri="{C3380CC4-5D6E-409C-BE32-E72D297353CC}">
              <c16:uniqueId val="{00000001-87A9-F947-A47C-7E8743D02664}"/>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1"/>
        <c:axPos val="b"/>
        <c:numFmt formatCode="#,##0" sourceLinked="1"/>
        <c:majorTickMark val="none"/>
        <c:minorTickMark val="none"/>
        <c:tickLblPos val="nextTo"/>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a:t>
            </a:r>
            <a:r>
              <a:rPr lang="en-GB"/>
              <a:t>Available ICU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'SIR GJ ML Do Nothing'!$E$5</c:f>
              <c:strCache>
                <c:ptCount val="1"/>
                <c:pt idx="0">
                  <c:v>RICU</c:v>
                </c:pt>
              </c:strCache>
            </c:strRef>
          </c:tx>
          <c:spPr>
            <a:ln w="28575" cap="rnd">
              <a:solidFill>
                <a:schemeClr val="accent4"/>
              </a:solidFill>
              <a:round/>
            </a:ln>
            <a:effectLst/>
          </c:spPr>
          <c:marker>
            <c:symbol val="none"/>
          </c:marker>
          <c:cat>
            <c:numRef>
              <c:f>'SIR GJ ML Do Nothing'!$A$6:$A$105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Do Nothing'!$E$6:$E$105</c:f>
              <c:numCache>
                <c:formatCode>#,##0.00</c:formatCode>
                <c:ptCount val="100"/>
                <c:pt idx="0">
                  <c:v>1.32E-2</c:v>
                </c:pt>
                <c:pt idx="1">
                  <c:v>1.6045920000000002E-2</c:v>
                </c:pt>
                <c:pt idx="2">
                  <c:v>1.9503226218443415E-2</c:v>
                </c:pt>
                <c:pt idx="3">
                  <c:v>2.3702214231878363E-2</c:v>
                </c:pt>
                <c:pt idx="4">
                  <c:v>2.8800447380351854E-2</c:v>
                </c:pt>
                <c:pt idx="5">
                  <c:v>3.4988224284381128E-2</c:v>
                </c:pt>
                <c:pt idx="6">
                  <c:v>4.2495027725007718E-2</c:v>
                </c:pt>
                <c:pt idx="7">
                  <c:v>5.159707438953795E-2</c:v>
                </c:pt>
                <c:pt idx="8">
                  <c:v>6.2626069192743786E-2</c:v>
                </c:pt>
                <c:pt idx="9">
                  <c:v>7.5979230878740991E-2</c:v>
                </c:pt>
                <c:pt idx="10">
                  <c:v>9.213058591162486E-2</c:v>
                </c:pt>
                <c:pt idx="11">
                  <c:v>0.11164340921200273</c:v>
                </c:pt>
                <c:pt idx="12">
                  <c:v>0.13518350130546411</c:v>
                </c:pt>
                <c:pt idx="13">
                  <c:v>0.1635327034960235</c:v>
                </c:pt>
                <c:pt idx="14">
                  <c:v>0.19760163062361649</c:v>
                </c:pt>
                <c:pt idx="15">
                  <c:v>0.23844000479877595</c:v>
                </c:pt>
                <c:pt idx="16">
                  <c:v>0.28724216398124514</c:v>
                </c:pt>
                <c:pt idx="17">
                  <c:v>0.34534427020981628</c:v>
                </c:pt>
                <c:pt idx="18">
                  <c:v>0.41420846360367369</c:v>
                </c:pt>
                <c:pt idx="19">
                  <c:v>0.49538778427650942</c:v>
                </c:pt>
                <c:pt idx="20">
                  <c:v>0.5904643310059291</c:v>
                </c:pt>
                <c:pt idx="21">
                  <c:v>0.70095226458096072</c:v>
                </c:pt>
                <c:pt idx="22">
                  <c:v>0.82815759797214061</c:v>
                </c:pt>
                <c:pt idx="23">
                  <c:v>0.97298926360481397</c:v>
                </c:pt>
                <c:pt idx="24">
                  <c:v>1.1357219589797451</c:v>
                </c:pt>
                <c:pt idx="25">
                  <c:v>1.3157218982384902</c:v>
                </c:pt>
                <c:pt idx="26">
                  <c:v>1.511162206721318</c:v>
                </c:pt>
                <c:pt idx="27">
                  <c:v>1.7187738080492228</c:v>
                </c:pt>
                <c:pt idx="28">
                  <c:v>1.9336957939538839</c:v>
                </c:pt>
                <c:pt idx="29">
                  <c:v>2.1494985187676678</c:v>
                </c:pt>
                <c:pt idx="30">
                  <c:v>2.3584431201005134</c:v>
                </c:pt>
                <c:pt idx="31">
                  <c:v>2.5520052353103582</c:v>
                </c:pt>
                <c:pt idx="32">
                  <c:v>2.7216294616763568</c:v>
                </c:pt>
                <c:pt idx="33">
                  <c:v>2.859609387195404</c:v>
                </c:pt>
                <c:pt idx="34">
                  <c:v>2.9599325591983456</c:v>
                </c:pt>
                <c:pt idx="35">
                  <c:v>3.0189180489872594</c:v>
                </c:pt>
                <c:pt idx="36">
                  <c:v>3.0355182709112172</c:v>
                </c:pt>
                <c:pt idx="37">
                  <c:v>3.0112427926512964</c:v>
                </c:pt>
                <c:pt idx="38">
                  <c:v>2.9497562026975723</c:v>
                </c:pt>
                <c:pt idx="39">
                  <c:v>2.8562691773348079</c:v>
                </c:pt>
                <c:pt idx="40">
                  <c:v>2.7368629581912809</c:v>
                </c:pt>
                <c:pt idx="41">
                  <c:v>2.5978664450019582</c:v>
                </c:pt>
                <c:pt idx="42">
                  <c:v>2.4453608551516166</c:v>
                </c:pt>
                <c:pt idx="43">
                  <c:v>2.2848401523558208</c:v>
                </c:pt>
                <c:pt idx="44">
                  <c:v>2.1210198022252413</c:v>
                </c:pt>
                <c:pt idx="45">
                  <c:v>1.9577662768106852</c:v>
                </c:pt>
                <c:pt idx="46">
                  <c:v>1.7981130355558783</c:v>
                </c:pt>
                <c:pt idx="47">
                  <c:v>1.644330774570107</c:v>
                </c:pt>
                <c:pt idx="48">
                  <c:v>1.4980260216755479</c:v>
                </c:pt>
                <c:pt idx="49">
                  <c:v>1.3602494603359983</c:v>
                </c:pt>
                <c:pt idx="50">
                  <c:v>1.2316019311038724</c:v>
                </c:pt>
                <c:pt idx="51">
                  <c:v>1.1123311935011302</c:v>
                </c:pt>
                <c:pt idx="52">
                  <c:v>1.0024161710759552</c:v>
                </c:pt>
                <c:pt idx="53">
                  <c:v>0.9016377742222601</c:v>
                </c:pt>
                <c:pt idx="54">
                  <c:v>0.80963680933506021</c:v>
                </c:pt>
                <c:pt idx="55">
                  <c:v>0.72596023002729726</c:v>
                </c:pt>
                <c:pt idx="56">
                  <c:v>0.65009729979042208</c:v>
                </c:pt>
                <c:pt idx="57">
                  <c:v>0.58150728609907332</c:v>
                </c:pt>
                <c:pt idx="58">
                  <c:v>0.51964021004975158</c:v>
                </c:pt>
                <c:pt idx="59">
                  <c:v>0.46395200852032653</c:v>
                </c:pt>
                <c:pt idx="60">
                  <c:v>0.41391527366923309</c:v>
                </c:pt>
                <c:pt idx="61">
                  <c:v>0.36902654384819</c:v>
                </c:pt>
                <c:pt idx="62">
                  <c:v>0.3288109445422796</c:v>
                </c:pt>
                <c:pt idx="63">
                  <c:v>0.29282482386827186</c:v>
                </c:pt>
                <c:pt idx="64">
                  <c:v>0.26065689599848724</c:v>
                </c:pt>
                <c:pt idx="65">
                  <c:v>0.23192829668550752</c:v>
                </c:pt>
                <c:pt idx="66">
                  <c:v>0.20629186567633376</c:v>
                </c:pt>
                <c:pt idx="67">
                  <c:v>0.18343089859299974</c:v>
                </c:pt>
                <c:pt idx="68">
                  <c:v>0.16305755315186313</c:v>
                </c:pt>
                <c:pt idx="69">
                  <c:v>0.14491104891125589</c:v>
                </c:pt>
                <c:pt idx="70">
                  <c:v>0.12875576387599674</c:v>
                </c:pt>
                <c:pt idx="71">
                  <c:v>0.11437930335969904</c:v>
                </c:pt>
                <c:pt idx="72">
                  <c:v>0.10159059492848417</c:v>
                </c:pt>
                <c:pt idx="73">
                  <c:v>9.0218046716010622E-2</c:v>
                </c:pt>
                <c:pt idx="74">
                  <c:v>8.0107793844596431E-2</c:v>
                </c:pt>
                <c:pt idx="75">
                  <c:v>7.1122048250859202E-2</c:v>
                </c:pt>
                <c:pt idx="76">
                  <c:v>6.3137560208029311E-2</c:v>
                </c:pt>
                <c:pt idx="77">
                  <c:v>5.604419471287924E-2</c:v>
                </c:pt>
                <c:pt idx="78">
                  <c:v>4.9743622229418569E-2</c:v>
                </c:pt>
                <c:pt idx="79">
                  <c:v>4.4148120712763271E-2</c:v>
                </c:pt>
                <c:pt idx="80">
                  <c:v>3.9179484107448218E-2</c:v>
                </c:pt>
                <c:pt idx="81">
                  <c:v>3.4768031416346233E-2</c:v>
                </c:pt>
                <c:pt idx="82">
                  <c:v>3.0851709807401723E-2</c:v>
                </c:pt>
                <c:pt idx="83">
                  <c:v>2.7375284940551074E-2</c:v>
                </c:pt>
                <c:pt idx="84">
                  <c:v>2.4289611660434116E-2</c:v>
                </c:pt>
                <c:pt idx="85">
                  <c:v>2.155097833845333E-2</c:v>
                </c:pt>
                <c:pt idx="86">
                  <c:v>1.912051840478389E-2</c:v>
                </c:pt>
                <c:pt idx="87">
                  <c:v>1.6963682945234003E-2</c:v>
                </c:pt>
                <c:pt idx="88">
                  <c:v>1.5049768618233393E-2</c:v>
                </c:pt>
                <c:pt idx="89">
                  <c:v>1.3351495550755528E-2</c:v>
                </c:pt>
                <c:pt idx="90">
                  <c:v>1.1844630282044924E-2</c:v>
                </c:pt>
                <c:pt idx="91">
                  <c:v>1.0507649228842895E-2</c:v>
                </c:pt>
                <c:pt idx="92">
                  <c:v>9.3214385372630982E-3</c:v>
                </c:pt>
                <c:pt idx="93">
                  <c:v>8.2690265592032363E-3</c:v>
                </c:pt>
                <c:pt idx="94">
                  <c:v>7.3353455418907493E-3</c:v>
                </c:pt>
                <c:pt idx="95">
                  <c:v>6.5070194460688652E-3</c:v>
                </c:pt>
                <c:pt idx="96">
                  <c:v>5.7721751107612405E-3</c:v>
                </c:pt>
                <c:pt idx="97">
                  <c:v>5.1202742606248405E-3</c:v>
                </c:pt>
                <c:pt idx="98">
                  <c:v>4.5419641062773635E-3</c:v>
                </c:pt>
                <c:pt idx="99">
                  <c:v>4.0289445197009416E-3</c:v>
                </c:pt>
              </c:numCache>
            </c:numRef>
          </c:val>
          <c:smooth val="0"/>
          <c:extLst>
            <c:ext xmlns:c16="http://schemas.microsoft.com/office/drawing/2014/chart" uri="{C3380CC4-5D6E-409C-BE32-E72D297353CC}">
              <c16:uniqueId val="{00000003-87A9-F947-A47C-7E8743D02664}"/>
            </c:ext>
          </c:extLst>
        </c:ser>
        <c:ser>
          <c:idx val="4"/>
          <c:order val="1"/>
          <c:tx>
            <c:strRef>
              <c:f>'SIR GJ ML Do Nothing'!$F$5</c:f>
              <c:strCache>
                <c:ptCount val="1"/>
                <c:pt idx="0">
                  <c:v>AICU</c:v>
                </c:pt>
              </c:strCache>
            </c:strRef>
          </c:tx>
          <c:spPr>
            <a:ln w="28575" cap="rnd">
              <a:solidFill>
                <a:schemeClr val="accent5"/>
              </a:solidFill>
              <a:round/>
            </a:ln>
            <a:effectLst/>
          </c:spPr>
          <c:marker>
            <c:symbol val="none"/>
          </c:marker>
          <c:cat>
            <c:numRef>
              <c:f>'SIR GJ ML Do Nothing'!$A$6:$A$105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Do Nothing'!$F$6:$F$105</c:f>
              <c:numCache>
                <c:formatCode>#,##0.00</c:formatCode>
                <c:ptCount val="100"/>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0.25</c:v>
                </c:pt>
                <c:pt idx="60">
                  <c:v>0.25</c:v>
                </c:pt>
                <c:pt idx="61">
                  <c:v>0.25</c:v>
                </c:pt>
                <c:pt idx="62">
                  <c:v>0.25</c:v>
                </c:pt>
                <c:pt idx="63">
                  <c:v>0.25</c:v>
                </c:pt>
                <c:pt idx="64">
                  <c:v>0.25</c:v>
                </c:pt>
                <c:pt idx="65">
                  <c:v>0.25</c:v>
                </c:pt>
                <c:pt idx="66">
                  <c:v>0.25</c:v>
                </c:pt>
                <c:pt idx="67">
                  <c:v>0.25</c:v>
                </c:pt>
                <c:pt idx="68">
                  <c:v>0.25</c:v>
                </c:pt>
                <c:pt idx="69">
                  <c:v>0.25</c:v>
                </c:pt>
                <c:pt idx="70">
                  <c:v>0.25</c:v>
                </c:pt>
                <c:pt idx="71">
                  <c:v>0.25</c:v>
                </c:pt>
                <c:pt idx="72">
                  <c:v>0.25</c:v>
                </c:pt>
                <c:pt idx="73">
                  <c:v>0.25</c:v>
                </c:pt>
                <c:pt idx="74">
                  <c:v>0.25</c:v>
                </c:pt>
                <c:pt idx="75">
                  <c:v>0.25</c:v>
                </c:pt>
                <c:pt idx="76">
                  <c:v>0.25</c:v>
                </c:pt>
                <c:pt idx="77">
                  <c:v>0.25</c:v>
                </c:pt>
                <c:pt idx="78">
                  <c:v>0.25</c:v>
                </c:pt>
                <c:pt idx="79">
                  <c:v>0.25</c:v>
                </c:pt>
                <c:pt idx="80">
                  <c:v>0.25</c:v>
                </c:pt>
                <c:pt idx="81">
                  <c:v>0.25</c:v>
                </c:pt>
                <c:pt idx="82">
                  <c:v>0.25</c:v>
                </c:pt>
                <c:pt idx="83">
                  <c:v>0.25</c:v>
                </c:pt>
                <c:pt idx="84">
                  <c:v>0.25</c:v>
                </c:pt>
                <c:pt idx="85">
                  <c:v>0.25</c:v>
                </c:pt>
                <c:pt idx="86">
                  <c:v>0.25</c:v>
                </c:pt>
                <c:pt idx="87">
                  <c:v>0.25</c:v>
                </c:pt>
                <c:pt idx="88">
                  <c:v>0.25</c:v>
                </c:pt>
                <c:pt idx="89">
                  <c:v>0.25</c:v>
                </c:pt>
                <c:pt idx="90">
                  <c:v>0.25</c:v>
                </c:pt>
                <c:pt idx="91">
                  <c:v>0.25</c:v>
                </c:pt>
                <c:pt idx="92">
                  <c:v>0.25</c:v>
                </c:pt>
                <c:pt idx="93">
                  <c:v>0.25</c:v>
                </c:pt>
                <c:pt idx="94">
                  <c:v>0.25</c:v>
                </c:pt>
                <c:pt idx="95">
                  <c:v>0.25</c:v>
                </c:pt>
                <c:pt idx="96">
                  <c:v>0.25</c:v>
                </c:pt>
                <c:pt idx="97">
                  <c:v>0.25</c:v>
                </c:pt>
                <c:pt idx="98">
                  <c:v>0.25</c:v>
                </c:pt>
                <c:pt idx="99">
                  <c:v>0.25</c:v>
                </c:pt>
              </c:numCache>
            </c:numRef>
          </c:val>
          <c:smooth val="0"/>
          <c:extLst>
            <c:ext xmlns:c16="http://schemas.microsoft.com/office/drawing/2014/chart" uri="{C3380CC4-5D6E-409C-BE32-E72D297353CC}">
              <c16:uniqueId val="{00000004-87A9-F947-A47C-7E8743D02664}"/>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GJ ML Do Nothing'!$C$5</c:f>
              <c:strCache>
                <c:ptCount val="1"/>
                <c:pt idx="0">
                  <c:v>I</c:v>
                </c:pt>
              </c:strCache>
            </c:strRef>
          </c:tx>
          <c:spPr>
            <a:ln w="28575" cap="rnd">
              <a:solidFill>
                <a:schemeClr val="accent2"/>
              </a:solidFill>
              <a:round/>
            </a:ln>
            <a:effectLst/>
          </c:spPr>
          <c:marker>
            <c:symbol val="none"/>
          </c:marker>
          <c:val>
            <c:numRef>
              <c:f>'SIR GJ ML Do Nothing'!$C$6:$C$105</c:f>
              <c:numCache>
                <c:formatCode>#,##0.00</c:formatCode>
                <c:ptCount val="100"/>
                <c:pt idx="0">
                  <c:v>1</c:v>
                </c:pt>
                <c:pt idx="1">
                  <c:v>1.2156</c:v>
                </c:pt>
                <c:pt idx="2">
                  <c:v>1.4775171377608647</c:v>
                </c:pt>
                <c:pt idx="3">
                  <c:v>1.7956222902938155</c:v>
                </c:pt>
                <c:pt idx="4">
                  <c:v>2.1818520742690799</c:v>
                </c:pt>
                <c:pt idx="5">
                  <c:v>2.650623051847055</c:v>
                </c:pt>
                <c:pt idx="6">
                  <c:v>3.2193202821975544</c:v>
                </c:pt>
                <c:pt idx="7">
                  <c:v>3.9088692719346931</c:v>
                </c:pt>
                <c:pt idx="8">
                  <c:v>4.7443991812684692</c:v>
                </c:pt>
                <c:pt idx="9">
                  <c:v>5.7560023392985595</c:v>
                </c:pt>
                <c:pt idx="10">
                  <c:v>6.9795898417897622</c:v>
                </c:pt>
                <c:pt idx="11">
                  <c:v>8.4578340312123288</c:v>
                </c:pt>
                <c:pt idx="12">
                  <c:v>10.241174341323038</c:v>
                </c:pt>
                <c:pt idx="13">
                  <c:v>12.388841173941174</c:v>
                </c:pt>
                <c:pt idx="14">
                  <c:v>14.969820501789128</c:v>
                </c:pt>
                <c:pt idx="15">
                  <c:v>18.063636727179997</c:v>
                </c:pt>
                <c:pt idx="16">
                  <c:v>21.760769998579178</c:v>
                </c:pt>
                <c:pt idx="17">
                  <c:v>26.162444712864868</c:v>
                </c:pt>
                <c:pt idx="18">
                  <c:v>31.37942906088437</c:v>
                </c:pt>
                <c:pt idx="19">
                  <c:v>37.52937759670526</c:v>
                </c:pt>
                <c:pt idx="20">
                  <c:v>44.732146288327961</c:v>
                </c:pt>
                <c:pt idx="21">
                  <c:v>53.102444286436416</c:v>
                </c:pt>
                <c:pt idx="22">
                  <c:v>62.739211967586407</c:v>
                </c:pt>
                <c:pt idx="23">
                  <c:v>73.711307848849543</c:v>
                </c:pt>
                <c:pt idx="24">
                  <c:v>86.039542346950384</c:v>
                </c:pt>
                <c:pt idx="25">
                  <c:v>99.67590138170381</c:v>
                </c:pt>
                <c:pt idx="26">
                  <c:v>114.4819853576756</c:v>
                </c:pt>
                <c:pt idx="27">
                  <c:v>130.21013697342596</c:v>
                </c:pt>
                <c:pt idx="28">
                  <c:v>146.49210560256697</c:v>
                </c:pt>
                <c:pt idx="29">
                  <c:v>162.84079687633849</c:v>
                </c:pt>
                <c:pt idx="30">
                  <c:v>178.66993334094798</c:v>
                </c:pt>
                <c:pt idx="31">
                  <c:v>193.33372994775442</c:v>
                </c:pt>
                <c:pt idx="32">
                  <c:v>206.18405012699674</c:v>
                </c:pt>
                <c:pt idx="33">
                  <c:v>216.63707478753062</c:v>
                </c:pt>
                <c:pt idx="34">
                  <c:v>224.23731509078377</c:v>
                </c:pt>
                <c:pt idx="35">
                  <c:v>228.70591280206511</c:v>
                </c:pt>
                <c:pt idx="36">
                  <c:v>229.96350537206192</c:v>
                </c:pt>
                <c:pt idx="37">
                  <c:v>228.12445398873456</c:v>
                </c:pt>
                <c:pt idx="38">
                  <c:v>223.46637899224032</c:v>
                </c:pt>
                <c:pt idx="39">
                  <c:v>216.3840285859703</c:v>
                </c:pt>
                <c:pt idx="40">
                  <c:v>207.33810289327886</c:v>
                </c:pt>
                <c:pt idx="41">
                  <c:v>196.80806401529986</c:v>
                </c:pt>
                <c:pt idx="42">
                  <c:v>185.25461023875883</c:v>
                </c:pt>
                <c:pt idx="43">
                  <c:v>173.09395093604704</c:v>
                </c:pt>
                <c:pt idx="44">
                  <c:v>160.68331835039709</c:v>
                </c:pt>
                <c:pt idx="45">
                  <c:v>148.31562703111251</c:v>
                </c:pt>
                <c:pt idx="46">
                  <c:v>136.22068451180897</c:v>
                </c:pt>
                <c:pt idx="47">
                  <c:v>124.5705132250081</c:v>
                </c:pt>
                <c:pt idx="48">
                  <c:v>113.48681982390515</c:v>
                </c:pt>
                <c:pt idx="49">
                  <c:v>103.04920154060594</c:v>
                </c:pt>
                <c:pt idx="50">
                  <c:v>93.303176598778208</c:v>
                </c:pt>
                <c:pt idx="51">
                  <c:v>84.267514659176527</c:v>
                </c:pt>
                <c:pt idx="52">
                  <c:v>75.9406190209057</c:v>
                </c:pt>
                <c:pt idx="53">
                  <c:v>68.30589198653486</c:v>
                </c:pt>
                <c:pt idx="54">
                  <c:v>61.336121919322743</c:v>
                </c:pt>
                <c:pt idx="55">
                  <c:v>54.996987123280093</c:v>
                </c:pt>
                <c:pt idx="56">
                  <c:v>49.249795438668343</c:v>
                </c:pt>
                <c:pt idx="57">
                  <c:v>44.053582280232831</c:v>
                </c:pt>
                <c:pt idx="58">
                  <c:v>39.366682579526639</c:v>
                </c:pt>
                <c:pt idx="59">
                  <c:v>35.147879433358071</c:v>
                </c:pt>
                <c:pt idx="60">
                  <c:v>31.35721770221463</c:v>
                </c:pt>
                <c:pt idx="61">
                  <c:v>27.956556352135607</c:v>
                </c:pt>
                <c:pt idx="62">
                  <c:v>24.909920041081786</c:v>
                </c:pt>
                <c:pt idx="63">
                  <c:v>22.183698777899384</c:v>
                </c:pt>
                <c:pt idx="64">
                  <c:v>19.74673454533994</c:v>
                </c:pt>
                <c:pt idx="65">
                  <c:v>17.570325506477843</c:v>
                </c:pt>
                <c:pt idx="66">
                  <c:v>15.628171642146496</c:v>
                </c:pt>
                <c:pt idx="67">
                  <c:v>13.896280196439374</c:v>
                </c:pt>
                <c:pt idx="68">
                  <c:v>12.352844935747207</c:v>
                </c:pt>
                <c:pt idx="69">
                  <c:v>10.978109766004234</c:v>
                </c:pt>
                <c:pt idx="70">
                  <c:v>9.7542245360603594</c:v>
                </c:pt>
                <c:pt idx="71">
                  <c:v>8.6650987393711389</c:v>
                </c:pt>
                <c:pt idx="72">
                  <c:v>7.6962571915518314</c:v>
                </c:pt>
                <c:pt idx="73">
                  <c:v>6.8347005087886838</c:v>
                </c:pt>
                <c:pt idx="74">
                  <c:v>6.0687722609542751</c:v>
                </c:pt>
                <c:pt idx="75">
                  <c:v>5.3880339583984247</c:v>
                </c:pt>
                <c:pt idx="76">
                  <c:v>4.7831485006082808</c:v>
                </c:pt>
                <c:pt idx="77">
                  <c:v>4.2457723267332756</c:v>
                </c:pt>
                <c:pt idx="78">
                  <c:v>3.7684562295014068</c:v>
                </c:pt>
                <c:pt idx="79">
                  <c:v>3.3445545994517629</c:v>
                </c:pt>
                <c:pt idx="80">
                  <c:v>2.9681427354127439</c:v>
                </c:pt>
                <c:pt idx="81">
                  <c:v>2.6339417739656237</c:v>
                </c:pt>
                <c:pt idx="82">
                  <c:v>2.3372507429849789</c:v>
                </c:pt>
                <c:pt idx="83">
                  <c:v>2.0738852227690208</c:v>
                </c:pt>
                <c:pt idx="84">
                  <c:v>1.8401220954874331</c:v>
                </c:pt>
                <c:pt idx="85">
                  <c:v>1.6326498741252522</c:v>
                </c:pt>
                <c:pt idx="86">
                  <c:v>1.4485241215745372</c:v>
                </c:pt>
                <c:pt idx="87">
                  <c:v>1.2851274958510608</c:v>
                </c:pt>
                <c:pt idx="88">
                  <c:v>1.1401339862298026</c:v>
                </c:pt>
                <c:pt idx="89">
                  <c:v>1.0114769356632975</c:v>
                </c:pt>
                <c:pt idx="90">
                  <c:v>0.8973204759124942</c:v>
                </c:pt>
                <c:pt idx="91">
                  <c:v>0.79603403248809812</c:v>
                </c:pt>
                <c:pt idx="92">
                  <c:v>0.70616958615629533</c:v>
                </c:pt>
                <c:pt idx="93">
                  <c:v>0.62644140600024512</c:v>
                </c:pt>
                <c:pt idx="94">
                  <c:v>0.55570799559778405</c:v>
                </c:pt>
                <c:pt idx="95">
                  <c:v>0.49295601864158073</c:v>
                </c:pt>
                <c:pt idx="96">
                  <c:v>0.43728599323948791</c:v>
                </c:pt>
                <c:pt idx="97">
                  <c:v>0.38789956519885155</c:v>
                </c:pt>
                <c:pt idx="98">
                  <c:v>0.34408818986949724</c:v>
                </c:pt>
                <c:pt idx="99">
                  <c:v>0.30522306967431378</c:v>
                </c:pt>
              </c:numCache>
            </c:numRef>
          </c:val>
          <c:smooth val="0"/>
          <c:extLst>
            <c:ext xmlns:c16="http://schemas.microsoft.com/office/drawing/2014/chart" uri="{C3380CC4-5D6E-409C-BE32-E72D297353CC}">
              <c16:uniqueId val="{00000001-70F9-6D49-A597-849142868437}"/>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Time in Days (t)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Number of cases (N)</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 ML Wash Hands'!$B$5</c:f>
              <c:strCache>
                <c:ptCount val="1"/>
                <c:pt idx="0">
                  <c:v>S</c:v>
                </c:pt>
              </c:strCache>
            </c:strRef>
          </c:tx>
          <c:spPr>
            <a:ln w="28575" cap="rnd">
              <a:solidFill>
                <a:schemeClr val="accent1"/>
              </a:solidFill>
              <a:round/>
            </a:ln>
            <a:effectLst/>
          </c:spPr>
          <c:marker>
            <c:symbol val="none"/>
          </c:marker>
          <c:val>
            <c:numRef>
              <c:f>'SIR GJ ML Wash Hands'!$B$6:$B$105</c:f>
              <c:numCache>
                <c:formatCode>#,##0.00</c:formatCode>
                <c:ptCount val="100"/>
                <c:pt idx="0">
                  <c:v>999</c:v>
                </c:pt>
                <c:pt idx="1">
                  <c:v>998.71171200000003</c:v>
                </c:pt>
                <c:pt idx="2">
                  <c:v>998.38480474606376</c:v>
                </c:pt>
                <c:pt idx="3">
                  <c:v>998.01414633421462</c:v>
                </c:pt>
                <c:pt idx="4">
                  <c:v>997.59393481374821</c:v>
                </c:pt>
                <c:pt idx="5">
                  <c:v>997.11761411458747</c:v>
                </c:pt>
                <c:pt idx="6">
                  <c:v>996.57778040933317</c:v>
                </c:pt>
                <c:pt idx="7">
                  <c:v>995.96607811134606</c:v>
                </c:pt>
                <c:pt idx="8">
                  <c:v>995.27308473509572</c:v>
                </c:pt>
                <c:pt idx="9">
                  <c:v>994.48818390746112</c:v>
                </c:pt>
                <c:pt idx="10">
                  <c:v>993.59942593182848</c:v>
                </c:pt>
                <c:pt idx="11">
                  <c:v>992.59337548719884</c:v>
                </c:pt>
                <c:pt idx="12">
                  <c:v>991.45494631253928</c:v>
                </c:pt>
                <c:pt idx="13">
                  <c:v>990.16722310726868</c:v>
                </c:pt>
                <c:pt idx="14">
                  <c:v>988.71127140209194</c:v>
                </c:pt>
                <c:pt idx="15">
                  <c:v>987.0659368558355</c:v>
                </c:pt>
                <c:pt idx="16">
                  <c:v>985.20763635436595</c:v>
                </c:pt>
                <c:pt idx="17">
                  <c:v>983.11014447283083</c:v>
                </c:pt>
                <c:pt idx="18">
                  <c:v>980.74438036152105</c:v>
                </c:pt>
                <c:pt idx="19">
                  <c:v>978.07820197840283</c:v>
                </c:pt>
                <c:pt idx="20">
                  <c:v>975.0762168634941</c:v>
                </c:pt>
                <c:pt idx="21">
                  <c:v>971.69962136600645</c:v>
                </c:pt>
                <c:pt idx="22">
                  <c:v>967.90608340650124</c:v>
                </c:pt>
                <c:pt idx="23">
                  <c:v>963.64968745781073</c:v>
                </c:pt>
                <c:pt idx="24">
                  <c:v>958.88096437721026</c:v>
                </c:pt>
                <c:pt idx="25">
                  <c:v>953.54703285238713</c:v>
                </c:pt>
                <c:pt idx="26">
                  <c:v>947.59188325596654</c:v>
                </c:pt>
                <c:pt idx="27">
                  <c:v>940.95683821233752</c:v>
                </c:pt>
                <c:pt idx="28">
                  <c:v>933.58122656324315</c:v>
                </c:pt>
                <c:pt idx="29">
                  <c:v>925.40330787229175</c:v>
                </c:pt>
                <c:pt idx="30">
                  <c:v>916.36148212956903</c:v>
                </c:pt>
                <c:pt idx="31">
                  <c:v>906.39581273758063</c:v>
                </c:pt>
                <c:pt idx="32">
                  <c:v>895.44987893915686</c:v>
                </c:pt>
                <c:pt idx="33">
                  <c:v>883.47295544672431</c:v>
                </c:pt>
                <c:pt idx="34">
                  <c:v>870.4224913740527</c:v>
                </c:pt>
                <c:pt idx="35">
                  <c:v>856.26682759991434</c:v>
                </c:pt>
                <c:pt idx="36">
                  <c:v>840.98805249276461</c:v>
                </c:pt>
                <c:pt idx="37">
                  <c:v>824.58485313707661</c:v>
                </c:pt>
                <c:pt idx="38">
                  <c:v>807.07517730984489</c:v>
                </c:pt>
                <c:pt idx="39">
                  <c:v>788.4984867855278</c:v>
                </c:pt>
                <c:pt idx="40">
                  <c:v>768.91736279404324</c:v>
                </c:pt>
                <c:pt idx="41">
                  <c:v>748.41822761304263</c:v>
                </c:pt>
                <c:pt idx="42">
                  <c:v>727.11097897075194</c:v>
                </c:pt>
                <c:pt idx="43">
                  <c:v>705.12739939505195</c:v>
                </c:pt>
                <c:pt idx="44">
                  <c:v>682.61829875836816</c:v>
                </c:pt>
                <c:pt idx="45">
                  <c:v>659.74946642645239</c:v>
                </c:pt>
                <c:pt idx="46">
                  <c:v>636.69663478120958</c:v>
                </c:pt>
                <c:pt idx="47">
                  <c:v>613.63976946025002</c:v>
                </c:pt>
                <c:pt idx="48">
                  <c:v>590.75708400215706</c:v>
                </c:pt>
                <c:pt idx="49">
                  <c:v>568.21921232404657</c:v>
                </c:pt>
                <c:pt idx="50">
                  <c:v>546.18395423180095</c:v>
                </c:pt>
                <c:pt idx="51">
                  <c:v>524.79193976472527</c:v>
                </c:pt>
                <c:pt idx="52">
                  <c:v>504.16345001242968</c:v>
                </c:pt>
                <c:pt idx="53">
                  <c:v>484.39650406561805</c:v>
                </c:pt>
                <c:pt idx="54">
                  <c:v>465.5661948642022</c:v>
                </c:pt>
                <c:pt idx="55">
                  <c:v>447.72514904123977</c:v>
                </c:pt>
                <c:pt idx="56">
                  <c:v>430.90490947155462</c:v>
                </c:pt>
                <c:pt idx="57">
                  <c:v>415.11799870605711</c:v>
                </c:pt>
                <c:pt idx="58">
                  <c:v>400.36041460095919</c:v>
                </c:pt>
                <c:pt idx="59">
                  <c:v>386.61432927033036</c:v>
                </c:pt>
                <c:pt idx="60">
                  <c:v>373.85079980468328</c:v>
                </c:pt>
                <c:pt idx="61">
                  <c:v>362.03234484034601</c:v>
                </c:pt>
                <c:pt idx="62">
                  <c:v>351.11528744040635</c:v>
                </c:pt>
                <c:pt idx="63">
                  <c:v>341.05180656016449</c:v>
                </c:pt>
                <c:pt idx="64">
                  <c:v>331.79167365731445</c:v>
                </c:pt>
                <c:pt idx="65">
                  <c:v>323.28367675483514</c:v>
                </c:pt>
                <c:pt idx="66">
                  <c:v>315.47675183150193</c:v>
                </c:pt>
                <c:pt idx="67">
                  <c:v>308.32085196223431</c:v>
                </c:pt>
                <c:pt idx="68">
                  <c:v>301.76758965712474</c:v>
                </c:pt>
                <c:pt idx="69">
                  <c:v>295.77068886789226</c:v>
                </c:pt>
                <c:pt idx="70">
                  <c:v>290.28628148375418</c:v>
                </c:pt>
                <c:pt idx="71">
                  <c:v>285.27307990723699</c:v>
                </c:pt>
                <c:pt idx="72">
                  <c:v>280.69245329404544</c:v>
                </c:pt>
                <c:pt idx="73">
                  <c:v>276.508430823776</c:v>
                </c:pt>
                <c:pt idx="74">
                  <c:v>272.6876513026794</c:v>
                </c:pt>
                <c:pt idx="75">
                  <c:v>269.19927469538061</c:v>
                </c:pt>
                <c:pt idx="76">
                  <c:v>266.01486793984259</c:v>
                </c:pt>
                <c:pt idx="77">
                  <c:v>263.10827464636088</c:v>
                </c:pt>
                <c:pt idx="78">
                  <c:v>260.45547599929074</c:v>
                </c:pt>
                <c:pt idx="79">
                  <c:v>258.03444832669578</c:v>
                </c:pt>
                <c:pt idx="80">
                  <c:v>255.82502132384522</c:v>
                </c:pt>
                <c:pt idx="81">
                  <c:v>253.80873975445868</c:v>
                </c:pt>
                <c:pt idx="82">
                  <c:v>251.96873055430922</c:v>
                </c:pt>
                <c:pt idx="83">
                  <c:v>250.2895765760515</c:v>
                </c:pt>
                <c:pt idx="84">
                  <c:v>248.75719769923782</c:v>
                </c:pt>
                <c:pt idx="85">
                  <c:v>247.35873964937204</c:v>
                </c:pt>
                <c:pt idx="86">
                  <c:v>246.08247059476915</c:v>
                </c:pt>
                <c:pt idx="87">
                  <c:v>244.91768539578544</c:v>
                </c:pt>
                <c:pt idx="88">
                  <c:v>243.85461724834477</c:v>
                </c:pt>
                <c:pt idx="89">
                  <c:v>242.88435637735179</c:v>
                </c:pt>
                <c:pt idx="90">
                  <c:v>241.99877538362796</c:v>
                </c:pt>
                <c:pt idx="91">
                  <c:v>241.19046082120641</c:v>
                </c:pt>
                <c:pt idx="92">
                  <c:v>240.45265057310465</c:v>
                </c:pt>
                <c:pt idx="93">
                  <c:v>239.77917659769031</c:v>
                </c:pt>
                <c:pt idx="94">
                  <c:v>239.16441263042665</c:v>
                </c:pt>
                <c:pt idx="95">
                  <c:v>238.6032264441219</c:v>
                </c:pt>
                <c:pt idx="96">
                  <c:v>238.09093629259726</c:v>
                </c:pt>
                <c:pt idx="97">
                  <c:v>237.62327118632467</c:v>
                </c:pt>
                <c:pt idx="98">
                  <c:v>237.19633467291661</c:v>
                </c:pt>
                <c:pt idx="99">
                  <c:v>236.80657181957361</c:v>
                </c:pt>
              </c:numCache>
            </c:numRef>
          </c:val>
          <c:smooth val="0"/>
          <c:extLst>
            <c:ext xmlns:c16="http://schemas.microsoft.com/office/drawing/2014/chart" uri="{C3380CC4-5D6E-409C-BE32-E72D297353CC}">
              <c16:uniqueId val="{00000000-9D72-E043-B923-B090ABCC7AE5}"/>
            </c:ext>
          </c:extLst>
        </c:ser>
        <c:ser>
          <c:idx val="1"/>
          <c:order val="1"/>
          <c:tx>
            <c:strRef>
              <c:f>'SIR GJ ML Wash Hands'!$C$5</c:f>
              <c:strCache>
                <c:ptCount val="1"/>
                <c:pt idx="0">
                  <c:v>I</c:v>
                </c:pt>
              </c:strCache>
            </c:strRef>
          </c:tx>
          <c:spPr>
            <a:ln w="28575" cap="rnd">
              <a:solidFill>
                <a:schemeClr val="accent2"/>
              </a:solidFill>
              <a:round/>
            </a:ln>
            <a:effectLst/>
          </c:spPr>
          <c:marker>
            <c:symbol val="none"/>
          </c:marker>
          <c:val>
            <c:numRef>
              <c:f>'SIR GJ ML Wash Hands'!$C$6:$C$105</c:f>
              <c:numCache>
                <c:formatCode>#,##0.00</c:formatCode>
                <c:ptCount val="100"/>
                <c:pt idx="0">
                  <c:v>1</c:v>
                </c:pt>
                <c:pt idx="1">
                  <c:v>1.1342880000000002</c:v>
                </c:pt>
                <c:pt idx="2">
                  <c:v>1.2865149019362703</c:v>
                </c:pt>
                <c:pt idx="3">
                  <c:v>1.4590500188872282</c:v>
                </c:pt>
                <c:pt idx="4">
                  <c:v>1.6545678364449634</c:v>
                </c:pt>
                <c:pt idx="5">
                  <c:v>1.8760850887931675</c:v>
                </c:pt>
                <c:pt idx="6">
                  <c:v>2.1270016903733646</c:v>
                </c:pt>
                <c:pt idx="7">
                  <c:v>2.4111457280429534</c:v>
                </c:pt>
                <c:pt idx="8">
                  <c:v>2.7328226621746823</c:v>
                </c:pt>
                <c:pt idx="9">
                  <c:v>3.0968687998344016</c:v>
                </c:pt>
                <c:pt idx="10">
                  <c:v>3.508708980292492</c:v>
                </c:pt>
                <c:pt idx="11">
                  <c:v>3.9744182419570846</c:v>
                </c:pt>
                <c:pt idx="12">
                  <c:v>4.5007870073552869</c:v>
                </c:pt>
                <c:pt idx="13">
                  <c:v>5.0953890134931603</c:v>
                </c:pt>
                <c:pt idx="14">
                  <c:v>5.766650810591992</c:v>
                </c:pt>
                <c:pt idx="15">
                  <c:v>6.5239211320172528</c:v>
                </c:pt>
                <c:pt idx="16">
                  <c:v>7.377537779156099</c:v>
                </c:pt>
                <c:pt idx="17">
                  <c:v>8.3388888427011771</c:v>
                </c:pt>
                <c:pt idx="18">
                  <c:v>9.4204640722349549</c:v>
                </c:pt>
                <c:pt idx="19">
                  <c:v>10.635890988228979</c:v>
                </c:pt>
                <c:pt idx="20">
                  <c:v>11.999948890950401</c:v>
                </c:pt>
                <c:pt idx="21">
                  <c:v>13.528552259231706</c:v>
                </c:pt>
                <c:pt idx="22">
                  <c:v>15.238693170815207</c:v>
                </c:pt>
                <c:pt idx="23">
                  <c:v>17.148330371200213</c:v>
                </c:pt>
                <c:pt idx="24">
                  <c:v>19.276210574635886</c:v>
                </c:pt>
                <c:pt idx="25">
                  <c:v>21.641605670965134</c:v>
                </c:pt>
                <c:pt idx="26">
                  <c:v>24.263947994057091</c:v>
                </c:pt>
                <c:pt idx="27">
                  <c:v>27.162345046601359</c:v>
                </c:pt>
                <c:pt idx="28">
                  <c:v>30.354955558519102</c:v>
                </c:pt>
                <c:pt idx="29">
                  <c:v>33.858211093458536</c:v>
                </c:pt>
                <c:pt idx="30">
                  <c:v>37.68587232778863</c:v>
                </c:pt>
                <c:pt idx="31">
                  <c:v>41.84791738129757</c:v>
                </c:pt>
                <c:pt idx="32">
                  <c:v>46.349271903001537</c:v>
                </c:pt>
                <c:pt idx="33">
                  <c:v>51.188407522371804</c:v>
                </c:pt>
                <c:pt idx="34">
                  <c:v>56.355856836598136</c:v>
                </c:pt>
                <c:pt idx="35">
                  <c:v>61.832718657900386</c:v>
                </c:pt>
                <c:pt idx="36">
                  <c:v>67.589255091733406</c:v>
                </c:pt>
                <c:pt idx="37">
                  <c:v>73.583709163294401</c:v>
                </c:pt>
                <c:pt idx="38">
                  <c:v>79.761493779378824</c:v>
                </c:pt>
                <c:pt idx="39">
                  <c:v>86.054914261671527</c:v>
                </c:pt>
                <c:pt idx="40">
                  <c:v>92.383581456858693</c:v>
                </c:pt>
                <c:pt idx="41">
                  <c:v>98.655645093503026</c:v>
                </c:pt>
                <c:pt idx="42">
                  <c:v>104.76992439139423</c:v>
                </c:pt>
                <c:pt idx="43">
                  <c:v>110.61893561081948</c:v>
                </c:pt>
                <c:pt idx="44">
                  <c:v>116.09272016343708</c:v>
                </c:pt>
                <c:pt idx="45">
                  <c:v>121.08327359018355</c:v>
                </c:pt>
                <c:pt idx="46">
                  <c:v>125.48928110253811</c:v>
                </c:pt>
                <c:pt idx="47">
                  <c:v>129.22079713370678</c:v>
                </c:pt>
                <c:pt idx="48">
                  <c:v>132.20347983320897</c:v>
                </c:pt>
                <c:pt idx="49">
                  <c:v>134.38201561700527</c:v>
                </c:pt>
                <c:pt idx="50">
                  <c:v>135.72244330423203</c:v>
                </c:pt>
                <c:pt idx="51">
                  <c:v>136.21320150245597</c:v>
                </c:pt>
                <c:pt idx="52">
                  <c:v>135.86485822337332</c:v>
                </c:pt>
                <c:pt idx="53">
                  <c:v>134.70861600378547</c:v>
                </c:pt>
                <c:pt idx="54">
                  <c:v>132.79379834061834</c:v>
                </c:pt>
                <c:pt idx="55">
                  <c:v>130.18459921912554</c:v>
                </c:pt>
                <c:pt idx="56">
                  <c:v>126.95641050906534</c:v>
                </c:pt>
                <c:pt idx="57">
                  <c:v>123.19203405616682</c:v>
                </c:pt>
                <c:pt idx="58">
                  <c:v>118.97804491661502</c:v>
                </c:pt>
                <c:pt idx="59">
                  <c:v>114.40151133008516</c:v>
                </c:pt>
                <c:pt idx="60">
                  <c:v>109.54720805089914</c:v>
                </c:pt>
                <c:pt idx="61">
                  <c:v>104.49539297539795</c:v>
                </c:pt>
                <c:pt idx="62">
                  <c:v>99.320159857126299</c:v>
                </c:pt>
                <c:pt idx="63">
                  <c:v>94.088336119370695</c:v>
                </c:pt>
                <c:pt idx="64">
                  <c:v>88.858865259837657</c:v>
                </c:pt>
                <c:pt idx="65">
                  <c:v>83.682596912301989</c:v>
                </c:pt>
                <c:pt idx="66">
                  <c:v>78.602401911140674</c:v>
                </c:pt>
                <c:pt idx="67">
                  <c:v>73.653531886092608</c:v>
                </c:pt>
                <c:pt idx="68">
                  <c:v>68.864150280743914</c:v>
                </c:pt>
                <c:pt idx="69">
                  <c:v>64.255971926741822</c:v>
                </c:pt>
                <c:pt idx="70">
                  <c:v>59.844959634161675</c:v>
                </c:pt>
                <c:pt idx="71">
                  <c:v>55.642037427017947</c:v>
                </c:pt>
                <c:pt idx="72">
                  <c:v>51.65379027644876</c:v>
                </c:pt>
                <c:pt idx="73">
                  <c:v>47.8831290441451</c:v>
                </c:pt>
                <c:pt idx="74">
                  <c:v>44.329906692443366</c:v>
                </c:pt>
                <c:pt idx="75">
                  <c:v>40.991477669105898</c:v>
                </c:pt>
                <c:pt idx="76">
                  <c:v>37.86319686360158</c:v>
                </c:pt>
                <c:pt idx="77">
                  <c:v>34.938857840088652</c:v>
                </c:pt>
                <c:pt idx="78">
                  <c:v>32.211072379785165</c:v>
                </c:pt>
                <c:pt idx="79">
                  <c:v>29.67159490589318</c:v>
                </c:pt>
                <c:pt idx="80">
                  <c:v>27.311596293236185</c:v>
                </c:pt>
                <c:pt idx="81">
                  <c:v>25.121892033464338</c:v>
                </c:pt>
                <c:pt idx="82">
                  <c:v>23.093129860460284</c:v>
                </c:pt>
                <c:pt idx="83">
                  <c:v>21.215941840207115</c:v>
                </c:pt>
                <c:pt idx="84">
                  <c:v>19.481065673628891</c:v>
                </c:pt>
                <c:pt idx="85">
                  <c:v>17.879439609755813</c:v>
                </c:pt>
                <c:pt idx="86">
                  <c:v>16.402274964456307</c:v>
                </c:pt>
                <c:pt idx="87">
                  <c:v>15.04110981891375</c:v>
                </c:pt>
                <c:pt idx="88">
                  <c:v>13.787847054241698</c:v>
                </c:pt>
                <c:pt idx="89">
                  <c:v>12.634779478881462</c:v>
                </c:pt>
                <c:pt idx="90">
                  <c:v>11.574604432857564</c:v>
                </c:pt>
                <c:pt idx="91">
                  <c:v>10.600429912619045</c:v>
                </c:pt>
                <c:pt idx="92">
                  <c:v>9.7057739541774826</c:v>
                </c:pt>
                <c:pt idx="93">
                  <c:v>8.8845587406485009</c:v>
                </c:pt>
                <c:pt idx="94">
                  <c:v>8.1311006618522796</c:v>
                </c:pt>
                <c:pt idx="95">
                  <c:v>7.440097346231779</c:v>
                </c:pt>
                <c:pt idx="96">
                  <c:v>6.806612506436732</c:v>
                </c:pt>
                <c:pt idx="97">
                  <c:v>6.22605928671807</c:v>
                </c:pt>
                <c:pt idx="98">
                  <c:v>5.6941826699715605</c:v>
                </c:pt>
                <c:pt idx="99">
                  <c:v>5.2070413921389518</c:v>
                </c:pt>
              </c:numCache>
            </c:numRef>
          </c:val>
          <c:smooth val="0"/>
          <c:extLst>
            <c:ext xmlns:c16="http://schemas.microsoft.com/office/drawing/2014/chart" uri="{C3380CC4-5D6E-409C-BE32-E72D297353CC}">
              <c16:uniqueId val="{00000001-9D72-E043-B923-B090ABCC7AE5}"/>
            </c:ext>
          </c:extLst>
        </c:ser>
        <c:ser>
          <c:idx val="2"/>
          <c:order val="2"/>
          <c:tx>
            <c:strRef>
              <c:f>'SIR GJ ML Wash Hands'!$D$5</c:f>
              <c:strCache>
                <c:ptCount val="1"/>
                <c:pt idx="0">
                  <c:v>R</c:v>
                </c:pt>
              </c:strCache>
            </c:strRef>
          </c:tx>
          <c:spPr>
            <a:ln w="28575" cap="rnd">
              <a:solidFill>
                <a:schemeClr val="accent3"/>
              </a:solidFill>
              <a:round/>
            </a:ln>
            <a:effectLst/>
          </c:spPr>
          <c:marker>
            <c:symbol val="none"/>
          </c:marker>
          <c:val>
            <c:numRef>
              <c:f>'SIR GJ ML Wash Hands'!$D$6:$D$105</c:f>
              <c:numCache>
                <c:formatCode>#,##0.00</c:formatCode>
                <c:ptCount val="100"/>
                <c:pt idx="0">
                  <c:v>0</c:v>
                </c:pt>
                <c:pt idx="1">
                  <c:v>0.154</c:v>
                </c:pt>
                <c:pt idx="2">
                  <c:v>0.32868035200000001</c:v>
                </c:pt>
                <c:pt idx="3">
                  <c:v>0.5268036468981856</c:v>
                </c:pt>
                <c:pt idx="4">
                  <c:v>0.7514973498068187</c:v>
                </c:pt>
                <c:pt idx="5">
                  <c:v>1.0063007966193431</c:v>
                </c:pt>
                <c:pt idx="6">
                  <c:v>1.2952179002934909</c:v>
                </c:pt>
                <c:pt idx="7">
                  <c:v>1.6227761606109889</c:v>
                </c:pt>
                <c:pt idx="8">
                  <c:v>1.9940926027296038</c:v>
                </c:pt>
                <c:pt idx="9">
                  <c:v>2.4149472927045048</c:v>
                </c:pt>
                <c:pt idx="10">
                  <c:v>2.8918650878790029</c:v>
                </c:pt>
                <c:pt idx="11">
                  <c:v>3.4322062708440466</c:v>
                </c:pt>
                <c:pt idx="12">
                  <c:v>4.0442666801054372</c:v>
                </c:pt>
                <c:pt idx="13">
                  <c:v>4.7373878792381516</c:v>
                </c:pt>
                <c:pt idx="14">
                  <c:v>5.522077787316098</c:v>
                </c:pt>
                <c:pt idx="15">
                  <c:v>6.410142012147265</c:v>
                </c:pt>
                <c:pt idx="16">
                  <c:v>7.4148258664779219</c:v>
                </c:pt>
                <c:pt idx="17">
                  <c:v>8.5509666844679604</c:v>
                </c:pt>
                <c:pt idx="18">
                  <c:v>9.8351555662439409</c:v>
                </c:pt>
                <c:pt idx="19">
                  <c:v>11.285907033368124</c:v>
                </c:pt>
                <c:pt idx="20">
                  <c:v>12.923834245555387</c:v>
                </c:pt>
                <c:pt idx="21">
                  <c:v>14.771826374761748</c:v>
                </c:pt>
                <c:pt idx="22">
                  <c:v>16.85522342268343</c:v>
                </c:pt>
                <c:pt idx="23">
                  <c:v>19.201982170988973</c:v>
                </c:pt>
                <c:pt idx="24">
                  <c:v>21.842825048153806</c:v>
                </c:pt>
                <c:pt idx="25">
                  <c:v>24.811361476647733</c:v>
                </c:pt>
                <c:pt idx="26">
                  <c:v>28.144168749976362</c:v>
                </c:pt>
                <c:pt idx="27">
                  <c:v>31.880816741061153</c:v>
                </c:pt>
                <c:pt idx="28">
                  <c:v>36.063817878237764</c:v>
                </c:pt>
                <c:pt idx="29">
                  <c:v>40.738481034249702</c:v>
                </c:pt>
                <c:pt idx="30">
                  <c:v>45.952645542642315</c:v>
                </c:pt>
                <c:pt idx="31">
                  <c:v>51.756269881121767</c:v>
                </c:pt>
                <c:pt idx="32">
                  <c:v>58.200849157841596</c:v>
                </c:pt>
                <c:pt idx="33">
                  <c:v>65.338637030903826</c:v>
                </c:pt>
                <c:pt idx="34">
                  <c:v>73.221651789349082</c:v>
                </c:pt>
                <c:pt idx="35">
                  <c:v>81.900453742185192</c:v>
                </c:pt>
                <c:pt idx="36">
                  <c:v>91.422692415501857</c:v>
                </c:pt>
                <c:pt idx="37">
                  <c:v>101.83143769962879</c:v>
                </c:pt>
                <c:pt idx="38">
                  <c:v>113.16332891077613</c:v>
                </c:pt>
                <c:pt idx="39">
                  <c:v>125.44659895280047</c:v>
                </c:pt>
                <c:pt idx="40">
                  <c:v>138.69905574909788</c:v>
                </c:pt>
                <c:pt idx="41">
                  <c:v>152.92612729345413</c:v>
                </c:pt>
                <c:pt idx="42">
                  <c:v>168.1190966378536</c:v>
                </c:pt>
                <c:pt idx="43">
                  <c:v>184.25366499412831</c:v>
                </c:pt>
                <c:pt idx="44">
                  <c:v>201.28898107819452</c:v>
                </c:pt>
                <c:pt idx="45">
                  <c:v>219.16725998336383</c:v>
                </c:pt>
                <c:pt idx="46">
                  <c:v>237.8140841162521</c:v>
                </c:pt>
                <c:pt idx="47">
                  <c:v>257.139433406043</c:v>
                </c:pt>
                <c:pt idx="48">
                  <c:v>277.03943616463386</c:v>
                </c:pt>
                <c:pt idx="49">
                  <c:v>297.39877205894805</c:v>
                </c:pt>
                <c:pt idx="50">
                  <c:v>318.09360246396687</c:v>
                </c:pt>
                <c:pt idx="51">
                  <c:v>338.99485873281861</c:v>
                </c:pt>
                <c:pt idx="52">
                  <c:v>359.97169176419686</c:v>
                </c:pt>
                <c:pt idx="53">
                  <c:v>380.89487993059635</c:v>
                </c:pt>
                <c:pt idx="54">
                  <c:v>401.64000679517932</c:v>
                </c:pt>
                <c:pt idx="55">
                  <c:v>422.09025173963454</c:v>
                </c:pt>
                <c:pt idx="56">
                  <c:v>442.13868001937988</c:v>
                </c:pt>
                <c:pt idx="57">
                  <c:v>461.68996723777593</c:v>
                </c:pt>
                <c:pt idx="58">
                  <c:v>480.66154048242561</c:v>
                </c:pt>
                <c:pt idx="59">
                  <c:v>498.98415939958431</c:v>
                </c:pt>
                <c:pt idx="60">
                  <c:v>516.60199214441741</c:v>
                </c:pt>
                <c:pt idx="61">
                  <c:v>533.4722621842559</c:v>
                </c:pt>
                <c:pt idx="62">
                  <c:v>549.56455270246715</c:v>
                </c:pt>
                <c:pt idx="63">
                  <c:v>564.85985732046458</c:v>
                </c:pt>
                <c:pt idx="64">
                  <c:v>579.34946108284771</c:v>
                </c:pt>
                <c:pt idx="65">
                  <c:v>593.03372633286267</c:v>
                </c:pt>
                <c:pt idx="66">
                  <c:v>605.9208462573572</c:v>
                </c:pt>
                <c:pt idx="67">
                  <c:v>618.02561615167281</c:v>
                </c:pt>
                <c:pt idx="68">
                  <c:v>629.36826006213107</c:v>
                </c:pt>
                <c:pt idx="69">
                  <c:v>639.97333920536562</c:v>
                </c:pt>
                <c:pt idx="70">
                  <c:v>649.86875888208385</c:v>
                </c:pt>
                <c:pt idx="71">
                  <c:v>659.08488266574477</c:v>
                </c:pt>
                <c:pt idx="72">
                  <c:v>667.65375642950551</c:v>
                </c:pt>
                <c:pt idx="73">
                  <c:v>675.60844013207861</c:v>
                </c:pt>
                <c:pt idx="74">
                  <c:v>682.98244200487693</c:v>
                </c:pt>
                <c:pt idx="75">
                  <c:v>689.8092476355132</c:v>
                </c:pt>
                <c:pt idx="76">
                  <c:v>696.12193519655546</c:v>
                </c:pt>
                <c:pt idx="77">
                  <c:v>701.95286751355013</c:v>
                </c:pt>
                <c:pt idx="78">
                  <c:v>707.33345162092382</c:v>
                </c:pt>
                <c:pt idx="79">
                  <c:v>712.29395676741069</c:v>
                </c:pt>
                <c:pt idx="80">
                  <c:v>716.86338238291819</c:v>
                </c:pt>
                <c:pt idx="81">
                  <c:v>721.0693682120766</c:v>
                </c:pt>
                <c:pt idx="82">
                  <c:v>724.93813958523015</c:v>
                </c:pt>
                <c:pt idx="83">
                  <c:v>728.49448158374105</c:v>
                </c:pt>
                <c:pt idx="84">
                  <c:v>731.7617366271329</c:v>
                </c:pt>
                <c:pt idx="85">
                  <c:v>734.76182074087171</c:v>
                </c:pt>
                <c:pt idx="86">
                  <c:v>737.51525444077413</c:v>
                </c:pt>
                <c:pt idx="87">
                  <c:v>740.04120478530035</c:v>
                </c:pt>
                <c:pt idx="88">
                  <c:v>742.35753569741303</c:v>
                </c:pt>
                <c:pt idx="89">
                  <c:v>744.48086414376621</c:v>
                </c:pt>
                <c:pt idx="90">
                  <c:v>746.42662018351393</c:v>
                </c:pt>
                <c:pt idx="91">
                  <c:v>748.20910926617398</c:v>
                </c:pt>
                <c:pt idx="92">
                  <c:v>749.8415754727173</c:v>
                </c:pt>
                <c:pt idx="93">
                  <c:v>751.33626466166061</c:v>
                </c:pt>
                <c:pt idx="94">
                  <c:v>752.70448670772043</c:v>
                </c:pt>
                <c:pt idx="95">
                  <c:v>753.95667620964571</c:v>
                </c:pt>
                <c:pt idx="96">
                  <c:v>755.10245120096545</c:v>
                </c:pt>
                <c:pt idx="97">
                  <c:v>756.15066952695668</c:v>
                </c:pt>
                <c:pt idx="98">
                  <c:v>757.10948265711124</c:v>
                </c:pt>
                <c:pt idx="99">
                  <c:v>757.98638678828684</c:v>
                </c:pt>
              </c:numCache>
            </c:numRef>
          </c:val>
          <c:smooth val="0"/>
          <c:extLst>
            <c:ext xmlns:c16="http://schemas.microsoft.com/office/drawing/2014/chart" uri="{C3380CC4-5D6E-409C-BE32-E72D297353CC}">
              <c16:uniqueId val="{00000002-9D72-E043-B923-B090ABCC7AE5}"/>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Cumalitve'!$B$41</c:f>
              <c:strCache>
                <c:ptCount val="1"/>
              </c:strCache>
            </c:strRef>
          </c:tx>
          <c:spPr>
            <a:solidFill>
              <a:schemeClr val="accent1"/>
            </a:solidFill>
            <a:ln>
              <a:noFill/>
            </a:ln>
            <a:effectLst/>
          </c:spPr>
          <c:invertIfNegative val="0"/>
          <c:cat>
            <c:numRef>
              <c:f>'Time Series Cumalitve'!$A$42:$A$99</c:f>
              <c:numCache>
                <c:formatCode>General</c:formatCode>
                <c:ptCount val="58"/>
              </c:numCache>
            </c:numRef>
          </c:cat>
          <c:val>
            <c:numRef>
              <c:f>'Time Series Cumalitve'!$B$42:$B$99</c:f>
              <c:numCache>
                <c:formatCode>#,##0</c:formatCode>
                <c:ptCount val="58"/>
              </c:numCache>
            </c:numRef>
          </c:val>
          <c:extLst>
            <c:ext xmlns:c16="http://schemas.microsoft.com/office/drawing/2014/chart" uri="{C3380CC4-5D6E-409C-BE32-E72D297353CC}">
              <c16:uniqueId val="{00000000-5EB8-834C-9B46-A66888FD80D1}"/>
            </c:ext>
          </c:extLst>
        </c:ser>
        <c:dLbls>
          <c:showLegendKey val="0"/>
          <c:showVal val="0"/>
          <c:showCatName val="0"/>
          <c:showSerName val="0"/>
          <c:showPercent val="0"/>
          <c:showBubbleSize val="0"/>
        </c:dLbls>
        <c:gapWidth val="219"/>
        <c:overlap val="-27"/>
        <c:axId val="905620959"/>
        <c:axId val="905497663"/>
      </c:barChart>
      <c:catAx>
        <c:axId val="9056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r>
                  <a:rPr lang="en-GB" baseline="0"/>
                  <a:t> from 1st case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97663"/>
        <c:crosses val="autoZero"/>
        <c:auto val="1"/>
        <c:lblAlgn val="ctr"/>
        <c:lblOffset val="100"/>
        <c:noMultiLvlLbl val="0"/>
      </c:catAx>
      <c:valAx>
        <c:axId val="90549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Cumulative </a:t>
                </a:r>
                <a:r>
                  <a:rPr lang="en-GB" baseline="0"/>
                  <a:t>Case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0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GJ ML Wash Hands'!$C$5</c:f>
              <c:strCache>
                <c:ptCount val="1"/>
                <c:pt idx="0">
                  <c:v>I</c:v>
                </c:pt>
              </c:strCache>
            </c:strRef>
          </c:tx>
          <c:spPr>
            <a:ln w="28575" cap="rnd">
              <a:solidFill>
                <a:schemeClr val="accent2"/>
              </a:solidFill>
              <a:round/>
            </a:ln>
            <a:effectLst/>
          </c:spPr>
          <c:marker>
            <c:symbol val="none"/>
          </c:marker>
          <c:cat>
            <c:numRef>
              <c:f>'SIR GJ ML Wash Hands'!$A$6:$A$105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Wash Hands'!$C$6:$C$105</c:f>
              <c:numCache>
                <c:formatCode>#,##0.00</c:formatCode>
                <c:ptCount val="100"/>
                <c:pt idx="0">
                  <c:v>1</c:v>
                </c:pt>
                <c:pt idx="1">
                  <c:v>1.1342880000000002</c:v>
                </c:pt>
                <c:pt idx="2">
                  <c:v>1.2865149019362703</c:v>
                </c:pt>
                <c:pt idx="3">
                  <c:v>1.4590500188872282</c:v>
                </c:pt>
                <c:pt idx="4">
                  <c:v>1.6545678364449634</c:v>
                </c:pt>
                <c:pt idx="5">
                  <c:v>1.8760850887931675</c:v>
                </c:pt>
                <c:pt idx="6">
                  <c:v>2.1270016903733646</c:v>
                </c:pt>
                <c:pt idx="7">
                  <c:v>2.4111457280429534</c:v>
                </c:pt>
                <c:pt idx="8">
                  <c:v>2.7328226621746823</c:v>
                </c:pt>
                <c:pt idx="9">
                  <c:v>3.0968687998344016</c:v>
                </c:pt>
                <c:pt idx="10">
                  <c:v>3.508708980292492</c:v>
                </c:pt>
                <c:pt idx="11">
                  <c:v>3.9744182419570846</c:v>
                </c:pt>
                <c:pt idx="12">
                  <c:v>4.5007870073552869</c:v>
                </c:pt>
                <c:pt idx="13">
                  <c:v>5.0953890134931603</c:v>
                </c:pt>
                <c:pt idx="14">
                  <c:v>5.766650810591992</c:v>
                </c:pt>
                <c:pt idx="15">
                  <c:v>6.5239211320172528</c:v>
                </c:pt>
                <c:pt idx="16">
                  <c:v>7.377537779156099</c:v>
                </c:pt>
                <c:pt idx="17">
                  <c:v>8.3388888427011771</c:v>
                </c:pt>
                <c:pt idx="18">
                  <c:v>9.4204640722349549</c:v>
                </c:pt>
                <c:pt idx="19">
                  <c:v>10.635890988228979</c:v>
                </c:pt>
                <c:pt idx="20">
                  <c:v>11.999948890950401</c:v>
                </c:pt>
                <c:pt idx="21">
                  <c:v>13.528552259231706</c:v>
                </c:pt>
                <c:pt idx="22">
                  <c:v>15.238693170815207</c:v>
                </c:pt>
                <c:pt idx="23">
                  <c:v>17.148330371200213</c:v>
                </c:pt>
                <c:pt idx="24">
                  <c:v>19.276210574635886</c:v>
                </c:pt>
                <c:pt idx="25">
                  <c:v>21.641605670965134</c:v>
                </c:pt>
                <c:pt idx="26">
                  <c:v>24.263947994057091</c:v>
                </c:pt>
                <c:pt idx="27">
                  <c:v>27.162345046601359</c:v>
                </c:pt>
                <c:pt idx="28">
                  <c:v>30.354955558519102</c:v>
                </c:pt>
                <c:pt idx="29">
                  <c:v>33.858211093458536</c:v>
                </c:pt>
                <c:pt idx="30">
                  <c:v>37.68587232778863</c:v>
                </c:pt>
                <c:pt idx="31">
                  <c:v>41.84791738129757</c:v>
                </c:pt>
                <c:pt idx="32">
                  <c:v>46.349271903001537</c:v>
                </c:pt>
                <c:pt idx="33">
                  <c:v>51.188407522371804</c:v>
                </c:pt>
                <c:pt idx="34">
                  <c:v>56.355856836598136</c:v>
                </c:pt>
                <c:pt idx="35">
                  <c:v>61.832718657900386</c:v>
                </c:pt>
                <c:pt idx="36">
                  <c:v>67.589255091733406</c:v>
                </c:pt>
                <c:pt idx="37">
                  <c:v>73.583709163294401</c:v>
                </c:pt>
                <c:pt idx="38">
                  <c:v>79.761493779378824</c:v>
                </c:pt>
                <c:pt idx="39">
                  <c:v>86.054914261671527</c:v>
                </c:pt>
                <c:pt idx="40">
                  <c:v>92.383581456858693</c:v>
                </c:pt>
                <c:pt idx="41">
                  <c:v>98.655645093503026</c:v>
                </c:pt>
                <c:pt idx="42">
                  <c:v>104.76992439139423</c:v>
                </c:pt>
                <c:pt idx="43">
                  <c:v>110.61893561081948</c:v>
                </c:pt>
                <c:pt idx="44">
                  <c:v>116.09272016343708</c:v>
                </c:pt>
                <c:pt idx="45">
                  <c:v>121.08327359018355</c:v>
                </c:pt>
                <c:pt idx="46">
                  <c:v>125.48928110253811</c:v>
                </c:pt>
                <c:pt idx="47">
                  <c:v>129.22079713370678</c:v>
                </c:pt>
                <c:pt idx="48">
                  <c:v>132.20347983320897</c:v>
                </c:pt>
                <c:pt idx="49">
                  <c:v>134.38201561700527</c:v>
                </c:pt>
                <c:pt idx="50">
                  <c:v>135.72244330423203</c:v>
                </c:pt>
                <c:pt idx="51">
                  <c:v>136.21320150245597</c:v>
                </c:pt>
                <c:pt idx="52">
                  <c:v>135.86485822337332</c:v>
                </c:pt>
                <c:pt idx="53">
                  <c:v>134.70861600378547</c:v>
                </c:pt>
                <c:pt idx="54">
                  <c:v>132.79379834061834</c:v>
                </c:pt>
                <c:pt idx="55">
                  <c:v>130.18459921912554</c:v>
                </c:pt>
                <c:pt idx="56">
                  <c:v>126.95641050906534</c:v>
                </c:pt>
                <c:pt idx="57">
                  <c:v>123.19203405616682</c:v>
                </c:pt>
                <c:pt idx="58">
                  <c:v>118.97804491661502</c:v>
                </c:pt>
                <c:pt idx="59">
                  <c:v>114.40151133008516</c:v>
                </c:pt>
                <c:pt idx="60">
                  <c:v>109.54720805089914</c:v>
                </c:pt>
                <c:pt idx="61">
                  <c:v>104.49539297539795</c:v>
                </c:pt>
                <c:pt idx="62">
                  <c:v>99.320159857126299</c:v>
                </c:pt>
                <c:pt idx="63">
                  <c:v>94.088336119370695</c:v>
                </c:pt>
                <c:pt idx="64">
                  <c:v>88.858865259837657</c:v>
                </c:pt>
                <c:pt idx="65">
                  <c:v>83.682596912301989</c:v>
                </c:pt>
                <c:pt idx="66">
                  <c:v>78.602401911140674</c:v>
                </c:pt>
                <c:pt idx="67">
                  <c:v>73.653531886092608</c:v>
                </c:pt>
                <c:pt idx="68">
                  <c:v>68.864150280743914</c:v>
                </c:pt>
                <c:pt idx="69">
                  <c:v>64.255971926741822</c:v>
                </c:pt>
                <c:pt idx="70">
                  <c:v>59.844959634161675</c:v>
                </c:pt>
                <c:pt idx="71">
                  <c:v>55.642037427017947</c:v>
                </c:pt>
                <c:pt idx="72">
                  <c:v>51.65379027644876</c:v>
                </c:pt>
                <c:pt idx="73">
                  <c:v>47.8831290441451</c:v>
                </c:pt>
                <c:pt idx="74">
                  <c:v>44.329906692443366</c:v>
                </c:pt>
                <c:pt idx="75">
                  <c:v>40.991477669105898</c:v>
                </c:pt>
                <c:pt idx="76">
                  <c:v>37.86319686360158</c:v>
                </c:pt>
                <c:pt idx="77">
                  <c:v>34.938857840088652</c:v>
                </c:pt>
                <c:pt idx="78">
                  <c:v>32.211072379785165</c:v>
                </c:pt>
                <c:pt idx="79">
                  <c:v>29.67159490589318</c:v>
                </c:pt>
                <c:pt idx="80">
                  <c:v>27.311596293236185</c:v>
                </c:pt>
                <c:pt idx="81">
                  <c:v>25.121892033464338</c:v>
                </c:pt>
                <c:pt idx="82">
                  <c:v>23.093129860460284</c:v>
                </c:pt>
                <c:pt idx="83">
                  <c:v>21.215941840207115</c:v>
                </c:pt>
                <c:pt idx="84">
                  <c:v>19.481065673628891</c:v>
                </c:pt>
                <c:pt idx="85">
                  <c:v>17.879439609755813</c:v>
                </c:pt>
                <c:pt idx="86">
                  <c:v>16.402274964456307</c:v>
                </c:pt>
                <c:pt idx="87">
                  <c:v>15.04110981891375</c:v>
                </c:pt>
                <c:pt idx="88">
                  <c:v>13.787847054241698</c:v>
                </c:pt>
                <c:pt idx="89">
                  <c:v>12.634779478881462</c:v>
                </c:pt>
                <c:pt idx="90">
                  <c:v>11.574604432857564</c:v>
                </c:pt>
                <c:pt idx="91">
                  <c:v>10.600429912619045</c:v>
                </c:pt>
                <c:pt idx="92">
                  <c:v>9.7057739541774826</c:v>
                </c:pt>
                <c:pt idx="93">
                  <c:v>8.8845587406485009</c:v>
                </c:pt>
                <c:pt idx="94">
                  <c:v>8.1311006618522796</c:v>
                </c:pt>
                <c:pt idx="95">
                  <c:v>7.440097346231779</c:v>
                </c:pt>
                <c:pt idx="96">
                  <c:v>6.806612506436732</c:v>
                </c:pt>
                <c:pt idx="97">
                  <c:v>6.22605928671807</c:v>
                </c:pt>
                <c:pt idx="98">
                  <c:v>5.6941826699715605</c:v>
                </c:pt>
                <c:pt idx="99">
                  <c:v>5.2070413921389518</c:v>
                </c:pt>
              </c:numCache>
            </c:numRef>
          </c:val>
          <c:smooth val="0"/>
          <c:extLst>
            <c:ext xmlns:c16="http://schemas.microsoft.com/office/drawing/2014/chart" uri="{C3380CC4-5D6E-409C-BE32-E72D297353CC}">
              <c16:uniqueId val="{00000000-1E6B-3248-B4D2-9CB98BC31981}"/>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1"/>
        <c:axPos val="b"/>
        <c:numFmt formatCode="#,##0" sourceLinked="1"/>
        <c:majorTickMark val="none"/>
        <c:minorTickMark val="none"/>
        <c:tickLblPos val="nextTo"/>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a:t>
            </a:r>
            <a:r>
              <a:rPr lang="en-GB"/>
              <a:t>Available ICU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'SIR GJ ML Wash Hands'!$E$5</c:f>
              <c:strCache>
                <c:ptCount val="1"/>
                <c:pt idx="0">
                  <c:v>RICU</c:v>
                </c:pt>
              </c:strCache>
            </c:strRef>
          </c:tx>
          <c:spPr>
            <a:ln w="28575" cap="rnd">
              <a:solidFill>
                <a:schemeClr val="accent4"/>
              </a:solidFill>
              <a:round/>
            </a:ln>
            <a:effectLst/>
          </c:spPr>
          <c:marker>
            <c:symbol val="none"/>
          </c:marker>
          <c:cat>
            <c:numRef>
              <c:f>'SIR GJ ML Wash Hands'!$A$6:$A$105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Wash Hands'!$E$6:$E$105</c:f>
              <c:numCache>
                <c:formatCode>#,##0.00</c:formatCode>
                <c:ptCount val="100"/>
                <c:pt idx="0">
                  <c:v>1.32E-2</c:v>
                </c:pt>
                <c:pt idx="1">
                  <c:v>1.4972601600000003E-2</c:v>
                </c:pt>
                <c:pt idx="2">
                  <c:v>1.6981996705558767E-2</c:v>
                </c:pt>
                <c:pt idx="3">
                  <c:v>1.9259460249311411E-2</c:v>
                </c:pt>
                <c:pt idx="4">
                  <c:v>2.1840295441073517E-2</c:v>
                </c:pt>
                <c:pt idx="5">
                  <c:v>2.4764323172069811E-2</c:v>
                </c:pt>
                <c:pt idx="6">
                  <c:v>2.8076422312928413E-2</c:v>
                </c:pt>
                <c:pt idx="7">
                  <c:v>3.1827123610166985E-2</c:v>
                </c:pt>
                <c:pt idx="8">
                  <c:v>3.6073259140705805E-2</c:v>
                </c:pt>
                <c:pt idx="9">
                  <c:v>4.0878668157814102E-2</c:v>
                </c:pt>
                <c:pt idx="10">
                  <c:v>4.6314958539860895E-2</c:v>
                </c:pt>
                <c:pt idx="11">
                  <c:v>5.246232079383352E-2</c:v>
                </c:pt>
                <c:pt idx="12">
                  <c:v>5.9410388497089787E-2</c:v>
                </c:pt>
                <c:pt idx="13">
                  <c:v>6.7259134978109716E-2</c:v>
                </c:pt>
                <c:pt idx="14">
                  <c:v>7.6119790699814296E-2</c:v>
                </c:pt>
                <c:pt idx="15">
                  <c:v>8.611575894262774E-2</c:v>
                </c:pt>
                <c:pt idx="16">
                  <c:v>9.7383498684860501E-2</c:v>
                </c:pt>
                <c:pt idx="17">
                  <c:v>0.11007333272365553</c:v>
                </c:pt>
                <c:pt idx="18">
                  <c:v>0.12435012575350141</c:v>
                </c:pt>
                <c:pt idx="19">
                  <c:v>0.14039376104462253</c:v>
                </c:pt>
                <c:pt idx="20">
                  <c:v>0.1583993253605453</c:v>
                </c:pt>
                <c:pt idx="21">
                  <c:v>0.17857688982185851</c:v>
                </c:pt>
                <c:pt idx="22">
                  <c:v>0.20115074985476072</c:v>
                </c:pt>
                <c:pt idx="23">
                  <c:v>0.22635796089984281</c:v>
                </c:pt>
                <c:pt idx="24">
                  <c:v>0.25444597958519372</c:v>
                </c:pt>
                <c:pt idx="25">
                  <c:v>0.28566919485673975</c:v>
                </c:pt>
                <c:pt idx="26">
                  <c:v>0.32028411352155362</c:v>
                </c:pt>
                <c:pt idx="27">
                  <c:v>0.35854295461513797</c:v>
                </c:pt>
                <c:pt idx="28">
                  <c:v>0.40068541337245211</c:v>
                </c:pt>
                <c:pt idx="29">
                  <c:v>0.44692838643365268</c:v>
                </c:pt>
                <c:pt idx="30">
                  <c:v>0.49745351472680993</c:v>
                </c:pt>
                <c:pt idx="31">
                  <c:v>0.5523925094331279</c:v>
                </c:pt>
                <c:pt idx="32">
                  <c:v>0.61181038911962027</c:v>
                </c:pt>
                <c:pt idx="33">
                  <c:v>0.67568697929530785</c:v>
                </c:pt>
                <c:pt idx="34">
                  <c:v>0.74389731024309536</c:v>
                </c:pt>
                <c:pt idx="35">
                  <c:v>0.81619188628428507</c:v>
                </c:pt>
                <c:pt idx="36">
                  <c:v>0.89217816721088095</c:v>
                </c:pt>
                <c:pt idx="37">
                  <c:v>0.97130496095548613</c:v>
                </c:pt>
                <c:pt idx="38">
                  <c:v>1.0528517178878005</c:v>
                </c:pt>
                <c:pt idx="39">
                  <c:v>1.1359248682540641</c:v>
                </c:pt>
                <c:pt idx="40">
                  <c:v>1.2194632752305348</c:v>
                </c:pt>
                <c:pt idx="41">
                  <c:v>1.30225451523424</c:v>
                </c:pt>
                <c:pt idx="42">
                  <c:v>1.3829630019664039</c:v>
                </c:pt>
                <c:pt idx="43">
                  <c:v>1.4601699500628171</c:v>
                </c:pt>
                <c:pt idx="44">
                  <c:v>1.5324239061573695</c:v>
                </c:pt>
                <c:pt idx="45">
                  <c:v>1.5982992113904229</c:v>
                </c:pt>
                <c:pt idx="46">
                  <c:v>1.656458510553503</c:v>
                </c:pt>
                <c:pt idx="47">
                  <c:v>1.7057145221649295</c:v>
                </c:pt>
                <c:pt idx="48">
                  <c:v>1.7450859337983584</c:v>
                </c:pt>
                <c:pt idx="49">
                  <c:v>1.7738426061444694</c:v>
                </c:pt>
                <c:pt idx="50">
                  <c:v>1.7915362516158628</c:v>
                </c:pt>
                <c:pt idx="51">
                  <c:v>1.7980142598324189</c:v>
                </c:pt>
                <c:pt idx="52">
                  <c:v>1.7934161285485277</c:v>
                </c:pt>
                <c:pt idx="53">
                  <c:v>1.7781537312499682</c:v>
                </c:pt>
                <c:pt idx="54">
                  <c:v>1.752878138096162</c:v>
                </c:pt>
                <c:pt idx="55">
                  <c:v>1.7184367096924571</c:v>
                </c:pt>
                <c:pt idx="56">
                  <c:v>1.6758246187196624</c:v>
                </c:pt>
                <c:pt idx="57">
                  <c:v>1.6261348495414021</c:v>
                </c:pt>
                <c:pt idx="58">
                  <c:v>1.5705101928993181</c:v>
                </c:pt>
                <c:pt idx="59">
                  <c:v>1.5100999495571241</c:v>
                </c:pt>
                <c:pt idx="60">
                  <c:v>1.4460231462718687</c:v>
                </c:pt>
                <c:pt idx="61">
                  <c:v>1.379339187275253</c:v>
                </c:pt>
                <c:pt idx="62">
                  <c:v>1.3110261101140672</c:v>
                </c:pt>
                <c:pt idx="63">
                  <c:v>1.2419660367756931</c:v>
                </c:pt>
                <c:pt idx="64">
                  <c:v>1.1729370214298571</c:v>
                </c:pt>
                <c:pt idx="65">
                  <c:v>1.1046102792423862</c:v>
                </c:pt>
                <c:pt idx="66">
                  <c:v>1.0375517052270569</c:v>
                </c:pt>
                <c:pt idx="67">
                  <c:v>0.97222662089642242</c:v>
                </c:pt>
                <c:pt idx="68">
                  <c:v>0.90900678370581967</c:v>
                </c:pt>
                <c:pt idx="69">
                  <c:v>0.84817882943299205</c:v>
                </c:pt>
                <c:pt idx="70">
                  <c:v>0.78995346717093406</c:v>
                </c:pt>
                <c:pt idx="71">
                  <c:v>0.7344748940366369</c:v>
                </c:pt>
                <c:pt idx="72">
                  <c:v>0.68183003164912359</c:v>
                </c:pt>
                <c:pt idx="73">
                  <c:v>0.63205730338271537</c:v>
                </c:pt>
                <c:pt idx="74">
                  <c:v>0.58515476834025237</c:v>
                </c:pt>
                <c:pt idx="75">
                  <c:v>0.54108750523219784</c:v>
                </c:pt>
                <c:pt idx="76">
                  <c:v>0.49979419859954083</c:v>
                </c:pt>
                <c:pt idx="77">
                  <c:v>0.46119292348917018</c:v>
                </c:pt>
                <c:pt idx="78">
                  <c:v>0.42518615541316418</c:v>
                </c:pt>
                <c:pt idx="79">
                  <c:v>0.39166505275778996</c:v>
                </c:pt>
                <c:pt idx="80">
                  <c:v>0.36051307107071762</c:v>
                </c:pt>
                <c:pt idx="81">
                  <c:v>0.33160897484172924</c:v>
                </c:pt>
                <c:pt idx="82">
                  <c:v>0.30482931415807574</c:v>
                </c:pt>
                <c:pt idx="83">
                  <c:v>0.2800504322907339</c:v>
                </c:pt>
                <c:pt idx="84">
                  <c:v>0.25715006689190134</c:v>
                </c:pt>
                <c:pt idx="85">
                  <c:v>0.23600860284877673</c:v>
                </c:pt>
                <c:pt idx="86">
                  <c:v>0.21651002953082324</c:v>
                </c:pt>
                <c:pt idx="87">
                  <c:v>0.1985426496096615</c:v>
                </c:pt>
                <c:pt idx="88">
                  <c:v>0.18199958111599041</c:v>
                </c:pt>
                <c:pt idx="89">
                  <c:v>0.16677908912123529</c:v>
                </c:pt>
                <c:pt idx="90">
                  <c:v>0.15278477851371985</c:v>
                </c:pt>
                <c:pt idx="91">
                  <c:v>0.1399256748465714</c:v>
                </c:pt>
                <c:pt idx="92">
                  <c:v>0.12811621619514277</c:v>
                </c:pt>
                <c:pt idx="93">
                  <c:v>0.11727617537656021</c:v>
                </c:pt>
                <c:pt idx="94">
                  <c:v>0.10733052873645009</c:v>
                </c:pt>
                <c:pt idx="95">
                  <c:v>9.8209284970259478E-2</c:v>
                </c:pt>
                <c:pt idx="96">
                  <c:v>8.9847285084964867E-2</c:v>
                </c:pt>
                <c:pt idx="97">
                  <c:v>8.2183982584678517E-2</c:v>
                </c:pt>
                <c:pt idx="98">
                  <c:v>7.51632112436246E-2</c:v>
                </c:pt>
                <c:pt idx="99">
                  <c:v>6.8732946376234158E-2</c:v>
                </c:pt>
              </c:numCache>
            </c:numRef>
          </c:val>
          <c:smooth val="0"/>
          <c:extLst>
            <c:ext xmlns:c16="http://schemas.microsoft.com/office/drawing/2014/chart" uri="{C3380CC4-5D6E-409C-BE32-E72D297353CC}">
              <c16:uniqueId val="{00000000-FDB1-7244-80BB-E0D70718368A}"/>
            </c:ext>
          </c:extLst>
        </c:ser>
        <c:ser>
          <c:idx val="4"/>
          <c:order val="1"/>
          <c:tx>
            <c:strRef>
              <c:f>'SIR GJ ML Wash Hands'!$F$5</c:f>
              <c:strCache>
                <c:ptCount val="1"/>
                <c:pt idx="0">
                  <c:v>AICU</c:v>
                </c:pt>
              </c:strCache>
            </c:strRef>
          </c:tx>
          <c:spPr>
            <a:ln w="28575" cap="rnd">
              <a:solidFill>
                <a:schemeClr val="accent5"/>
              </a:solidFill>
              <a:round/>
            </a:ln>
            <a:effectLst/>
          </c:spPr>
          <c:marker>
            <c:symbol val="none"/>
          </c:marker>
          <c:cat>
            <c:numRef>
              <c:f>'SIR GJ ML Wash Hands'!$A$6:$A$105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Wash Hands'!$F$6:$F$105</c:f>
              <c:numCache>
                <c:formatCode>#,##0.00</c:formatCode>
                <c:ptCount val="100"/>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0.25</c:v>
                </c:pt>
                <c:pt idx="60">
                  <c:v>0.25</c:v>
                </c:pt>
                <c:pt idx="61">
                  <c:v>0.25</c:v>
                </c:pt>
                <c:pt idx="62">
                  <c:v>0.25</c:v>
                </c:pt>
                <c:pt idx="63">
                  <c:v>0.25</c:v>
                </c:pt>
                <c:pt idx="64">
                  <c:v>0.25</c:v>
                </c:pt>
                <c:pt idx="65">
                  <c:v>0.25</c:v>
                </c:pt>
                <c:pt idx="66">
                  <c:v>0.25</c:v>
                </c:pt>
                <c:pt idx="67">
                  <c:v>0.25</c:v>
                </c:pt>
                <c:pt idx="68">
                  <c:v>0.25</c:v>
                </c:pt>
                <c:pt idx="69">
                  <c:v>0.25</c:v>
                </c:pt>
                <c:pt idx="70">
                  <c:v>0.25</c:v>
                </c:pt>
                <c:pt idx="71">
                  <c:v>0.25</c:v>
                </c:pt>
                <c:pt idx="72">
                  <c:v>0.25</c:v>
                </c:pt>
                <c:pt idx="73">
                  <c:v>0.25</c:v>
                </c:pt>
                <c:pt idx="74">
                  <c:v>0.25</c:v>
                </c:pt>
                <c:pt idx="75">
                  <c:v>0.25</c:v>
                </c:pt>
                <c:pt idx="76">
                  <c:v>0.25</c:v>
                </c:pt>
                <c:pt idx="77">
                  <c:v>0.25</c:v>
                </c:pt>
                <c:pt idx="78">
                  <c:v>0.25</c:v>
                </c:pt>
                <c:pt idx="79">
                  <c:v>0.25</c:v>
                </c:pt>
                <c:pt idx="80">
                  <c:v>0.25</c:v>
                </c:pt>
                <c:pt idx="81">
                  <c:v>0.25</c:v>
                </c:pt>
                <c:pt idx="82">
                  <c:v>0.25</c:v>
                </c:pt>
                <c:pt idx="83">
                  <c:v>0.25</c:v>
                </c:pt>
                <c:pt idx="84">
                  <c:v>0.25</c:v>
                </c:pt>
                <c:pt idx="85">
                  <c:v>0.25</c:v>
                </c:pt>
                <c:pt idx="86">
                  <c:v>0.25</c:v>
                </c:pt>
                <c:pt idx="87">
                  <c:v>0.25</c:v>
                </c:pt>
                <c:pt idx="88">
                  <c:v>0.25</c:v>
                </c:pt>
                <c:pt idx="89">
                  <c:v>0.25</c:v>
                </c:pt>
                <c:pt idx="90">
                  <c:v>0.25</c:v>
                </c:pt>
                <c:pt idx="91">
                  <c:v>0.25</c:v>
                </c:pt>
                <c:pt idx="92">
                  <c:v>0.25</c:v>
                </c:pt>
                <c:pt idx="93">
                  <c:v>0.25</c:v>
                </c:pt>
                <c:pt idx="94">
                  <c:v>0.25</c:v>
                </c:pt>
                <c:pt idx="95">
                  <c:v>0.25</c:v>
                </c:pt>
                <c:pt idx="96">
                  <c:v>0.25</c:v>
                </c:pt>
                <c:pt idx="97">
                  <c:v>0.25</c:v>
                </c:pt>
                <c:pt idx="98">
                  <c:v>0.25</c:v>
                </c:pt>
                <c:pt idx="99">
                  <c:v>0.25</c:v>
                </c:pt>
              </c:numCache>
            </c:numRef>
          </c:val>
          <c:smooth val="0"/>
          <c:extLst>
            <c:ext xmlns:c16="http://schemas.microsoft.com/office/drawing/2014/chart" uri="{C3380CC4-5D6E-409C-BE32-E72D297353CC}">
              <c16:uniqueId val="{00000001-FDB1-7244-80BB-E0D70718368A}"/>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Social Distancing'!$B$5</c:f>
              <c:strCache>
                <c:ptCount val="1"/>
                <c:pt idx="0">
                  <c:v>S</c:v>
                </c:pt>
              </c:strCache>
            </c:strRef>
          </c:tx>
          <c:spPr>
            <a:ln w="28575" cap="rnd">
              <a:solidFill>
                <a:schemeClr val="accent1"/>
              </a:solidFill>
              <a:round/>
            </a:ln>
            <a:effectLst/>
          </c:spPr>
          <c:marker>
            <c:symbol val="none"/>
          </c:marker>
          <c:val>
            <c:numRef>
              <c:f>'SIR Social Distancing'!$B$6:$B$370</c:f>
              <c:numCache>
                <c:formatCode>#,##0.00</c:formatCode>
                <c:ptCount val="365"/>
                <c:pt idx="0">
                  <c:v>999</c:v>
                </c:pt>
                <c:pt idx="1">
                  <c:v>998.8152</c:v>
                </c:pt>
                <c:pt idx="2">
                  <c:v>998.62474339813014</c:v>
                </c:pt>
                <c:pt idx="3">
                  <c:v>998.42846467778406</c:v>
                </c:pt>
                <c:pt idx="4">
                  <c:v>998.22619396182699</c:v>
                </c:pt>
                <c:pt idx="5">
                  <c:v>998.01775692860724</c:v>
                </c:pt>
                <c:pt idx="6">
                  <c:v>997.80297472844507</c:v>
                </c:pt>
                <c:pt idx="7">
                  <c:v>997.58166390077986</c:v>
                </c:pt>
                <c:pt idx="8">
                  <c:v>997.3536362921717</c:v>
                </c:pt>
                <c:pt idx="9">
                  <c:v>997.11869897536542</c:v>
                </c:pt>
                <c:pt idx="10">
                  <c:v>996.87665416964103</c:v>
                </c:pt>
                <c:pt idx="11">
                  <c:v>996.62729916268881</c:v>
                </c:pt>
                <c:pt idx="12">
                  <c:v>996.37042623426362</c:v>
                </c:pt>
                <c:pt idx="13">
                  <c:v>996.1058225818889</c:v>
                </c:pt>
                <c:pt idx="14">
                  <c:v>995.8332702488982</c:v>
                </c:pt>
                <c:pt idx="15">
                  <c:v>995.55254605511959</c:v>
                </c:pt>
                <c:pt idx="16">
                  <c:v>995.2634215305269</c:v>
                </c:pt>
                <c:pt idx="17">
                  <c:v>994.96566285220081</c:v>
                </c:pt>
                <c:pt idx="18">
                  <c:v>994.65903078496149</c:v>
                </c:pt>
                <c:pt idx="19">
                  <c:v>994.34328062605618</c:v>
                </c:pt>
                <c:pt idx="20">
                  <c:v>994.01816215430426</c:v>
                </c:pt>
                <c:pt idx="21">
                  <c:v>993.68341958412464</c:v>
                </c:pt>
                <c:pt idx="22">
                  <c:v>993.3387915248926</c:v>
                </c:pt>
                <c:pt idx="23">
                  <c:v>992.98401094609346</c:v>
                </c:pt>
                <c:pt idx="24">
                  <c:v>992.61880514876566</c:v>
                </c:pt>
                <c:pt idx="25">
                  <c:v>992.242895743747</c:v>
                </c:pt>
                <c:pt idx="26">
                  <c:v>991.85599863726168</c:v>
                </c:pt>
                <c:pt idx="27">
                  <c:v>991.45782402441012</c:v>
                </c:pt>
                <c:pt idx="28">
                  <c:v>991.04807639114551</c:v>
                </c:pt>
                <c:pt idx="29">
                  <c:v>990.6264545253465</c:v>
                </c:pt>
                <c:pt idx="30">
                  <c:v>990.19265153761728</c:v>
                </c:pt>
                <c:pt idx="31">
                  <c:v>989.7463548924718</c:v>
                </c:pt>
                <c:pt idx="32">
                  <c:v>989.2872464505798</c:v>
                </c:pt>
                <c:pt idx="33">
                  <c:v>988.8150025227759</c:v>
                </c:pt>
                <c:pt idx="34">
                  <c:v>988.32929393655513</c:v>
                </c:pt>
                <c:pt idx="35">
                  <c:v>987.82978611579881</c:v>
                </c:pt>
                <c:pt idx="36">
                  <c:v>987.31613917449511</c:v>
                </c:pt>
                <c:pt idx="37">
                  <c:v>986.78800802523688</c:v>
                </c:pt>
                <c:pt idx="38">
                  <c:v>986.24504250329801</c:v>
                </c:pt>
                <c:pt idx="39">
                  <c:v>985.68688750710339</c:v>
                </c:pt>
                <c:pt idx="40">
                  <c:v>985.1131831559228</c:v>
                </c:pt>
                <c:pt idx="41">
                  <c:v>984.52356496563038</c:v>
                </c:pt>
                <c:pt idx="42">
                  <c:v>983.91766404337989</c:v>
                </c:pt>
                <c:pt idx="43">
                  <c:v>983.29510730205163</c:v>
                </c:pt>
                <c:pt idx="44">
                  <c:v>982.65551769533204</c:v>
                </c:pt>
                <c:pt idx="45">
                  <c:v>981.99851447428409</c:v>
                </c:pt>
                <c:pt idx="46">
                  <c:v>981.32371346626417</c:v>
                </c:pt>
                <c:pt idx="47">
                  <c:v>980.63072737703146</c:v>
                </c:pt>
                <c:pt idx="48">
                  <c:v>979.91916611688407</c:v>
                </c:pt>
                <c:pt idx="49">
                  <c:v>979.18863715163639</c:v>
                </c:pt>
                <c:pt idx="50">
                  <c:v>978.43874587923165</c:v>
                </c:pt>
                <c:pt idx="51">
                  <c:v>977.6690960327503</c:v>
                </c:pt>
                <c:pt idx="52">
                  <c:v>976.87929011054428</c:v>
                </c:pt>
                <c:pt idx="53">
                  <c:v>976.06892983418118</c:v>
                </c:pt>
                <c:pt idx="54">
                  <c:v>975.2376166348364</c:v>
                </c:pt>
                <c:pt idx="55">
                  <c:v>974.38495216871308</c:v>
                </c:pt>
                <c:pt idx="56">
                  <c:v>973.51053886200646</c:v>
                </c:pt>
                <c:pt idx="57">
                  <c:v>972.61398048585613</c:v>
                </c:pt>
                <c:pt idx="58">
                  <c:v>971.694882761651</c:v>
                </c:pt>
                <c:pt idx="59">
                  <c:v>970.75285399695849</c:v>
                </c:pt>
                <c:pt idx="60">
                  <c:v>969.78750575225365</c:v>
                </c:pt>
                <c:pt idx="61">
                  <c:v>968.79845353851499</c:v>
                </c:pt>
                <c:pt idx="62">
                  <c:v>967.78531754563483</c:v>
                </c:pt>
                <c:pt idx="63">
                  <c:v>966.74772340146569</c:v>
                </c:pt>
                <c:pt idx="64">
                  <c:v>965.68530296118604</c:v>
                </c:pt>
                <c:pt idx="65">
                  <c:v>964.59769512652133</c:v>
                </c:pt>
                <c:pt idx="66">
                  <c:v>963.48454669420084</c:v>
                </c:pt>
                <c:pt idx="67">
                  <c:v>962.34551323286064</c:v>
                </c:pt>
                <c:pt idx="68">
                  <c:v>961.18025998743053</c:v>
                </c:pt>
                <c:pt idx="69">
                  <c:v>959.98846280985504</c:v>
                </c:pt>
                <c:pt idx="70">
                  <c:v>958.76980911480564</c:v>
                </c:pt>
                <c:pt idx="71">
                  <c:v>957.52399885883972</c:v>
                </c:pt>
                <c:pt idx="72">
                  <c:v>956.25074554125126</c:v>
                </c:pt>
                <c:pt idx="73">
                  <c:v>954.94977722464421</c:v>
                </c:pt>
                <c:pt idx="74">
                  <c:v>953.62083757303685</c:v>
                </c:pt>
                <c:pt idx="75">
                  <c:v>952.26368690507979</c:v>
                </c:pt>
                <c:pt idx="76">
                  <c:v>950.87810325974237</c:v>
                </c:pt>
                <c:pt idx="77">
                  <c:v>949.46388347158995</c:v>
                </c:pt>
                <c:pt idx="78">
                  <c:v>948.02084425254509</c:v>
                </c:pt>
                <c:pt idx="79">
                  <c:v>946.54882327679479</c:v>
                </c:pt>
                <c:pt idx="80">
                  <c:v>945.0476802652812</c:v>
                </c:pt>
                <c:pt idx="81">
                  <c:v>943.5172980659903</c:v>
                </c:pt>
                <c:pt idx="82">
                  <c:v>941.95758372604155</c:v>
                </c:pt>
                <c:pt idx="83">
                  <c:v>940.3684695513756</c:v>
                </c:pt>
                <c:pt idx="84">
                  <c:v>938.74991414964552</c:v>
                </c:pt>
                <c:pt idx="85">
                  <c:v>937.10190345173953</c:v>
                </c:pt>
                <c:pt idx="86">
                  <c:v>935.42445170719998</c:v>
                </c:pt>
                <c:pt idx="87">
                  <c:v>933.71760244866289</c:v>
                </c:pt>
                <c:pt idx="88">
                  <c:v>931.98142942031939</c:v>
                </c:pt>
                <c:pt idx="89">
                  <c:v>930.21603746530616</c:v>
                </c:pt>
                <c:pt idx="90">
                  <c:v>928.42156336685866</c:v>
                </c:pt>
                <c:pt idx="91">
                  <c:v>926.59817663802198</c:v>
                </c:pt>
                <c:pt idx="92">
                  <c:v>924.74608025470229</c:v>
                </c:pt>
                <c:pt idx="93">
                  <c:v>922.86551132686463</c:v>
                </c:pt>
                <c:pt idx="94">
                  <c:v>920.95674170274117</c:v>
                </c:pt>
                <c:pt idx="95">
                  <c:v>919.02007850100756</c:v>
                </c:pt>
                <c:pt idx="96">
                  <c:v>917.05586456601816</c:v>
                </c:pt>
                <c:pt idx="97">
                  <c:v>915.0644788413631</c:v>
                </c:pt>
                <c:pt idx="98">
                  <c:v>913.04633665722076</c:v>
                </c:pt>
                <c:pt idx="99">
                  <c:v>911.00188992723292</c:v>
                </c:pt>
                <c:pt idx="100">
                  <c:v>908.93162725092247</c:v>
                </c:pt>
                <c:pt idx="101">
                  <c:v>906.83607391800592</c:v>
                </c:pt>
                <c:pt idx="102">
                  <c:v>904.71579181132677</c:v>
                </c:pt>
                <c:pt idx="103">
                  <c:v>902.57137920554499</c:v>
                </c:pt>
                <c:pt idx="104">
                  <c:v>900.4034704591661</c:v>
                </c:pt>
                <c:pt idx="105">
                  <c:v>898.21273559797351</c:v>
                </c:pt>
                <c:pt idx="106">
                  <c:v>895.99987978844024</c:v>
                </c:pt>
                <c:pt idx="107">
                  <c:v>893.76564270023891</c:v>
                </c:pt>
                <c:pt idx="108">
                  <c:v>891.51079775753237</c:v>
                </c:pt>
                <c:pt idx="109">
                  <c:v>889.2361512793151</c:v>
                </c:pt>
                <c:pt idx="110">
                  <c:v>886.94254150967879</c:v>
                </c:pt>
                <c:pt idx="111">
                  <c:v>884.63083753949024</c:v>
                </c:pt>
                <c:pt idx="112">
                  <c:v>882.30193812159052</c:v>
                </c:pt>
                <c:pt idx="113">
                  <c:v>879.95677038224846</c:v>
                </c:pt>
                <c:pt idx="114">
                  <c:v>877.59628843222026</c:v>
                </c:pt>
                <c:pt idx="115">
                  <c:v>875.22147188137626</c:v>
                </c:pt>
                <c:pt idx="116">
                  <c:v>872.83332426145114</c:v>
                </c:pt>
                <c:pt idx="117">
                  <c:v>870.43287136204776</c:v>
                </c:pt>
                <c:pt idx="118">
                  <c:v>868.02115948557127</c:v>
                </c:pt>
                <c:pt idx="119">
                  <c:v>865.59925362728836</c:v>
                </c:pt>
                <c:pt idx="120">
                  <c:v>863.16823558718454</c:v>
                </c:pt>
                <c:pt idx="121">
                  <c:v>860.72920202073192</c:v>
                </c:pt>
                <c:pt idx="122">
                  <c:v>858.28326243607103</c:v>
                </c:pt>
                <c:pt idx="123">
                  <c:v>855.83153714545517</c:v>
                </c:pt>
                <c:pt idx="124">
                  <c:v>853.37515517909412</c:v>
                </c:pt>
                <c:pt idx="125">
                  <c:v>850.91525216976879</c:v>
                </c:pt>
                <c:pt idx="126">
                  <c:v>848.45296821676334</c:v>
                </c:pt>
                <c:pt idx="127">
                  <c:v>845.98944573777771</c:v>
                </c:pt>
                <c:pt idx="128">
                  <c:v>843.52582731753716</c:v>
                </c:pt>
                <c:pt idx="129">
                  <c:v>841.06325356180992</c:v>
                </c:pt>
                <c:pt idx="130">
                  <c:v>838.6028609654752</c:v>
                </c:pt>
                <c:pt idx="131">
                  <c:v>836.14577980315642</c:v>
                </c:pt>
                <c:pt idx="132">
                  <c:v>833.6931320507482</c:v>
                </c:pt>
                <c:pt idx="133">
                  <c:v>831.24602934592326</c:v>
                </c:pt>
                <c:pt idx="134">
                  <c:v>828.80557099540852</c:v>
                </c:pt>
                <c:pt idx="135">
                  <c:v>826.37284203647357</c:v>
                </c:pt>
                <c:pt idx="136">
                  <c:v>823.94891135968339</c:v>
                </c:pt>
                <c:pt idx="137">
                  <c:v>821.53482989953034</c:v>
                </c:pt>
                <c:pt idx="138">
                  <c:v>819.13162889908926</c:v>
                </c:pt>
                <c:pt idx="139">
                  <c:v>816.74031825433474</c:v>
                </c:pt>
                <c:pt idx="140">
                  <c:v>814.36188494322619</c:v>
                </c:pt>
                <c:pt idx="141">
                  <c:v>811.99729154411239</c:v>
                </c:pt>
                <c:pt idx="142">
                  <c:v>809.64747484743521</c:v>
                </c:pt>
                <c:pt idx="143">
                  <c:v>807.31334456412776</c:v>
                </c:pt>
                <c:pt idx="144">
                  <c:v>804.99578213351435</c:v>
                </c:pt>
                <c:pt idx="145">
                  <c:v>802.69563963292705</c:v>
                </c:pt>
                <c:pt idx="146">
                  <c:v>800.41373879066725</c:v>
                </c:pt>
                <c:pt idx="147">
                  <c:v>798.15087010336333</c:v>
                </c:pt>
                <c:pt idx="148">
                  <c:v>795.90779205820763</c:v>
                </c:pt>
                <c:pt idx="149">
                  <c:v>793.68523046001019</c:v>
                </c:pt>
                <c:pt idx="150">
                  <c:v>791.48387786247895</c:v>
                </c:pt>
                <c:pt idx="151">
                  <c:v>789.3043931026325</c:v>
                </c:pt>
                <c:pt idx="152">
                  <c:v>787.14740093677835</c:v>
                </c:pt>
                <c:pt idx="153">
                  <c:v>785.01349177604129</c:v>
                </c:pt>
                <c:pt idx="154">
                  <c:v>782.90322151901751</c:v>
                </c:pt>
                <c:pt idx="155">
                  <c:v>780.81711147874682</c:v>
                </c:pt>
                <c:pt idx="156">
                  <c:v>778.75564840085417</c:v>
                </c:pt>
                <c:pt idx="157">
                  <c:v>776.71928456940259</c:v>
                </c:pt>
                <c:pt idx="158">
                  <c:v>774.70843799672798</c:v>
                </c:pt>
                <c:pt idx="159">
                  <c:v>772.72349269329186</c:v>
                </c:pt>
                <c:pt idx="160">
                  <c:v>770.76479901338951</c:v>
                </c:pt>
                <c:pt idx="161">
                  <c:v>768.83267407238748</c:v>
                </c:pt>
                <c:pt idx="162">
                  <c:v>766.92740223103806</c:v>
                </c:pt>
                <c:pt idx="163">
                  <c:v>765.04923564232274</c:v>
                </c:pt>
                <c:pt idx="164">
                  <c:v>763.19839485621617</c:v>
                </c:pt>
                <c:pt idx="165">
                  <c:v>761.37506947773011</c:v>
                </c:pt>
                <c:pt idx="166">
                  <c:v>759.5794188735963</c:v>
                </c:pt>
                <c:pt idx="167">
                  <c:v>757.81157292297087</c:v>
                </c:pt>
                <c:pt idx="168">
                  <c:v>756.07163280759539</c:v>
                </c:pt>
                <c:pt idx="169">
                  <c:v>754.35967183692105</c:v>
                </c:pt>
                <c:pt idx="170">
                  <c:v>752.67573630379911</c:v>
                </c:pt>
                <c:pt idx="171">
                  <c:v>751.0198463664525</c:v>
                </c:pt>
                <c:pt idx="172">
                  <c:v>749.39199695257503</c:v>
                </c:pt>
                <c:pt idx="173">
                  <c:v>747.79215868154813</c:v>
                </c:pt>
                <c:pt idx="174">
                  <c:v>746.2202788009231</c:v>
                </c:pt>
                <c:pt idx="175">
                  <c:v>744.67628213348519</c:v>
                </c:pt>
                <c:pt idx="176">
                  <c:v>743.16007203139077</c:v>
                </c:pt>
                <c:pt idx="177">
                  <c:v>741.67153133405338</c:v>
                </c:pt>
                <c:pt idx="178">
                  <c:v>740.21052332664306</c:v>
                </c:pt>
                <c:pt idx="179">
                  <c:v>738.77689269625284</c:v>
                </c:pt>
                <c:pt idx="180">
                  <c:v>737.37046648298258</c:v>
                </c:pt>
                <c:pt idx="181">
                  <c:v>735.99105502338261</c:v>
                </c:pt>
                <c:pt idx="182">
                  <c:v>734.63845288389359</c:v>
                </c:pt>
                <c:pt idx="183">
                  <c:v>733.31243978210898</c:v>
                </c:pt>
                <c:pt idx="184">
                  <c:v>732.01278149387724</c:v>
                </c:pt>
                <c:pt idx="185">
                  <c:v>730.73923074444201</c:v>
                </c:pt>
                <c:pt idx="186">
                  <c:v>729.49152808200063</c:v>
                </c:pt>
                <c:pt idx="187">
                  <c:v>728.26940273223363</c:v>
                </c:pt>
                <c:pt idx="188">
                  <c:v>727.0725734325265</c:v>
                </c:pt>
                <c:pt idx="189">
                  <c:v>725.90074924476608</c:v>
                </c:pt>
                <c:pt idx="190">
                  <c:v>724.75363034574843</c:v>
                </c:pt>
                <c:pt idx="191">
                  <c:v>723.63090879438187</c:v>
                </c:pt>
                <c:pt idx="192">
                  <c:v>722.53226927500884</c:v>
                </c:pt>
                <c:pt idx="193">
                  <c:v>721.45738981630075</c:v>
                </c:pt>
                <c:pt idx="194">
                  <c:v>720.40594248530624</c:v>
                </c:pt>
                <c:pt idx="195">
                  <c:v>719.37759405634733</c:v>
                </c:pt>
                <c:pt idx="196">
                  <c:v>718.3720066545668</c:v>
                </c:pt>
                <c:pt idx="197">
                  <c:v>717.38883837403262</c:v>
                </c:pt>
                <c:pt idx="198">
                  <c:v>716.42774387039628</c:v>
                </c:pt>
                <c:pt idx="199">
                  <c:v>715.48837492818768</c:v>
                </c:pt>
                <c:pt idx="200">
                  <c:v>714.57038100291049</c:v>
                </c:pt>
                <c:pt idx="201">
                  <c:v>713.67340973816931</c:v>
                </c:pt>
                <c:pt idx="202">
                  <c:v>712.79710745812861</c:v>
                </c:pt>
                <c:pt idx="203">
                  <c:v>711.94111963565877</c:v>
                </c:pt>
                <c:pt idx="204">
                  <c:v>711.10509133657922</c:v>
                </c:pt>
                <c:pt idx="205">
                  <c:v>710.28866764045267</c:v>
                </c:pt>
                <c:pt idx="206">
                  <c:v>709.49149403842637</c:v>
                </c:pt>
                <c:pt idx="207">
                  <c:v>708.71321680865151</c:v>
                </c:pt>
                <c:pt idx="208">
                  <c:v>707.95348336984216</c:v>
                </c:pt>
                <c:pt idx="209">
                  <c:v>707.21194261355993</c:v>
                </c:pt>
                <c:pt idx="210">
                  <c:v>706.4882452158339</c:v>
                </c:pt>
                <c:pt idx="211">
                  <c:v>705.78204392873931</c:v>
                </c:pt>
                <c:pt idx="212">
                  <c:v>705.09299385257623</c:v>
                </c:pt>
                <c:pt idx="213">
                  <c:v>704.42075268929443</c:v>
                </c:pt>
                <c:pt idx="214">
                  <c:v>703.76498097782144</c:v>
                </c:pt>
                <c:pt idx="215">
                  <c:v>703.12534231195252</c:v>
                </c:pt>
                <c:pt idx="216">
                  <c:v>702.5015035414616</c:v>
                </c:pt>
                <c:pt idx="217">
                  <c:v>701.89313495709314</c:v>
                </c:pt>
                <c:pt idx="218">
                  <c:v>701.29991046008831</c:v>
                </c:pt>
                <c:pt idx="219">
                  <c:v>700.72150771689542</c:v>
                </c:pt>
                <c:pt idx="220">
                  <c:v>700.15760829970623</c:v>
                </c:pt>
                <c:pt idx="221">
                  <c:v>699.60789781344954</c:v>
                </c:pt>
                <c:pt idx="222">
                  <c:v>699.07206600986478</c:v>
                </c:pt>
                <c:pt idx="223">
                  <c:v>698.54980688926605</c:v>
                </c:pt>
                <c:pt idx="224">
                  <c:v>698.0408187905922</c:v>
                </c:pt>
                <c:pt idx="225">
                  <c:v>697.54480447032859</c:v>
                </c:pt>
                <c:pt idx="226">
                  <c:v>697.06147117086755</c:v>
                </c:pt>
                <c:pt idx="227">
                  <c:v>696.59053067886248</c:v>
                </c:pt>
                <c:pt idx="228">
                  <c:v>696.13169937411283</c:v>
                </c:pt>
                <c:pt idx="229">
                  <c:v>695.68469826950252</c:v>
                </c:pt>
                <c:pt idx="230">
                  <c:v>695.24925304249666</c:v>
                </c:pt>
                <c:pt idx="231">
                  <c:v>694.82509405868552</c:v>
                </c:pt>
                <c:pt idx="232">
                  <c:v>694.41195638784711</c:v>
                </c:pt>
                <c:pt idx="233">
                  <c:v>694.00957981298507</c:v>
                </c:pt>
                <c:pt idx="234">
                  <c:v>693.61770883277768</c:v>
                </c:pt>
                <c:pt idx="235">
                  <c:v>693.23609265786149</c:v>
                </c:pt>
                <c:pt idx="236">
                  <c:v>692.8644852013532</c:v>
                </c:pt>
                <c:pt idx="237">
                  <c:v>692.50264506399867</c:v>
                </c:pt>
                <c:pt idx="238">
                  <c:v>692.15033551432055</c:v>
                </c:pt>
                <c:pt idx="239">
                  <c:v>691.80732446412117</c:v>
                </c:pt>
                <c:pt idx="240">
                  <c:v>691.47338443968056</c:v>
                </c:pt>
                <c:pt idx="241">
                  <c:v>691.14829254897529</c:v>
                </c:pt>
                <c:pt idx="242">
                  <c:v>690.8318304452273</c:v>
                </c:pt>
                <c:pt idx="243">
                  <c:v>690.52378428707834</c:v>
                </c:pt>
                <c:pt idx="244">
                  <c:v>690.223944695672</c:v>
                </c:pt>
                <c:pt idx="245">
                  <c:v>689.93210670890858</c:v>
                </c:pt>
                <c:pt idx="246">
                  <c:v>689.64806973312864</c:v>
                </c:pt>
                <c:pt idx="247">
                  <c:v>689.3716374924644</c:v>
                </c:pt>
                <c:pt idx="248">
                  <c:v>689.10261797608803</c:v>
                </c:pt>
                <c:pt idx="249">
                  <c:v>688.84082338357223</c:v>
                </c:pt>
                <c:pt idx="250">
                  <c:v>688.5860700685671</c:v>
                </c:pt>
                <c:pt idx="251">
                  <c:v>688.33817848098658</c:v>
                </c:pt>
                <c:pt idx="252">
                  <c:v>688.09697310788624</c:v>
                </c:pt>
                <c:pt idx="253">
                  <c:v>687.86228241320316</c:v>
                </c:pt>
                <c:pt idx="254">
                  <c:v>687.63393877652027</c:v>
                </c:pt>
                <c:pt idx="255">
                  <c:v>687.41177843100559</c:v>
                </c:pt>
                <c:pt idx="256">
                  <c:v>687.19564140067018</c:v>
                </c:pt>
                <c:pt idx="257">
                  <c:v>686.98537143707665</c:v>
                </c:pt>
                <c:pt idx="258">
                  <c:v>686.78081595562458</c:v>
                </c:pt>
                <c:pt idx="259">
                  <c:v>686.58182597152938</c:v>
                </c:pt>
                <c:pt idx="260">
                  <c:v>686.38825603560349</c:v>
                </c:pt>
                <c:pt idx="261">
                  <c:v>686.19996416994184</c:v>
                </c:pt>
                <c:pt idx="262">
                  <c:v>686.01681180360697</c:v>
                </c:pt>
                <c:pt idx="263">
                  <c:v>685.83866370840099</c:v>
                </c:pt>
                <c:pt idx="264">
                  <c:v>685.6653879348064</c:v>
                </c:pt>
                <c:pt idx="265">
                  <c:v>685.49685574817227</c:v>
                </c:pt>
                <c:pt idx="266">
                  <c:v>685.33294156521424</c:v>
                </c:pt>
                <c:pt idx="267">
                  <c:v>685.17352289089433</c:v>
                </c:pt>
                <c:pt idx="268">
                  <c:v>685.01848025573895</c:v>
                </c:pt>
                <c:pt idx="269">
                  <c:v>684.86769715364983</c:v>
                </c:pt>
                <c:pt idx="270">
                  <c:v>684.72105998025802</c:v>
                </c:pt>
                <c:pt idx="271">
                  <c:v>684.57845797186587</c:v>
                </c:pt>
                <c:pt idx="272">
                  <c:v>684.43978314501862</c:v>
                </c:pt>
                <c:pt idx="273">
                  <c:v>684.30493023674342</c:v>
                </c:pt>
                <c:pt idx="274">
                  <c:v>684.17379664548866</c:v>
                </c:pt>
                <c:pt idx="275">
                  <c:v>684.04628237279496</c:v>
                </c:pt>
                <c:pt idx="276">
                  <c:v>683.92228996572396</c:v>
                </c:pt>
                <c:pt idx="277">
                  <c:v>683.80172446006975</c:v>
                </c:pt>
                <c:pt idx="278">
                  <c:v>683.68449332437308</c:v>
                </c:pt>
                <c:pt idx="279">
                  <c:v>683.57050640475779</c:v>
                </c:pt>
                <c:pt idx="280">
                  <c:v>683.45967587060477</c:v>
                </c:pt>
                <c:pt idx="281">
                  <c:v>683.35191616107716</c:v>
                </c:pt>
                <c:pt idx="282">
                  <c:v>683.24714393250804</c:v>
                </c:pt>
                <c:pt idx="283">
                  <c:v>683.14527800665974</c:v>
                </c:pt>
                <c:pt idx="284">
                  <c:v>683.04623931986259</c:v>
                </c:pt>
                <c:pt idx="285">
                  <c:v>682.94995087303789</c:v>
                </c:pt>
                <c:pt idx="286">
                  <c:v>682.85633768260959</c:v>
                </c:pt>
                <c:pt idx="287">
                  <c:v>682.7653267323069</c:v>
                </c:pt>
                <c:pt idx="288">
                  <c:v>682.67684692585772</c:v>
                </c:pt>
                <c:pt idx="289">
                  <c:v>682.59082904057414</c:v>
                </c:pt>
                <c:pt idx="290">
                  <c:v>682.50720568182669</c:v>
                </c:pt>
                <c:pt idx="291">
                  <c:v>682.42591123840521</c:v>
                </c:pt>
                <c:pt idx="292">
                  <c:v>682.34688183876233</c:v>
                </c:pt>
                <c:pt idx="293">
                  <c:v>682.27005530813472</c:v>
                </c:pt>
                <c:pt idx="294">
                  <c:v>682.19537112653575</c:v>
                </c:pt>
                <c:pt idx="295">
                  <c:v>682.12277038761408</c:v>
                </c:pt>
                <c:pt idx="296">
                  <c:v>682.05219575836963</c:v>
                </c:pt>
                <c:pt idx="297">
                  <c:v>681.98359143971982</c:v>
                </c:pt>
                <c:pt idx="298">
                  <c:v>681.91690312790672</c:v>
                </c:pt>
                <c:pt idx="299">
                  <c:v>681.8520779767365</c:v>
                </c:pt>
                <c:pt idx="300">
                  <c:v>681.78906456064124</c:v>
                </c:pt>
                <c:pt idx="301">
                  <c:v>681.72781283855284</c:v>
                </c:pt>
                <c:pt idx="302">
                  <c:v>681.66827411857901</c:v>
                </c:pt>
                <c:pt idx="303">
                  <c:v>681.61040102346942</c:v>
                </c:pt>
                <c:pt idx="304">
                  <c:v>681.55414745686221</c:v>
                </c:pt>
                <c:pt idx="305">
                  <c:v>681.49946857029795</c:v>
                </c:pt>
                <c:pt idx="306">
                  <c:v>681.44632073099035</c:v>
                </c:pt>
                <c:pt idx="307">
                  <c:v>681.39466149034206</c:v>
                </c:pt>
                <c:pt idx="308">
                  <c:v>681.34444955319168</c:v>
                </c:pt>
                <c:pt idx="309">
                  <c:v>681.29564474778226</c:v>
                </c:pt>
                <c:pt idx="310">
                  <c:v>681.24820799643715</c:v>
                </c:pt>
                <c:pt idx="311">
                  <c:v>681.20210128693168</c:v>
                </c:pt>
                <c:pt idx="312">
                  <c:v>681.15728764454786</c:v>
                </c:pt>
                <c:pt idx="313">
                  <c:v>681.11373110479963</c:v>
                </c:pt>
                <c:pt idx="314">
                  <c:v>681.0713966868168</c:v>
                </c:pt>
                <c:pt idx="315">
                  <c:v>681.03025036737404</c:v>
                </c:pt>
                <c:pt idx="316">
                  <c:v>680.99025905555379</c:v>
                </c:pt>
                <c:pt idx="317">
                  <c:v>680.95139056802941</c:v>
                </c:pt>
                <c:pt idx="318">
                  <c:v>680.91361360495728</c:v>
                </c:pt>
                <c:pt idx="319">
                  <c:v>680.87689772646479</c:v>
                </c:pt>
                <c:pt idx="320">
                  <c:v>680.84121332972268</c:v>
                </c:pt>
                <c:pt idx="321">
                  <c:v>680.80653162658894</c:v>
                </c:pt>
                <c:pt idx="322">
                  <c:v>680.77282462181256</c:v>
                </c:pt>
                <c:pt idx="323">
                  <c:v>680.74006509178594</c:v>
                </c:pt>
                <c:pt idx="324">
                  <c:v>680.70822656383257</c:v>
                </c:pt>
                <c:pt idx="325">
                  <c:v>680.67728329602005</c:v>
                </c:pt>
                <c:pt idx="326">
                  <c:v>680.64721025748611</c:v>
                </c:pt>
                <c:pt idx="327">
                  <c:v>680.61798310926611</c:v>
                </c:pt>
                <c:pt idx="328">
                  <c:v>680.58957818561123</c:v>
                </c:pt>
                <c:pt idx="329">
                  <c:v>680.56197247578632</c:v>
                </c:pt>
                <c:pt idx="330">
                  <c:v>680.53514360633642</c:v>
                </c:pt>
                <c:pt idx="331">
                  <c:v>680.50906982381059</c:v>
                </c:pt>
                <c:pt idx="332">
                  <c:v>680.4837299779341</c:v>
                </c:pt>
                <c:pt idx="333">
                  <c:v>680.4591035052166</c:v>
                </c:pt>
                <c:pt idx="334">
                  <c:v>680.43517041298753</c:v>
                </c:pt>
                <c:pt idx="335">
                  <c:v>680.41191126384854</c:v>
                </c:pt>
                <c:pt idx="336">
                  <c:v>680.38930716053164</c:v>
                </c:pt>
                <c:pt idx="337">
                  <c:v>680.36733973115577</c:v>
                </c:pt>
                <c:pt idx="338">
                  <c:v>680.34599111487</c:v>
                </c:pt>
                <c:pt idx="339">
                  <c:v>680.32524394787561</c:v>
                </c:pt>
                <c:pt idx="340">
                  <c:v>680.30508134981676</c:v>
                </c:pt>
                <c:pt idx="341">
                  <c:v>680.28548691053163</c:v>
                </c:pt>
                <c:pt idx="342">
                  <c:v>680.26644467715471</c:v>
                </c:pt>
                <c:pt idx="343">
                  <c:v>680.24793914156169</c:v>
                </c:pt>
                <c:pt idx="344">
                  <c:v>680.22995522814824</c:v>
                </c:pt>
                <c:pt idx="345">
                  <c:v>680.21247828193543</c:v>
                </c:pt>
                <c:pt idx="346">
                  <c:v>680.19549405699206</c:v>
                </c:pt>
                <c:pt idx="347">
                  <c:v>680.17898870516706</c:v>
                </c:pt>
                <c:pt idx="348">
                  <c:v>680.16294876512416</c:v>
                </c:pt>
                <c:pt idx="349">
                  <c:v>680.14736115167045</c:v>
                </c:pt>
                <c:pt idx="350">
                  <c:v>680.13221314537225</c:v>
                </c:pt>
                <c:pt idx="351">
                  <c:v>680.11749238245045</c:v>
                </c:pt>
                <c:pt idx="352">
                  <c:v>680.10318684494825</c:v>
                </c:pt>
                <c:pt idx="353">
                  <c:v>680.08928485116451</c:v>
                </c:pt>
                <c:pt idx="354">
                  <c:v>680.07577504634583</c:v>
                </c:pt>
                <c:pt idx="355">
                  <c:v>680.06264639363087</c:v>
                </c:pt>
                <c:pt idx="356">
                  <c:v>680.04988816523962</c:v>
                </c:pt>
                <c:pt idx="357">
                  <c:v>680.03748993390252</c:v>
                </c:pt>
                <c:pt idx="358">
                  <c:v>680.02544156452188</c:v>
                </c:pt>
                <c:pt idx="359">
                  <c:v>680.01373320606103</c:v>
                </c:pt>
                <c:pt idx="360">
                  <c:v>680.00235528365351</c:v>
                </c:pt>
                <c:pt idx="361">
                  <c:v>679.99129849092822</c:v>
                </c:pt>
                <c:pt idx="362">
                  <c:v>679.98055378254367</c:v>
                </c:pt>
                <c:pt idx="363">
                  <c:v>679.97011236692651</c:v>
                </c:pt>
                <c:pt idx="364">
                  <c:v>679.9599656992084</c:v>
                </c:pt>
              </c:numCache>
            </c:numRef>
          </c:val>
          <c:smooth val="0"/>
          <c:extLst>
            <c:ext xmlns:c16="http://schemas.microsoft.com/office/drawing/2014/chart" uri="{C3380CC4-5D6E-409C-BE32-E72D297353CC}">
              <c16:uniqueId val="{00000000-0374-FE49-9C4D-83B522D6E304}"/>
            </c:ext>
          </c:extLst>
        </c:ser>
        <c:ser>
          <c:idx val="1"/>
          <c:order val="1"/>
          <c:tx>
            <c:strRef>
              <c:f>'SIR Social Distancing'!$C$5</c:f>
              <c:strCache>
                <c:ptCount val="1"/>
                <c:pt idx="0">
                  <c:v>I</c:v>
                </c:pt>
              </c:strCache>
            </c:strRef>
          </c:tx>
          <c:spPr>
            <a:ln w="28575" cap="rnd">
              <a:solidFill>
                <a:schemeClr val="accent2"/>
              </a:solidFill>
              <a:round/>
            </a:ln>
            <a:effectLst/>
          </c:spPr>
          <c:marker>
            <c:symbol val="none"/>
          </c:marker>
          <c:val>
            <c:numRef>
              <c:f>'SIR Social Distancing'!$C$6:$C$370</c:f>
              <c:numCache>
                <c:formatCode>#,##0.00</c:formatCode>
                <c:ptCount val="365"/>
                <c:pt idx="0">
                  <c:v>1</c:v>
                </c:pt>
                <c:pt idx="1">
                  <c:v>1.0308000000000002</c:v>
                </c:pt>
                <c:pt idx="2">
                  <c:v>1.0625134018698381</c:v>
                </c:pt>
                <c:pt idx="3">
                  <c:v>1.0951650583279473</c:v>
                </c:pt>
                <c:pt idx="4">
                  <c:v>1.1287803553025484</c:v>
                </c:pt>
                <c:pt idx="5">
                  <c:v>1.1633852138057172</c:v>
                </c:pt>
                <c:pt idx="6">
                  <c:v>1.1990060910418574</c:v>
                </c:pt>
                <c:pt idx="7">
                  <c:v>1.2356699806866365</c:v>
                </c:pt>
                <c:pt idx="8">
                  <c:v>1.2734044122690689</c:v>
                </c:pt>
                <c:pt idx="9">
                  <c:v>1.3122374495859337</c:v>
                </c:pt>
                <c:pt idx="10">
                  <c:v>1.3521976880741362</c:v>
                </c:pt>
                <c:pt idx="11">
                  <c:v>1.3933142510629635</c:v>
                </c:pt>
                <c:pt idx="12">
                  <c:v>1.4356167848244346</c:v>
                </c:pt>
                <c:pt idx="13">
                  <c:v>1.4791354523361337</c:v>
                </c:pt>
                <c:pt idx="14">
                  <c:v>1.5239009256670419</c:v>
                </c:pt>
                <c:pt idx="15">
                  <c:v>1.5699443768929593</c:v>
                </c:pt>
                <c:pt idx="16">
                  <c:v>1.6172974674441503</c:v>
                </c:pt>
                <c:pt idx="17">
                  <c:v>1.6659923357838684</c:v>
                </c:pt>
                <c:pt idx="18">
                  <c:v>1.7160615833124344</c:v>
                </c:pt>
                <c:pt idx="19">
                  <c:v>1.7675382583875776</c:v>
                </c:pt>
                <c:pt idx="20">
                  <c:v>1.8204558383478235</c:v>
                </c:pt>
                <c:pt idx="21">
                  <c:v>1.8748482094218466</c:v>
                </c:pt>
                <c:pt idx="22">
                  <c:v>1.9307496444029288</c:v>
                </c:pt>
                <c:pt idx="23">
                  <c:v>1.9881947779640148</c:v>
                </c:pt>
                <c:pt idx="24">
                  <c:v>2.0472185794853366</c:v>
                </c:pt>
                <c:pt idx="25">
                  <c:v>2.1078563232632752</c:v>
                </c:pt>
                <c:pt idx="26">
                  <c:v>2.1701435559660212</c:v>
                </c:pt>
                <c:pt idx="27">
                  <c:v>2.2341160611987734</c:v>
                </c:pt>
                <c:pt idx="28">
                  <c:v>2.2998098210387083</c:v>
                </c:pt>
                <c:pt idx="29">
                  <c:v>2.3672609743977922</c:v>
                </c:pt>
                <c:pt idx="30">
                  <c:v>2.4365057720697827</c:v>
                </c:pt>
                <c:pt idx="31">
                  <c:v>2.5075805283165056</c:v>
                </c:pt>
                <c:pt idx="32">
                  <c:v>2.5805215688477667</c:v>
                </c:pt>
                <c:pt idx="33">
                  <c:v>2.6553651750491358</c:v>
                </c:pt>
                <c:pt idx="34">
                  <c:v>2.7321475243123805</c:v>
                </c:pt>
                <c:pt idx="35">
                  <c:v>2.8109046263246236</c:v>
                </c:pt>
                <c:pt idx="36">
                  <c:v>2.8916722551743925</c:v>
                </c:pt>
                <c:pt idx="37">
                  <c:v>2.9744858771357525</c:v>
                </c:pt>
                <c:pt idx="38">
                  <c:v>3.0593805739956936</c:v>
                </c:pt>
                <c:pt idx="39">
                  <c:v>3.1463909617950216</c:v>
                </c:pt>
                <c:pt idx="40">
                  <c:v>3.2355511048592263</c:v>
                </c:pt>
                <c:pt idx="41">
                  <c:v>3.3268944250032977</c:v>
                </c:pt>
                <c:pt idx="42">
                  <c:v>3.4204536058033042</c:v>
                </c:pt>
                <c:pt idx="43">
                  <c:v>3.5162604918378526</c:v>
                </c:pt>
                <c:pt idx="44">
                  <c:v>3.6143459828143962</c:v>
                </c:pt>
                <c:pt idx="45">
                  <c:v>3.71473992250887</c:v>
                </c:pt>
                <c:pt idx="46">
                  <c:v>3.8174709824623871</c:v>
                </c:pt>
                <c:pt idx="47">
                  <c:v>3.9225665403958447</c:v>
                </c:pt>
                <c:pt idx="48">
                  <c:v>4.0300525533223324</c:v>
                </c:pt>
                <c:pt idx="49">
                  <c:v>4.1399534253583345</c:v>
                </c:pt>
                <c:pt idx="50">
                  <c:v>4.2522918702579231</c:v>
                </c:pt>
                <c:pt idx="51">
                  <c:v>4.3670887687195634</c:v>
                </c:pt>
                <c:pt idx="52">
                  <c:v>4.4843630205428289</c:v>
                </c:pt>
                <c:pt idx="53">
                  <c:v>4.6041313917423583</c:v>
                </c:pt>
                <c:pt idx="54">
                  <c:v>4.7264083567587845</c:v>
                </c:pt>
                <c:pt idx="55">
                  <c:v>4.8512059359411932</c:v>
                </c:pt>
                <c:pt idx="56">
                  <c:v>4.9785335285129237</c:v>
                </c:pt>
                <c:pt idx="57">
                  <c:v>5.1083977412722259</c:v>
                </c:pt>
                <c:pt idx="58">
                  <c:v>5.2408022133213912</c:v>
                </c:pt>
                <c:pt idx="59">
                  <c:v>5.3757474371624507</c:v>
                </c:pt>
                <c:pt idx="60">
                  <c:v>5.5132305765443128</c:v>
                </c:pt>
                <c:pt idx="61">
                  <c:v>5.6532452814951686</c:v>
                </c:pt>
                <c:pt idx="62">
                  <c:v>5.7957815010250444</c:v>
                </c:pt>
                <c:pt idx="63">
                  <c:v>5.9408252940362862</c:v>
                </c:pt>
                <c:pt idx="64">
                  <c:v>6.0883586390344036</c:v>
                </c:pt>
                <c:pt idx="65">
                  <c:v>6.2383592432877704</c:v>
                </c:pt>
                <c:pt idx="66">
                  <c:v>6.390800352141909</c:v>
                </c:pt>
                <c:pt idx="67">
                  <c:v>6.5456505592522047</c:v>
                </c:pt>
                <c:pt idx="68">
                  <c:v>6.7028736185574243</c:v>
                </c:pt>
                <c:pt idx="69">
                  <c:v>6.8624282588750507</c:v>
                </c:pt>
                <c:pt idx="70">
                  <c:v>7.0242680020576351</c:v>
                </c:pt>
                <c:pt idx="71">
                  <c:v>7.1883409857066711</c:v>
                </c:pt>
                <c:pt idx="72">
                  <c:v>7.3545897914963021</c:v>
                </c:pt>
                <c:pt idx="73">
                  <c:v>7.5229512802128813</c:v>
                </c:pt>
                <c:pt idx="74">
                  <c:v>7.693356434667443</c:v>
                </c:pt>
                <c:pt idx="75">
                  <c:v>7.8657302116856824</c:v>
                </c:pt>
                <c:pt idx="76">
                  <c:v>8.0399914044234961</c:v>
                </c:pt>
                <c:pt idx="77">
                  <c:v>8.2160525162946847</c:v>
                </c:pt>
                <c:pt idx="78">
                  <c:v>8.3938196478301847</c:v>
                </c:pt>
                <c:pt idx="79">
                  <c:v>8.5731923978145996</c:v>
                </c:pt>
                <c:pt idx="80">
                  <c:v>8.7540637800647296</c:v>
                </c:pt>
                <c:pt idx="81">
                  <c:v>8.9363201572256337</c:v>
                </c:pt>
                <c:pt idx="82">
                  <c:v>9.1198411929616174</c:v>
                </c:pt>
                <c:pt idx="83">
                  <c:v>9.3044998239115344</c:v>
                </c:pt>
                <c:pt idx="84">
                  <c:v>9.4901622527592728</c:v>
                </c:pt>
                <c:pt idx="85">
                  <c:v>9.6766879637403775</c:v>
                </c:pt>
                <c:pt idx="86">
                  <c:v>9.863929761863897</c:v>
                </c:pt>
                <c:pt idx="87">
                  <c:v>10.051733837073984</c:v>
                </c:pt>
                <c:pt idx="88">
                  <c:v>10.239939854508064</c:v>
                </c:pt>
                <c:pt idx="89">
                  <c:v>10.428381071927046</c:v>
                </c:pt>
                <c:pt idx="90">
                  <c:v>10.61688448529779</c:v>
                </c:pt>
                <c:pt idx="91">
                  <c:v>10.805271003398602</c:v>
                </c:pt>
                <c:pt idx="92">
                  <c:v>10.993355652194905</c:v>
                </c:pt>
                <c:pt idx="93">
                  <c:v>11.18094780959451</c:v>
                </c:pt>
                <c:pt idx="94">
                  <c:v>11.367851471040373</c:v>
                </c:pt>
                <c:pt idx="95">
                  <c:v>11.553865546233762</c:v>
                </c:pt>
                <c:pt idx="96">
                  <c:v>11.738784187103116</c:v>
                </c:pt>
                <c:pt idx="97">
                  <c:v>11.922397146944244</c:v>
                </c:pt>
                <c:pt idx="98">
                  <c:v>12.104490170457145</c:v>
                </c:pt>
                <c:pt idx="99">
                  <c:v>12.284845414194544</c:v>
                </c:pt>
                <c:pt idx="100">
                  <c:v>12.463241896719035</c:v>
                </c:pt>
                <c:pt idx="101">
                  <c:v>12.639455977540859</c:v>
                </c:pt>
                <c:pt idx="102">
                  <c:v>12.813261863678754</c:v>
                </c:pt>
                <c:pt idx="103">
                  <c:v>12.984432142454011</c:v>
                </c:pt>
                <c:pt idx="104">
                  <c:v>13.152738338894942</c:v>
                </c:pt>
                <c:pt idx="105">
                  <c:v>13.31795149589777</c:v>
                </c:pt>
                <c:pt idx="106">
                  <c:v>13.479842775062828</c:v>
                </c:pt>
                <c:pt idx="107">
                  <c:v>13.638184075904473</c:v>
                </c:pt>
                <c:pt idx="108">
                  <c:v>13.792748670921728</c:v>
                </c:pt>
                <c:pt idx="109">
                  <c:v>13.9433118538171</c:v>
                </c:pt>
                <c:pt idx="110">
                  <c:v>14.08965159796559</c:v>
                </c:pt>
                <c:pt idx="111">
                  <c:v>14.231549222067439</c:v>
                </c:pt>
                <c:pt idx="112">
                  <c:v>14.368790059768763</c:v>
                </c:pt>
                <c:pt idx="113">
                  <c:v>14.501164129906376</c:v>
                </c:pt>
                <c:pt idx="114">
                  <c:v>14.628466803928948</c:v>
                </c:pt>
                <c:pt idx="115">
                  <c:v>14.750499466967884</c:v>
                </c:pt>
                <c:pt idx="116">
                  <c:v>14.867070168979906</c:v>
                </c:pt>
                <c:pt idx="117">
                  <c:v>14.977994262360392</c:v>
                </c:pt>
                <c:pt idx="118">
                  <c:v>15.083095022433428</c:v>
                </c:pt>
                <c:pt idx="119">
                  <c:v>15.182204247261648</c:v>
                </c:pt>
                <c:pt idx="120">
                  <c:v>15.275162833287133</c:v>
                </c:pt>
                <c:pt idx="121">
                  <c:v>15.361821323413494</c:v>
                </c:pt>
                <c:pt idx="122">
                  <c:v>15.442040424268672</c:v>
                </c:pt>
                <c:pt idx="123">
                  <c:v>15.515691489547148</c:v>
                </c:pt>
                <c:pt idx="124">
                  <c:v>15.582656966517927</c:v>
                </c:pt>
                <c:pt idx="125">
                  <c:v>15.642830802999503</c:v>
                </c:pt>
                <c:pt idx="126">
                  <c:v>15.696118812343029</c:v>
                </c:pt>
                <c:pt idx="127">
                  <c:v>15.742438994227879</c:v>
                </c:pt>
                <c:pt idx="128">
                  <c:v>15.781721809357379</c:v>
                </c:pt>
                <c:pt idx="129">
                  <c:v>15.813910406443602</c:v>
                </c:pt>
                <c:pt idx="130">
                  <c:v>15.838960800186035</c:v>
                </c:pt>
                <c:pt idx="131">
                  <c:v>15.856841999276217</c:v>
                </c:pt>
                <c:pt idx="132">
                  <c:v>15.867536083795894</c:v>
                </c:pt>
                <c:pt idx="133">
                  <c:v>15.871038231716216</c:v>
                </c:pt>
                <c:pt idx="134">
                  <c:v>15.867356694546711</c:v>
                </c:pt>
                <c:pt idx="135">
                  <c:v>15.856512722521515</c:v>
                </c:pt>
                <c:pt idx="136">
                  <c:v>15.83854044004339</c:v>
                </c:pt>
                <c:pt idx="137">
                  <c:v>15.813486672429756</c:v>
                </c:pt>
                <c:pt idx="138">
                  <c:v>15.781410725316622</c:v>
                </c:pt>
                <c:pt idx="139">
                  <c:v>15.742384118372385</c:v>
                </c:pt>
                <c:pt idx="140">
                  <c:v>15.696490275251628</c:v>
                </c:pt>
                <c:pt idx="141">
                  <c:v>15.643824171976666</c:v>
                </c:pt>
                <c:pt idx="142">
                  <c:v>15.584491946169441</c:v>
                </c:pt>
                <c:pt idx="143">
                  <c:v>15.518610469766767</c:v>
                </c:pt>
                <c:pt idx="144">
                  <c:v>15.446306888036059</c:v>
                </c:pt>
                <c:pt idx="145">
                  <c:v>15.367718127865855</c:v>
                </c:pt>
                <c:pt idx="146">
                  <c:v>15.282990378434278</c:v>
                </c:pt>
                <c:pt idx="147">
                  <c:v>15.192278547459271</c:v>
                </c:pt>
                <c:pt idx="148">
                  <c:v>15.095745696306246</c:v>
                </c:pt>
                <c:pt idx="149">
                  <c:v>14.993562457272528</c:v>
                </c:pt>
                <c:pt idx="150">
                  <c:v>14.885906436383852</c:v>
                </c:pt>
                <c:pt idx="151">
                  <c:v>14.772961605027149</c:v>
                </c:pt>
                <c:pt idx="152">
                  <c:v>14.654917683707149</c:v>
                </c:pt>
                <c:pt idx="153">
                  <c:v>14.531969521153265</c:v>
                </c:pt>
                <c:pt idx="154">
                  <c:v>14.404316471919401</c:v>
                </c:pt>
                <c:pt idx="155">
                  <c:v>14.272161775514506</c:v>
                </c:pt>
                <c:pt idx="156">
                  <c:v>14.135711939977945</c:v>
                </c:pt>
                <c:pt idx="157">
                  <c:v>13.995176132672972</c:v>
                </c:pt>
                <c:pt idx="158">
                  <c:v>13.850765580915988</c:v>
                </c:pt>
                <c:pt idx="159">
                  <c:v>13.70269298489101</c:v>
                </c:pt>
                <c:pt idx="160">
                  <c:v>13.551171945120116</c:v>
                </c:pt>
                <c:pt idx="161">
                  <c:v>13.396416406573616</c:v>
                </c:pt>
                <c:pt idx="162">
                  <c:v>13.238640121310699</c:v>
                </c:pt>
                <c:pt idx="163">
                  <c:v>13.078056131344161</c:v>
                </c:pt>
                <c:pt idx="164">
                  <c:v>12.914876273223737</c:v>
                </c:pt>
                <c:pt idx="165">
                  <c:v>12.749310705633301</c:v>
                </c:pt>
                <c:pt idx="166">
                  <c:v>12.581567461099571</c:v>
                </c:pt>
                <c:pt idx="167">
                  <c:v>12.411852022715616</c:v>
                </c:pt>
                <c:pt idx="168">
                  <c:v>12.240366926592879</c:v>
                </c:pt>
                <c:pt idx="169">
                  <c:v>12.067311390571914</c:v>
                </c:pt>
                <c:pt idx="170">
                  <c:v>11.89288096954582</c:v>
                </c:pt>
                <c:pt idx="171">
                  <c:v>11.717267237582378</c:v>
                </c:pt>
                <c:pt idx="172">
                  <c:v>11.540657496872148</c:v>
                </c:pt>
                <c:pt idx="173">
                  <c:v>11.363234513380762</c:v>
                </c:pt>
                <c:pt idx="174">
                  <c:v>11.185176278945127</c:v>
                </c:pt>
                <c:pt idx="175">
                  <c:v>11.006655799425454</c:v>
                </c:pt>
                <c:pt idx="176">
                  <c:v>10.827840908408376</c:v>
                </c:pt>
                <c:pt idx="177">
                  <c:v>10.64889410585082</c:v>
                </c:pt>
                <c:pt idx="178">
                  <c:v>10.469972420960106</c:v>
                </c:pt>
                <c:pt idx="179">
                  <c:v>10.291227298522516</c:v>
                </c:pt>
                <c:pt idx="180">
                  <c:v>10.112804507820357</c:v>
                </c:pt>
                <c:pt idx="181">
                  <c:v>9.9348440732159453</c:v>
                </c:pt>
                <c:pt idx="182">
                  <c:v>9.7574802254297062</c:v>
                </c:pt>
                <c:pt idx="183">
                  <c:v>9.5808413724980959</c:v>
                </c:pt>
                <c:pt idx="184">
                  <c:v>9.4050500893651261</c:v>
                </c:pt>
                <c:pt idx="185">
                  <c:v>9.2302231250381315</c:v>
                </c:pt>
                <c:pt idx="186">
                  <c:v>9.0564714262236379</c:v>
                </c:pt>
                <c:pt idx="187">
                  <c:v>8.8839001763521832</c:v>
                </c:pt>
                <c:pt idx="188">
                  <c:v>8.712608848901068</c:v>
                </c:pt>
                <c:pt idx="189">
                  <c:v>8.5426912739307248</c:v>
                </c:pt>
                <c:pt idx="190">
                  <c:v>8.3742357167630601</c:v>
                </c:pt>
                <c:pt idx="191">
                  <c:v>8.2073249677480824</c:v>
                </c:pt>
                <c:pt idx="192">
                  <c:v>8.0420364420879515</c:v>
                </c:pt>
                <c:pt idx="193">
                  <c:v>7.8784422887145089</c:v>
                </c:pt>
                <c:pt idx="194">
                  <c:v>7.7166095072469334</c:v>
                </c:pt>
                <c:pt idx="195">
                  <c:v>7.5566000720898634</c:v>
                </c:pt>
                <c:pt idx="196">
                  <c:v>7.398471062768599</c:v>
                </c:pt>
                <c:pt idx="197">
                  <c:v>7.242274799636375</c:v>
                </c:pt>
                <c:pt idx="198">
                  <c:v>7.0880589841287529</c:v>
                </c:pt>
                <c:pt idx="199">
                  <c:v>6.9358668427814862</c:v>
                </c:pt>
                <c:pt idx="200">
                  <c:v>6.785737274270307</c:v>
                </c:pt>
                <c:pt idx="201">
                  <c:v>6.6377049987738106</c:v>
                </c:pt>
                <c:pt idx="202">
                  <c:v>6.491800709003356</c:v>
                </c:pt>
                <c:pt idx="203">
                  <c:v>6.3480512222866556</c:v>
                </c:pt>
                <c:pt idx="204">
                  <c:v>6.2064796331340162</c:v>
                </c:pt>
                <c:pt idx="205">
                  <c:v>6.0671054657579253</c:v>
                </c:pt>
                <c:pt idx="206">
                  <c:v>5.9299448260575414</c:v>
                </c:pt>
                <c:pt idx="207">
                  <c:v>5.795010552619539</c:v>
                </c:pt>
                <c:pt idx="208">
                  <c:v>5.6623123663255104</c:v>
                </c:pt>
                <c:pt idx="209">
                  <c:v>5.5318570181935627</c:v>
                </c:pt>
                <c:pt idx="210">
                  <c:v>5.4036484351178284</c:v>
                </c:pt>
                <c:pt idx="211">
                  <c:v>5.2776878632042301</c:v>
                </c:pt>
                <c:pt idx="212">
                  <c:v>5.1539740084338632</c:v>
                </c:pt>
                <c:pt idx="213">
                  <c:v>5.0325031744168855</c:v>
                </c:pt>
                <c:pt idx="214">
                  <c:v>4.9132693970296426</c:v>
                </c:pt>
                <c:pt idx="215">
                  <c:v>4.7962645757560018</c:v>
                </c:pt>
                <c:pt idx="216">
                  <c:v>4.6814786015804586</c:v>
                </c:pt>
                <c:pt idx="217">
                  <c:v>4.5688994813055333</c:v>
                </c:pt>
                <c:pt idx="218">
                  <c:v>4.4585134581893531</c:v>
                </c:pt>
                <c:pt idx="219">
                  <c:v>4.3503051288210415</c:v>
                </c:pt>
                <c:pt idx="220">
                  <c:v>4.2442575561717755</c:v>
                </c:pt>
                <c:pt idx="221">
                  <c:v>4.1403523787780507</c:v>
                </c:pt>
                <c:pt idx="222">
                  <c:v>4.038569916030939</c:v>
                </c:pt>
                <c:pt idx="223">
                  <c:v>3.9388892695609194</c:v>
                </c:pt>
                <c:pt idx="224">
                  <c:v>3.8412884207223366</c:v>
                </c:pt>
                <c:pt idx="225">
                  <c:v>3.7457443241946686</c:v>
                </c:pt>
                <c:pt idx="226">
                  <c:v>3.6522329977297066</c:v>
                </c:pt>
                <c:pt idx="227">
                  <c:v>3.5607296080844533</c:v>
                </c:pt>
                <c:pt idx="228">
                  <c:v>3.4712085531891423</c:v>
                </c:pt>
                <c:pt idx="229">
                  <c:v>3.3836435406083223</c:v>
                </c:pt>
                <c:pt idx="230">
                  <c:v>3.2980076623604617</c:v>
                </c:pt>
                <c:pt idx="231">
                  <c:v>3.2142734661681454</c:v>
                </c:pt>
                <c:pt idx="232">
                  <c:v>3.1324130232166119</c:v>
                </c:pt>
                <c:pt idx="233">
                  <c:v>3.0523979925033067</c:v>
                </c:pt>
                <c:pt idx="234">
                  <c:v>2.9741996818652208</c:v>
                </c:pt>
                <c:pt idx="235">
                  <c:v>2.897789105774212</c:v>
                </c:pt>
                <c:pt idx="236">
                  <c:v>2.82313703999327</c:v>
                </c:pt>
                <c:pt idx="237">
                  <c:v>2.750214073188832</c:v>
                </c:pt>
                <c:pt idx="238">
                  <c:v>2.6789906555958627</c:v>
                </c:pt>
                <c:pt idx="239">
                  <c:v>2.6094371448335023</c:v>
                </c:pt>
                <c:pt idx="240">
                  <c:v>2.5415238489697223</c:v>
                </c:pt>
                <c:pt idx="241">
                  <c:v>2.4752210669336265</c:v>
                </c:pt>
                <c:pt idx="242">
                  <c:v>2.4104991263738769</c:v>
                </c:pt>
                <c:pt idx="243">
                  <c:v>2.3473284190612018</c:v>
                </c:pt>
                <c:pt idx="244">
                  <c:v>2.285679433932132</c:v>
                </c:pt>
                <c:pt idx="245">
                  <c:v>2.2255227878700126</c:v>
                </c:pt>
                <c:pt idx="246">
                  <c:v>2.1668292543180083</c:v>
                </c:pt>
                <c:pt idx="247">
                  <c:v>2.1095697898172752</c:v>
                </c:pt>
                <c:pt idx="248">
                  <c:v>2.0537155585617377</c:v>
                </c:pt>
                <c:pt idx="249">
                  <c:v>1.9992379550590262</c:v>
                </c:pt>
                <c:pt idx="250">
                  <c:v>1.9461086249850923</c:v>
                </c:pt>
                <c:pt idx="251">
                  <c:v>1.8942994843178977</c:v>
                </c:pt>
                <c:pt idx="252">
                  <c:v>1.8437827368333131</c:v>
                </c:pt>
                <c:pt idx="253">
                  <c:v>1.7945308900440708</c:v>
                </c:pt>
                <c:pt idx="254">
                  <c:v>1.7465167696602313</c:v>
                </c:pt>
                <c:pt idx="255">
                  <c:v>1.6997135326472095</c:v>
                </c:pt>
                <c:pt idx="256">
                  <c:v>1.6540946789549635</c:v>
                </c:pt>
                <c:pt idx="257">
                  <c:v>1.6096340619894742</c:v>
                </c:pt>
                <c:pt idx="258">
                  <c:v>1.5663058978951743</c:v>
                </c:pt>
                <c:pt idx="259">
                  <c:v>1.5240847737145169</c:v>
                </c:pt>
                <c:pt idx="260">
                  <c:v>1.4829456544884116</c:v>
                </c:pt>
                <c:pt idx="261">
                  <c:v>1.4428638893588193</c:v>
                </c:pt>
                <c:pt idx="262">
                  <c:v>1.403815216732383</c:v>
                </c:pt>
                <c:pt idx="263">
                  <c:v>1.3657757685615988</c:v>
                </c:pt>
                <c:pt idx="264">
                  <c:v>1.3287220737976861</c:v>
                </c:pt>
                <c:pt idx="265">
                  <c:v>1.2926310610670246</c:v>
                </c:pt>
                <c:pt idx="266">
                  <c:v>1.2574800606207759</c:v>
                </c:pt>
                <c:pt idx="267">
                  <c:v>1.2232468056051107</c:v>
                </c:pt>
                <c:pt idx="268">
                  <c:v>1.1899094326973219</c:v>
                </c:pt>
                <c:pt idx="269">
                  <c:v>1.1574464821510109</c:v>
                </c:pt>
                <c:pt idx="270">
                  <c:v>1.1258368972915158</c:v>
                </c:pt>
                <c:pt idx="271">
                  <c:v>1.0950600235007701</c:v>
                </c:pt>
                <c:pt idx="272">
                  <c:v>1.0650956067288804</c:v>
                </c:pt>
                <c:pt idx="273">
                  <c:v>1.0359237915678603</c:v>
                </c:pt>
                <c:pt idx="274">
                  <c:v>1.0075251189211747</c:v>
                </c:pt>
                <c:pt idx="275">
                  <c:v>0.97988052330102149</c:v>
                </c:pt>
                <c:pt idx="276">
                  <c:v>0.95297132978361943</c:v>
                </c:pt>
                <c:pt idx="277">
                  <c:v>0.92677925065116828</c:v>
                </c:pt>
                <c:pt idx="278">
                  <c:v>0.901286381747607</c:v>
                </c:pt>
                <c:pt idx="279">
                  <c:v>0.87647519857381673</c:v>
                </c:pt>
                <c:pt idx="280">
                  <c:v>0.85232855214649217</c:v>
                </c:pt>
                <c:pt idx="281">
                  <c:v>0.82882966464354402</c:v>
                </c:pt>
                <c:pt idx="282">
                  <c:v>0.80596212485758856</c:v>
                </c:pt>
                <c:pt idx="283">
                  <c:v>0.78370988347782655</c:v>
                </c:pt>
                <c:pt idx="284">
                  <c:v>0.76205724821942333</c:v>
                </c:pt>
                <c:pt idx="285">
                  <c:v>0.74098887881835152</c:v>
                </c:pt>
                <c:pt idx="286">
                  <c:v>0.72048978190857149</c:v>
                </c:pt>
                <c:pt idx="287">
                  <c:v>0.70054530579738028</c:v>
                </c:pt>
                <c:pt idx="288">
                  <c:v>0.68114113515376573</c:v>
                </c:pt>
                <c:pt idx="289">
                  <c:v>0.6622632856236581</c:v>
                </c:pt>
                <c:pt idx="290">
                  <c:v>0.64389809838506951</c:v>
                </c:pt>
                <c:pt idx="291">
                  <c:v>0.62603223465525337</c:v>
                </c:pt>
                <c:pt idx="292">
                  <c:v>0.60865267016120428</c:v>
                </c:pt>
                <c:pt idx="293">
                  <c:v>0.59174668958404197</c:v>
                </c:pt>
                <c:pt idx="294">
                  <c:v>0.57530188098709067</c:v>
                </c:pt>
                <c:pt idx="295">
                  <c:v>0.55930613023676823</c:v>
                </c:pt>
                <c:pt idx="296">
                  <c:v>0.54374761542473771</c:v>
                </c:pt>
                <c:pt idx="297">
                  <c:v>0.52861480129915184</c:v>
                </c:pt>
                <c:pt idx="298">
                  <c:v>0.51389643371222493</c:v>
                </c:pt>
                <c:pt idx="299">
                  <c:v>0.49958153409081196</c:v>
                </c:pt>
                <c:pt idx="300">
                  <c:v>0.48565939393614033</c:v>
                </c:pt>
                <c:pt idx="301">
                  <c:v>0.47211956935834543</c:v>
                </c:pt>
                <c:pt idx="302">
                  <c:v>0.45895187565098533</c:v>
                </c:pt>
                <c:pt idx="303">
                  <c:v>0.4461463819102684</c:v>
                </c:pt>
                <c:pt idx="304">
                  <c:v>0.43369340570330672</c:v>
                </c:pt>
                <c:pt idx="305">
                  <c:v>0.4215835077893148</c:v>
                </c:pt>
                <c:pt idx="306">
                  <c:v>0.40980748689730229</c:v>
                </c:pt>
                <c:pt idx="307">
                  <c:v>0.39835637456345857</c:v>
                </c:pt>
                <c:pt idx="308">
                  <c:v>0.38722143003110143</c:v>
                </c:pt>
                <c:pt idx="309">
                  <c:v>0.37639413521575332</c:v>
                </c:pt>
                <c:pt idx="310">
                  <c:v>0.36586618973761975</c:v>
                </c:pt>
                <c:pt idx="311">
                  <c:v>0.35562950602347576</c:v>
                </c:pt>
                <c:pt idx="312">
                  <c:v>0.34567620447971042</c:v>
                </c:pt>
                <c:pt idx="313">
                  <c:v>0.33599860873804632</c:v>
                </c:pt>
                <c:pt idx="314">
                  <c:v>0.3265892409752259</c:v>
                </c:pt>
                <c:pt idx="315">
                  <c:v>0.3174408173077537</c:v>
                </c:pt>
                <c:pt idx="316">
                  <c:v>0.30854624326258812</c:v>
                </c:pt>
                <c:pt idx="317">
                  <c:v>0.29989860932449935</c:v>
                </c:pt>
                <c:pt idx="318">
                  <c:v>0.29149118656064193</c:v>
                </c:pt>
                <c:pt idx="319">
                  <c:v>0.28331742232273616</c:v>
                </c:pt>
                <c:pt idx="320">
                  <c:v>0.27537093602710849</c:v>
                </c:pt>
                <c:pt idx="321">
                  <c:v>0.2676455150127085</c:v>
                </c:pt>
                <c:pt idx="322">
                  <c:v>0.26013511047709614</c:v>
                </c:pt>
                <c:pt idx="323">
                  <c:v>0.25283383349027944</c:v>
                </c:pt>
                <c:pt idx="324">
                  <c:v>0.24573595108617832</c:v>
                </c:pt>
                <c:pt idx="325">
                  <c:v>0.23883588243139309</c:v>
                </c:pt>
                <c:pt idx="326">
                  <c:v>0.23212819507086757</c:v>
                </c:pt>
                <c:pt idx="327">
                  <c:v>0.22560760124995646</c:v>
                </c:pt>
                <c:pt idx="328">
                  <c:v>0.21926895431233068</c:v>
                </c:pt>
                <c:pt idx="329">
                  <c:v>0.21310724517308807</c:v>
                </c:pt>
                <c:pt idx="330">
                  <c:v>0.20711759886637507</c:v>
                </c:pt>
                <c:pt idx="331">
                  <c:v>0.20129527116676824</c:v>
                </c:pt>
                <c:pt idx="332">
                  <c:v>0.19563564528361552</c:v>
                </c:pt>
                <c:pt idx="333">
                  <c:v>0.19013422862749085</c:v>
                </c:pt>
                <c:pt idx="334">
                  <c:v>0.18478664964787567</c:v>
                </c:pt>
                <c:pt idx="335">
                  <c:v>0.17958865474114472</c:v>
                </c:pt>
                <c:pt idx="336">
                  <c:v>0.17453610522790183</c:v>
                </c:pt>
                <c:pt idx="337">
                  <c:v>0.16962497439868304</c:v>
                </c:pt>
                <c:pt idx="338">
                  <c:v>0.16485134462702039</c:v>
                </c:pt>
                <c:pt idx="339">
                  <c:v>0.16021140454883875</c:v>
                </c:pt>
                <c:pt idx="340">
                  <c:v>0.15570144630714011</c:v>
                </c:pt>
                <c:pt idx="341">
                  <c:v>0.15131786286091503</c:v>
                </c:pt>
                <c:pt idx="342">
                  <c:v>0.14705714535720882</c:v>
                </c:pt>
                <c:pt idx="343">
                  <c:v>0.14291588056526061</c:v>
                </c:pt>
                <c:pt idx="344">
                  <c:v>0.13889074837162607</c:v>
                </c:pt>
                <c:pt idx="345">
                  <c:v>0.13497851933518967</c:v>
                </c:pt>
                <c:pt idx="346">
                  <c:v>0.13117605230096938</c:v>
                </c:pt>
                <c:pt idx="347">
                  <c:v>0.1274802920716156</c:v>
                </c:pt>
                <c:pt idx="348">
                  <c:v>0.12388826713550699</c:v>
                </c:pt>
                <c:pt idx="349">
                  <c:v>0.12039708745034743</c:v>
                </c:pt>
                <c:pt idx="350">
                  <c:v>0.11700394228117281</c:v>
                </c:pt>
                <c:pt idx="351">
                  <c:v>0.11370609809168099</c:v>
                </c:pt>
                <c:pt idx="352">
                  <c:v>0.1105008964878046</c:v>
                </c:pt>
                <c:pt idx="353">
                  <c:v>0.10738575221245358</c:v>
                </c:pt>
                <c:pt idx="354">
                  <c:v>0.1043581511903631</c:v>
                </c:pt>
                <c:pt idx="355">
                  <c:v>0.10141564862199162</c:v>
                </c:pt>
                <c:pt idx="356">
                  <c:v>9.8555867125424287E-2</c:v>
                </c:pt>
                <c:pt idx="357">
                  <c:v>9.5776494925247257E-2</c:v>
                </c:pt>
                <c:pt idx="358">
                  <c:v>9.3075284087371049E-2</c:v>
                </c:pt>
                <c:pt idx="359">
                  <c:v>9.0450048798792426E-2</c:v>
                </c:pt>
                <c:pt idx="360">
                  <c:v>8.7898663691297826E-2</c:v>
                </c:pt>
                <c:pt idx="361">
                  <c:v>8.5419062208124105E-2</c:v>
                </c:pt>
                <c:pt idx="362">
                  <c:v>8.3009235012606417E-2</c:v>
                </c:pt>
                <c:pt idx="363">
                  <c:v>8.0667228437857064E-2</c:v>
                </c:pt>
                <c:pt idx="364">
                  <c:v>7.8391142976533504E-2</c:v>
                </c:pt>
              </c:numCache>
            </c:numRef>
          </c:val>
          <c:smooth val="0"/>
          <c:extLst>
            <c:ext xmlns:c16="http://schemas.microsoft.com/office/drawing/2014/chart" uri="{C3380CC4-5D6E-409C-BE32-E72D297353CC}">
              <c16:uniqueId val="{00000001-0374-FE49-9C4D-83B522D6E304}"/>
            </c:ext>
          </c:extLst>
        </c:ser>
        <c:ser>
          <c:idx val="2"/>
          <c:order val="2"/>
          <c:tx>
            <c:strRef>
              <c:f>'SIR Social Distancing'!$D$5</c:f>
              <c:strCache>
                <c:ptCount val="1"/>
                <c:pt idx="0">
                  <c:v>R</c:v>
                </c:pt>
              </c:strCache>
            </c:strRef>
          </c:tx>
          <c:spPr>
            <a:ln w="28575" cap="rnd">
              <a:solidFill>
                <a:schemeClr val="accent3"/>
              </a:solidFill>
              <a:round/>
            </a:ln>
            <a:effectLst/>
          </c:spPr>
          <c:marker>
            <c:symbol val="none"/>
          </c:marker>
          <c:val>
            <c:numRef>
              <c:f>'SIR Social Distancing'!$D$6:$D$370</c:f>
              <c:numCache>
                <c:formatCode>#,##0.00</c:formatCode>
                <c:ptCount val="365"/>
                <c:pt idx="0">
                  <c:v>0</c:v>
                </c:pt>
                <c:pt idx="1">
                  <c:v>0.154</c:v>
                </c:pt>
                <c:pt idx="2">
                  <c:v>0.3127432</c:v>
                </c:pt>
                <c:pt idx="3">
                  <c:v>0.47637026388795506</c:v>
                </c:pt>
                <c:pt idx="4">
                  <c:v>0.64502568287045892</c:v>
                </c:pt>
                <c:pt idx="5">
                  <c:v>0.81885785758705132</c:v>
                </c:pt>
                <c:pt idx="6">
                  <c:v>0.99801918051313177</c:v>
                </c:pt>
                <c:pt idx="7">
                  <c:v>1.1826661185335778</c:v>
                </c:pt>
                <c:pt idx="8">
                  <c:v>1.3729592955593199</c:v>
                </c:pt>
                <c:pt idx="9">
                  <c:v>1.5690635750487565</c:v>
                </c:pt>
                <c:pt idx="10">
                  <c:v>1.7711481422849902</c:v>
                </c:pt>
                <c:pt idx="11">
                  <c:v>1.9793865862484072</c:v>
                </c:pt>
                <c:pt idx="12">
                  <c:v>2.1939569809121036</c:v>
                </c:pt>
                <c:pt idx="13">
                  <c:v>2.4150419657750666</c:v>
                </c:pt>
                <c:pt idx="14">
                  <c:v>2.6428288254348313</c:v>
                </c:pt>
                <c:pt idx="15">
                  <c:v>2.877509567987556</c:v>
                </c:pt>
                <c:pt idx="16">
                  <c:v>3.1192810020290715</c:v>
                </c:pt>
                <c:pt idx="17">
                  <c:v>3.3683448120154709</c:v>
                </c:pt>
                <c:pt idx="18">
                  <c:v>3.6249076317261864</c:v>
                </c:pt>
                <c:pt idx="19">
                  <c:v>3.8891811155563012</c:v>
                </c:pt>
                <c:pt idx="20">
                  <c:v>4.1613820073479886</c:v>
                </c:pt>
                <c:pt idx="21">
                  <c:v>4.4417322064535529</c:v>
                </c:pt>
                <c:pt idx="22">
                  <c:v>4.7304588307045172</c:v>
                </c:pt>
                <c:pt idx="23">
                  <c:v>5.0277942759425684</c:v>
                </c:pt>
                <c:pt idx="24">
                  <c:v>5.3339762717490267</c:v>
                </c:pt>
                <c:pt idx="25">
                  <c:v>5.6492479329897689</c:v>
                </c:pt>
                <c:pt idx="26">
                  <c:v>5.9738578067723136</c:v>
                </c:pt>
                <c:pt idx="27">
                  <c:v>6.3080599143910812</c:v>
                </c:pt>
                <c:pt idx="28">
                  <c:v>6.6521137878156926</c:v>
                </c:pt>
                <c:pt idx="29">
                  <c:v>7.0062845002556537</c:v>
                </c:pt>
                <c:pt idx="30">
                  <c:v>7.3708426903129141</c:v>
                </c:pt>
                <c:pt idx="31">
                  <c:v>7.7460645792116605</c:v>
                </c:pt>
                <c:pt idx="32">
                  <c:v>8.1322319805724028</c:v>
                </c:pt>
                <c:pt idx="33">
                  <c:v>8.5296323021749583</c:v>
                </c:pt>
                <c:pt idx="34">
                  <c:v>8.9385585391325257</c:v>
                </c:pt>
                <c:pt idx="35">
                  <c:v>9.3593092578766317</c:v>
                </c:pt>
                <c:pt idx="36">
                  <c:v>9.7921885703306231</c:v>
                </c:pt>
                <c:pt idx="37">
                  <c:v>10.237506097627479</c:v>
                </c:pt>
                <c:pt idx="38">
                  <c:v>10.695576922706385</c:v>
                </c:pt>
                <c:pt idx="39">
                  <c:v>11.166721531101722</c:v>
                </c:pt>
                <c:pt idx="40">
                  <c:v>11.651265739218156</c:v>
                </c:pt>
                <c:pt idx="41">
                  <c:v>12.149540609366476</c:v>
                </c:pt>
                <c:pt idx="42">
                  <c:v>12.661882350816983</c:v>
                </c:pt>
                <c:pt idx="43">
                  <c:v>13.188632206110691</c:v>
                </c:pt>
                <c:pt idx="44">
                  <c:v>13.73013632185372</c:v>
                </c:pt>
                <c:pt idx="45">
                  <c:v>14.286745603207137</c:v>
                </c:pt>
                <c:pt idx="46">
                  <c:v>14.858815551273503</c:v>
                </c:pt>
                <c:pt idx="47">
                  <c:v>15.44670608257271</c:v>
                </c:pt>
                <c:pt idx="48">
                  <c:v>16.050781329793672</c:v>
                </c:pt>
                <c:pt idx="49">
                  <c:v>16.671409423005311</c:v>
                </c:pt>
                <c:pt idx="50">
                  <c:v>17.308962250510493</c:v>
                </c:pt>
                <c:pt idx="51">
                  <c:v>17.963815198530213</c:v>
                </c:pt>
                <c:pt idx="52">
                  <c:v>18.636346868913026</c:v>
                </c:pt>
                <c:pt idx="53">
                  <c:v>19.326938774076623</c:v>
                </c:pt>
                <c:pt idx="54">
                  <c:v>20.035975008404947</c:v>
                </c:pt>
                <c:pt idx="55">
                  <c:v>20.763841895345799</c:v>
                </c:pt>
                <c:pt idx="56">
                  <c:v>21.510927609480742</c:v>
                </c:pt>
                <c:pt idx="57">
                  <c:v>22.277621772871733</c:v>
                </c:pt>
                <c:pt idx="58">
                  <c:v>23.064315025027657</c:v>
                </c:pt>
                <c:pt idx="59">
                  <c:v>23.871398565879151</c:v>
                </c:pt>
                <c:pt idx="60">
                  <c:v>24.699263671202168</c:v>
                </c:pt>
                <c:pt idx="61">
                  <c:v>25.548301179989991</c:v>
                </c:pt>
                <c:pt idx="62">
                  <c:v>26.418900953340248</c:v>
                </c:pt>
                <c:pt idx="63">
                  <c:v>27.311451304498107</c:v>
                </c:pt>
                <c:pt idx="64">
                  <c:v>28.226338399779696</c:v>
                </c:pt>
                <c:pt idx="65">
                  <c:v>29.163945630190995</c:v>
                </c:pt>
                <c:pt idx="66">
                  <c:v>30.124652953657311</c:v>
                </c:pt>
                <c:pt idx="67">
                  <c:v>31.108836207887165</c:v>
                </c:pt>
                <c:pt idx="68">
                  <c:v>32.116866394012007</c:v>
                </c:pt>
                <c:pt idx="69">
                  <c:v>33.149108931269851</c:v>
                </c:pt>
                <c:pt idx="70">
                  <c:v>34.205922883136608</c:v>
                </c:pt>
                <c:pt idx="71">
                  <c:v>35.287660155453487</c:v>
                </c:pt>
                <c:pt idx="72">
                  <c:v>36.394664667252314</c:v>
                </c:pt>
                <c:pt idx="73">
                  <c:v>37.527271495142742</c:v>
                </c:pt>
                <c:pt idx="74">
                  <c:v>38.685805992295528</c:v>
                </c:pt>
                <c:pt idx="75">
                  <c:v>39.870582883234313</c:v>
                </c:pt>
                <c:pt idx="76">
                  <c:v>41.081905335833909</c:v>
                </c:pt>
                <c:pt idx="77">
                  <c:v>42.320064012115125</c:v>
                </c:pt>
                <c:pt idx="78">
                  <c:v>43.585336099624506</c:v>
                </c:pt>
                <c:pt idx="79">
                  <c:v>44.877984325390358</c:v>
                </c:pt>
                <c:pt idx="80">
                  <c:v>46.198255954653803</c:v>
                </c:pt>
                <c:pt idx="81">
                  <c:v>47.546381776783768</c:v>
                </c:pt>
                <c:pt idx="82">
                  <c:v>48.922575080996516</c:v>
                </c:pt>
                <c:pt idx="83">
                  <c:v>50.327030624712606</c:v>
                </c:pt>
                <c:pt idx="84">
                  <c:v>51.759923597594984</c:v>
                </c:pt>
                <c:pt idx="85">
                  <c:v>53.221408584519914</c:v>
                </c:pt>
                <c:pt idx="86">
                  <c:v>54.71161853093593</c:v>
                </c:pt>
                <c:pt idx="87">
                  <c:v>56.230663714262967</c:v>
                </c:pt>
                <c:pt idx="88">
                  <c:v>57.778630725172363</c:v>
                </c:pt>
                <c:pt idx="89">
                  <c:v>59.355581462766608</c:v>
                </c:pt>
                <c:pt idx="90">
                  <c:v>60.961552147843371</c:v>
                </c:pt>
                <c:pt idx="91">
                  <c:v>62.596552358579231</c:v>
                </c:pt>
                <c:pt idx="92">
                  <c:v>64.260564093102616</c:v>
                </c:pt>
                <c:pt idx="93">
                  <c:v>65.953540863540638</c:v>
                </c:pt>
                <c:pt idx="94">
                  <c:v>67.675406826218193</c:v>
                </c:pt>
                <c:pt idx="95">
                  <c:v>69.426055952758404</c:v>
                </c:pt>
                <c:pt idx="96">
                  <c:v>71.205351246878408</c:v>
                </c:pt>
                <c:pt idx="97">
                  <c:v>73.013124011692284</c:v>
                </c:pt>
                <c:pt idx="98">
                  <c:v>74.849173172321699</c:v>
                </c:pt>
                <c:pt idx="99">
                  <c:v>76.713264658572101</c:v>
                </c:pt>
                <c:pt idx="100">
                  <c:v>78.605130852358059</c:v>
                </c:pt>
                <c:pt idx="101">
                  <c:v>80.524470104452789</c:v>
                </c:pt>
                <c:pt idx="102">
                  <c:v>82.470946324994074</c:v>
                </c:pt>
                <c:pt idx="103">
                  <c:v>84.444188652000605</c:v>
                </c:pt>
                <c:pt idx="104">
                  <c:v>86.443791201938524</c:v>
                </c:pt>
                <c:pt idx="105">
                  <c:v>88.469312906128351</c:v>
                </c:pt>
                <c:pt idx="106">
                  <c:v>90.520277436496613</c:v>
                </c:pt>
                <c:pt idx="107">
                  <c:v>92.596173223856283</c:v>
                </c:pt>
                <c:pt idx="108">
                  <c:v>94.696453571545575</c:v>
                </c:pt>
                <c:pt idx="109">
                  <c:v>96.820536866867528</c:v>
                </c:pt>
                <c:pt idx="110">
                  <c:v>98.967806892355355</c:v>
                </c:pt>
                <c:pt idx="111">
                  <c:v>101.13761323844206</c:v>
                </c:pt>
                <c:pt idx="112">
                  <c:v>103.32927181864045</c:v>
                </c:pt>
                <c:pt idx="113">
                  <c:v>105.54206548784484</c:v>
                </c:pt>
                <c:pt idx="114">
                  <c:v>107.77524476385042</c:v>
                </c:pt>
                <c:pt idx="115">
                  <c:v>110.02802865165548</c:v>
                </c:pt>
                <c:pt idx="116">
                  <c:v>112.29960556956853</c:v>
                </c:pt>
                <c:pt idx="117">
                  <c:v>114.58913437559143</c:v>
                </c:pt>
                <c:pt idx="118">
                  <c:v>116.89574549199493</c:v>
                </c:pt>
                <c:pt idx="119">
                  <c:v>119.21854212544967</c:v>
                </c:pt>
                <c:pt idx="120">
                  <c:v>121.55660157952796</c:v>
                </c:pt>
                <c:pt idx="121">
                  <c:v>123.90897665585419</c:v>
                </c:pt>
                <c:pt idx="122">
                  <c:v>126.27469713965986</c:v>
                </c:pt>
                <c:pt idx="123">
                  <c:v>128.65277136499725</c:v>
                </c:pt>
                <c:pt idx="124">
                  <c:v>131.04218785438752</c:v>
                </c:pt>
                <c:pt idx="125">
                  <c:v>133.44191702723128</c:v>
                </c:pt>
                <c:pt idx="126">
                  <c:v>135.85091297089321</c:v>
                </c:pt>
                <c:pt idx="127">
                  <c:v>138.26811526799403</c:v>
                </c:pt>
                <c:pt idx="128">
                  <c:v>140.69245087310512</c:v>
                </c:pt>
                <c:pt idx="129">
                  <c:v>143.12283603174615</c:v>
                </c:pt>
                <c:pt idx="130">
                  <c:v>145.55817823433847</c:v>
                </c:pt>
                <c:pt idx="131">
                  <c:v>147.99737819756712</c:v>
                </c:pt>
                <c:pt idx="132">
                  <c:v>150.43933186545564</c:v>
                </c:pt>
                <c:pt idx="133">
                  <c:v>152.8829324223602</c:v>
                </c:pt>
                <c:pt idx="134">
                  <c:v>155.32707231004449</c:v>
                </c:pt>
                <c:pt idx="135">
                  <c:v>157.77064524100467</c:v>
                </c:pt>
                <c:pt idx="136">
                  <c:v>160.21254820027298</c:v>
                </c:pt>
                <c:pt idx="137">
                  <c:v>162.65168342803966</c:v>
                </c:pt>
                <c:pt idx="138">
                  <c:v>165.08696037559383</c:v>
                </c:pt>
                <c:pt idx="139">
                  <c:v>167.51729762729261</c:v>
                </c:pt>
                <c:pt idx="140">
                  <c:v>169.94162478152197</c:v>
                </c:pt>
                <c:pt idx="141">
                  <c:v>172.35888428391073</c:v>
                </c:pt>
                <c:pt idx="142">
                  <c:v>174.76803320639513</c:v>
                </c:pt>
                <c:pt idx="143">
                  <c:v>177.16804496610521</c:v>
                </c:pt>
                <c:pt idx="144">
                  <c:v>179.55791097844929</c:v>
                </c:pt>
                <c:pt idx="145">
                  <c:v>181.93664223920683</c:v>
                </c:pt>
                <c:pt idx="146">
                  <c:v>184.30327083089819</c:v>
                </c:pt>
                <c:pt idx="147">
                  <c:v>186.65685134917706</c:v>
                </c:pt>
                <c:pt idx="148">
                  <c:v>188.99646224548579</c:v>
                </c:pt>
                <c:pt idx="149">
                  <c:v>191.32120708271694</c:v>
                </c:pt>
                <c:pt idx="150">
                  <c:v>193.6302157011369</c:v>
                </c:pt>
                <c:pt idx="151">
                  <c:v>195.92264529234001</c:v>
                </c:pt>
                <c:pt idx="152">
                  <c:v>198.19768137951419</c:v>
                </c:pt>
                <c:pt idx="153">
                  <c:v>200.45453870280508</c:v>
                </c:pt>
                <c:pt idx="154">
                  <c:v>202.69246200906269</c:v>
                </c:pt>
                <c:pt idx="155">
                  <c:v>204.91072674573829</c:v>
                </c:pt>
                <c:pt idx="156">
                  <c:v>207.10863965916752</c:v>
                </c:pt>
                <c:pt idx="157">
                  <c:v>209.28553929792412</c:v>
                </c:pt>
                <c:pt idx="158">
                  <c:v>211.44079642235576</c:v>
                </c:pt>
                <c:pt idx="159">
                  <c:v>213.57381432181683</c:v>
                </c:pt>
                <c:pt idx="160">
                  <c:v>215.68402904149005</c:v>
                </c:pt>
                <c:pt idx="161">
                  <c:v>217.77090952103856</c:v>
                </c:pt>
                <c:pt idx="162">
                  <c:v>219.83395764765089</c:v>
                </c:pt>
                <c:pt idx="163">
                  <c:v>221.87270822633275</c:v>
                </c:pt>
                <c:pt idx="164">
                  <c:v>223.88672887055975</c:v>
                </c:pt>
                <c:pt idx="165">
                  <c:v>225.8756198166362</c:v>
                </c:pt>
                <c:pt idx="166">
                  <c:v>227.83901366530372</c:v>
                </c:pt>
                <c:pt idx="167">
                  <c:v>229.77657505431307</c:v>
                </c:pt>
                <c:pt idx="168">
                  <c:v>231.68800026581127</c:v>
                </c:pt>
                <c:pt idx="169">
                  <c:v>233.57301677250658</c:v>
                </c:pt>
                <c:pt idx="170">
                  <c:v>235.43138272665465</c:v>
                </c:pt>
                <c:pt idx="171">
                  <c:v>237.2628863959647</c:v>
                </c:pt>
                <c:pt idx="172">
                  <c:v>239.06734555055237</c:v>
                </c:pt>
                <c:pt idx="173">
                  <c:v>240.8446068050707</c:v>
                </c:pt>
                <c:pt idx="174">
                  <c:v>242.59454492013134</c:v>
                </c:pt>
                <c:pt idx="175">
                  <c:v>244.3170620670889</c:v>
                </c:pt>
                <c:pt idx="176">
                  <c:v>246.01208706020043</c:v>
                </c:pt>
                <c:pt idx="177">
                  <c:v>247.67957456009532</c:v>
                </c:pt>
                <c:pt idx="178">
                  <c:v>249.31950425239634</c:v>
                </c:pt>
                <c:pt idx="179">
                  <c:v>250.9318800052242</c:v>
                </c:pt>
                <c:pt idx="180">
                  <c:v>252.51672900919667</c:v>
                </c:pt>
                <c:pt idx="181">
                  <c:v>254.07410090340099</c:v>
                </c:pt>
                <c:pt idx="182">
                  <c:v>255.60406689067625</c:v>
                </c:pt>
                <c:pt idx="183">
                  <c:v>257.10671884539244</c:v>
                </c:pt>
                <c:pt idx="184">
                  <c:v>258.58216841675716</c:v>
                </c:pt>
                <c:pt idx="185">
                  <c:v>260.03054613051938</c:v>
                </c:pt>
                <c:pt idx="186">
                  <c:v>261.45200049177527</c:v>
                </c:pt>
                <c:pt idx="187">
                  <c:v>262.84669709141372</c:v>
                </c:pt>
                <c:pt idx="188">
                  <c:v>264.21481771857196</c:v>
                </c:pt>
                <c:pt idx="189">
                  <c:v>265.55655948130271</c:v>
                </c:pt>
                <c:pt idx="190">
                  <c:v>266.87213393748806</c:v>
                </c:pt>
                <c:pt idx="191">
                  <c:v>268.16176623786959</c:v>
                </c:pt>
                <c:pt idx="192">
                  <c:v>269.42569428290278</c:v>
                </c:pt>
                <c:pt idx="193">
                  <c:v>270.6641678949843</c:v>
                </c:pt>
                <c:pt idx="194">
                  <c:v>271.87744800744633</c:v>
                </c:pt>
                <c:pt idx="195">
                  <c:v>273.06580587156236</c:v>
                </c:pt>
                <c:pt idx="196">
                  <c:v>274.22952228266422</c:v>
                </c:pt>
                <c:pt idx="197">
                  <c:v>275.36888682633059</c:v>
                </c:pt>
                <c:pt idx="198">
                  <c:v>276.48419714547458</c:v>
                </c:pt>
                <c:pt idx="199">
                  <c:v>277.57575822903038</c:v>
                </c:pt>
                <c:pt idx="200">
                  <c:v>278.64388172281872</c:v>
                </c:pt>
                <c:pt idx="201">
                  <c:v>279.68888526305636</c:v>
                </c:pt>
                <c:pt idx="202">
                  <c:v>280.71109183286751</c:v>
                </c:pt>
                <c:pt idx="203">
                  <c:v>281.71082914205402</c:v>
                </c:pt>
                <c:pt idx="204">
                  <c:v>282.68842903028616</c:v>
                </c:pt>
                <c:pt idx="205">
                  <c:v>283.64422689378881</c:v>
                </c:pt>
                <c:pt idx="206">
                  <c:v>284.57856113551554</c:v>
                </c:pt>
                <c:pt idx="207">
                  <c:v>285.49177263872838</c:v>
                </c:pt>
                <c:pt idx="208">
                  <c:v>286.3842042638318</c:v>
                </c:pt>
                <c:pt idx="209">
                  <c:v>287.25620036824591</c:v>
                </c:pt>
                <c:pt idx="210">
                  <c:v>288.10810634904772</c:v>
                </c:pt>
                <c:pt idx="211">
                  <c:v>288.94026820805584</c:v>
                </c:pt>
                <c:pt idx="212">
                  <c:v>289.75303213898928</c:v>
                </c:pt>
                <c:pt idx="213">
                  <c:v>290.54674413628811</c:v>
                </c:pt>
                <c:pt idx="214">
                  <c:v>291.3217496251483</c:v>
                </c:pt>
                <c:pt idx="215">
                  <c:v>292.07839311229088</c:v>
                </c:pt>
                <c:pt idx="216">
                  <c:v>292.81701785695731</c:v>
                </c:pt>
                <c:pt idx="217">
                  <c:v>293.53796556160069</c:v>
                </c:pt>
                <c:pt idx="218">
                  <c:v>294.24157608172175</c:v>
                </c:pt>
                <c:pt idx="219">
                  <c:v>294.92818715428291</c:v>
                </c:pt>
                <c:pt idx="220">
                  <c:v>295.59813414412133</c:v>
                </c:pt>
                <c:pt idx="221">
                  <c:v>296.25174980777177</c:v>
                </c:pt>
                <c:pt idx="222">
                  <c:v>296.88936407410358</c:v>
                </c:pt>
                <c:pt idx="223">
                  <c:v>297.51130384117232</c:v>
                </c:pt>
                <c:pt idx="224">
                  <c:v>298.11789278868469</c:v>
                </c:pt>
                <c:pt idx="225">
                  <c:v>298.70945120547594</c:v>
                </c:pt>
                <c:pt idx="226">
                  <c:v>299.2862958314019</c:v>
                </c:pt>
                <c:pt idx="227">
                  <c:v>299.84873971305228</c:v>
                </c:pt>
                <c:pt idx="228">
                  <c:v>300.39709207269726</c:v>
                </c:pt>
                <c:pt idx="229">
                  <c:v>300.93165818988837</c:v>
                </c:pt>
                <c:pt idx="230">
                  <c:v>301.45273929514207</c:v>
                </c:pt>
                <c:pt idx="231">
                  <c:v>301.96063247514559</c:v>
                </c:pt>
                <c:pt idx="232">
                  <c:v>302.45563058893549</c:v>
                </c:pt>
                <c:pt idx="233">
                  <c:v>302.93802219451084</c:v>
                </c:pt>
                <c:pt idx="234">
                  <c:v>303.40809148535635</c:v>
                </c:pt>
                <c:pt idx="235">
                  <c:v>303.8661182363636</c:v>
                </c:pt>
                <c:pt idx="236">
                  <c:v>304.31237775865281</c:v>
                </c:pt>
                <c:pt idx="237">
                  <c:v>304.74714086281176</c:v>
                </c:pt>
                <c:pt idx="238">
                  <c:v>305.17067383008282</c:v>
                </c:pt>
                <c:pt idx="239">
                  <c:v>305.58323839104457</c:v>
                </c:pt>
                <c:pt idx="240">
                  <c:v>305.98509171134896</c:v>
                </c:pt>
                <c:pt idx="241">
                  <c:v>306.3764863840903</c:v>
                </c:pt>
                <c:pt idx="242">
                  <c:v>306.75767042839806</c:v>
                </c:pt>
                <c:pt idx="243">
                  <c:v>307.12888729385963</c:v>
                </c:pt>
                <c:pt idx="244">
                  <c:v>307.49037587039504</c:v>
                </c:pt>
                <c:pt idx="245">
                  <c:v>307.84237050322059</c:v>
                </c:pt>
                <c:pt idx="246">
                  <c:v>308.18510101255259</c:v>
                </c:pt>
                <c:pt idx="247">
                  <c:v>308.51879271771759</c:v>
                </c:pt>
                <c:pt idx="248">
                  <c:v>308.84366646534943</c:v>
                </c:pt>
                <c:pt idx="249">
                  <c:v>309.15993866136796</c:v>
                </c:pt>
                <c:pt idx="250">
                  <c:v>309.46782130644704</c:v>
                </c:pt>
                <c:pt idx="251">
                  <c:v>309.76752203469476</c:v>
                </c:pt>
                <c:pt idx="252">
                  <c:v>310.05924415527971</c:v>
                </c:pt>
                <c:pt idx="253">
                  <c:v>310.34318669675207</c:v>
                </c:pt>
                <c:pt idx="254">
                  <c:v>310.61954445381883</c:v>
                </c:pt>
                <c:pt idx="255">
                  <c:v>310.88850803634654</c:v>
                </c:pt>
                <c:pt idx="256">
                  <c:v>311.15026392037419</c:v>
                </c:pt>
                <c:pt idx="257">
                  <c:v>311.40499450093324</c:v>
                </c:pt>
                <c:pt idx="258">
                  <c:v>311.65287814647962</c:v>
                </c:pt>
                <c:pt idx="259">
                  <c:v>311.8940892547555</c:v>
                </c:pt>
                <c:pt idx="260">
                  <c:v>312.12879830990755</c:v>
                </c:pt>
                <c:pt idx="261">
                  <c:v>312.35717194069878</c:v>
                </c:pt>
                <c:pt idx="262">
                  <c:v>312.57937297966004</c:v>
                </c:pt>
                <c:pt idx="263">
                  <c:v>312.79556052303684</c:v>
                </c:pt>
                <c:pt idx="264">
                  <c:v>313.00588999139535</c:v>
                </c:pt>
                <c:pt idx="265">
                  <c:v>313.2105131907602</c:v>
                </c:pt>
                <c:pt idx="266">
                  <c:v>313.40957837416454</c:v>
                </c:pt>
                <c:pt idx="267">
                  <c:v>313.60323030350014</c:v>
                </c:pt>
                <c:pt idx="268">
                  <c:v>313.79161031156332</c:v>
                </c:pt>
                <c:pt idx="269">
                  <c:v>313.97485636419873</c:v>
                </c:pt>
                <c:pt idx="270">
                  <c:v>314.15310312244998</c:v>
                </c:pt>
                <c:pt idx="271">
                  <c:v>314.32648200463285</c:v>
                </c:pt>
                <c:pt idx="272">
                  <c:v>314.49512124825196</c:v>
                </c:pt>
                <c:pt idx="273">
                  <c:v>314.65914597168819</c:v>
                </c:pt>
                <c:pt idx="274">
                  <c:v>314.81867823558963</c:v>
                </c:pt>
                <c:pt idx="275">
                  <c:v>314.97383710390346</c:v>
                </c:pt>
                <c:pt idx="276">
                  <c:v>315.12473870449185</c:v>
                </c:pt>
                <c:pt idx="277">
                  <c:v>315.2714962892785</c:v>
                </c:pt>
                <c:pt idx="278">
                  <c:v>315.41422029387877</c:v>
                </c:pt>
                <c:pt idx="279">
                  <c:v>315.55301839666788</c:v>
                </c:pt>
                <c:pt idx="280">
                  <c:v>315.68799557724827</c:v>
                </c:pt>
                <c:pt idx="281">
                  <c:v>315.81925417427885</c:v>
                </c:pt>
                <c:pt idx="282">
                  <c:v>315.94689394263395</c:v>
                </c:pt>
                <c:pt idx="283">
                  <c:v>316.07101210986201</c:v>
                </c:pt>
                <c:pt idx="284">
                  <c:v>316.19170343191757</c:v>
                </c:pt>
                <c:pt idx="285">
                  <c:v>316.30906024814334</c:v>
                </c:pt>
                <c:pt idx="286">
                  <c:v>316.42317253548134</c:v>
                </c:pt>
                <c:pt idx="287">
                  <c:v>316.53412796189525</c:v>
                </c:pt>
                <c:pt idx="288">
                  <c:v>316.64201193898805</c:v>
                </c:pt>
                <c:pt idx="289">
                  <c:v>316.74690767380173</c:v>
                </c:pt>
                <c:pt idx="290">
                  <c:v>316.84889621978778</c:v>
                </c:pt>
                <c:pt idx="291">
                  <c:v>316.94805652693907</c:v>
                </c:pt>
                <c:pt idx="292">
                  <c:v>317.04446549107598</c:v>
                </c:pt>
                <c:pt idx="293">
                  <c:v>317.13819800228083</c:v>
                </c:pt>
                <c:pt idx="294">
                  <c:v>317.22932699247679</c:v>
                </c:pt>
                <c:pt idx="295">
                  <c:v>317.31792348214879</c:v>
                </c:pt>
                <c:pt idx="296">
                  <c:v>317.40405662620526</c:v>
                </c:pt>
                <c:pt idx="297">
                  <c:v>317.48779375898067</c:v>
                </c:pt>
                <c:pt idx="298">
                  <c:v>317.56920043838073</c:v>
                </c:pt>
                <c:pt idx="299">
                  <c:v>317.64834048917243</c:v>
                </c:pt>
                <c:pt idx="300">
                  <c:v>317.72527604542239</c:v>
                </c:pt>
                <c:pt idx="301">
                  <c:v>317.80006759208857</c:v>
                </c:pt>
                <c:pt idx="302">
                  <c:v>317.87277400576977</c:v>
                </c:pt>
                <c:pt idx="303">
                  <c:v>317.94345259462</c:v>
                </c:pt>
                <c:pt idx="304">
                  <c:v>318.0121591374342</c:v>
                </c:pt>
                <c:pt idx="305">
                  <c:v>318.07894792191252</c:v>
                </c:pt>
                <c:pt idx="306">
                  <c:v>318.14387178211206</c:v>
                </c:pt>
                <c:pt idx="307">
                  <c:v>318.20698213509422</c:v>
                </c:pt>
                <c:pt idx="308">
                  <c:v>318.26832901677699</c:v>
                </c:pt>
                <c:pt idx="309">
                  <c:v>318.32796111700179</c:v>
                </c:pt>
                <c:pt idx="310">
                  <c:v>318.385925813825</c:v>
                </c:pt>
                <c:pt idx="311">
                  <c:v>318.4422692070446</c:v>
                </c:pt>
                <c:pt idx="312">
                  <c:v>318.49703615097224</c:v>
                </c:pt>
                <c:pt idx="313">
                  <c:v>318.55027028646214</c:v>
                </c:pt>
                <c:pt idx="314">
                  <c:v>318.60201407220779</c:v>
                </c:pt>
                <c:pt idx="315">
                  <c:v>318.65230881531795</c:v>
                </c:pt>
                <c:pt idx="316">
                  <c:v>318.70119470118334</c:v>
                </c:pt>
                <c:pt idx="317">
                  <c:v>318.74871082264576</c:v>
                </c:pt>
                <c:pt idx="318">
                  <c:v>318.79489520848176</c:v>
                </c:pt>
                <c:pt idx="319">
                  <c:v>318.83978485121207</c:v>
                </c:pt>
                <c:pt idx="320">
                  <c:v>318.88341573424975</c:v>
                </c:pt>
                <c:pt idx="321">
                  <c:v>318.92582285839791</c:v>
                </c:pt>
                <c:pt idx="322">
                  <c:v>318.96704026770988</c:v>
                </c:pt>
                <c:pt idx="323">
                  <c:v>319.00710107472332</c:v>
                </c:pt>
                <c:pt idx="324">
                  <c:v>319.04603748508083</c:v>
                </c:pt>
                <c:pt idx="325">
                  <c:v>319.08388082154812</c:v>
                </c:pt>
                <c:pt idx="326">
                  <c:v>319.12066154744258</c:v>
                </c:pt>
                <c:pt idx="327">
                  <c:v>319.15640928948352</c:v>
                </c:pt>
                <c:pt idx="328">
                  <c:v>319.19115286007599</c:v>
                </c:pt>
                <c:pt idx="329">
                  <c:v>319.22492027904008</c:v>
                </c:pt>
                <c:pt idx="330">
                  <c:v>319.25773879479675</c:v>
                </c:pt>
                <c:pt idx="331">
                  <c:v>319.28963490502218</c:v>
                </c:pt>
                <c:pt idx="332">
                  <c:v>319.32063437678187</c:v>
                </c:pt>
                <c:pt idx="333">
                  <c:v>319.35076226615553</c:v>
                </c:pt>
                <c:pt idx="334">
                  <c:v>319.38004293736418</c:v>
                </c:pt>
                <c:pt idx="335">
                  <c:v>319.40850008140995</c:v>
                </c:pt>
                <c:pt idx="336">
                  <c:v>319.43615673424011</c:v>
                </c:pt>
                <c:pt idx="337">
                  <c:v>319.46303529444521</c:v>
                </c:pt>
                <c:pt idx="338">
                  <c:v>319.48915754050262</c:v>
                </c:pt>
                <c:pt idx="339">
                  <c:v>319.51454464757518</c:v>
                </c:pt>
                <c:pt idx="340">
                  <c:v>319.53921720387569</c:v>
                </c:pt>
                <c:pt idx="341">
                  <c:v>319.56319522660698</c:v>
                </c:pt>
                <c:pt idx="342">
                  <c:v>319.58649817748756</c:v>
                </c:pt>
                <c:pt idx="343">
                  <c:v>319.60914497787257</c:v>
                </c:pt>
                <c:pt idx="344">
                  <c:v>319.63115402347961</c:v>
                </c:pt>
                <c:pt idx="345">
                  <c:v>319.65254319872884</c:v>
                </c:pt>
                <c:pt idx="346">
                  <c:v>319.67332989070644</c:v>
                </c:pt>
                <c:pt idx="347">
                  <c:v>319.69353100276078</c:v>
                </c:pt>
                <c:pt idx="348">
                  <c:v>319.71316296773983</c:v>
                </c:pt>
                <c:pt idx="349">
                  <c:v>319.73224176087871</c:v>
                </c:pt>
                <c:pt idx="350">
                  <c:v>319.75078291234604</c:v>
                </c:pt>
                <c:pt idx="351">
                  <c:v>319.76880151945733</c:v>
                </c:pt>
                <c:pt idx="352">
                  <c:v>319.78631225856344</c:v>
                </c:pt>
                <c:pt idx="353">
                  <c:v>319.80332939662259</c:v>
                </c:pt>
                <c:pt idx="354">
                  <c:v>319.81986680246331</c:v>
                </c:pt>
                <c:pt idx="355">
                  <c:v>319.83593795774664</c:v>
                </c:pt>
                <c:pt idx="356">
                  <c:v>319.8515559676344</c:v>
                </c:pt>
                <c:pt idx="357">
                  <c:v>319.86673357117172</c:v>
                </c:pt>
                <c:pt idx="358">
                  <c:v>319.88148315139023</c:v>
                </c:pt>
                <c:pt idx="359">
                  <c:v>319.89581674513965</c:v>
                </c:pt>
                <c:pt idx="360">
                  <c:v>319.90974605265467</c:v>
                </c:pt>
                <c:pt idx="361">
                  <c:v>319.92328244686314</c:v>
                </c:pt>
                <c:pt idx="362">
                  <c:v>319.93643698244318</c:v>
                </c:pt>
                <c:pt idx="363">
                  <c:v>319.94922040463513</c:v>
                </c:pt>
                <c:pt idx="364">
                  <c:v>319.96164315781454</c:v>
                </c:pt>
              </c:numCache>
            </c:numRef>
          </c:val>
          <c:smooth val="0"/>
          <c:extLst>
            <c:ext xmlns:c16="http://schemas.microsoft.com/office/drawing/2014/chart" uri="{C3380CC4-5D6E-409C-BE32-E72D297353CC}">
              <c16:uniqueId val="{00000002-0374-FE49-9C4D-83B522D6E304}"/>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Social Distancing'!$C$5</c:f>
              <c:strCache>
                <c:ptCount val="1"/>
                <c:pt idx="0">
                  <c:v>I</c:v>
                </c:pt>
              </c:strCache>
            </c:strRef>
          </c:tx>
          <c:spPr>
            <a:ln w="28575" cap="rnd">
              <a:solidFill>
                <a:schemeClr val="accent2"/>
              </a:solidFill>
              <a:round/>
            </a:ln>
            <a:effectLst/>
          </c:spPr>
          <c:marker>
            <c:symbol val="none"/>
          </c:marker>
          <c:cat>
            <c:numRef>
              <c:f>'SIR Social Distancing'!$A$6:$A$370</c:f>
              <c:numCache>
                <c:formatCode>#,##0</c:formatCode>
                <c:ptCount val="3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numCache>
            </c:numRef>
          </c:cat>
          <c:val>
            <c:numRef>
              <c:f>'SIR Social Distancing'!$C$6:$C$370</c:f>
              <c:numCache>
                <c:formatCode>#,##0.00</c:formatCode>
                <c:ptCount val="365"/>
                <c:pt idx="0">
                  <c:v>1</c:v>
                </c:pt>
                <c:pt idx="1">
                  <c:v>1.0308000000000002</c:v>
                </c:pt>
                <c:pt idx="2">
                  <c:v>1.0625134018698381</c:v>
                </c:pt>
                <c:pt idx="3">
                  <c:v>1.0951650583279473</c:v>
                </c:pt>
                <c:pt idx="4">
                  <c:v>1.1287803553025484</c:v>
                </c:pt>
                <c:pt idx="5">
                  <c:v>1.1633852138057172</c:v>
                </c:pt>
                <c:pt idx="6">
                  <c:v>1.1990060910418574</c:v>
                </c:pt>
                <c:pt idx="7">
                  <c:v>1.2356699806866365</c:v>
                </c:pt>
                <c:pt idx="8">
                  <c:v>1.2734044122690689</c:v>
                </c:pt>
                <c:pt idx="9">
                  <c:v>1.3122374495859337</c:v>
                </c:pt>
                <c:pt idx="10">
                  <c:v>1.3521976880741362</c:v>
                </c:pt>
                <c:pt idx="11">
                  <c:v>1.3933142510629635</c:v>
                </c:pt>
                <c:pt idx="12">
                  <c:v>1.4356167848244346</c:v>
                </c:pt>
                <c:pt idx="13">
                  <c:v>1.4791354523361337</c:v>
                </c:pt>
                <c:pt idx="14">
                  <c:v>1.5239009256670419</c:v>
                </c:pt>
                <c:pt idx="15">
                  <c:v>1.5699443768929593</c:v>
                </c:pt>
                <c:pt idx="16">
                  <c:v>1.6172974674441503</c:v>
                </c:pt>
                <c:pt idx="17">
                  <c:v>1.6659923357838684</c:v>
                </c:pt>
                <c:pt idx="18">
                  <c:v>1.7160615833124344</c:v>
                </c:pt>
                <c:pt idx="19">
                  <c:v>1.7675382583875776</c:v>
                </c:pt>
                <c:pt idx="20">
                  <c:v>1.8204558383478235</c:v>
                </c:pt>
                <c:pt idx="21">
                  <c:v>1.8748482094218466</c:v>
                </c:pt>
                <c:pt idx="22">
                  <c:v>1.9307496444029288</c:v>
                </c:pt>
                <c:pt idx="23">
                  <c:v>1.9881947779640148</c:v>
                </c:pt>
                <c:pt idx="24">
                  <c:v>2.0472185794853366</c:v>
                </c:pt>
                <c:pt idx="25">
                  <c:v>2.1078563232632752</c:v>
                </c:pt>
                <c:pt idx="26">
                  <c:v>2.1701435559660212</c:v>
                </c:pt>
                <c:pt idx="27">
                  <c:v>2.2341160611987734</c:v>
                </c:pt>
                <c:pt idx="28">
                  <c:v>2.2998098210387083</c:v>
                </c:pt>
                <c:pt idx="29">
                  <c:v>2.3672609743977922</c:v>
                </c:pt>
                <c:pt idx="30">
                  <c:v>2.4365057720697827</c:v>
                </c:pt>
                <c:pt idx="31">
                  <c:v>2.5075805283165056</c:v>
                </c:pt>
                <c:pt idx="32">
                  <c:v>2.5805215688477667</c:v>
                </c:pt>
                <c:pt idx="33">
                  <c:v>2.6553651750491358</c:v>
                </c:pt>
                <c:pt idx="34">
                  <c:v>2.7321475243123805</c:v>
                </c:pt>
                <c:pt idx="35">
                  <c:v>2.8109046263246236</c:v>
                </c:pt>
                <c:pt idx="36">
                  <c:v>2.8916722551743925</c:v>
                </c:pt>
                <c:pt idx="37">
                  <c:v>2.9744858771357525</c:v>
                </c:pt>
                <c:pt idx="38">
                  <c:v>3.0593805739956936</c:v>
                </c:pt>
                <c:pt idx="39">
                  <c:v>3.1463909617950216</c:v>
                </c:pt>
                <c:pt idx="40">
                  <c:v>3.2355511048592263</c:v>
                </c:pt>
                <c:pt idx="41">
                  <c:v>3.3268944250032977</c:v>
                </c:pt>
                <c:pt idx="42">
                  <c:v>3.4204536058033042</c:v>
                </c:pt>
                <c:pt idx="43">
                  <c:v>3.5162604918378526</c:v>
                </c:pt>
                <c:pt idx="44">
                  <c:v>3.6143459828143962</c:v>
                </c:pt>
                <c:pt idx="45">
                  <c:v>3.71473992250887</c:v>
                </c:pt>
                <c:pt idx="46">
                  <c:v>3.8174709824623871</c:v>
                </c:pt>
                <c:pt idx="47">
                  <c:v>3.9225665403958447</c:v>
                </c:pt>
                <c:pt idx="48">
                  <c:v>4.0300525533223324</c:v>
                </c:pt>
                <c:pt idx="49">
                  <c:v>4.1399534253583345</c:v>
                </c:pt>
                <c:pt idx="50">
                  <c:v>4.2522918702579231</c:v>
                </c:pt>
                <c:pt idx="51">
                  <c:v>4.3670887687195634</c:v>
                </c:pt>
                <c:pt idx="52">
                  <c:v>4.4843630205428289</c:v>
                </c:pt>
                <c:pt idx="53">
                  <c:v>4.6041313917423583</c:v>
                </c:pt>
                <c:pt idx="54">
                  <c:v>4.7264083567587845</c:v>
                </c:pt>
                <c:pt idx="55">
                  <c:v>4.8512059359411932</c:v>
                </c:pt>
                <c:pt idx="56">
                  <c:v>4.9785335285129237</c:v>
                </c:pt>
                <c:pt idx="57">
                  <c:v>5.1083977412722259</c:v>
                </c:pt>
                <c:pt idx="58">
                  <c:v>5.2408022133213912</c:v>
                </c:pt>
                <c:pt idx="59">
                  <c:v>5.3757474371624507</c:v>
                </c:pt>
                <c:pt idx="60">
                  <c:v>5.5132305765443128</c:v>
                </c:pt>
                <c:pt idx="61">
                  <c:v>5.6532452814951686</c:v>
                </c:pt>
                <c:pt idx="62">
                  <c:v>5.7957815010250444</c:v>
                </c:pt>
                <c:pt idx="63">
                  <c:v>5.9408252940362862</c:v>
                </c:pt>
                <c:pt idx="64">
                  <c:v>6.0883586390344036</c:v>
                </c:pt>
                <c:pt idx="65">
                  <c:v>6.2383592432877704</c:v>
                </c:pt>
                <c:pt idx="66">
                  <c:v>6.390800352141909</c:v>
                </c:pt>
                <c:pt idx="67">
                  <c:v>6.5456505592522047</c:v>
                </c:pt>
                <c:pt idx="68">
                  <c:v>6.7028736185574243</c:v>
                </c:pt>
                <c:pt idx="69">
                  <c:v>6.8624282588750507</c:v>
                </c:pt>
                <c:pt idx="70">
                  <c:v>7.0242680020576351</c:v>
                </c:pt>
                <c:pt idx="71">
                  <c:v>7.1883409857066711</c:v>
                </c:pt>
                <c:pt idx="72">
                  <c:v>7.3545897914963021</c:v>
                </c:pt>
                <c:pt idx="73">
                  <c:v>7.5229512802128813</c:v>
                </c:pt>
                <c:pt idx="74">
                  <c:v>7.693356434667443</c:v>
                </c:pt>
                <c:pt idx="75">
                  <c:v>7.8657302116856824</c:v>
                </c:pt>
                <c:pt idx="76">
                  <c:v>8.0399914044234961</c:v>
                </c:pt>
                <c:pt idx="77">
                  <c:v>8.2160525162946847</c:v>
                </c:pt>
                <c:pt idx="78">
                  <c:v>8.3938196478301847</c:v>
                </c:pt>
                <c:pt idx="79">
                  <c:v>8.5731923978145996</c:v>
                </c:pt>
                <c:pt idx="80">
                  <c:v>8.7540637800647296</c:v>
                </c:pt>
                <c:pt idx="81">
                  <c:v>8.9363201572256337</c:v>
                </c:pt>
                <c:pt idx="82">
                  <c:v>9.1198411929616174</c:v>
                </c:pt>
                <c:pt idx="83">
                  <c:v>9.3044998239115344</c:v>
                </c:pt>
                <c:pt idx="84">
                  <c:v>9.4901622527592728</c:v>
                </c:pt>
                <c:pt idx="85">
                  <c:v>9.6766879637403775</c:v>
                </c:pt>
                <c:pt idx="86">
                  <c:v>9.863929761863897</c:v>
                </c:pt>
                <c:pt idx="87">
                  <c:v>10.051733837073984</c:v>
                </c:pt>
                <c:pt idx="88">
                  <c:v>10.239939854508064</c:v>
                </c:pt>
                <c:pt idx="89">
                  <c:v>10.428381071927046</c:v>
                </c:pt>
                <c:pt idx="90">
                  <c:v>10.61688448529779</c:v>
                </c:pt>
                <c:pt idx="91">
                  <c:v>10.805271003398602</c:v>
                </c:pt>
                <c:pt idx="92">
                  <c:v>10.993355652194905</c:v>
                </c:pt>
                <c:pt idx="93">
                  <c:v>11.18094780959451</c:v>
                </c:pt>
                <c:pt idx="94">
                  <c:v>11.367851471040373</c:v>
                </c:pt>
                <c:pt idx="95">
                  <c:v>11.553865546233762</c:v>
                </c:pt>
                <c:pt idx="96">
                  <c:v>11.738784187103116</c:v>
                </c:pt>
                <c:pt idx="97">
                  <c:v>11.922397146944244</c:v>
                </c:pt>
                <c:pt idx="98">
                  <c:v>12.104490170457145</c:v>
                </c:pt>
                <c:pt idx="99">
                  <c:v>12.284845414194544</c:v>
                </c:pt>
                <c:pt idx="100">
                  <c:v>12.463241896719035</c:v>
                </c:pt>
                <c:pt idx="101">
                  <c:v>12.639455977540859</c:v>
                </c:pt>
                <c:pt idx="102">
                  <c:v>12.813261863678754</c:v>
                </c:pt>
                <c:pt idx="103">
                  <c:v>12.984432142454011</c:v>
                </c:pt>
                <c:pt idx="104">
                  <c:v>13.152738338894942</c:v>
                </c:pt>
                <c:pt idx="105">
                  <c:v>13.31795149589777</c:v>
                </c:pt>
                <c:pt idx="106">
                  <c:v>13.479842775062828</c:v>
                </c:pt>
                <c:pt idx="107">
                  <c:v>13.638184075904473</c:v>
                </c:pt>
                <c:pt idx="108">
                  <c:v>13.792748670921728</c:v>
                </c:pt>
                <c:pt idx="109">
                  <c:v>13.9433118538171</c:v>
                </c:pt>
                <c:pt idx="110">
                  <c:v>14.08965159796559</c:v>
                </c:pt>
                <c:pt idx="111">
                  <c:v>14.231549222067439</c:v>
                </c:pt>
                <c:pt idx="112">
                  <c:v>14.368790059768763</c:v>
                </c:pt>
                <c:pt idx="113">
                  <c:v>14.501164129906376</c:v>
                </c:pt>
                <c:pt idx="114">
                  <c:v>14.628466803928948</c:v>
                </c:pt>
                <c:pt idx="115">
                  <c:v>14.750499466967884</c:v>
                </c:pt>
                <c:pt idx="116">
                  <c:v>14.867070168979906</c:v>
                </c:pt>
                <c:pt idx="117">
                  <c:v>14.977994262360392</c:v>
                </c:pt>
                <c:pt idx="118">
                  <c:v>15.083095022433428</c:v>
                </c:pt>
                <c:pt idx="119">
                  <c:v>15.182204247261648</c:v>
                </c:pt>
                <c:pt idx="120">
                  <c:v>15.275162833287133</c:v>
                </c:pt>
                <c:pt idx="121">
                  <c:v>15.361821323413494</c:v>
                </c:pt>
                <c:pt idx="122">
                  <c:v>15.442040424268672</c:v>
                </c:pt>
                <c:pt idx="123">
                  <c:v>15.515691489547148</c:v>
                </c:pt>
                <c:pt idx="124">
                  <c:v>15.582656966517927</c:v>
                </c:pt>
                <c:pt idx="125">
                  <c:v>15.642830802999503</c:v>
                </c:pt>
                <c:pt idx="126">
                  <c:v>15.696118812343029</c:v>
                </c:pt>
                <c:pt idx="127">
                  <c:v>15.742438994227879</c:v>
                </c:pt>
                <c:pt idx="128">
                  <c:v>15.781721809357379</c:v>
                </c:pt>
                <c:pt idx="129">
                  <c:v>15.813910406443602</c:v>
                </c:pt>
                <c:pt idx="130">
                  <c:v>15.838960800186035</c:v>
                </c:pt>
                <c:pt idx="131">
                  <c:v>15.856841999276217</c:v>
                </c:pt>
                <c:pt idx="132">
                  <c:v>15.867536083795894</c:v>
                </c:pt>
                <c:pt idx="133">
                  <c:v>15.871038231716216</c:v>
                </c:pt>
                <c:pt idx="134">
                  <c:v>15.867356694546711</c:v>
                </c:pt>
                <c:pt idx="135">
                  <c:v>15.856512722521515</c:v>
                </c:pt>
                <c:pt idx="136">
                  <c:v>15.83854044004339</c:v>
                </c:pt>
                <c:pt idx="137">
                  <c:v>15.813486672429756</c:v>
                </c:pt>
                <c:pt idx="138">
                  <c:v>15.781410725316622</c:v>
                </c:pt>
                <c:pt idx="139">
                  <c:v>15.742384118372385</c:v>
                </c:pt>
                <c:pt idx="140">
                  <c:v>15.696490275251628</c:v>
                </c:pt>
                <c:pt idx="141">
                  <c:v>15.643824171976666</c:v>
                </c:pt>
                <c:pt idx="142">
                  <c:v>15.584491946169441</c:v>
                </c:pt>
                <c:pt idx="143">
                  <c:v>15.518610469766767</c:v>
                </c:pt>
                <c:pt idx="144">
                  <c:v>15.446306888036059</c:v>
                </c:pt>
                <c:pt idx="145">
                  <c:v>15.367718127865855</c:v>
                </c:pt>
                <c:pt idx="146">
                  <c:v>15.282990378434278</c:v>
                </c:pt>
                <c:pt idx="147">
                  <c:v>15.192278547459271</c:v>
                </c:pt>
                <c:pt idx="148">
                  <c:v>15.095745696306246</c:v>
                </c:pt>
                <c:pt idx="149">
                  <c:v>14.993562457272528</c:v>
                </c:pt>
                <c:pt idx="150">
                  <c:v>14.885906436383852</c:v>
                </c:pt>
                <c:pt idx="151">
                  <c:v>14.772961605027149</c:v>
                </c:pt>
                <c:pt idx="152">
                  <c:v>14.654917683707149</c:v>
                </c:pt>
                <c:pt idx="153">
                  <c:v>14.531969521153265</c:v>
                </c:pt>
                <c:pt idx="154">
                  <c:v>14.404316471919401</c:v>
                </c:pt>
                <c:pt idx="155">
                  <c:v>14.272161775514506</c:v>
                </c:pt>
                <c:pt idx="156">
                  <c:v>14.135711939977945</c:v>
                </c:pt>
                <c:pt idx="157">
                  <c:v>13.995176132672972</c:v>
                </c:pt>
                <c:pt idx="158">
                  <c:v>13.850765580915988</c:v>
                </c:pt>
                <c:pt idx="159">
                  <c:v>13.70269298489101</c:v>
                </c:pt>
                <c:pt idx="160">
                  <c:v>13.551171945120116</c:v>
                </c:pt>
                <c:pt idx="161">
                  <c:v>13.396416406573616</c:v>
                </c:pt>
                <c:pt idx="162">
                  <c:v>13.238640121310699</c:v>
                </c:pt>
                <c:pt idx="163">
                  <c:v>13.078056131344161</c:v>
                </c:pt>
                <c:pt idx="164">
                  <c:v>12.914876273223737</c:v>
                </c:pt>
                <c:pt idx="165">
                  <c:v>12.749310705633301</c:v>
                </c:pt>
                <c:pt idx="166">
                  <c:v>12.581567461099571</c:v>
                </c:pt>
                <c:pt idx="167">
                  <c:v>12.411852022715616</c:v>
                </c:pt>
                <c:pt idx="168">
                  <c:v>12.240366926592879</c:v>
                </c:pt>
                <c:pt idx="169">
                  <c:v>12.067311390571914</c:v>
                </c:pt>
                <c:pt idx="170">
                  <c:v>11.89288096954582</c:v>
                </c:pt>
                <c:pt idx="171">
                  <c:v>11.717267237582378</c:v>
                </c:pt>
                <c:pt idx="172">
                  <c:v>11.540657496872148</c:v>
                </c:pt>
                <c:pt idx="173">
                  <c:v>11.363234513380762</c:v>
                </c:pt>
                <c:pt idx="174">
                  <c:v>11.185176278945127</c:v>
                </c:pt>
                <c:pt idx="175">
                  <c:v>11.006655799425454</c:v>
                </c:pt>
                <c:pt idx="176">
                  <c:v>10.827840908408376</c:v>
                </c:pt>
                <c:pt idx="177">
                  <c:v>10.64889410585082</c:v>
                </c:pt>
                <c:pt idx="178">
                  <c:v>10.469972420960106</c:v>
                </c:pt>
                <c:pt idx="179">
                  <c:v>10.291227298522516</c:v>
                </c:pt>
                <c:pt idx="180">
                  <c:v>10.112804507820357</c:v>
                </c:pt>
                <c:pt idx="181">
                  <c:v>9.9348440732159453</c:v>
                </c:pt>
                <c:pt idx="182">
                  <c:v>9.7574802254297062</c:v>
                </c:pt>
                <c:pt idx="183">
                  <c:v>9.5808413724980959</c:v>
                </c:pt>
                <c:pt idx="184">
                  <c:v>9.4050500893651261</c:v>
                </c:pt>
                <c:pt idx="185">
                  <c:v>9.2302231250381315</c:v>
                </c:pt>
                <c:pt idx="186">
                  <c:v>9.0564714262236379</c:v>
                </c:pt>
                <c:pt idx="187">
                  <c:v>8.8839001763521832</c:v>
                </c:pt>
                <c:pt idx="188">
                  <c:v>8.712608848901068</c:v>
                </c:pt>
                <c:pt idx="189">
                  <c:v>8.5426912739307248</c:v>
                </c:pt>
                <c:pt idx="190">
                  <c:v>8.3742357167630601</c:v>
                </c:pt>
                <c:pt idx="191">
                  <c:v>8.2073249677480824</c:v>
                </c:pt>
                <c:pt idx="192">
                  <c:v>8.0420364420879515</c:v>
                </c:pt>
                <c:pt idx="193">
                  <c:v>7.8784422887145089</c:v>
                </c:pt>
                <c:pt idx="194">
                  <c:v>7.7166095072469334</c:v>
                </c:pt>
                <c:pt idx="195">
                  <c:v>7.5566000720898634</c:v>
                </c:pt>
                <c:pt idx="196">
                  <c:v>7.398471062768599</c:v>
                </c:pt>
                <c:pt idx="197">
                  <c:v>7.242274799636375</c:v>
                </c:pt>
                <c:pt idx="198">
                  <c:v>7.0880589841287529</c:v>
                </c:pt>
                <c:pt idx="199">
                  <c:v>6.9358668427814862</c:v>
                </c:pt>
                <c:pt idx="200">
                  <c:v>6.785737274270307</c:v>
                </c:pt>
                <c:pt idx="201">
                  <c:v>6.6377049987738106</c:v>
                </c:pt>
                <c:pt idx="202">
                  <c:v>6.491800709003356</c:v>
                </c:pt>
                <c:pt idx="203">
                  <c:v>6.3480512222866556</c:v>
                </c:pt>
                <c:pt idx="204">
                  <c:v>6.2064796331340162</c:v>
                </c:pt>
                <c:pt idx="205">
                  <c:v>6.0671054657579253</c:v>
                </c:pt>
                <c:pt idx="206">
                  <c:v>5.9299448260575414</c:v>
                </c:pt>
                <c:pt idx="207">
                  <c:v>5.795010552619539</c:v>
                </c:pt>
                <c:pt idx="208">
                  <c:v>5.6623123663255104</c:v>
                </c:pt>
                <c:pt idx="209">
                  <c:v>5.5318570181935627</c:v>
                </c:pt>
                <c:pt idx="210">
                  <c:v>5.4036484351178284</c:v>
                </c:pt>
                <c:pt idx="211">
                  <c:v>5.2776878632042301</c:v>
                </c:pt>
                <c:pt idx="212">
                  <c:v>5.1539740084338632</c:v>
                </c:pt>
                <c:pt idx="213">
                  <c:v>5.0325031744168855</c:v>
                </c:pt>
                <c:pt idx="214">
                  <c:v>4.9132693970296426</c:v>
                </c:pt>
                <c:pt idx="215">
                  <c:v>4.7962645757560018</c:v>
                </c:pt>
                <c:pt idx="216">
                  <c:v>4.6814786015804586</c:v>
                </c:pt>
                <c:pt idx="217">
                  <c:v>4.5688994813055333</c:v>
                </c:pt>
                <c:pt idx="218">
                  <c:v>4.4585134581893531</c:v>
                </c:pt>
                <c:pt idx="219">
                  <c:v>4.3503051288210415</c:v>
                </c:pt>
                <c:pt idx="220">
                  <c:v>4.2442575561717755</c:v>
                </c:pt>
                <c:pt idx="221">
                  <c:v>4.1403523787780507</c:v>
                </c:pt>
                <c:pt idx="222">
                  <c:v>4.038569916030939</c:v>
                </c:pt>
                <c:pt idx="223">
                  <c:v>3.9388892695609194</c:v>
                </c:pt>
                <c:pt idx="224">
                  <c:v>3.8412884207223366</c:v>
                </c:pt>
                <c:pt idx="225">
                  <c:v>3.7457443241946686</c:v>
                </c:pt>
                <c:pt idx="226">
                  <c:v>3.6522329977297066</c:v>
                </c:pt>
                <c:pt idx="227">
                  <c:v>3.5607296080844533</c:v>
                </c:pt>
                <c:pt idx="228">
                  <c:v>3.4712085531891423</c:v>
                </c:pt>
                <c:pt idx="229">
                  <c:v>3.3836435406083223</c:v>
                </c:pt>
                <c:pt idx="230">
                  <c:v>3.2980076623604617</c:v>
                </c:pt>
                <c:pt idx="231">
                  <c:v>3.2142734661681454</c:v>
                </c:pt>
                <c:pt idx="232">
                  <c:v>3.1324130232166119</c:v>
                </c:pt>
                <c:pt idx="233">
                  <c:v>3.0523979925033067</c:v>
                </c:pt>
                <c:pt idx="234">
                  <c:v>2.9741996818652208</c:v>
                </c:pt>
                <c:pt idx="235">
                  <c:v>2.897789105774212</c:v>
                </c:pt>
                <c:pt idx="236">
                  <c:v>2.82313703999327</c:v>
                </c:pt>
                <c:pt idx="237">
                  <c:v>2.750214073188832</c:v>
                </c:pt>
                <c:pt idx="238">
                  <c:v>2.6789906555958627</c:v>
                </c:pt>
                <c:pt idx="239">
                  <c:v>2.6094371448335023</c:v>
                </c:pt>
                <c:pt idx="240">
                  <c:v>2.5415238489697223</c:v>
                </c:pt>
                <c:pt idx="241">
                  <c:v>2.4752210669336265</c:v>
                </c:pt>
                <c:pt idx="242">
                  <c:v>2.4104991263738769</c:v>
                </c:pt>
                <c:pt idx="243">
                  <c:v>2.3473284190612018</c:v>
                </c:pt>
                <c:pt idx="244">
                  <c:v>2.285679433932132</c:v>
                </c:pt>
                <c:pt idx="245">
                  <c:v>2.2255227878700126</c:v>
                </c:pt>
                <c:pt idx="246">
                  <c:v>2.1668292543180083</c:v>
                </c:pt>
                <c:pt idx="247">
                  <c:v>2.1095697898172752</c:v>
                </c:pt>
                <c:pt idx="248">
                  <c:v>2.0537155585617377</c:v>
                </c:pt>
                <c:pt idx="249">
                  <c:v>1.9992379550590262</c:v>
                </c:pt>
                <c:pt idx="250">
                  <c:v>1.9461086249850923</c:v>
                </c:pt>
                <c:pt idx="251">
                  <c:v>1.8942994843178977</c:v>
                </c:pt>
                <c:pt idx="252">
                  <c:v>1.8437827368333131</c:v>
                </c:pt>
                <c:pt idx="253">
                  <c:v>1.7945308900440708</c:v>
                </c:pt>
                <c:pt idx="254">
                  <c:v>1.7465167696602313</c:v>
                </c:pt>
                <c:pt idx="255">
                  <c:v>1.6997135326472095</c:v>
                </c:pt>
                <c:pt idx="256">
                  <c:v>1.6540946789549635</c:v>
                </c:pt>
                <c:pt idx="257">
                  <c:v>1.6096340619894742</c:v>
                </c:pt>
                <c:pt idx="258">
                  <c:v>1.5663058978951743</c:v>
                </c:pt>
                <c:pt idx="259">
                  <c:v>1.5240847737145169</c:v>
                </c:pt>
                <c:pt idx="260">
                  <c:v>1.4829456544884116</c:v>
                </c:pt>
                <c:pt idx="261">
                  <c:v>1.4428638893588193</c:v>
                </c:pt>
                <c:pt idx="262">
                  <c:v>1.403815216732383</c:v>
                </c:pt>
                <c:pt idx="263">
                  <c:v>1.3657757685615988</c:v>
                </c:pt>
                <c:pt idx="264">
                  <c:v>1.3287220737976861</c:v>
                </c:pt>
                <c:pt idx="265">
                  <c:v>1.2926310610670246</c:v>
                </c:pt>
                <c:pt idx="266">
                  <c:v>1.2574800606207759</c:v>
                </c:pt>
                <c:pt idx="267">
                  <c:v>1.2232468056051107</c:v>
                </c:pt>
                <c:pt idx="268">
                  <c:v>1.1899094326973219</c:v>
                </c:pt>
                <c:pt idx="269">
                  <c:v>1.1574464821510109</c:v>
                </c:pt>
                <c:pt idx="270">
                  <c:v>1.1258368972915158</c:v>
                </c:pt>
                <c:pt idx="271">
                  <c:v>1.0950600235007701</c:v>
                </c:pt>
                <c:pt idx="272">
                  <c:v>1.0650956067288804</c:v>
                </c:pt>
                <c:pt idx="273">
                  <c:v>1.0359237915678603</c:v>
                </c:pt>
                <c:pt idx="274">
                  <c:v>1.0075251189211747</c:v>
                </c:pt>
                <c:pt idx="275">
                  <c:v>0.97988052330102149</c:v>
                </c:pt>
                <c:pt idx="276">
                  <c:v>0.95297132978361943</c:v>
                </c:pt>
                <c:pt idx="277">
                  <c:v>0.92677925065116828</c:v>
                </c:pt>
                <c:pt idx="278">
                  <c:v>0.901286381747607</c:v>
                </c:pt>
                <c:pt idx="279">
                  <c:v>0.87647519857381673</c:v>
                </c:pt>
                <c:pt idx="280">
                  <c:v>0.85232855214649217</c:v>
                </c:pt>
                <c:pt idx="281">
                  <c:v>0.82882966464354402</c:v>
                </c:pt>
                <c:pt idx="282">
                  <c:v>0.80596212485758856</c:v>
                </c:pt>
                <c:pt idx="283">
                  <c:v>0.78370988347782655</c:v>
                </c:pt>
                <c:pt idx="284">
                  <c:v>0.76205724821942333</c:v>
                </c:pt>
                <c:pt idx="285">
                  <c:v>0.74098887881835152</c:v>
                </c:pt>
                <c:pt idx="286">
                  <c:v>0.72048978190857149</c:v>
                </c:pt>
                <c:pt idx="287">
                  <c:v>0.70054530579738028</c:v>
                </c:pt>
                <c:pt idx="288">
                  <c:v>0.68114113515376573</c:v>
                </c:pt>
                <c:pt idx="289">
                  <c:v>0.6622632856236581</c:v>
                </c:pt>
                <c:pt idx="290">
                  <c:v>0.64389809838506951</c:v>
                </c:pt>
                <c:pt idx="291">
                  <c:v>0.62603223465525337</c:v>
                </c:pt>
                <c:pt idx="292">
                  <c:v>0.60865267016120428</c:v>
                </c:pt>
                <c:pt idx="293">
                  <c:v>0.59174668958404197</c:v>
                </c:pt>
                <c:pt idx="294">
                  <c:v>0.57530188098709067</c:v>
                </c:pt>
                <c:pt idx="295">
                  <c:v>0.55930613023676823</c:v>
                </c:pt>
                <c:pt idx="296">
                  <c:v>0.54374761542473771</c:v>
                </c:pt>
                <c:pt idx="297">
                  <c:v>0.52861480129915184</c:v>
                </c:pt>
                <c:pt idx="298">
                  <c:v>0.51389643371222493</c:v>
                </c:pt>
                <c:pt idx="299">
                  <c:v>0.49958153409081196</c:v>
                </c:pt>
                <c:pt idx="300">
                  <c:v>0.48565939393614033</c:v>
                </c:pt>
                <c:pt idx="301">
                  <c:v>0.47211956935834543</c:v>
                </c:pt>
                <c:pt idx="302">
                  <c:v>0.45895187565098533</c:v>
                </c:pt>
                <c:pt idx="303">
                  <c:v>0.4461463819102684</c:v>
                </c:pt>
                <c:pt idx="304">
                  <c:v>0.43369340570330672</c:v>
                </c:pt>
                <c:pt idx="305">
                  <c:v>0.4215835077893148</c:v>
                </c:pt>
                <c:pt idx="306">
                  <c:v>0.40980748689730229</c:v>
                </c:pt>
                <c:pt idx="307">
                  <c:v>0.39835637456345857</c:v>
                </c:pt>
                <c:pt idx="308">
                  <c:v>0.38722143003110143</c:v>
                </c:pt>
                <c:pt idx="309">
                  <c:v>0.37639413521575332</c:v>
                </c:pt>
                <c:pt idx="310">
                  <c:v>0.36586618973761975</c:v>
                </c:pt>
                <c:pt idx="311">
                  <c:v>0.35562950602347576</c:v>
                </c:pt>
                <c:pt idx="312">
                  <c:v>0.34567620447971042</c:v>
                </c:pt>
                <c:pt idx="313">
                  <c:v>0.33599860873804632</c:v>
                </c:pt>
                <c:pt idx="314">
                  <c:v>0.3265892409752259</c:v>
                </c:pt>
                <c:pt idx="315">
                  <c:v>0.3174408173077537</c:v>
                </c:pt>
                <c:pt idx="316">
                  <c:v>0.30854624326258812</c:v>
                </c:pt>
                <c:pt idx="317">
                  <c:v>0.29989860932449935</c:v>
                </c:pt>
                <c:pt idx="318">
                  <c:v>0.29149118656064193</c:v>
                </c:pt>
                <c:pt idx="319">
                  <c:v>0.28331742232273616</c:v>
                </c:pt>
                <c:pt idx="320">
                  <c:v>0.27537093602710849</c:v>
                </c:pt>
                <c:pt idx="321">
                  <c:v>0.2676455150127085</c:v>
                </c:pt>
                <c:pt idx="322">
                  <c:v>0.26013511047709614</c:v>
                </c:pt>
                <c:pt idx="323">
                  <c:v>0.25283383349027944</c:v>
                </c:pt>
                <c:pt idx="324">
                  <c:v>0.24573595108617832</c:v>
                </c:pt>
                <c:pt idx="325">
                  <c:v>0.23883588243139309</c:v>
                </c:pt>
                <c:pt idx="326">
                  <c:v>0.23212819507086757</c:v>
                </c:pt>
                <c:pt idx="327">
                  <c:v>0.22560760124995646</c:v>
                </c:pt>
                <c:pt idx="328">
                  <c:v>0.21926895431233068</c:v>
                </c:pt>
                <c:pt idx="329">
                  <c:v>0.21310724517308807</c:v>
                </c:pt>
                <c:pt idx="330">
                  <c:v>0.20711759886637507</c:v>
                </c:pt>
                <c:pt idx="331">
                  <c:v>0.20129527116676824</c:v>
                </c:pt>
                <c:pt idx="332">
                  <c:v>0.19563564528361552</c:v>
                </c:pt>
                <c:pt idx="333">
                  <c:v>0.19013422862749085</c:v>
                </c:pt>
                <c:pt idx="334">
                  <c:v>0.18478664964787567</c:v>
                </c:pt>
                <c:pt idx="335">
                  <c:v>0.17958865474114472</c:v>
                </c:pt>
                <c:pt idx="336">
                  <c:v>0.17453610522790183</c:v>
                </c:pt>
                <c:pt idx="337">
                  <c:v>0.16962497439868304</c:v>
                </c:pt>
                <c:pt idx="338">
                  <c:v>0.16485134462702039</c:v>
                </c:pt>
                <c:pt idx="339">
                  <c:v>0.16021140454883875</c:v>
                </c:pt>
                <c:pt idx="340">
                  <c:v>0.15570144630714011</c:v>
                </c:pt>
                <c:pt idx="341">
                  <c:v>0.15131786286091503</c:v>
                </c:pt>
                <c:pt idx="342">
                  <c:v>0.14705714535720882</c:v>
                </c:pt>
                <c:pt idx="343">
                  <c:v>0.14291588056526061</c:v>
                </c:pt>
                <c:pt idx="344">
                  <c:v>0.13889074837162607</c:v>
                </c:pt>
                <c:pt idx="345">
                  <c:v>0.13497851933518967</c:v>
                </c:pt>
                <c:pt idx="346">
                  <c:v>0.13117605230096938</c:v>
                </c:pt>
                <c:pt idx="347">
                  <c:v>0.1274802920716156</c:v>
                </c:pt>
                <c:pt idx="348">
                  <c:v>0.12388826713550699</c:v>
                </c:pt>
                <c:pt idx="349">
                  <c:v>0.12039708745034743</c:v>
                </c:pt>
                <c:pt idx="350">
                  <c:v>0.11700394228117281</c:v>
                </c:pt>
                <c:pt idx="351">
                  <c:v>0.11370609809168099</c:v>
                </c:pt>
                <c:pt idx="352">
                  <c:v>0.1105008964878046</c:v>
                </c:pt>
                <c:pt idx="353">
                  <c:v>0.10738575221245358</c:v>
                </c:pt>
                <c:pt idx="354">
                  <c:v>0.1043581511903631</c:v>
                </c:pt>
                <c:pt idx="355">
                  <c:v>0.10141564862199162</c:v>
                </c:pt>
                <c:pt idx="356">
                  <c:v>9.8555867125424287E-2</c:v>
                </c:pt>
                <c:pt idx="357">
                  <c:v>9.5776494925247257E-2</c:v>
                </c:pt>
                <c:pt idx="358">
                  <c:v>9.3075284087371049E-2</c:v>
                </c:pt>
                <c:pt idx="359">
                  <c:v>9.0450048798792426E-2</c:v>
                </c:pt>
                <c:pt idx="360">
                  <c:v>8.7898663691297826E-2</c:v>
                </c:pt>
                <c:pt idx="361">
                  <c:v>8.5419062208124105E-2</c:v>
                </c:pt>
                <c:pt idx="362">
                  <c:v>8.3009235012606417E-2</c:v>
                </c:pt>
                <c:pt idx="363">
                  <c:v>8.0667228437857064E-2</c:v>
                </c:pt>
                <c:pt idx="364">
                  <c:v>7.8391142976533504E-2</c:v>
                </c:pt>
              </c:numCache>
            </c:numRef>
          </c:val>
          <c:smooth val="0"/>
          <c:extLst>
            <c:ext xmlns:c16="http://schemas.microsoft.com/office/drawing/2014/chart" uri="{C3380CC4-5D6E-409C-BE32-E72D297353CC}">
              <c16:uniqueId val="{00000000-B1AC-E04E-B227-C511178FDA37}"/>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1"/>
        <c:axPos val="b"/>
        <c:numFmt formatCode="#,##0" sourceLinked="1"/>
        <c:majorTickMark val="none"/>
        <c:minorTickMark val="none"/>
        <c:tickLblPos val="nextTo"/>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a:t>
            </a:r>
            <a:r>
              <a:rPr lang="en-GB"/>
              <a:t>Available ICU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'SIR Social Distancing'!$E$5</c:f>
              <c:strCache>
                <c:ptCount val="1"/>
                <c:pt idx="0">
                  <c:v>RICU</c:v>
                </c:pt>
              </c:strCache>
            </c:strRef>
          </c:tx>
          <c:spPr>
            <a:ln w="28575" cap="rnd">
              <a:solidFill>
                <a:schemeClr val="accent4"/>
              </a:solidFill>
              <a:round/>
            </a:ln>
            <a:effectLst/>
          </c:spPr>
          <c:marker>
            <c:symbol val="none"/>
          </c:marker>
          <c:cat>
            <c:numRef>
              <c:f>'SIR Social Distancing'!$A$6:$A$370</c:f>
              <c:numCache>
                <c:formatCode>#,##0</c:formatCode>
                <c:ptCount val="3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numCache>
            </c:numRef>
          </c:cat>
          <c:val>
            <c:numRef>
              <c:f>'SIR Social Distancing'!$E$6:$E$370</c:f>
              <c:numCache>
                <c:formatCode>#,##0.00</c:formatCode>
                <c:ptCount val="365"/>
                <c:pt idx="0">
                  <c:v>1.32E-2</c:v>
                </c:pt>
                <c:pt idx="1">
                  <c:v>1.3606560000000002E-2</c:v>
                </c:pt>
                <c:pt idx="2">
                  <c:v>1.4025176904681863E-2</c:v>
                </c:pt>
                <c:pt idx="3">
                  <c:v>1.4456178769928904E-2</c:v>
                </c:pt>
                <c:pt idx="4">
                  <c:v>1.4899900689993639E-2</c:v>
                </c:pt>
                <c:pt idx="5">
                  <c:v>1.5356684822235468E-2</c:v>
                </c:pt>
                <c:pt idx="6">
                  <c:v>1.5826880401752518E-2</c:v>
                </c:pt>
                <c:pt idx="7">
                  <c:v>1.6310843745063603E-2</c:v>
                </c:pt>
                <c:pt idx="8">
                  <c:v>1.6808938241951708E-2</c:v>
                </c:pt>
                <c:pt idx="9">
                  <c:v>1.7321534334534323E-2</c:v>
                </c:pt>
                <c:pt idx="10">
                  <c:v>1.7849009482578598E-2</c:v>
                </c:pt>
                <c:pt idx="11">
                  <c:v>1.8391748114031117E-2</c:v>
                </c:pt>
                <c:pt idx="12">
                  <c:v>1.8950141559682537E-2</c:v>
                </c:pt>
                <c:pt idx="13">
                  <c:v>1.9524587970836966E-2</c:v>
                </c:pt>
                <c:pt idx="14">
                  <c:v>2.0115492218804952E-2</c:v>
                </c:pt>
                <c:pt idx="15">
                  <c:v>2.0723265774987062E-2</c:v>
                </c:pt>
                <c:pt idx="16">
                  <c:v>2.1348326570262782E-2</c:v>
                </c:pt>
                <c:pt idx="17">
                  <c:v>2.1991098832347063E-2</c:v>
                </c:pt>
                <c:pt idx="18">
                  <c:v>2.2652012899724135E-2</c:v>
                </c:pt>
                <c:pt idx="19">
                  <c:v>2.3331505010716024E-2</c:v>
                </c:pt>
                <c:pt idx="20">
                  <c:v>2.4030017066191272E-2</c:v>
                </c:pt>
                <c:pt idx="21">
                  <c:v>2.4747996364368374E-2</c:v>
                </c:pt>
                <c:pt idx="22">
                  <c:v>2.548589530611866E-2</c:v>
                </c:pt>
                <c:pt idx="23">
                  <c:v>2.6244171069124994E-2</c:v>
                </c:pt>
                <c:pt idx="24">
                  <c:v>2.7023285249206441E-2</c:v>
                </c:pt>
                <c:pt idx="25">
                  <c:v>2.7823703467075234E-2</c:v>
                </c:pt>
                <c:pt idx="26">
                  <c:v>2.8645894938751477E-2</c:v>
                </c:pt>
                <c:pt idx="27">
                  <c:v>2.9490332007823809E-2</c:v>
                </c:pt>
                <c:pt idx="28">
                  <c:v>3.0357489637710951E-2</c:v>
                </c:pt>
                <c:pt idx="29">
                  <c:v>3.1247844862050855E-2</c:v>
                </c:pt>
                <c:pt idx="30">
                  <c:v>3.2161876191321132E-2</c:v>
                </c:pt>
                <c:pt idx="31">
                  <c:v>3.310006297377787E-2</c:v>
                </c:pt>
                <c:pt idx="32">
                  <c:v>3.4062884708790521E-2</c:v>
                </c:pt>
                <c:pt idx="33">
                  <c:v>3.5050820310648594E-2</c:v>
                </c:pt>
                <c:pt idx="34">
                  <c:v>3.6064347320923423E-2</c:v>
                </c:pt>
                <c:pt idx="35">
                  <c:v>3.7103941067485033E-2</c:v>
                </c:pt>
                <c:pt idx="36">
                  <c:v>3.8170073768301983E-2</c:v>
                </c:pt>
                <c:pt idx="37">
                  <c:v>3.926321357819193E-2</c:v>
                </c:pt>
                <c:pt idx="38">
                  <c:v>4.0383823576743152E-2</c:v>
                </c:pt>
                <c:pt idx="39">
                  <c:v>4.1532360695694284E-2</c:v>
                </c:pt>
                <c:pt idx="40">
                  <c:v>4.2709274584141789E-2</c:v>
                </c:pt>
                <c:pt idx="41">
                  <c:v>4.3915006410043526E-2</c:v>
                </c:pt>
                <c:pt idx="42">
                  <c:v>4.5149987596603616E-2</c:v>
                </c:pt>
                <c:pt idx="43">
                  <c:v>4.6414638492259651E-2</c:v>
                </c:pt>
                <c:pt idx="44">
                  <c:v>4.7709366973150029E-2</c:v>
                </c:pt>
                <c:pt idx="45">
                  <c:v>4.9034566977117083E-2</c:v>
                </c:pt>
                <c:pt idx="46">
                  <c:v>5.0390616968503513E-2</c:v>
                </c:pt>
                <c:pt idx="47">
                  <c:v>5.1777878333225148E-2</c:v>
                </c:pt>
                <c:pt idx="48">
                  <c:v>5.319669370385479E-2</c:v>
                </c:pt>
                <c:pt idx="49">
                  <c:v>5.4647385214730018E-2</c:v>
                </c:pt>
                <c:pt idx="50">
                  <c:v>5.6130252687404583E-2</c:v>
                </c:pt>
                <c:pt idx="51">
                  <c:v>5.7645571747098237E-2</c:v>
                </c:pt>
                <c:pt idx="52">
                  <c:v>5.9193591871165338E-2</c:v>
                </c:pt>
                <c:pt idx="53">
                  <c:v>6.0774534370999132E-2</c:v>
                </c:pt>
                <c:pt idx="54">
                  <c:v>6.2388590309215952E-2</c:v>
                </c:pt>
                <c:pt idx="55">
                  <c:v>6.4035918354423751E-2</c:v>
                </c:pt>
                <c:pt idx="56">
                  <c:v>6.5716642576370596E-2</c:v>
                </c:pt>
                <c:pt idx="57">
                  <c:v>6.7430850184793376E-2</c:v>
                </c:pt>
                <c:pt idx="58">
                  <c:v>6.9178589215842357E-2</c:v>
                </c:pt>
                <c:pt idx="59">
                  <c:v>7.0959866170544353E-2</c:v>
                </c:pt>
                <c:pt idx="60">
                  <c:v>7.2774643610384923E-2</c:v>
                </c:pt>
                <c:pt idx="61">
                  <c:v>7.4622837715736232E-2</c:v>
                </c:pt>
                <c:pt idx="62">
                  <c:v>7.650431581353058E-2</c:v>
                </c:pt>
                <c:pt idx="63">
                  <c:v>7.8418893881278984E-2</c:v>
                </c:pt>
                <c:pt idx="64">
                  <c:v>8.0366334035254131E-2</c:v>
                </c:pt>
                <c:pt idx="65">
                  <c:v>8.2346342011398566E-2</c:v>
                </c:pt>
                <c:pt idx="66">
                  <c:v>8.4358564648273196E-2</c:v>
                </c:pt>
                <c:pt idx="67">
                  <c:v>8.6402587382129095E-2</c:v>
                </c:pt>
                <c:pt idx="68">
                  <c:v>8.8477931764957995E-2</c:v>
                </c:pt>
                <c:pt idx="69">
                  <c:v>9.0584053017150667E-2</c:v>
                </c:pt>
                <c:pt idx="70">
                  <c:v>9.2720337627160782E-2</c:v>
                </c:pt>
                <c:pt idx="71">
                  <c:v>9.4886101011328064E-2</c:v>
                </c:pt>
                <c:pt idx="72">
                  <c:v>9.7080585247751192E-2</c:v>
                </c:pt>
                <c:pt idx="73">
                  <c:v>9.9302956898810038E-2</c:v>
                </c:pt>
                <c:pt idx="74">
                  <c:v>0.10155230493761025</c:v>
                </c:pt>
                <c:pt idx="75">
                  <c:v>0.10382763879425101</c:v>
                </c:pt>
                <c:pt idx="76">
                  <c:v>0.10612788653839014</c:v>
                </c:pt>
                <c:pt idx="77">
                  <c:v>0.10845189321508984</c:v>
                </c:pt>
                <c:pt idx="78">
                  <c:v>0.11079841935135844</c:v>
                </c:pt>
                <c:pt idx="79">
                  <c:v>0.11316613965115271</c:v>
                </c:pt>
                <c:pt idx="80">
                  <c:v>0.11555364189685444</c:v>
                </c:pt>
                <c:pt idx="81">
                  <c:v>0.11795942607537836</c:v>
                </c:pt>
                <c:pt idx="82">
                  <c:v>0.12038190374709334</c:v>
                </c:pt>
                <c:pt idx="83">
                  <c:v>0.12281939767563226</c:v>
                </c:pt>
                <c:pt idx="84">
                  <c:v>0.1252701417364224</c:v>
                </c:pt>
                <c:pt idx="85">
                  <c:v>0.12773228112137297</c:v>
                </c:pt>
                <c:pt idx="86">
                  <c:v>0.13020387285660345</c:v>
                </c:pt>
                <c:pt idx="87">
                  <c:v>0.13268288664937658</c:v>
                </c:pt>
                <c:pt idx="88">
                  <c:v>0.13516720607950644</c:v>
                </c:pt>
                <c:pt idx="89">
                  <c:v>0.13765463014943699</c:v>
                </c:pt>
                <c:pt idx="90">
                  <c:v>0.14014287520593083</c:v>
                </c:pt>
                <c:pt idx="91">
                  <c:v>0.14262957724486156</c:v>
                </c:pt>
                <c:pt idx="92">
                  <c:v>0.14511229460897276</c:v>
                </c:pt>
                <c:pt idx="93">
                  <c:v>0.14758851108664753</c:v>
                </c:pt>
                <c:pt idx="94">
                  <c:v>0.15005563941773292</c:v>
                </c:pt>
                <c:pt idx="95">
                  <c:v>0.15251102521028567</c:v>
                </c:pt>
                <c:pt idx="96">
                  <c:v>0.15495195126976113</c:v>
                </c:pt>
                <c:pt idx="97">
                  <c:v>0.157375642339664</c:v>
                </c:pt>
                <c:pt idx="98">
                  <c:v>0.15977927025003433</c:v>
                </c:pt>
                <c:pt idx="99">
                  <c:v>0.16215995946736797</c:v>
                </c:pt>
                <c:pt idx="100">
                  <c:v>0.16451479303669125</c:v>
                </c:pt>
                <c:pt idx="101">
                  <c:v>0.16684081890353933</c:v>
                </c:pt>
                <c:pt idx="102">
                  <c:v>0.16913505660055955</c:v>
                </c:pt>
                <c:pt idx="103">
                  <c:v>0.17139450428039293</c:v>
                </c:pt>
                <c:pt idx="104">
                  <c:v>0.17361614607341322</c:v>
                </c:pt>
                <c:pt idx="105">
                  <c:v>0.17579695974585055</c:v>
                </c:pt>
                <c:pt idx="106">
                  <c:v>0.17793392463082933</c:v>
                </c:pt>
                <c:pt idx="107">
                  <c:v>0.18002402980193905</c:v>
                </c:pt>
                <c:pt idx="108">
                  <c:v>0.18206428245616682</c:v>
                </c:pt>
                <c:pt idx="109">
                  <c:v>0.18405171647038573</c:v>
                </c:pt>
                <c:pt idx="110">
                  <c:v>0.18598340109314579</c:v>
                </c:pt>
                <c:pt idx="111">
                  <c:v>0.1878564497312902</c:v>
                </c:pt>
                <c:pt idx="112">
                  <c:v>0.18966802878894767</c:v>
                </c:pt>
                <c:pt idx="113">
                  <c:v>0.19141536651476418</c:v>
                </c:pt>
                <c:pt idx="114">
                  <c:v>0.19309576181186211</c:v>
                </c:pt>
                <c:pt idx="115">
                  <c:v>0.19470659296397608</c:v>
                </c:pt>
                <c:pt idx="116">
                  <c:v>0.19624532623053476</c:v>
                </c:pt>
                <c:pt idx="117">
                  <c:v>0.19770952426315716</c:v>
                </c:pt>
                <c:pt idx="118">
                  <c:v>0.19909685429612126</c:v>
                </c:pt>
                <c:pt idx="119">
                  <c:v>0.20040509606385376</c:v>
                </c:pt>
                <c:pt idx="120">
                  <c:v>0.20163214939939017</c:v>
                </c:pt>
                <c:pt idx="121">
                  <c:v>0.20277604146905812</c:v>
                </c:pt>
                <c:pt idx="122">
                  <c:v>0.20383493360034646</c:v>
                </c:pt>
                <c:pt idx="123">
                  <c:v>0.20480712766202236</c:v>
                </c:pt>
                <c:pt idx="124">
                  <c:v>0.20569107195803663</c:v>
                </c:pt>
                <c:pt idx="125">
                  <c:v>0.20648536659959343</c:v>
                </c:pt>
                <c:pt idx="126">
                  <c:v>0.20718876832292799</c:v>
                </c:pt>
                <c:pt idx="127">
                  <c:v>0.20780019472380801</c:v>
                </c:pt>
                <c:pt idx="128">
                  <c:v>0.20831872788351741</c:v>
                </c:pt>
                <c:pt idx="129">
                  <c:v>0.20874361736505556</c:v>
                </c:pt>
                <c:pt idx="130">
                  <c:v>0.20907428256245567</c:v>
                </c:pt>
                <c:pt idx="131">
                  <c:v>0.20931031439044606</c:v>
                </c:pt>
                <c:pt idx="132">
                  <c:v>0.2094514763061058</c:v>
                </c:pt>
                <c:pt idx="133">
                  <c:v>0.20949770465865405</c:v>
                </c:pt>
                <c:pt idx="134">
                  <c:v>0.20944910836801658</c:v>
                </c:pt>
                <c:pt idx="135">
                  <c:v>0.20930596793728401</c:v>
                </c:pt>
                <c:pt idx="136">
                  <c:v>0.20906873380857274</c:v>
                </c:pt>
                <c:pt idx="137">
                  <c:v>0.20873802407607278</c:v>
                </c:pt>
                <c:pt idx="138">
                  <c:v>0.2083146215741794</c:v>
                </c:pt>
                <c:pt idx="139">
                  <c:v>0.20779947036251548</c:v>
                </c:pt>
                <c:pt idx="140">
                  <c:v>0.2071936716333215</c:v>
                </c:pt>
                <c:pt idx="141">
                  <c:v>0.206498479070092</c:v>
                </c:pt>
                <c:pt idx="142">
                  <c:v>0.20571529368943661</c:v>
                </c:pt>
                <c:pt idx="143">
                  <c:v>0.20484565820092132</c:v>
                </c:pt>
                <c:pt idx="144">
                  <c:v>0.20389125092207597</c:v>
                </c:pt>
                <c:pt idx="145">
                  <c:v>0.20285387928782928</c:v>
                </c:pt>
                <c:pt idx="146">
                  <c:v>0.20173547299533245</c:v>
                </c:pt>
                <c:pt idx="147">
                  <c:v>0.20053807682646238</c:v>
                </c:pt>
                <c:pt idx="148">
                  <c:v>0.19926384319124243</c:v>
                </c:pt>
                <c:pt idx="149">
                  <c:v>0.19791502443599737</c:v>
                </c:pt>
                <c:pt idx="150">
                  <c:v>0.19649396496026686</c:v>
                </c:pt>
                <c:pt idx="151">
                  <c:v>0.19500309318635836</c:v>
                </c:pt>
                <c:pt idx="152">
                  <c:v>0.19344491342493436</c:v>
                </c:pt>
                <c:pt idx="153">
                  <c:v>0.19182199767922309</c:v>
                </c:pt>
                <c:pt idx="154">
                  <c:v>0.19013697742933608</c:v>
                </c:pt>
                <c:pt idx="155">
                  <c:v>0.18839253543679149</c:v>
                </c:pt>
                <c:pt idx="156">
                  <c:v>0.18659139760770888</c:v>
                </c:pt>
                <c:pt idx="157">
                  <c:v>0.18473632495128323</c:v>
                </c:pt>
                <c:pt idx="158">
                  <c:v>0.18283010566809105</c:v>
                </c:pt>
                <c:pt idx="159">
                  <c:v>0.18087554740056133</c:v>
                </c:pt>
                <c:pt idx="160">
                  <c:v>0.17887546967558551</c:v>
                </c:pt>
                <c:pt idx="161">
                  <c:v>0.17683269656677172</c:v>
                </c:pt>
                <c:pt idx="162">
                  <c:v>0.17475004960130122</c:v>
                </c:pt>
                <c:pt idx="163">
                  <c:v>0.17263034093374291</c:v>
                </c:pt>
                <c:pt idx="164">
                  <c:v>0.17047636680655331</c:v>
                </c:pt>
                <c:pt idx="165">
                  <c:v>0.16829090131435956</c:v>
                </c:pt>
                <c:pt idx="166">
                  <c:v>0.16607669048651433</c:v>
                </c:pt>
                <c:pt idx="167">
                  <c:v>0.16383644669984612</c:v>
                </c:pt>
                <c:pt idx="168">
                  <c:v>0.16157284343102599</c:v>
                </c:pt>
                <c:pt idx="169">
                  <c:v>0.15928851035554928</c:v>
                </c:pt>
                <c:pt idx="170">
                  <c:v>0.15698602879800483</c:v>
                </c:pt>
                <c:pt idx="171">
                  <c:v>0.15466792753608738</c:v>
                </c:pt>
                <c:pt idx="172">
                  <c:v>0.15233667895871236</c:v>
                </c:pt>
                <c:pt idx="173">
                  <c:v>0.14999469557662606</c:v>
                </c:pt>
                <c:pt idx="174">
                  <c:v>0.14764432688207568</c:v>
                </c:pt>
                <c:pt idx="175">
                  <c:v>0.14528785655241599</c:v>
                </c:pt>
                <c:pt idx="176">
                  <c:v>0.14292749999099055</c:v>
                </c:pt>
                <c:pt idx="177">
                  <c:v>0.14056540219723082</c:v>
                </c:pt>
                <c:pt idx="178">
                  <c:v>0.1382036359566734</c:v>
                </c:pt>
                <c:pt idx="179">
                  <c:v>0.13584420034049721</c:v>
                </c:pt>
                <c:pt idx="180">
                  <c:v>0.13348901950322872</c:v>
                </c:pt>
                <c:pt idx="181">
                  <c:v>0.13113994176645047</c:v>
                </c:pt>
                <c:pt idx="182">
                  <c:v>0.12879873897567212</c:v>
                </c:pt>
                <c:pt idx="183">
                  <c:v>0.12646710611697487</c:v>
                </c:pt>
                <c:pt idx="184">
                  <c:v>0.12414666117961966</c:v>
                </c:pt>
                <c:pt idx="185">
                  <c:v>0.12183894525050333</c:v>
                </c:pt>
                <c:pt idx="186">
                  <c:v>0.11954542282615202</c:v>
                </c:pt>
                <c:pt idx="187">
                  <c:v>0.11726748232784882</c:v>
                </c:pt>
                <c:pt idx="188">
                  <c:v>0.11500643680549409</c:v>
                </c:pt>
                <c:pt idx="189">
                  <c:v>0.11276352481588557</c:v>
                </c:pt>
                <c:pt idx="190">
                  <c:v>0.11053991146127239</c:v>
                </c:pt>
                <c:pt idx="191">
                  <c:v>0.10833668957427468</c:v>
                </c:pt>
                <c:pt idx="192">
                  <c:v>0.10615488103556096</c:v>
                </c:pt>
                <c:pt idx="193">
                  <c:v>0.10399543821103152</c:v>
                </c:pt>
                <c:pt idx="194">
                  <c:v>0.10185924549565951</c:v>
                </c:pt>
                <c:pt idx="195">
                  <c:v>9.9747120951586193E-2</c:v>
                </c:pt>
                <c:pt idx="196">
                  <c:v>9.7659818028545509E-2</c:v>
                </c:pt>
                <c:pt idx="197">
                  <c:v>9.5598027355200149E-2</c:v>
                </c:pt>
                <c:pt idx="198">
                  <c:v>9.356237859049954E-2</c:v>
                </c:pt>
                <c:pt idx="199">
                  <c:v>9.1553442324715614E-2</c:v>
                </c:pt>
                <c:pt idx="200">
                  <c:v>8.9571732020368056E-2</c:v>
                </c:pt>
                <c:pt idx="201">
                  <c:v>8.7617705983814298E-2</c:v>
                </c:pt>
                <c:pt idx="202">
                  <c:v>8.5691769358844302E-2</c:v>
                </c:pt>
                <c:pt idx="203">
                  <c:v>8.3794276134183859E-2</c:v>
                </c:pt>
                <c:pt idx="204">
                  <c:v>8.1925531157369016E-2</c:v>
                </c:pt>
                <c:pt idx="205">
                  <c:v>8.0085792148004611E-2</c:v>
                </c:pt>
                <c:pt idx="206">
                  <c:v>7.8275271703959551E-2</c:v>
                </c:pt>
                <c:pt idx="207">
                  <c:v>7.649413929457792E-2</c:v>
                </c:pt>
                <c:pt idx="208">
                  <c:v>7.4742523235496738E-2</c:v>
                </c:pt>
                <c:pt idx="209">
                  <c:v>7.3020512640155022E-2</c:v>
                </c:pt>
                <c:pt idx="210">
                  <c:v>7.1328159343555339E-2</c:v>
                </c:pt>
                <c:pt idx="211">
                  <c:v>6.966547979429584E-2</c:v>
                </c:pt>
                <c:pt idx="212">
                  <c:v>6.8032456911326991E-2</c:v>
                </c:pt>
                <c:pt idx="213">
                  <c:v>6.6429041902302893E-2</c:v>
                </c:pt>
                <c:pt idx="214">
                  <c:v>6.4855156040791284E-2</c:v>
                </c:pt>
                <c:pt idx="215">
                  <c:v>6.3310692399979218E-2</c:v>
                </c:pt>
                <c:pt idx="216">
                  <c:v>6.1795517540862051E-2</c:v>
                </c:pt>
                <c:pt idx="217">
                  <c:v>6.030947315323304E-2</c:v>
                </c:pt>
                <c:pt idx="218">
                  <c:v>5.885237764809946E-2</c:v>
                </c:pt>
                <c:pt idx="219">
                  <c:v>5.7424027700437745E-2</c:v>
                </c:pt>
                <c:pt idx="220">
                  <c:v>5.6024199741467433E-2</c:v>
                </c:pt>
                <c:pt idx="221">
                  <c:v>5.4652651399870272E-2</c:v>
                </c:pt>
                <c:pt idx="222">
                  <c:v>5.3309122891608392E-2</c:v>
                </c:pt>
                <c:pt idx="223">
                  <c:v>5.1993338358204133E-2</c:v>
                </c:pt>
                <c:pt idx="224">
                  <c:v>5.0705007153534841E-2</c:v>
                </c:pt>
                <c:pt idx="225">
                  <c:v>4.9443825079369626E-2</c:v>
                </c:pt>
                <c:pt idx="226">
                  <c:v>4.8209475570032127E-2</c:v>
                </c:pt>
                <c:pt idx="227">
                  <c:v>4.7001630826714783E-2</c:v>
                </c:pt>
                <c:pt idx="228">
                  <c:v>4.5819952902096679E-2</c:v>
                </c:pt>
                <c:pt idx="229">
                  <c:v>4.4664094736029857E-2</c:v>
                </c:pt>
                <c:pt idx="230">
                  <c:v>4.3533701143158098E-2</c:v>
                </c:pt>
                <c:pt idx="231">
                  <c:v>4.2428409753419521E-2</c:v>
                </c:pt>
                <c:pt idx="232">
                  <c:v>4.1347851906459274E-2</c:v>
                </c:pt>
                <c:pt idx="233">
                  <c:v>4.0291653501043648E-2</c:v>
                </c:pt>
                <c:pt idx="234">
                  <c:v>3.9259435800620912E-2</c:v>
                </c:pt>
                <c:pt idx="235">
                  <c:v>3.8250816196219596E-2</c:v>
                </c:pt>
                <c:pt idx="236">
                  <c:v>3.7265408927911164E-2</c:v>
                </c:pt>
                <c:pt idx="237">
                  <c:v>3.6302825766092582E-2</c:v>
                </c:pt>
                <c:pt idx="238">
                  <c:v>3.5362676653865388E-2</c:v>
                </c:pt>
                <c:pt idx="239">
                  <c:v>3.4444570311802231E-2</c:v>
                </c:pt>
                <c:pt idx="240">
                  <c:v>3.3548114806400332E-2</c:v>
                </c:pt>
                <c:pt idx="241">
                  <c:v>3.2672918083523871E-2</c:v>
                </c:pt>
                <c:pt idx="242">
                  <c:v>3.1818588468135171E-2</c:v>
                </c:pt>
                <c:pt idx="243">
                  <c:v>3.0984735131607863E-2</c:v>
                </c:pt>
                <c:pt idx="244">
                  <c:v>3.0170968527904143E-2</c:v>
                </c:pt>
                <c:pt idx="245">
                  <c:v>2.9376900799884167E-2</c:v>
                </c:pt>
                <c:pt idx="246">
                  <c:v>2.8602146156997708E-2</c:v>
                </c:pt>
                <c:pt idx="247">
                  <c:v>2.7846321225588031E-2</c:v>
                </c:pt>
                <c:pt idx="248">
                  <c:v>2.7109045373014937E-2</c:v>
                </c:pt>
                <c:pt idx="249">
                  <c:v>2.6389941006779147E-2</c:v>
                </c:pt>
                <c:pt idx="250">
                  <c:v>2.568863384980322E-2</c:v>
                </c:pt>
                <c:pt idx="251">
                  <c:v>2.5004753192996249E-2</c:v>
                </c:pt>
                <c:pt idx="252">
                  <c:v>2.4337932126199731E-2</c:v>
                </c:pt>
                <c:pt idx="253">
                  <c:v>2.3687807748581736E-2</c:v>
                </c:pt>
                <c:pt idx="254">
                  <c:v>2.3054021359515054E-2</c:v>
                </c:pt>
                <c:pt idx="255">
                  <c:v>2.2436218630943167E-2</c:v>
                </c:pt>
                <c:pt idx="256">
                  <c:v>2.1834049762205519E-2</c:v>
                </c:pt>
                <c:pt idx="257">
                  <c:v>2.124716961826106E-2</c:v>
                </c:pt>
                <c:pt idx="258">
                  <c:v>2.06752378522163E-2</c:v>
                </c:pt>
                <c:pt idx="259">
                  <c:v>2.0117919013031622E-2</c:v>
                </c:pt>
                <c:pt idx="260">
                  <c:v>1.9574882639247032E-2</c:v>
                </c:pt>
                <c:pt idx="261">
                  <c:v>1.9045803339536413E-2</c:v>
                </c:pt>
                <c:pt idx="262">
                  <c:v>1.8530360860867456E-2</c:v>
                </c:pt>
                <c:pt idx="263">
                  <c:v>1.8028240145013103E-2</c:v>
                </c:pt>
                <c:pt idx="264">
                  <c:v>1.7539131374129456E-2</c:v>
                </c:pt>
                <c:pt idx="265">
                  <c:v>1.7062730006084725E-2</c:v>
                </c:pt>
                <c:pt idx="266">
                  <c:v>1.659873680019424E-2</c:v>
                </c:pt>
                <c:pt idx="267">
                  <c:v>1.614685783398746E-2</c:v>
                </c:pt>
                <c:pt idx="268">
                  <c:v>1.5706804511604649E-2</c:v>
                </c:pt>
                <c:pt idx="269">
                  <c:v>1.5278293564393343E-2</c:v>
                </c:pt>
                <c:pt idx="270">
                  <c:v>1.4861047044248009E-2</c:v>
                </c:pt>
                <c:pt idx="271">
                  <c:v>1.4454792310210166E-2</c:v>
                </c:pt>
                <c:pt idx="272">
                  <c:v>1.4059262008821221E-2</c:v>
                </c:pt>
                <c:pt idx="273">
                  <c:v>1.3674194048695756E-2</c:v>
                </c:pt>
                <c:pt idx="274">
                  <c:v>1.3299331569759506E-2</c:v>
                </c:pt>
                <c:pt idx="275">
                  <c:v>1.2934422907573484E-2</c:v>
                </c:pt>
                <c:pt idx="276">
                  <c:v>1.2579221553143777E-2</c:v>
                </c:pt>
                <c:pt idx="277">
                  <c:v>1.2233486108595421E-2</c:v>
                </c:pt>
                <c:pt idx="278">
                  <c:v>1.1896980239068412E-2</c:v>
                </c:pt>
                <c:pt idx="279">
                  <c:v>1.156947262117438E-2</c:v>
                </c:pt>
                <c:pt idx="280">
                  <c:v>1.1250736888333697E-2</c:v>
                </c:pt>
                <c:pt idx="281">
                  <c:v>1.0940551573294781E-2</c:v>
                </c:pt>
                <c:pt idx="282">
                  <c:v>1.0638700048120169E-2</c:v>
                </c:pt>
                <c:pt idx="283">
                  <c:v>1.0344970461907311E-2</c:v>
                </c:pt>
                <c:pt idx="284">
                  <c:v>1.0059155676496389E-2</c:v>
                </c:pt>
                <c:pt idx="285">
                  <c:v>9.7810532004022396E-3</c:v>
                </c:pt>
                <c:pt idx="286">
                  <c:v>9.5104651211931433E-3</c:v>
                </c:pt>
                <c:pt idx="287">
                  <c:v>9.2471980365254197E-3</c:v>
                </c:pt>
                <c:pt idx="288">
                  <c:v>8.9910629840297077E-3</c:v>
                </c:pt>
                <c:pt idx="289">
                  <c:v>8.7418753702322872E-3</c:v>
                </c:pt>
                <c:pt idx="290">
                  <c:v>8.499454898682918E-3</c:v>
                </c:pt>
                <c:pt idx="291">
                  <c:v>8.263625497449344E-3</c:v>
                </c:pt>
                <c:pt idx="292">
                  <c:v>8.0342152461278966E-3</c:v>
                </c:pt>
                <c:pt idx="293">
                  <c:v>7.8110563025093538E-3</c:v>
                </c:pt>
                <c:pt idx="294">
                  <c:v>7.5939848290295965E-3</c:v>
                </c:pt>
                <c:pt idx="295">
                  <c:v>7.3828409191253408E-3</c:v>
                </c:pt>
                <c:pt idx="296">
                  <c:v>7.1774685236065377E-3</c:v>
                </c:pt>
                <c:pt idx="297">
                  <c:v>6.9777153771488042E-3</c:v>
                </c:pt>
                <c:pt idx="298">
                  <c:v>6.7834329250013687E-3</c:v>
                </c:pt>
                <c:pt idx="299">
                  <c:v>6.5944762499987181E-3</c:v>
                </c:pt>
                <c:pt idx="300">
                  <c:v>6.4107039999570523E-3</c:v>
                </c:pt>
                <c:pt idx="301">
                  <c:v>6.2319783155301593E-3</c:v>
                </c:pt>
                <c:pt idx="302">
                  <c:v>6.0581647585930066E-3</c:v>
                </c:pt>
                <c:pt idx="303">
                  <c:v>5.8891322412155424E-3</c:v>
                </c:pt>
                <c:pt idx="304">
                  <c:v>5.7247529552836487E-3</c:v>
                </c:pt>
                <c:pt idx="305">
                  <c:v>5.5649023028189557E-3</c:v>
                </c:pt>
                <c:pt idx="306">
                  <c:v>5.4094588270443902E-3</c:v>
                </c:pt>
                <c:pt idx="307">
                  <c:v>5.2583041442376532E-3</c:v>
                </c:pt>
                <c:pt idx="308">
                  <c:v>5.1113228764105385E-3</c:v>
                </c:pt>
                <c:pt idx="309">
                  <c:v>4.9684025848479437E-3</c:v>
                </c:pt>
                <c:pt idx="310">
                  <c:v>4.8294337045365803E-3</c:v>
                </c:pt>
                <c:pt idx="311">
                  <c:v>4.6943094795098804E-3</c:v>
                </c:pt>
                <c:pt idx="312">
                  <c:v>4.5629258991321774E-3</c:v>
                </c:pt>
                <c:pt idx="313">
                  <c:v>4.4351816353422118E-3</c:v>
                </c:pt>
                <c:pt idx="314">
                  <c:v>4.3109779808729815E-3</c:v>
                </c:pt>
                <c:pt idx="315">
                  <c:v>4.1902187884623491E-3</c:v>
                </c:pt>
                <c:pt idx="316">
                  <c:v>4.0728104110661634E-3</c:v>
                </c:pt>
                <c:pt idx="317">
                  <c:v>3.9586616430833917E-3</c:v>
                </c:pt>
                <c:pt idx="318">
                  <c:v>3.8476836626004734E-3</c:v>
                </c:pt>
                <c:pt idx="319">
                  <c:v>3.7397899746601172E-3</c:v>
                </c:pt>
                <c:pt idx="320">
                  <c:v>3.6348963555578322E-3</c:v>
                </c:pt>
                <c:pt idx="321">
                  <c:v>3.5329207981677521E-3</c:v>
                </c:pt>
                <c:pt idx="322">
                  <c:v>3.4337834582976691E-3</c:v>
                </c:pt>
                <c:pt idx="323">
                  <c:v>3.3374066020716887E-3</c:v>
                </c:pt>
                <c:pt idx="324">
                  <c:v>3.2437145543375537E-3</c:v>
                </c:pt>
                <c:pt idx="325">
                  <c:v>3.1526336480943887E-3</c:v>
                </c:pt>
                <c:pt idx="326">
                  <c:v>3.064092174935452E-3</c:v>
                </c:pt>
                <c:pt idx="327">
                  <c:v>2.9780203364994252E-3</c:v>
                </c:pt>
                <c:pt idx="328">
                  <c:v>2.8943501969227649E-3</c:v>
                </c:pt>
                <c:pt idx="329">
                  <c:v>2.8130156362847626E-3</c:v>
                </c:pt>
                <c:pt idx="330">
                  <c:v>2.7339523050361508E-3</c:v>
                </c:pt>
                <c:pt idx="331">
                  <c:v>2.6570975794013409E-3</c:v>
                </c:pt>
                <c:pt idx="332">
                  <c:v>2.582390517743725E-3</c:v>
                </c:pt>
                <c:pt idx="333">
                  <c:v>2.5097718178828791E-3</c:v>
                </c:pt>
                <c:pt idx="334">
                  <c:v>2.439183775351959E-3</c:v>
                </c:pt>
                <c:pt idx="335">
                  <c:v>2.3705702425831101E-3</c:v>
                </c:pt>
                <c:pt idx="336">
                  <c:v>2.3038765890083042E-3</c:v>
                </c:pt>
                <c:pt idx="337">
                  <c:v>2.239049662062616E-3</c:v>
                </c:pt>
                <c:pt idx="338">
                  <c:v>2.1760377490766692E-3</c:v>
                </c:pt>
                <c:pt idx="339">
                  <c:v>2.1147905400446714E-3</c:v>
                </c:pt>
                <c:pt idx="340">
                  <c:v>2.0552590912542496E-3</c:v>
                </c:pt>
                <c:pt idx="341">
                  <c:v>1.9973957897640783E-3</c:v>
                </c:pt>
                <c:pt idx="342">
                  <c:v>1.9411543187151563E-3</c:v>
                </c:pt>
                <c:pt idx="343">
                  <c:v>1.8864896234614401E-3</c:v>
                </c:pt>
                <c:pt idx="344">
                  <c:v>1.8333578785054642E-3</c:v>
                </c:pt>
                <c:pt idx="345">
                  <c:v>1.7817164552245037E-3</c:v>
                </c:pt>
                <c:pt idx="346">
                  <c:v>1.7315238903727957E-3</c:v>
                </c:pt>
                <c:pt idx="347">
                  <c:v>1.682739855345326E-3</c:v>
                </c:pt>
                <c:pt idx="348">
                  <c:v>1.6353251261886923E-3</c:v>
                </c:pt>
                <c:pt idx="349">
                  <c:v>1.589241554344586E-3</c:v>
                </c:pt>
                <c:pt idx="350">
                  <c:v>1.544452038111481E-3</c:v>
                </c:pt>
                <c:pt idx="351">
                  <c:v>1.5009204948101891E-3</c:v>
                </c:pt>
                <c:pt idx="352">
                  <c:v>1.4586118336390207E-3</c:v>
                </c:pt>
                <c:pt idx="353">
                  <c:v>1.4174919292043874E-3</c:v>
                </c:pt>
                <c:pt idx="354">
                  <c:v>1.3775275957127928E-3</c:v>
                </c:pt>
                <c:pt idx="355">
                  <c:v>1.3386865618102894E-3</c:v>
                </c:pt>
                <c:pt idx="356">
                  <c:v>1.3009374460556005E-3</c:v>
                </c:pt>
                <c:pt idx="357">
                  <c:v>1.2642497330132639E-3</c:v>
                </c:pt>
                <c:pt idx="358">
                  <c:v>1.2285937499532979E-3</c:v>
                </c:pt>
                <c:pt idx="359">
                  <c:v>1.19394064414406E-3</c:v>
                </c:pt>
                <c:pt idx="360">
                  <c:v>1.1602623607251312E-3</c:v>
                </c:pt>
                <c:pt idx="361">
                  <c:v>1.1275316211472382E-3</c:v>
                </c:pt>
                <c:pt idx="362">
                  <c:v>1.0957219021664048E-3</c:v>
                </c:pt>
                <c:pt idx="363">
                  <c:v>1.0648074153797131E-3</c:v>
                </c:pt>
                <c:pt idx="364">
                  <c:v>1.0347630872902423E-3</c:v>
                </c:pt>
              </c:numCache>
            </c:numRef>
          </c:val>
          <c:smooth val="0"/>
          <c:extLst>
            <c:ext xmlns:c16="http://schemas.microsoft.com/office/drawing/2014/chart" uri="{C3380CC4-5D6E-409C-BE32-E72D297353CC}">
              <c16:uniqueId val="{00000000-9174-A446-BC94-42A977DE742F}"/>
            </c:ext>
          </c:extLst>
        </c:ser>
        <c:ser>
          <c:idx val="4"/>
          <c:order val="1"/>
          <c:tx>
            <c:strRef>
              <c:f>'SIR Social Distancing'!$F$5</c:f>
              <c:strCache>
                <c:ptCount val="1"/>
                <c:pt idx="0">
                  <c:v>AICU</c:v>
                </c:pt>
              </c:strCache>
            </c:strRef>
          </c:tx>
          <c:spPr>
            <a:ln w="28575" cap="rnd">
              <a:solidFill>
                <a:schemeClr val="accent5"/>
              </a:solidFill>
              <a:round/>
            </a:ln>
            <a:effectLst/>
          </c:spPr>
          <c:marker>
            <c:symbol val="none"/>
          </c:marker>
          <c:cat>
            <c:numRef>
              <c:f>'SIR Social Distancing'!$A$6:$A$370</c:f>
              <c:numCache>
                <c:formatCode>#,##0</c:formatCode>
                <c:ptCount val="3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numCache>
            </c:numRef>
          </c:cat>
          <c:val>
            <c:numRef>
              <c:f>'SIR Social Distancing'!$F$6:$F$370</c:f>
              <c:numCache>
                <c:formatCode>#,##0.00</c:formatCode>
                <c:ptCount val="365"/>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0.25</c:v>
                </c:pt>
                <c:pt idx="60">
                  <c:v>0.25</c:v>
                </c:pt>
                <c:pt idx="61">
                  <c:v>0.25</c:v>
                </c:pt>
                <c:pt idx="62">
                  <c:v>0.25</c:v>
                </c:pt>
                <c:pt idx="63">
                  <c:v>0.25</c:v>
                </c:pt>
                <c:pt idx="64">
                  <c:v>0.25</c:v>
                </c:pt>
                <c:pt idx="65">
                  <c:v>0.25</c:v>
                </c:pt>
                <c:pt idx="66">
                  <c:v>0.25</c:v>
                </c:pt>
                <c:pt idx="67">
                  <c:v>0.25</c:v>
                </c:pt>
                <c:pt idx="68">
                  <c:v>0.25</c:v>
                </c:pt>
                <c:pt idx="69">
                  <c:v>0.25</c:v>
                </c:pt>
                <c:pt idx="70">
                  <c:v>0.25</c:v>
                </c:pt>
                <c:pt idx="71">
                  <c:v>0.25</c:v>
                </c:pt>
                <c:pt idx="72">
                  <c:v>0.25</c:v>
                </c:pt>
                <c:pt idx="73">
                  <c:v>0.25</c:v>
                </c:pt>
                <c:pt idx="74">
                  <c:v>0.25</c:v>
                </c:pt>
                <c:pt idx="75">
                  <c:v>0.25</c:v>
                </c:pt>
                <c:pt idx="76">
                  <c:v>0.25</c:v>
                </c:pt>
                <c:pt idx="77">
                  <c:v>0.25</c:v>
                </c:pt>
                <c:pt idx="78">
                  <c:v>0.25</c:v>
                </c:pt>
                <c:pt idx="79">
                  <c:v>0.25</c:v>
                </c:pt>
                <c:pt idx="80">
                  <c:v>0.25</c:v>
                </c:pt>
                <c:pt idx="81">
                  <c:v>0.25</c:v>
                </c:pt>
                <c:pt idx="82">
                  <c:v>0.25</c:v>
                </c:pt>
                <c:pt idx="83">
                  <c:v>0.25</c:v>
                </c:pt>
                <c:pt idx="84">
                  <c:v>0.25</c:v>
                </c:pt>
                <c:pt idx="85">
                  <c:v>0.25</c:v>
                </c:pt>
                <c:pt idx="86">
                  <c:v>0.25</c:v>
                </c:pt>
                <c:pt idx="87">
                  <c:v>0.25</c:v>
                </c:pt>
                <c:pt idx="88">
                  <c:v>0.25</c:v>
                </c:pt>
                <c:pt idx="89">
                  <c:v>0.25</c:v>
                </c:pt>
                <c:pt idx="90">
                  <c:v>0.25</c:v>
                </c:pt>
                <c:pt idx="91">
                  <c:v>0.25</c:v>
                </c:pt>
                <c:pt idx="92">
                  <c:v>0.25</c:v>
                </c:pt>
                <c:pt idx="93">
                  <c:v>0.25</c:v>
                </c:pt>
                <c:pt idx="94">
                  <c:v>0.25</c:v>
                </c:pt>
                <c:pt idx="95">
                  <c:v>0.25</c:v>
                </c:pt>
                <c:pt idx="96">
                  <c:v>0.25</c:v>
                </c:pt>
                <c:pt idx="97">
                  <c:v>0.25</c:v>
                </c:pt>
                <c:pt idx="98">
                  <c:v>0.25</c:v>
                </c:pt>
                <c:pt idx="99">
                  <c:v>0.25</c:v>
                </c:pt>
                <c:pt idx="100">
                  <c:v>0.25</c:v>
                </c:pt>
                <c:pt idx="101">
                  <c:v>0.25</c:v>
                </c:pt>
                <c:pt idx="102">
                  <c:v>0.25</c:v>
                </c:pt>
                <c:pt idx="103">
                  <c:v>0.25</c:v>
                </c:pt>
                <c:pt idx="104">
                  <c:v>0.25</c:v>
                </c:pt>
                <c:pt idx="105">
                  <c:v>0.25</c:v>
                </c:pt>
                <c:pt idx="106">
                  <c:v>0.25</c:v>
                </c:pt>
                <c:pt idx="107">
                  <c:v>0.25</c:v>
                </c:pt>
                <c:pt idx="108">
                  <c:v>0.25</c:v>
                </c:pt>
                <c:pt idx="109">
                  <c:v>0.25</c:v>
                </c:pt>
                <c:pt idx="110">
                  <c:v>0.25</c:v>
                </c:pt>
                <c:pt idx="111">
                  <c:v>0.25</c:v>
                </c:pt>
                <c:pt idx="112">
                  <c:v>0.25</c:v>
                </c:pt>
                <c:pt idx="113">
                  <c:v>0.25</c:v>
                </c:pt>
                <c:pt idx="114">
                  <c:v>0.25</c:v>
                </c:pt>
                <c:pt idx="115">
                  <c:v>0.25</c:v>
                </c:pt>
                <c:pt idx="116">
                  <c:v>0.25</c:v>
                </c:pt>
                <c:pt idx="117">
                  <c:v>0.25</c:v>
                </c:pt>
                <c:pt idx="118">
                  <c:v>0.25</c:v>
                </c:pt>
                <c:pt idx="119">
                  <c:v>0.25</c:v>
                </c:pt>
                <c:pt idx="120">
                  <c:v>0.25</c:v>
                </c:pt>
                <c:pt idx="121">
                  <c:v>0.25</c:v>
                </c:pt>
                <c:pt idx="122">
                  <c:v>0.25</c:v>
                </c:pt>
                <c:pt idx="123">
                  <c:v>0.25</c:v>
                </c:pt>
                <c:pt idx="124">
                  <c:v>0.25</c:v>
                </c:pt>
                <c:pt idx="125">
                  <c:v>0.25</c:v>
                </c:pt>
                <c:pt idx="126">
                  <c:v>0.25</c:v>
                </c:pt>
                <c:pt idx="127">
                  <c:v>0.25</c:v>
                </c:pt>
                <c:pt idx="128">
                  <c:v>0.25</c:v>
                </c:pt>
                <c:pt idx="129">
                  <c:v>0.25</c:v>
                </c:pt>
                <c:pt idx="130">
                  <c:v>0.25</c:v>
                </c:pt>
                <c:pt idx="131">
                  <c:v>0.25</c:v>
                </c:pt>
                <c:pt idx="132">
                  <c:v>0.25</c:v>
                </c:pt>
                <c:pt idx="133">
                  <c:v>0.25</c:v>
                </c:pt>
                <c:pt idx="134">
                  <c:v>0.25</c:v>
                </c:pt>
                <c:pt idx="135">
                  <c:v>0.25</c:v>
                </c:pt>
                <c:pt idx="136">
                  <c:v>0.25</c:v>
                </c:pt>
                <c:pt idx="137">
                  <c:v>0.25</c:v>
                </c:pt>
                <c:pt idx="138">
                  <c:v>0.25</c:v>
                </c:pt>
                <c:pt idx="139">
                  <c:v>0.25</c:v>
                </c:pt>
                <c:pt idx="140">
                  <c:v>0.25</c:v>
                </c:pt>
                <c:pt idx="141">
                  <c:v>0.25</c:v>
                </c:pt>
                <c:pt idx="142">
                  <c:v>0.25</c:v>
                </c:pt>
                <c:pt idx="143">
                  <c:v>0.25</c:v>
                </c:pt>
                <c:pt idx="144">
                  <c:v>0.25</c:v>
                </c:pt>
                <c:pt idx="145">
                  <c:v>0.25</c:v>
                </c:pt>
                <c:pt idx="146">
                  <c:v>0.25</c:v>
                </c:pt>
                <c:pt idx="147">
                  <c:v>0.25</c:v>
                </c:pt>
                <c:pt idx="148">
                  <c:v>0.25</c:v>
                </c:pt>
                <c:pt idx="149">
                  <c:v>0.25</c:v>
                </c:pt>
                <c:pt idx="150">
                  <c:v>0.25</c:v>
                </c:pt>
                <c:pt idx="151">
                  <c:v>0.25</c:v>
                </c:pt>
                <c:pt idx="152">
                  <c:v>0.25</c:v>
                </c:pt>
                <c:pt idx="153">
                  <c:v>0.25</c:v>
                </c:pt>
                <c:pt idx="154">
                  <c:v>0.25</c:v>
                </c:pt>
                <c:pt idx="155">
                  <c:v>0.25</c:v>
                </c:pt>
                <c:pt idx="156">
                  <c:v>0.25</c:v>
                </c:pt>
                <c:pt idx="157">
                  <c:v>0.25</c:v>
                </c:pt>
                <c:pt idx="158">
                  <c:v>0.25</c:v>
                </c:pt>
                <c:pt idx="159">
                  <c:v>0.25</c:v>
                </c:pt>
                <c:pt idx="160">
                  <c:v>0.25</c:v>
                </c:pt>
                <c:pt idx="161">
                  <c:v>0.25</c:v>
                </c:pt>
                <c:pt idx="162">
                  <c:v>0.25</c:v>
                </c:pt>
                <c:pt idx="163">
                  <c:v>0.25</c:v>
                </c:pt>
                <c:pt idx="164">
                  <c:v>0.25</c:v>
                </c:pt>
                <c:pt idx="165">
                  <c:v>0.25</c:v>
                </c:pt>
                <c:pt idx="166">
                  <c:v>0.25</c:v>
                </c:pt>
                <c:pt idx="167">
                  <c:v>0.25</c:v>
                </c:pt>
                <c:pt idx="168">
                  <c:v>0.25</c:v>
                </c:pt>
                <c:pt idx="169">
                  <c:v>0.25</c:v>
                </c:pt>
                <c:pt idx="170">
                  <c:v>0.25</c:v>
                </c:pt>
                <c:pt idx="171">
                  <c:v>0.25</c:v>
                </c:pt>
                <c:pt idx="172">
                  <c:v>0.25</c:v>
                </c:pt>
                <c:pt idx="173">
                  <c:v>0.25</c:v>
                </c:pt>
                <c:pt idx="174">
                  <c:v>0.25</c:v>
                </c:pt>
                <c:pt idx="175">
                  <c:v>0.25</c:v>
                </c:pt>
                <c:pt idx="176">
                  <c:v>0.25</c:v>
                </c:pt>
                <c:pt idx="177">
                  <c:v>0.25</c:v>
                </c:pt>
                <c:pt idx="178">
                  <c:v>0.25</c:v>
                </c:pt>
                <c:pt idx="179">
                  <c:v>0.25</c:v>
                </c:pt>
                <c:pt idx="180">
                  <c:v>0.25</c:v>
                </c:pt>
                <c:pt idx="181">
                  <c:v>0.25</c:v>
                </c:pt>
                <c:pt idx="182">
                  <c:v>0.25</c:v>
                </c:pt>
                <c:pt idx="183">
                  <c:v>0.25</c:v>
                </c:pt>
                <c:pt idx="184">
                  <c:v>0.25</c:v>
                </c:pt>
                <c:pt idx="185">
                  <c:v>0.25</c:v>
                </c:pt>
                <c:pt idx="186">
                  <c:v>0.25</c:v>
                </c:pt>
                <c:pt idx="187">
                  <c:v>0.25</c:v>
                </c:pt>
                <c:pt idx="188">
                  <c:v>0.25</c:v>
                </c:pt>
                <c:pt idx="189">
                  <c:v>0.25</c:v>
                </c:pt>
                <c:pt idx="190">
                  <c:v>0.25</c:v>
                </c:pt>
                <c:pt idx="191">
                  <c:v>0.25</c:v>
                </c:pt>
                <c:pt idx="192">
                  <c:v>0.25</c:v>
                </c:pt>
                <c:pt idx="193">
                  <c:v>0.25</c:v>
                </c:pt>
                <c:pt idx="194">
                  <c:v>0.25</c:v>
                </c:pt>
                <c:pt idx="195">
                  <c:v>0.25</c:v>
                </c:pt>
                <c:pt idx="196">
                  <c:v>0.25</c:v>
                </c:pt>
                <c:pt idx="197">
                  <c:v>0.25</c:v>
                </c:pt>
                <c:pt idx="198">
                  <c:v>0.25</c:v>
                </c:pt>
                <c:pt idx="199">
                  <c:v>0.25</c:v>
                </c:pt>
                <c:pt idx="200">
                  <c:v>0.25</c:v>
                </c:pt>
                <c:pt idx="201">
                  <c:v>0.25</c:v>
                </c:pt>
                <c:pt idx="202">
                  <c:v>0.25</c:v>
                </c:pt>
                <c:pt idx="203">
                  <c:v>0.25</c:v>
                </c:pt>
                <c:pt idx="204">
                  <c:v>0.25</c:v>
                </c:pt>
                <c:pt idx="205">
                  <c:v>0.25</c:v>
                </c:pt>
                <c:pt idx="206">
                  <c:v>0.25</c:v>
                </c:pt>
                <c:pt idx="207">
                  <c:v>0.25</c:v>
                </c:pt>
                <c:pt idx="208">
                  <c:v>0.25</c:v>
                </c:pt>
                <c:pt idx="209">
                  <c:v>0.25</c:v>
                </c:pt>
                <c:pt idx="210">
                  <c:v>0.25</c:v>
                </c:pt>
                <c:pt idx="211">
                  <c:v>0.25</c:v>
                </c:pt>
                <c:pt idx="212">
                  <c:v>0.25</c:v>
                </c:pt>
                <c:pt idx="213">
                  <c:v>0.25</c:v>
                </c:pt>
                <c:pt idx="214">
                  <c:v>0.25</c:v>
                </c:pt>
                <c:pt idx="215">
                  <c:v>0.25</c:v>
                </c:pt>
                <c:pt idx="216">
                  <c:v>0.25</c:v>
                </c:pt>
                <c:pt idx="217">
                  <c:v>0.25</c:v>
                </c:pt>
                <c:pt idx="218">
                  <c:v>0.25</c:v>
                </c:pt>
                <c:pt idx="219">
                  <c:v>0.25</c:v>
                </c:pt>
                <c:pt idx="220">
                  <c:v>0.25</c:v>
                </c:pt>
                <c:pt idx="221">
                  <c:v>0.25</c:v>
                </c:pt>
                <c:pt idx="222">
                  <c:v>0.25</c:v>
                </c:pt>
                <c:pt idx="223">
                  <c:v>0.25</c:v>
                </c:pt>
                <c:pt idx="224">
                  <c:v>0.25</c:v>
                </c:pt>
                <c:pt idx="225">
                  <c:v>0.25</c:v>
                </c:pt>
                <c:pt idx="226">
                  <c:v>0.25</c:v>
                </c:pt>
                <c:pt idx="227">
                  <c:v>0.25</c:v>
                </c:pt>
                <c:pt idx="228">
                  <c:v>0.25</c:v>
                </c:pt>
                <c:pt idx="229">
                  <c:v>0.25</c:v>
                </c:pt>
                <c:pt idx="230">
                  <c:v>0.25</c:v>
                </c:pt>
                <c:pt idx="231">
                  <c:v>0.25</c:v>
                </c:pt>
                <c:pt idx="232">
                  <c:v>0.25</c:v>
                </c:pt>
                <c:pt idx="233">
                  <c:v>0.25</c:v>
                </c:pt>
                <c:pt idx="234">
                  <c:v>0.25</c:v>
                </c:pt>
                <c:pt idx="235">
                  <c:v>0.25</c:v>
                </c:pt>
                <c:pt idx="236">
                  <c:v>0.25</c:v>
                </c:pt>
                <c:pt idx="237">
                  <c:v>0.25</c:v>
                </c:pt>
                <c:pt idx="238">
                  <c:v>0.25</c:v>
                </c:pt>
                <c:pt idx="239">
                  <c:v>0.25</c:v>
                </c:pt>
                <c:pt idx="240">
                  <c:v>0.25</c:v>
                </c:pt>
                <c:pt idx="241">
                  <c:v>0.25</c:v>
                </c:pt>
                <c:pt idx="242">
                  <c:v>0.25</c:v>
                </c:pt>
                <c:pt idx="243">
                  <c:v>0.25</c:v>
                </c:pt>
                <c:pt idx="244">
                  <c:v>0.25</c:v>
                </c:pt>
                <c:pt idx="245">
                  <c:v>0.25</c:v>
                </c:pt>
                <c:pt idx="246">
                  <c:v>0.25</c:v>
                </c:pt>
                <c:pt idx="247">
                  <c:v>0.25</c:v>
                </c:pt>
                <c:pt idx="248">
                  <c:v>0.25</c:v>
                </c:pt>
                <c:pt idx="249">
                  <c:v>0.25</c:v>
                </c:pt>
                <c:pt idx="250">
                  <c:v>0.25</c:v>
                </c:pt>
                <c:pt idx="251">
                  <c:v>0.25</c:v>
                </c:pt>
                <c:pt idx="252">
                  <c:v>0.25</c:v>
                </c:pt>
                <c:pt idx="253">
                  <c:v>0.25</c:v>
                </c:pt>
                <c:pt idx="254">
                  <c:v>0.25</c:v>
                </c:pt>
                <c:pt idx="255">
                  <c:v>0.25</c:v>
                </c:pt>
                <c:pt idx="256">
                  <c:v>0.25</c:v>
                </c:pt>
                <c:pt idx="257">
                  <c:v>0.25</c:v>
                </c:pt>
                <c:pt idx="258">
                  <c:v>0.25</c:v>
                </c:pt>
                <c:pt idx="259">
                  <c:v>0.25</c:v>
                </c:pt>
                <c:pt idx="260">
                  <c:v>0.25</c:v>
                </c:pt>
                <c:pt idx="261">
                  <c:v>0.25</c:v>
                </c:pt>
                <c:pt idx="262">
                  <c:v>0.25</c:v>
                </c:pt>
                <c:pt idx="263">
                  <c:v>0.25</c:v>
                </c:pt>
                <c:pt idx="264">
                  <c:v>0.25</c:v>
                </c:pt>
                <c:pt idx="265">
                  <c:v>0.25</c:v>
                </c:pt>
                <c:pt idx="266">
                  <c:v>0.25</c:v>
                </c:pt>
                <c:pt idx="267">
                  <c:v>0.25</c:v>
                </c:pt>
                <c:pt idx="268">
                  <c:v>0.25</c:v>
                </c:pt>
                <c:pt idx="269">
                  <c:v>0.25</c:v>
                </c:pt>
                <c:pt idx="270">
                  <c:v>0.25</c:v>
                </c:pt>
                <c:pt idx="271">
                  <c:v>0.25</c:v>
                </c:pt>
                <c:pt idx="272">
                  <c:v>0.25</c:v>
                </c:pt>
                <c:pt idx="273">
                  <c:v>0.25</c:v>
                </c:pt>
                <c:pt idx="274">
                  <c:v>0.25</c:v>
                </c:pt>
                <c:pt idx="275">
                  <c:v>0.25</c:v>
                </c:pt>
                <c:pt idx="276">
                  <c:v>0.25</c:v>
                </c:pt>
                <c:pt idx="277">
                  <c:v>0.25</c:v>
                </c:pt>
                <c:pt idx="278">
                  <c:v>0.25</c:v>
                </c:pt>
                <c:pt idx="279">
                  <c:v>0.25</c:v>
                </c:pt>
                <c:pt idx="280">
                  <c:v>0.25</c:v>
                </c:pt>
                <c:pt idx="281">
                  <c:v>0.25</c:v>
                </c:pt>
                <c:pt idx="282">
                  <c:v>0.25</c:v>
                </c:pt>
                <c:pt idx="283">
                  <c:v>0.25</c:v>
                </c:pt>
                <c:pt idx="284">
                  <c:v>0.25</c:v>
                </c:pt>
                <c:pt idx="285">
                  <c:v>0.25</c:v>
                </c:pt>
                <c:pt idx="286">
                  <c:v>0.25</c:v>
                </c:pt>
                <c:pt idx="287">
                  <c:v>0.25</c:v>
                </c:pt>
                <c:pt idx="288">
                  <c:v>0.25</c:v>
                </c:pt>
                <c:pt idx="289">
                  <c:v>0.25</c:v>
                </c:pt>
                <c:pt idx="290">
                  <c:v>0.25</c:v>
                </c:pt>
                <c:pt idx="291">
                  <c:v>0.25</c:v>
                </c:pt>
                <c:pt idx="292">
                  <c:v>0.25</c:v>
                </c:pt>
                <c:pt idx="293">
                  <c:v>0.25</c:v>
                </c:pt>
                <c:pt idx="294">
                  <c:v>0.25</c:v>
                </c:pt>
                <c:pt idx="295">
                  <c:v>0.25</c:v>
                </c:pt>
                <c:pt idx="296">
                  <c:v>0.25</c:v>
                </c:pt>
                <c:pt idx="297">
                  <c:v>0.25</c:v>
                </c:pt>
                <c:pt idx="298">
                  <c:v>0.25</c:v>
                </c:pt>
                <c:pt idx="299">
                  <c:v>0.25</c:v>
                </c:pt>
                <c:pt idx="300">
                  <c:v>0.25</c:v>
                </c:pt>
                <c:pt idx="301">
                  <c:v>0.25</c:v>
                </c:pt>
                <c:pt idx="302">
                  <c:v>0.25</c:v>
                </c:pt>
                <c:pt idx="303">
                  <c:v>0.25</c:v>
                </c:pt>
                <c:pt idx="304">
                  <c:v>0.25</c:v>
                </c:pt>
                <c:pt idx="305">
                  <c:v>0.25</c:v>
                </c:pt>
                <c:pt idx="306">
                  <c:v>0.25</c:v>
                </c:pt>
                <c:pt idx="307">
                  <c:v>0.25</c:v>
                </c:pt>
                <c:pt idx="308">
                  <c:v>0.25</c:v>
                </c:pt>
                <c:pt idx="309">
                  <c:v>0.25</c:v>
                </c:pt>
                <c:pt idx="310">
                  <c:v>0.25</c:v>
                </c:pt>
                <c:pt idx="311">
                  <c:v>0.25</c:v>
                </c:pt>
                <c:pt idx="312">
                  <c:v>0.25</c:v>
                </c:pt>
                <c:pt idx="313">
                  <c:v>0.25</c:v>
                </c:pt>
                <c:pt idx="314">
                  <c:v>0.25</c:v>
                </c:pt>
                <c:pt idx="315">
                  <c:v>0.25</c:v>
                </c:pt>
                <c:pt idx="316">
                  <c:v>0.25</c:v>
                </c:pt>
                <c:pt idx="317">
                  <c:v>0.25</c:v>
                </c:pt>
                <c:pt idx="318">
                  <c:v>0.25</c:v>
                </c:pt>
                <c:pt idx="319">
                  <c:v>0.25</c:v>
                </c:pt>
                <c:pt idx="320">
                  <c:v>0.25</c:v>
                </c:pt>
                <c:pt idx="321">
                  <c:v>0.25</c:v>
                </c:pt>
                <c:pt idx="322">
                  <c:v>0.25</c:v>
                </c:pt>
                <c:pt idx="323">
                  <c:v>0.25</c:v>
                </c:pt>
                <c:pt idx="324">
                  <c:v>0.25</c:v>
                </c:pt>
                <c:pt idx="325">
                  <c:v>0.25</c:v>
                </c:pt>
                <c:pt idx="326">
                  <c:v>0.25</c:v>
                </c:pt>
                <c:pt idx="327">
                  <c:v>0.25</c:v>
                </c:pt>
                <c:pt idx="328">
                  <c:v>0.25</c:v>
                </c:pt>
                <c:pt idx="329">
                  <c:v>0.25</c:v>
                </c:pt>
                <c:pt idx="330">
                  <c:v>0.25</c:v>
                </c:pt>
                <c:pt idx="331">
                  <c:v>0.25</c:v>
                </c:pt>
                <c:pt idx="332">
                  <c:v>0.25</c:v>
                </c:pt>
                <c:pt idx="333">
                  <c:v>0.25</c:v>
                </c:pt>
                <c:pt idx="334">
                  <c:v>0.25</c:v>
                </c:pt>
                <c:pt idx="335">
                  <c:v>0.25</c:v>
                </c:pt>
                <c:pt idx="336">
                  <c:v>0.25</c:v>
                </c:pt>
                <c:pt idx="337">
                  <c:v>0.25</c:v>
                </c:pt>
                <c:pt idx="338">
                  <c:v>0.25</c:v>
                </c:pt>
                <c:pt idx="339">
                  <c:v>0.25</c:v>
                </c:pt>
                <c:pt idx="340">
                  <c:v>0.25</c:v>
                </c:pt>
                <c:pt idx="341">
                  <c:v>0.25</c:v>
                </c:pt>
                <c:pt idx="342">
                  <c:v>0.25</c:v>
                </c:pt>
                <c:pt idx="343">
                  <c:v>0.25</c:v>
                </c:pt>
                <c:pt idx="344">
                  <c:v>0.25</c:v>
                </c:pt>
                <c:pt idx="345">
                  <c:v>0.25</c:v>
                </c:pt>
                <c:pt idx="346">
                  <c:v>0.25</c:v>
                </c:pt>
                <c:pt idx="347">
                  <c:v>0.25</c:v>
                </c:pt>
                <c:pt idx="348">
                  <c:v>0.25</c:v>
                </c:pt>
                <c:pt idx="349">
                  <c:v>0.25</c:v>
                </c:pt>
                <c:pt idx="350">
                  <c:v>0.25</c:v>
                </c:pt>
                <c:pt idx="351">
                  <c:v>0.25</c:v>
                </c:pt>
                <c:pt idx="352">
                  <c:v>0.25</c:v>
                </c:pt>
                <c:pt idx="353">
                  <c:v>0.25</c:v>
                </c:pt>
                <c:pt idx="354">
                  <c:v>0.25</c:v>
                </c:pt>
                <c:pt idx="355">
                  <c:v>0.25</c:v>
                </c:pt>
                <c:pt idx="356">
                  <c:v>0.25</c:v>
                </c:pt>
                <c:pt idx="357">
                  <c:v>0.25</c:v>
                </c:pt>
                <c:pt idx="358">
                  <c:v>0.25</c:v>
                </c:pt>
                <c:pt idx="359">
                  <c:v>0.25</c:v>
                </c:pt>
                <c:pt idx="360">
                  <c:v>0.25</c:v>
                </c:pt>
                <c:pt idx="361">
                  <c:v>0.25</c:v>
                </c:pt>
                <c:pt idx="362">
                  <c:v>0.25</c:v>
                </c:pt>
                <c:pt idx="363">
                  <c:v>0.25</c:v>
                </c:pt>
                <c:pt idx="364">
                  <c:v>0.25</c:v>
                </c:pt>
              </c:numCache>
            </c:numRef>
          </c:val>
          <c:smooth val="0"/>
          <c:extLst>
            <c:ext xmlns:c16="http://schemas.microsoft.com/office/drawing/2014/chart" uri="{C3380CC4-5D6E-409C-BE32-E72D297353CC}">
              <c16:uniqueId val="{00000001-9174-A446-BC94-42A977DE742F}"/>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Sig!$A$2:$A$22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Sig!$C$2:$C$22</c:f>
              <c:numCache>
                <c:formatCode>General</c:formatCode>
                <c:ptCount val="21"/>
                <c:pt idx="0">
                  <c:v>4.5397868702434395E-5</c:v>
                </c:pt>
                <c:pt idx="1">
                  <c:v>1.2339457598623172E-4</c:v>
                </c:pt>
                <c:pt idx="2">
                  <c:v>3.3535013046647811E-4</c:v>
                </c:pt>
                <c:pt idx="3">
                  <c:v>9.1105119440064539E-4</c:v>
                </c:pt>
                <c:pt idx="4">
                  <c:v>2.4726231566347743E-3</c:v>
                </c:pt>
                <c:pt idx="5">
                  <c:v>6.6928509242848554E-3</c:v>
                </c:pt>
                <c:pt idx="6">
                  <c:v>1.7986209962091559E-2</c:v>
                </c:pt>
                <c:pt idx="7">
                  <c:v>4.7425873177566781E-2</c:v>
                </c:pt>
                <c:pt idx="8">
                  <c:v>0.11920292202211755</c:v>
                </c:pt>
                <c:pt idx="9">
                  <c:v>0.2689414213699951</c:v>
                </c:pt>
                <c:pt idx="10">
                  <c:v>0.5</c:v>
                </c:pt>
                <c:pt idx="11">
                  <c:v>0.7310585786300049</c:v>
                </c:pt>
                <c:pt idx="12">
                  <c:v>0.88079707797788231</c:v>
                </c:pt>
                <c:pt idx="13">
                  <c:v>0.95257412682243336</c:v>
                </c:pt>
                <c:pt idx="14">
                  <c:v>0.98201379003790845</c:v>
                </c:pt>
                <c:pt idx="15">
                  <c:v>0.99330714907571527</c:v>
                </c:pt>
                <c:pt idx="16">
                  <c:v>0.99752737684336534</c:v>
                </c:pt>
                <c:pt idx="17">
                  <c:v>0.9990889488055994</c:v>
                </c:pt>
                <c:pt idx="18">
                  <c:v>0.99966464986953363</c:v>
                </c:pt>
                <c:pt idx="19">
                  <c:v>0.99987660542401369</c:v>
                </c:pt>
                <c:pt idx="20">
                  <c:v>0.99995460213129761</c:v>
                </c:pt>
              </c:numCache>
            </c:numRef>
          </c:val>
          <c:smooth val="0"/>
          <c:extLst>
            <c:ext xmlns:c16="http://schemas.microsoft.com/office/drawing/2014/chart" uri="{C3380CC4-5D6E-409C-BE32-E72D297353CC}">
              <c16:uniqueId val="{00000000-2812-C042-A854-8E2D69C91D54}"/>
            </c:ext>
          </c:extLst>
        </c:ser>
        <c:ser>
          <c:idx val="1"/>
          <c:order val="1"/>
          <c:spPr>
            <a:ln w="28575" cap="rnd">
              <a:solidFill>
                <a:schemeClr val="accent2"/>
              </a:solidFill>
              <a:round/>
            </a:ln>
            <a:effectLst/>
          </c:spPr>
          <c:marker>
            <c:symbol val="none"/>
          </c:marker>
          <c:cat>
            <c:numRef>
              <c:f>Sig!$A$2:$A$22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Sig!$E$2:$E$22</c:f>
              <c:numCache>
                <c:formatCode>General</c:formatCode>
                <c:ptCount val="21"/>
                <c:pt idx="0">
                  <c:v>9.1105119440064539E-4</c:v>
                </c:pt>
                <c:pt idx="1">
                  <c:v>2.4726231566347743E-3</c:v>
                </c:pt>
                <c:pt idx="2">
                  <c:v>6.6928509242848554E-3</c:v>
                </c:pt>
                <c:pt idx="3">
                  <c:v>1.7986209962091559E-2</c:v>
                </c:pt>
                <c:pt idx="4">
                  <c:v>4.7425873177566781E-2</c:v>
                </c:pt>
                <c:pt idx="5">
                  <c:v>0.11920292202211755</c:v>
                </c:pt>
                <c:pt idx="6">
                  <c:v>0.2689414213699951</c:v>
                </c:pt>
                <c:pt idx="7">
                  <c:v>0.5</c:v>
                </c:pt>
                <c:pt idx="8">
                  <c:v>0.7310585786300049</c:v>
                </c:pt>
                <c:pt idx="9">
                  <c:v>0.88079707797788231</c:v>
                </c:pt>
                <c:pt idx="10">
                  <c:v>0.95257412682243336</c:v>
                </c:pt>
                <c:pt idx="11">
                  <c:v>0.98201379003790845</c:v>
                </c:pt>
                <c:pt idx="12">
                  <c:v>0.99330714907571527</c:v>
                </c:pt>
                <c:pt idx="13">
                  <c:v>0.99752737684336534</c:v>
                </c:pt>
                <c:pt idx="14">
                  <c:v>0.9990889488055994</c:v>
                </c:pt>
                <c:pt idx="15">
                  <c:v>0.99966464986953363</c:v>
                </c:pt>
                <c:pt idx="16">
                  <c:v>0.99987660542401369</c:v>
                </c:pt>
                <c:pt idx="17">
                  <c:v>0.99995460213129761</c:v>
                </c:pt>
                <c:pt idx="18">
                  <c:v>0.99998329857815205</c:v>
                </c:pt>
                <c:pt idx="19">
                  <c:v>0.99999385582539779</c:v>
                </c:pt>
                <c:pt idx="20">
                  <c:v>0.99999773967570205</c:v>
                </c:pt>
              </c:numCache>
            </c:numRef>
          </c:val>
          <c:smooth val="0"/>
          <c:extLst>
            <c:ext xmlns:c16="http://schemas.microsoft.com/office/drawing/2014/chart" uri="{C3380CC4-5D6E-409C-BE32-E72D297353CC}">
              <c16:uniqueId val="{00000001-2812-C042-A854-8E2D69C91D54}"/>
            </c:ext>
          </c:extLst>
        </c:ser>
        <c:dLbls>
          <c:showLegendKey val="0"/>
          <c:showVal val="0"/>
          <c:showCatName val="0"/>
          <c:showSerName val="0"/>
          <c:showPercent val="0"/>
          <c:showBubbleSize val="0"/>
        </c:dLbls>
        <c:smooth val="0"/>
        <c:axId val="368819632"/>
        <c:axId val="368719184"/>
      </c:lineChart>
      <c:catAx>
        <c:axId val="36881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9184"/>
        <c:crosses val="autoZero"/>
        <c:auto val="1"/>
        <c:lblAlgn val="ctr"/>
        <c:lblOffset val="100"/>
        <c:noMultiLvlLbl val="0"/>
      </c:catAx>
      <c:valAx>
        <c:axId val="36871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19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 exponential growth curve</a:t>
            </a:r>
            <a:r>
              <a:rPr lang="en-GB" baseline="0"/>
              <a:t> with y=2.4^x</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Exponential!$B$1</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Exponential!$A$2:$A$21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Exponential!$B$2:$B$21</c:f>
              <c:numCache>
                <c:formatCode>#,##0</c:formatCode>
                <c:ptCount val="20"/>
                <c:pt idx="0">
                  <c:v>2.4</c:v>
                </c:pt>
                <c:pt idx="1">
                  <c:v>5.76</c:v>
                </c:pt>
                <c:pt idx="2">
                  <c:v>13.824</c:v>
                </c:pt>
                <c:pt idx="3">
                  <c:v>33.177599999999998</c:v>
                </c:pt>
                <c:pt idx="4">
                  <c:v>79.626239999999996</c:v>
                </c:pt>
                <c:pt idx="5">
                  <c:v>191.10297599999998</c:v>
                </c:pt>
                <c:pt idx="6">
                  <c:v>458.64714239999995</c:v>
                </c:pt>
                <c:pt idx="7">
                  <c:v>1100.7531417599998</c:v>
                </c:pt>
                <c:pt idx="8">
                  <c:v>2641.8075402239997</c:v>
                </c:pt>
                <c:pt idx="9">
                  <c:v>6340.3380965375991</c:v>
                </c:pt>
                <c:pt idx="10">
                  <c:v>15216.811431690237</c:v>
                </c:pt>
                <c:pt idx="11">
                  <c:v>36520.347436056567</c:v>
                </c:pt>
                <c:pt idx="12">
                  <c:v>87648.833846535766</c:v>
                </c:pt>
                <c:pt idx="13">
                  <c:v>210357.20123168582</c:v>
                </c:pt>
                <c:pt idx="14">
                  <c:v>504857.28295604599</c:v>
                </c:pt>
                <c:pt idx="15">
                  <c:v>1211657.4790945102</c:v>
                </c:pt>
                <c:pt idx="16">
                  <c:v>2907977.9498268245</c:v>
                </c:pt>
                <c:pt idx="17">
                  <c:v>6979147.0795843787</c:v>
                </c:pt>
                <c:pt idx="18">
                  <c:v>16749952.991002509</c:v>
                </c:pt>
                <c:pt idx="19">
                  <c:v>40199887.178406022</c:v>
                </c:pt>
              </c:numCache>
            </c:numRef>
          </c:yVal>
          <c:smooth val="0"/>
          <c:extLst>
            <c:ext xmlns:c16="http://schemas.microsoft.com/office/drawing/2014/chart" uri="{C3380CC4-5D6E-409C-BE32-E72D297353CC}">
              <c16:uniqueId val="{00000000-94AD-604B-828E-993CBE391FA3}"/>
            </c:ext>
          </c:extLst>
        </c:ser>
        <c:dLbls>
          <c:showLegendKey val="0"/>
          <c:showVal val="0"/>
          <c:showCatName val="0"/>
          <c:showSerName val="0"/>
          <c:showPercent val="0"/>
          <c:showBubbleSize val="0"/>
        </c:dLbls>
        <c:axId val="29097679"/>
        <c:axId val="28850799"/>
      </c:scatterChart>
      <c:valAx>
        <c:axId val="290976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Time in Days (t)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0799"/>
        <c:crosses val="autoZero"/>
        <c:crossBetween val="midCat"/>
      </c:valAx>
      <c:valAx>
        <c:axId val="2885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Number of cases (N)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976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Difference in the exponential</a:t>
            </a:r>
            <a:r>
              <a:rPr lang="en-GB" baseline="0"/>
              <a:t> </a:t>
            </a:r>
            <a:r>
              <a:rPr lang="en-GB"/>
              <a:t>curve when doubling</a:t>
            </a:r>
            <a:r>
              <a:rPr lang="en-GB" baseline="0"/>
              <a:t> time goes up from 3 to 5 to 7 days</a:t>
            </a:r>
            <a:endParaRPr lang="en-GB"/>
          </a:p>
        </c:rich>
      </c:tx>
      <c:layout>
        <c:manualLayout>
          <c:xMode val="edge"/>
          <c:yMode val="edge"/>
          <c:x val="0.15258310410453008"/>
          <c:y val="1.6459593318441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'Double Days'!$M$3</c:f>
              <c:strCache>
                <c:ptCount val="1"/>
                <c:pt idx="0">
                  <c:v>Cumulative number of cases when new cases double every 3 days</c:v>
                </c:pt>
              </c:strCache>
            </c:strRef>
          </c:tx>
          <c:spPr>
            <a:ln w="28575" cap="rnd">
              <a:solidFill>
                <a:schemeClr val="accent1"/>
              </a:solidFill>
              <a:round/>
            </a:ln>
            <a:effectLst/>
          </c:spPr>
          <c:marker>
            <c:symbol val="none"/>
          </c:marker>
          <c:cat>
            <c:numRef>
              <c:f>'Double Days'!$L$4:$L$34</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'Double Days'!$M$4:$M$34</c:f>
              <c:numCache>
                <c:formatCode>#,##0</c:formatCode>
                <c:ptCount val="31"/>
                <c:pt idx="0">
                  <c:v>1</c:v>
                </c:pt>
                <c:pt idx="1">
                  <c:v>1.2599210498948732</c:v>
                </c:pt>
                <c:pt idx="2">
                  <c:v>1.5874010519681996</c:v>
                </c:pt>
                <c:pt idx="3">
                  <c:v>2</c:v>
                </c:pt>
                <c:pt idx="4">
                  <c:v>2.5198420997897464</c:v>
                </c:pt>
                <c:pt idx="5">
                  <c:v>3.1748021039363992</c:v>
                </c:pt>
                <c:pt idx="6">
                  <c:v>4</c:v>
                </c:pt>
                <c:pt idx="7">
                  <c:v>5.0396841995794928</c:v>
                </c:pt>
                <c:pt idx="8">
                  <c:v>6.3496042078727983</c:v>
                </c:pt>
                <c:pt idx="9">
                  <c:v>8</c:v>
                </c:pt>
                <c:pt idx="10">
                  <c:v>10.079368399158986</c:v>
                </c:pt>
                <c:pt idx="11">
                  <c:v>12.699208415745597</c:v>
                </c:pt>
                <c:pt idx="12">
                  <c:v>16</c:v>
                </c:pt>
                <c:pt idx="13">
                  <c:v>20.158736798317971</c:v>
                </c:pt>
                <c:pt idx="14">
                  <c:v>25.398416831491193</c:v>
                </c:pt>
                <c:pt idx="15">
                  <c:v>32</c:v>
                </c:pt>
                <c:pt idx="16">
                  <c:v>40.317473596635942</c:v>
                </c:pt>
                <c:pt idx="17">
                  <c:v>50.796833662982387</c:v>
                </c:pt>
                <c:pt idx="18">
                  <c:v>64</c:v>
                </c:pt>
                <c:pt idx="19">
                  <c:v>80.634947193271884</c:v>
                </c:pt>
                <c:pt idx="20">
                  <c:v>101.59366732596477</c:v>
                </c:pt>
                <c:pt idx="21">
                  <c:v>128</c:v>
                </c:pt>
                <c:pt idx="22">
                  <c:v>161.26989438654377</c:v>
                </c:pt>
                <c:pt idx="23">
                  <c:v>203.18733465192955</c:v>
                </c:pt>
                <c:pt idx="24">
                  <c:v>256</c:v>
                </c:pt>
                <c:pt idx="25">
                  <c:v>322.53978877308754</c:v>
                </c:pt>
                <c:pt idx="26">
                  <c:v>406.37466930385909</c:v>
                </c:pt>
                <c:pt idx="27">
                  <c:v>512</c:v>
                </c:pt>
                <c:pt idx="28">
                  <c:v>645.07957754617507</c:v>
                </c:pt>
                <c:pt idx="29">
                  <c:v>812.74933860771819</c:v>
                </c:pt>
                <c:pt idx="30">
                  <c:v>1024</c:v>
                </c:pt>
              </c:numCache>
            </c:numRef>
          </c:val>
          <c:smooth val="0"/>
          <c:extLst>
            <c:ext xmlns:c16="http://schemas.microsoft.com/office/drawing/2014/chart" uri="{C3380CC4-5D6E-409C-BE32-E72D297353CC}">
              <c16:uniqueId val="{00000000-B9AA-1E44-BE14-8E3ADBE5B42C}"/>
            </c:ext>
          </c:extLst>
        </c:ser>
        <c:ser>
          <c:idx val="1"/>
          <c:order val="1"/>
          <c:tx>
            <c:strRef>
              <c:f>'Double Days'!$N$3</c:f>
              <c:strCache>
                <c:ptCount val="1"/>
                <c:pt idx="0">
                  <c:v>Cumulative number of cases when new cases double every 5 days</c:v>
                </c:pt>
              </c:strCache>
            </c:strRef>
          </c:tx>
          <c:spPr>
            <a:ln w="28575" cap="rnd">
              <a:solidFill>
                <a:schemeClr val="accent2"/>
              </a:solidFill>
              <a:round/>
            </a:ln>
            <a:effectLst/>
          </c:spPr>
          <c:marker>
            <c:symbol val="none"/>
          </c:marker>
          <c:cat>
            <c:numRef>
              <c:f>'Double Days'!$L$4:$L$34</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'Double Days'!$N$4:$N$34</c:f>
              <c:numCache>
                <c:formatCode>#,##0</c:formatCode>
                <c:ptCount val="31"/>
                <c:pt idx="0">
                  <c:v>1</c:v>
                </c:pt>
                <c:pt idx="1">
                  <c:v>1.1486983549970351</c:v>
                </c:pt>
                <c:pt idx="2">
                  <c:v>1.3195079107728944</c:v>
                </c:pt>
                <c:pt idx="3">
                  <c:v>1.5157165665103984</c:v>
                </c:pt>
                <c:pt idx="4">
                  <c:v>1.7411011265922489</c:v>
                </c:pt>
                <c:pt idx="5">
                  <c:v>2.0000000000000009</c:v>
                </c:pt>
                <c:pt idx="6">
                  <c:v>2.2973967099940711</c:v>
                </c:pt>
                <c:pt idx="7">
                  <c:v>2.6390158215457902</c:v>
                </c:pt>
                <c:pt idx="8">
                  <c:v>3.0314331330207982</c:v>
                </c:pt>
                <c:pt idx="9">
                  <c:v>3.4822022531844992</c:v>
                </c:pt>
                <c:pt idx="10">
                  <c:v>4.0000000000000036</c:v>
                </c:pt>
                <c:pt idx="11">
                  <c:v>4.5947934199881448</c:v>
                </c:pt>
                <c:pt idx="12">
                  <c:v>5.278031643091583</c:v>
                </c:pt>
                <c:pt idx="13">
                  <c:v>6.0628662660415999</c:v>
                </c:pt>
                <c:pt idx="14">
                  <c:v>6.9644045063690028</c:v>
                </c:pt>
                <c:pt idx="15">
                  <c:v>8.0000000000000124</c:v>
                </c:pt>
                <c:pt idx="16">
                  <c:v>9.189586839976295</c:v>
                </c:pt>
                <c:pt idx="17">
                  <c:v>10.556063286183171</c:v>
                </c:pt>
                <c:pt idx="18">
                  <c:v>12.125732532083205</c:v>
                </c:pt>
                <c:pt idx="19">
                  <c:v>13.928809012738011</c:v>
                </c:pt>
                <c:pt idx="20">
                  <c:v>16.000000000000028</c:v>
                </c:pt>
                <c:pt idx="21">
                  <c:v>18.379173679952594</c:v>
                </c:pt>
                <c:pt idx="22">
                  <c:v>21.11212657236635</c:v>
                </c:pt>
                <c:pt idx="23">
                  <c:v>24.251465064166418</c:v>
                </c:pt>
                <c:pt idx="24">
                  <c:v>27.857618025476029</c:v>
                </c:pt>
                <c:pt idx="25">
                  <c:v>32.000000000000064</c:v>
                </c:pt>
                <c:pt idx="26">
                  <c:v>36.758347359905194</c:v>
                </c:pt>
                <c:pt idx="27">
                  <c:v>42.224253144732707</c:v>
                </c:pt>
                <c:pt idx="28">
                  <c:v>48.502930128332849</c:v>
                </c:pt>
                <c:pt idx="29">
                  <c:v>55.715236050952079</c:v>
                </c:pt>
                <c:pt idx="30">
                  <c:v>64.000000000000156</c:v>
                </c:pt>
              </c:numCache>
            </c:numRef>
          </c:val>
          <c:smooth val="0"/>
          <c:extLst>
            <c:ext xmlns:c16="http://schemas.microsoft.com/office/drawing/2014/chart" uri="{C3380CC4-5D6E-409C-BE32-E72D297353CC}">
              <c16:uniqueId val="{00000001-B9AA-1E44-BE14-8E3ADBE5B42C}"/>
            </c:ext>
          </c:extLst>
        </c:ser>
        <c:ser>
          <c:idx val="2"/>
          <c:order val="2"/>
          <c:tx>
            <c:strRef>
              <c:f>'Double Days'!$O$3</c:f>
              <c:strCache>
                <c:ptCount val="1"/>
                <c:pt idx="0">
                  <c:v>Cumulative number of cases when new cases double every 7 days</c:v>
                </c:pt>
              </c:strCache>
            </c:strRef>
          </c:tx>
          <c:spPr>
            <a:ln w="28575" cap="rnd">
              <a:solidFill>
                <a:schemeClr val="accent3"/>
              </a:solidFill>
              <a:round/>
            </a:ln>
            <a:effectLst/>
          </c:spPr>
          <c:marker>
            <c:symbol val="none"/>
          </c:marker>
          <c:cat>
            <c:numRef>
              <c:f>'Double Days'!$L$4:$L$34</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'Double Days'!$O$4:$O$34</c:f>
              <c:numCache>
                <c:formatCode>#,##0</c:formatCode>
                <c:ptCount val="31"/>
                <c:pt idx="0">
                  <c:v>1</c:v>
                </c:pt>
                <c:pt idx="1">
                  <c:v>1.1040895136738123</c:v>
                </c:pt>
                <c:pt idx="2">
                  <c:v>1.2190136542044752</c:v>
                </c:pt>
                <c:pt idx="3">
                  <c:v>1.3459001926323557</c:v>
                </c:pt>
                <c:pt idx="4">
                  <c:v>1.4859942891369478</c:v>
                </c:pt>
                <c:pt idx="5">
                  <c:v>1.640670712015275</c:v>
                </c:pt>
                <c:pt idx="6">
                  <c:v>1.8114473285278123</c:v>
                </c:pt>
                <c:pt idx="7">
                  <c:v>1.9999999999999987</c:v>
                </c:pt>
                <c:pt idx="8">
                  <c:v>2.2081790273476232</c:v>
                </c:pt>
                <c:pt idx="9">
                  <c:v>2.438027308408949</c:v>
                </c:pt>
                <c:pt idx="10">
                  <c:v>2.6918003852647101</c:v>
                </c:pt>
                <c:pt idx="11">
                  <c:v>2.9719885782738942</c:v>
                </c:pt>
                <c:pt idx="12">
                  <c:v>3.2813414240305487</c:v>
                </c:pt>
                <c:pt idx="13">
                  <c:v>3.6228946570556233</c:v>
                </c:pt>
                <c:pt idx="14">
                  <c:v>3.999999999999996</c:v>
                </c:pt>
                <c:pt idx="15">
                  <c:v>4.4163580546952446</c:v>
                </c:pt>
                <c:pt idx="16">
                  <c:v>4.8760546168178962</c:v>
                </c:pt>
                <c:pt idx="17">
                  <c:v>5.3836007705294175</c:v>
                </c:pt>
                <c:pt idx="18">
                  <c:v>5.9439771565477857</c:v>
                </c:pt>
                <c:pt idx="19">
                  <c:v>6.5626828480610939</c:v>
                </c:pt>
                <c:pt idx="20">
                  <c:v>7.2457893141112422</c:v>
                </c:pt>
                <c:pt idx="21">
                  <c:v>7.9999999999999867</c:v>
                </c:pt>
                <c:pt idx="22">
                  <c:v>8.8327161093904838</c:v>
                </c:pt>
                <c:pt idx="23">
                  <c:v>9.7521092336357871</c:v>
                </c:pt>
                <c:pt idx="24">
                  <c:v>10.76720154105883</c:v>
                </c:pt>
                <c:pt idx="25">
                  <c:v>11.887954313095564</c:v>
                </c:pt>
                <c:pt idx="26">
                  <c:v>13.125365696122181</c:v>
                </c:pt>
                <c:pt idx="27">
                  <c:v>14.491578628222477</c:v>
                </c:pt>
                <c:pt idx="28">
                  <c:v>15.999999999999966</c:v>
                </c:pt>
                <c:pt idx="29">
                  <c:v>17.66543221878096</c:v>
                </c:pt>
                <c:pt idx="30">
                  <c:v>19.504218467271563</c:v>
                </c:pt>
              </c:numCache>
            </c:numRef>
          </c:val>
          <c:smooth val="0"/>
          <c:extLst>
            <c:ext xmlns:c16="http://schemas.microsoft.com/office/drawing/2014/chart" uri="{C3380CC4-5D6E-409C-BE32-E72D297353CC}">
              <c16:uniqueId val="{00000002-B9AA-1E44-BE14-8E3ADBE5B42C}"/>
            </c:ext>
          </c:extLst>
        </c:ser>
        <c:dLbls>
          <c:showLegendKey val="0"/>
          <c:showVal val="0"/>
          <c:showCatName val="0"/>
          <c:showSerName val="0"/>
          <c:showPercent val="0"/>
          <c:showBubbleSize val="0"/>
        </c:dLbls>
        <c:smooth val="0"/>
        <c:axId val="905620959"/>
        <c:axId val="905497663"/>
      </c:lineChart>
      <c:catAx>
        <c:axId val="9056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r>
                  <a:rPr lang="en-GB" baseline="0"/>
                  <a:t> from 1st case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97663"/>
        <c:crosses val="autoZero"/>
        <c:auto val="1"/>
        <c:lblAlgn val="ctr"/>
        <c:lblOffset val="100"/>
        <c:noMultiLvlLbl val="0"/>
      </c:catAx>
      <c:valAx>
        <c:axId val="90549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Cumulative </a:t>
                </a:r>
                <a:r>
                  <a:rPr lang="en-GB" baseline="0"/>
                  <a:t>Case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0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baseline="0">
                <a:effectLst/>
              </a:rPr>
              <a:t>Number of days before a population of 500m is infected, with doubling happening once every 2 days</a:t>
            </a:r>
            <a:endParaRPr lang="en-GB" sz="1050">
              <a:effectLst/>
            </a:endParaRPr>
          </a:p>
        </c:rich>
      </c:tx>
      <c:layout>
        <c:manualLayout>
          <c:xMode val="edge"/>
          <c:yMode val="edge"/>
          <c:x val="0.13189294233051471"/>
          <c:y val="2.1154220933350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'Double Days'!$B$2</c:f>
              <c:strCache>
                <c:ptCount val="1"/>
                <c:pt idx="0">
                  <c:v>2 days doubling time</c:v>
                </c:pt>
              </c:strCache>
            </c:strRef>
          </c:tx>
          <c:spPr>
            <a:ln w="28575" cap="rnd">
              <a:solidFill>
                <a:schemeClr val="accent1"/>
              </a:solidFill>
              <a:round/>
            </a:ln>
            <a:effectLst/>
          </c:spPr>
          <c:marker>
            <c:symbol val="none"/>
          </c:marker>
          <c:cat>
            <c:numRef>
              <c:f>'Double Days'!$A$3:$A$60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numCache>
            </c:numRef>
          </c:cat>
          <c:val>
            <c:numRef>
              <c:f>'Double Days'!$B$3:$B$60</c:f>
              <c:numCache>
                <c:formatCode>#,##0</c:formatCode>
                <c:ptCount val="58"/>
                <c:pt idx="0">
                  <c:v>1.4139999999999999</c:v>
                </c:pt>
                <c:pt idx="1">
                  <c:v>1.9993959999999997</c:v>
                </c:pt>
                <c:pt idx="2">
                  <c:v>2.8271459439999993</c:v>
                </c:pt>
                <c:pt idx="3">
                  <c:v>3.997584364815999</c:v>
                </c:pt>
                <c:pt idx="4">
                  <c:v>5.6525842918498226</c:v>
                </c:pt>
                <c:pt idx="5">
                  <c:v>7.9927541886756481</c:v>
                </c:pt>
                <c:pt idx="6">
                  <c:v>11.301754422787365</c:v>
                </c:pt>
                <c:pt idx="7">
                  <c:v>15.980680753821334</c:v>
                </c:pt>
                <c:pt idx="8">
                  <c:v>22.596682585903366</c:v>
                </c:pt>
                <c:pt idx="9">
                  <c:v>31.951709176467354</c:v>
                </c:pt>
                <c:pt idx="10">
                  <c:v>45.179716775524838</c:v>
                </c:pt>
                <c:pt idx="11">
                  <c:v>63.884119520592115</c:v>
                </c:pt>
                <c:pt idx="12">
                  <c:v>90.332145002117258</c:v>
                </c:pt>
                <c:pt idx="13">
                  <c:v>127.72965303299378</c:v>
                </c:pt>
                <c:pt idx="14">
                  <c:v>180.60972938865319</c:v>
                </c:pt>
                <c:pt idx="15">
                  <c:v>255.38215735555559</c:v>
                </c:pt>
                <c:pt idx="16">
                  <c:v>361.11037050075561</c:v>
                </c:pt>
                <c:pt idx="17">
                  <c:v>510.61006388806834</c:v>
                </c:pt>
                <c:pt idx="18">
                  <c:v>722.00263033772853</c:v>
                </c:pt>
                <c:pt idx="19">
                  <c:v>1020.9117192975482</c:v>
                </c:pt>
                <c:pt idx="20">
                  <c:v>1443.5691710867331</c:v>
                </c:pt>
                <c:pt idx="21">
                  <c:v>2041.2068079166404</c:v>
                </c:pt>
                <c:pt idx="22">
                  <c:v>2886.2664263941292</c:v>
                </c:pt>
                <c:pt idx="23">
                  <c:v>4081.1807269212986</c:v>
                </c:pt>
                <c:pt idx="24">
                  <c:v>5770.789547866716</c:v>
                </c:pt>
                <c:pt idx="25">
                  <c:v>8159.8964206835353</c:v>
                </c:pt>
                <c:pt idx="26">
                  <c:v>11538.093538846519</c:v>
                </c:pt>
                <c:pt idx="27">
                  <c:v>16314.864263928976</c:v>
                </c:pt>
                <c:pt idx="28">
                  <c:v>23069.218069195573</c:v>
                </c:pt>
                <c:pt idx="29">
                  <c:v>32619.874349842536</c:v>
                </c:pt>
                <c:pt idx="30">
                  <c:v>46124.502330677344</c:v>
                </c:pt>
                <c:pt idx="31">
                  <c:v>65220.046295577755</c:v>
                </c:pt>
                <c:pt idx="32">
                  <c:v>92221.145461946944</c:v>
                </c:pt>
                <c:pt idx="33">
                  <c:v>130400.69968319296</c:v>
                </c:pt>
                <c:pt idx="34">
                  <c:v>184386.58935203482</c:v>
                </c:pt>
                <c:pt idx="35">
                  <c:v>260722.63734377726</c:v>
                </c:pt>
                <c:pt idx="36">
                  <c:v>368661.80920410104</c:v>
                </c:pt>
                <c:pt idx="37">
                  <c:v>521287.79821459879</c:v>
                </c:pt>
                <c:pt idx="38">
                  <c:v>737100.94667544262</c:v>
                </c:pt>
                <c:pt idx="39">
                  <c:v>1042260.7385990758</c:v>
                </c:pt>
                <c:pt idx="40">
                  <c:v>1473756.6843790931</c:v>
                </c:pt>
                <c:pt idx="41">
                  <c:v>2083891.9517120374</c:v>
                </c:pt>
                <c:pt idx="42">
                  <c:v>2946623.2197208209</c:v>
                </c:pt>
                <c:pt idx="43">
                  <c:v>4166525.2326852405</c:v>
                </c:pt>
                <c:pt idx="44">
                  <c:v>5891466.6790169301</c:v>
                </c:pt>
                <c:pt idx="45">
                  <c:v>8330533.8841299377</c:v>
                </c:pt>
                <c:pt idx="46">
                  <c:v>11779374.912159732</c:v>
                </c:pt>
                <c:pt idx="47">
                  <c:v>16656036.125793859</c:v>
                </c:pt>
                <c:pt idx="48">
                  <c:v>23551635.081872515</c:v>
                </c:pt>
                <c:pt idx="49">
                  <c:v>33302012.005767733</c:v>
                </c:pt>
                <c:pt idx="50">
                  <c:v>47089044.976155564</c:v>
                </c:pt>
                <c:pt idx="51">
                  <c:v>66583909.596283972</c:v>
                </c:pt>
                <c:pt idx="52">
                  <c:v>94149648.169145539</c:v>
                </c:pt>
                <c:pt idx="53">
                  <c:v>133127602.51117177</c:v>
                </c:pt>
                <c:pt idx="54">
                  <c:v>188242429.95079687</c:v>
                </c:pt>
                <c:pt idx="55">
                  <c:v>266174795.95042676</c:v>
                </c:pt>
                <c:pt idx="56">
                  <c:v>376371161.47390342</c:v>
                </c:pt>
                <c:pt idx="57">
                  <c:v>532188822.32409936</c:v>
                </c:pt>
              </c:numCache>
            </c:numRef>
          </c:val>
          <c:smooth val="0"/>
          <c:extLst>
            <c:ext xmlns:c16="http://schemas.microsoft.com/office/drawing/2014/chart" uri="{C3380CC4-5D6E-409C-BE32-E72D297353CC}">
              <c16:uniqueId val="{00000000-D91E-2F45-A08C-0DFD2C940A85}"/>
            </c:ext>
          </c:extLst>
        </c:ser>
        <c:ser>
          <c:idx val="1"/>
          <c:order val="1"/>
          <c:tx>
            <c:strRef>
              <c:f>'Double Days'!#REF!</c:f>
              <c:strCache>
                <c:ptCount val="1"/>
                <c:pt idx="0">
                  <c:v>#REF!</c:v>
                </c:pt>
              </c:strCache>
            </c:strRef>
          </c:tx>
          <c:spPr>
            <a:ln w="28575" cap="rnd">
              <a:solidFill>
                <a:schemeClr val="accent2"/>
              </a:solidFill>
              <a:round/>
            </a:ln>
            <a:effectLst/>
          </c:spPr>
          <c:marker>
            <c:symbol val="none"/>
          </c:marker>
          <c:cat>
            <c:numRef>
              <c:f>'Double Days'!$A$3:$A$60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numCache>
            </c:numRef>
          </c:cat>
          <c:val>
            <c:numRef>
              <c:f>'Double Days'!#REF!</c:f>
              <c:numCache>
                <c:formatCode>General</c:formatCode>
                <c:ptCount val="1"/>
                <c:pt idx="0">
                  <c:v>1</c:v>
                </c:pt>
              </c:numCache>
            </c:numRef>
          </c:val>
          <c:smooth val="0"/>
          <c:extLst>
            <c:ext xmlns:c16="http://schemas.microsoft.com/office/drawing/2014/chart" uri="{C3380CC4-5D6E-409C-BE32-E72D297353CC}">
              <c16:uniqueId val="{00000001-D91E-2F45-A08C-0DFD2C940A85}"/>
            </c:ext>
          </c:extLst>
        </c:ser>
        <c:dLbls>
          <c:showLegendKey val="0"/>
          <c:showVal val="0"/>
          <c:showCatName val="0"/>
          <c:showSerName val="0"/>
          <c:showPercent val="0"/>
          <c:showBubbleSize val="0"/>
        </c:dLbls>
        <c:smooth val="0"/>
        <c:axId val="85302543"/>
        <c:axId val="85199727"/>
      </c:lineChart>
      <c:catAx>
        <c:axId val="8530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Time in Days (t)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9727"/>
        <c:crosses val="autoZero"/>
        <c:auto val="1"/>
        <c:lblAlgn val="ctr"/>
        <c:lblOffset val="100"/>
        <c:noMultiLvlLbl val="0"/>
      </c:catAx>
      <c:valAx>
        <c:axId val="8519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Number of cases (N)</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2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New daily </a:t>
            </a:r>
            <a:r>
              <a:rPr lang="en-GB" baseline="0"/>
              <a:t>cases and cumulative number of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daily culm cases  '!$B$2</c:f>
              <c:strCache>
                <c:ptCount val="1"/>
                <c:pt idx="0">
                  <c:v>Number of daily new cases</c:v>
                </c:pt>
              </c:strCache>
            </c:strRef>
          </c:tx>
          <c:spPr>
            <a:solidFill>
              <a:schemeClr val="accent1"/>
            </a:solidFill>
            <a:ln>
              <a:noFill/>
            </a:ln>
            <a:effectLst/>
          </c:spPr>
          <c:invertIfNegative val="0"/>
          <c:cat>
            <c:numRef>
              <c:f>'Combo daily culm cases  '!$A$3:$A$33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daily culm cases  '!$B$3:$B$33</c:f>
              <c:numCache>
                <c:formatCode>#,##0</c:formatCode>
                <c:ptCount val="31"/>
                <c:pt idx="0">
                  <c:v>1</c:v>
                </c:pt>
                <c:pt idx="1">
                  <c:v>1.2599210498948732</c:v>
                </c:pt>
                <c:pt idx="2">
                  <c:v>1.5874010519681996</c:v>
                </c:pt>
                <c:pt idx="3">
                  <c:v>2</c:v>
                </c:pt>
                <c:pt idx="4">
                  <c:v>2.5198420997897464</c:v>
                </c:pt>
                <c:pt idx="5">
                  <c:v>3.1748021039363992</c:v>
                </c:pt>
                <c:pt idx="6">
                  <c:v>4</c:v>
                </c:pt>
                <c:pt idx="7">
                  <c:v>5.0396841995794928</c:v>
                </c:pt>
                <c:pt idx="8">
                  <c:v>6.3496042078727983</c:v>
                </c:pt>
                <c:pt idx="9">
                  <c:v>8</c:v>
                </c:pt>
                <c:pt idx="10">
                  <c:v>10.079368399158986</c:v>
                </c:pt>
                <c:pt idx="11">
                  <c:v>12.699208415745597</c:v>
                </c:pt>
                <c:pt idx="12">
                  <c:v>16</c:v>
                </c:pt>
                <c:pt idx="13">
                  <c:v>20.158736798317971</c:v>
                </c:pt>
                <c:pt idx="14">
                  <c:v>25.398416831491193</c:v>
                </c:pt>
                <c:pt idx="15">
                  <c:v>32</c:v>
                </c:pt>
                <c:pt idx="16">
                  <c:v>40.317473596635942</c:v>
                </c:pt>
                <c:pt idx="17">
                  <c:v>50.796833662982387</c:v>
                </c:pt>
                <c:pt idx="18">
                  <c:v>64</c:v>
                </c:pt>
                <c:pt idx="19">
                  <c:v>80.634947193271884</c:v>
                </c:pt>
                <c:pt idx="20">
                  <c:v>101.59366732596477</c:v>
                </c:pt>
                <c:pt idx="21">
                  <c:v>128</c:v>
                </c:pt>
                <c:pt idx="22">
                  <c:v>161.26989438654377</c:v>
                </c:pt>
                <c:pt idx="23">
                  <c:v>203.18733465192955</c:v>
                </c:pt>
                <c:pt idx="24">
                  <c:v>256</c:v>
                </c:pt>
                <c:pt idx="25">
                  <c:v>322.53978877308754</c:v>
                </c:pt>
                <c:pt idx="26">
                  <c:v>406.37466930385909</c:v>
                </c:pt>
                <c:pt idx="27">
                  <c:v>512</c:v>
                </c:pt>
                <c:pt idx="28">
                  <c:v>645.07957754617507</c:v>
                </c:pt>
                <c:pt idx="29">
                  <c:v>812.74933860771819</c:v>
                </c:pt>
                <c:pt idx="30">
                  <c:v>1024</c:v>
                </c:pt>
              </c:numCache>
            </c:numRef>
          </c:val>
          <c:extLst>
            <c:ext xmlns:c16="http://schemas.microsoft.com/office/drawing/2014/chart" uri="{C3380CC4-5D6E-409C-BE32-E72D297353CC}">
              <c16:uniqueId val="{00000000-9C5B-0D43-8CA2-B7E0D0E55840}"/>
            </c:ext>
          </c:extLst>
        </c:ser>
        <c:dLbls>
          <c:showLegendKey val="0"/>
          <c:showVal val="0"/>
          <c:showCatName val="0"/>
          <c:showSerName val="0"/>
          <c:showPercent val="0"/>
          <c:showBubbleSize val="0"/>
        </c:dLbls>
        <c:gapWidth val="219"/>
        <c:overlap val="-27"/>
        <c:axId val="1943859216"/>
        <c:axId val="1943860848"/>
      </c:barChart>
      <c:lineChart>
        <c:grouping val="standard"/>
        <c:varyColors val="0"/>
        <c:ser>
          <c:idx val="1"/>
          <c:order val="1"/>
          <c:tx>
            <c:strRef>
              <c:f>'Combo daily culm cases  '!$C$2</c:f>
              <c:strCache>
                <c:ptCount val="1"/>
                <c:pt idx="0">
                  <c:v>Cumulatiuve total number of cases</c:v>
                </c:pt>
              </c:strCache>
            </c:strRef>
          </c:tx>
          <c:spPr>
            <a:ln w="28575" cap="rnd">
              <a:solidFill>
                <a:schemeClr val="accent2"/>
              </a:solidFill>
              <a:round/>
            </a:ln>
            <a:effectLst/>
          </c:spPr>
          <c:marker>
            <c:symbol val="none"/>
          </c:marker>
          <c:cat>
            <c:numRef>
              <c:f>'Combo daily culm cases  '!$A$3:$A$33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daily culm cases  '!$C$3:$C$33</c:f>
              <c:numCache>
                <c:formatCode>#,##0</c:formatCode>
                <c:ptCount val="31"/>
                <c:pt idx="0">
                  <c:v>1</c:v>
                </c:pt>
                <c:pt idx="1">
                  <c:v>3.8473221018630728</c:v>
                </c:pt>
                <c:pt idx="2">
                  <c:v>3.8473221018630728</c:v>
                </c:pt>
                <c:pt idx="3">
                  <c:v>5.8473221018630728</c:v>
                </c:pt>
                <c:pt idx="4">
                  <c:v>8.3671642016528196</c:v>
                </c:pt>
                <c:pt idx="5">
                  <c:v>11.541966305589218</c:v>
                </c:pt>
                <c:pt idx="6">
                  <c:v>15.541966305589218</c:v>
                </c:pt>
                <c:pt idx="7">
                  <c:v>20.58165050516871</c:v>
                </c:pt>
                <c:pt idx="8">
                  <c:v>26.931254713041508</c:v>
                </c:pt>
                <c:pt idx="9">
                  <c:v>34.931254713041511</c:v>
                </c:pt>
                <c:pt idx="10">
                  <c:v>45.010623112200498</c:v>
                </c:pt>
                <c:pt idx="11">
                  <c:v>57.709831527946093</c:v>
                </c:pt>
                <c:pt idx="12">
                  <c:v>73.709831527946093</c:v>
                </c:pt>
                <c:pt idx="13">
                  <c:v>93.868568326264068</c:v>
                </c:pt>
                <c:pt idx="14">
                  <c:v>119.26698515775526</c:v>
                </c:pt>
                <c:pt idx="15">
                  <c:v>151.26698515775524</c:v>
                </c:pt>
                <c:pt idx="16">
                  <c:v>191.58445875439119</c:v>
                </c:pt>
                <c:pt idx="17">
                  <c:v>242.38129241737357</c:v>
                </c:pt>
                <c:pt idx="18">
                  <c:v>306.38129241737357</c:v>
                </c:pt>
                <c:pt idx="19">
                  <c:v>387.01623961064547</c:v>
                </c:pt>
                <c:pt idx="20">
                  <c:v>488.60990693661023</c:v>
                </c:pt>
                <c:pt idx="21">
                  <c:v>616.60990693661029</c:v>
                </c:pt>
                <c:pt idx="22">
                  <c:v>777.87980132315408</c:v>
                </c:pt>
                <c:pt idx="23">
                  <c:v>981.0671359750836</c:v>
                </c:pt>
                <c:pt idx="24">
                  <c:v>1237.0671359750836</c:v>
                </c:pt>
                <c:pt idx="25">
                  <c:v>1559.6069247481712</c:v>
                </c:pt>
                <c:pt idx="26">
                  <c:v>1965.9815940520302</c:v>
                </c:pt>
                <c:pt idx="27">
                  <c:v>2477.9815940520302</c:v>
                </c:pt>
                <c:pt idx="28">
                  <c:v>3123.0611715982054</c:v>
                </c:pt>
                <c:pt idx="29">
                  <c:v>3935.8105102059235</c:v>
                </c:pt>
                <c:pt idx="30">
                  <c:v>4959.8105102059235</c:v>
                </c:pt>
              </c:numCache>
            </c:numRef>
          </c:val>
          <c:smooth val="0"/>
          <c:extLst>
            <c:ext xmlns:c16="http://schemas.microsoft.com/office/drawing/2014/chart" uri="{C3380CC4-5D6E-409C-BE32-E72D297353CC}">
              <c16:uniqueId val="{00000001-9C5B-0D43-8CA2-B7E0D0E55840}"/>
            </c:ext>
          </c:extLst>
        </c:ser>
        <c:dLbls>
          <c:showLegendKey val="0"/>
          <c:showVal val="0"/>
          <c:showCatName val="0"/>
          <c:showSerName val="0"/>
          <c:showPercent val="0"/>
          <c:showBubbleSize val="0"/>
        </c:dLbls>
        <c:marker val="1"/>
        <c:smooth val="0"/>
        <c:axId val="1943859216"/>
        <c:axId val="1943860848"/>
      </c:lineChart>
      <c:catAx>
        <c:axId val="1943859216"/>
        <c:scaling>
          <c:orientation val="minMax"/>
        </c:scaling>
        <c:delete val="0"/>
        <c:axPos val="b"/>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Time in Days (t)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60848"/>
        <c:crosses val="autoZero"/>
        <c:auto val="1"/>
        <c:lblAlgn val="ctr"/>
        <c:lblOffset val="100"/>
        <c:noMultiLvlLbl val="0"/>
      </c:catAx>
      <c:valAx>
        <c:axId val="194386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Number of cases (N)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5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Hospitalisations,</a:t>
            </a:r>
            <a:r>
              <a:rPr lang="en-GB" baseline="0"/>
              <a:t> ICU and mortality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'Combo hosp, ICU, mort'!$D$2</c:f>
              <c:strCache>
                <c:ptCount val="1"/>
                <c:pt idx="0">
                  <c:v>Numbers of daily hospitalisations, 4.4% of cases</c:v>
                </c:pt>
              </c:strCache>
            </c:strRef>
          </c:tx>
          <c:spPr>
            <a:solidFill>
              <a:schemeClr val="accent2"/>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mort'!$D$3:$D$33</c:f>
              <c:numCache>
                <c:formatCode>0</c:formatCode>
                <c:ptCount val="31"/>
                <c:pt idx="0">
                  <c:v>4.3999999999999997E-2</c:v>
                </c:pt>
                <c:pt idx="1">
                  <c:v>5.5436526195374418E-2</c:v>
                </c:pt>
                <c:pt idx="2">
                  <c:v>6.9845646286600782E-2</c:v>
                </c:pt>
                <c:pt idx="3">
                  <c:v>8.7999999999999995E-2</c:v>
                </c:pt>
                <c:pt idx="4">
                  <c:v>0.11087305239074884</c:v>
                </c:pt>
                <c:pt idx="5">
                  <c:v>0.13969129257320156</c:v>
                </c:pt>
                <c:pt idx="6">
                  <c:v>0.17599999999999999</c:v>
                </c:pt>
                <c:pt idx="7">
                  <c:v>0.22174610478149767</c:v>
                </c:pt>
                <c:pt idx="8">
                  <c:v>0.27938258514640313</c:v>
                </c:pt>
                <c:pt idx="9">
                  <c:v>0.35199999999999998</c:v>
                </c:pt>
                <c:pt idx="10">
                  <c:v>0.44349220956299534</c:v>
                </c:pt>
                <c:pt idx="11">
                  <c:v>0.55876517029280626</c:v>
                </c:pt>
                <c:pt idx="12">
                  <c:v>0.70399999999999996</c:v>
                </c:pt>
                <c:pt idx="13">
                  <c:v>0.88698441912599069</c:v>
                </c:pt>
                <c:pt idx="14">
                  <c:v>1.1175303405856125</c:v>
                </c:pt>
                <c:pt idx="15">
                  <c:v>1.4079999999999999</c:v>
                </c:pt>
                <c:pt idx="16">
                  <c:v>1.7739688382519814</c:v>
                </c:pt>
                <c:pt idx="17">
                  <c:v>2.235060681171225</c:v>
                </c:pt>
                <c:pt idx="18">
                  <c:v>2.8159999999999998</c:v>
                </c:pt>
                <c:pt idx="19">
                  <c:v>3.5479376765039627</c:v>
                </c:pt>
                <c:pt idx="20">
                  <c:v>4.4701213623424501</c:v>
                </c:pt>
                <c:pt idx="21">
                  <c:v>5.6319999999999997</c:v>
                </c:pt>
                <c:pt idx="22">
                  <c:v>7.0958753530079255</c:v>
                </c:pt>
                <c:pt idx="23">
                  <c:v>8.9402427246849001</c:v>
                </c:pt>
                <c:pt idx="24">
                  <c:v>11.263999999999999</c:v>
                </c:pt>
                <c:pt idx="25">
                  <c:v>14.191750706015851</c:v>
                </c:pt>
                <c:pt idx="26">
                  <c:v>17.8804854493698</c:v>
                </c:pt>
                <c:pt idx="27">
                  <c:v>22.527999999999999</c:v>
                </c:pt>
                <c:pt idx="28">
                  <c:v>28.383501412031702</c:v>
                </c:pt>
                <c:pt idx="29">
                  <c:v>35.7609708987396</c:v>
                </c:pt>
                <c:pt idx="30">
                  <c:v>45.055999999999997</c:v>
                </c:pt>
              </c:numCache>
            </c:numRef>
          </c:val>
          <c:extLst>
            <c:ext xmlns:c16="http://schemas.microsoft.com/office/drawing/2014/chart" uri="{C3380CC4-5D6E-409C-BE32-E72D297353CC}">
              <c16:uniqueId val="{00000001-6AF0-C84C-A421-3754D3044CCC}"/>
            </c:ext>
          </c:extLst>
        </c:ser>
        <c:ser>
          <c:idx val="2"/>
          <c:order val="1"/>
          <c:tx>
            <c:strRef>
              <c:f>'Combo hosp, ICU, mort'!$E$2</c:f>
              <c:strCache>
                <c:ptCount val="1"/>
                <c:pt idx="0">
                  <c:v>Intensive care, 30% of hospitalisaitons </c:v>
                </c:pt>
              </c:strCache>
            </c:strRef>
          </c:tx>
          <c:spPr>
            <a:solidFill>
              <a:schemeClr val="accent3"/>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mort'!$E$3:$E$33</c:f>
              <c:numCache>
                <c:formatCode>0</c:formatCode>
                <c:ptCount val="31"/>
                <c:pt idx="0">
                  <c:v>1.32E-2</c:v>
                </c:pt>
                <c:pt idx="1">
                  <c:v>1.6630957858612325E-2</c:v>
                </c:pt>
                <c:pt idx="2">
                  <c:v>2.0953693885980236E-2</c:v>
                </c:pt>
                <c:pt idx="3">
                  <c:v>2.64E-2</c:v>
                </c:pt>
                <c:pt idx="4">
                  <c:v>3.3261915717224651E-2</c:v>
                </c:pt>
                <c:pt idx="5">
                  <c:v>4.1907387771960472E-2</c:v>
                </c:pt>
                <c:pt idx="6">
                  <c:v>5.28E-2</c:v>
                </c:pt>
                <c:pt idx="7">
                  <c:v>6.6523831434449301E-2</c:v>
                </c:pt>
                <c:pt idx="8">
                  <c:v>8.3814775543920944E-2</c:v>
                </c:pt>
                <c:pt idx="9">
                  <c:v>0.1056</c:v>
                </c:pt>
                <c:pt idx="10">
                  <c:v>0.1330476628688986</c:v>
                </c:pt>
                <c:pt idx="11">
                  <c:v>0.16762955108784189</c:v>
                </c:pt>
                <c:pt idx="12">
                  <c:v>0.2112</c:v>
                </c:pt>
                <c:pt idx="13">
                  <c:v>0.26609532573779721</c:v>
                </c:pt>
                <c:pt idx="14">
                  <c:v>0.33525910217568378</c:v>
                </c:pt>
                <c:pt idx="15">
                  <c:v>0.4224</c:v>
                </c:pt>
                <c:pt idx="16">
                  <c:v>0.53219065147559441</c:v>
                </c:pt>
                <c:pt idx="17">
                  <c:v>0.67051820435136755</c:v>
                </c:pt>
                <c:pt idx="18">
                  <c:v>0.8448</c:v>
                </c:pt>
                <c:pt idx="19">
                  <c:v>1.0643813029511888</c:v>
                </c:pt>
                <c:pt idx="20">
                  <c:v>1.3410364087027351</c:v>
                </c:pt>
                <c:pt idx="21">
                  <c:v>1.6896</c:v>
                </c:pt>
                <c:pt idx="22">
                  <c:v>2.1287626059023776</c:v>
                </c:pt>
                <c:pt idx="23">
                  <c:v>2.6820728174054702</c:v>
                </c:pt>
                <c:pt idx="24">
                  <c:v>3.3792</c:v>
                </c:pt>
                <c:pt idx="25">
                  <c:v>4.2575252118047553</c:v>
                </c:pt>
                <c:pt idx="26">
                  <c:v>5.3641456348109404</c:v>
                </c:pt>
                <c:pt idx="27">
                  <c:v>6.7584</c:v>
                </c:pt>
                <c:pt idx="28">
                  <c:v>8.5150504236095106</c:v>
                </c:pt>
                <c:pt idx="29">
                  <c:v>10.728291269621881</c:v>
                </c:pt>
                <c:pt idx="30">
                  <c:v>13.5168</c:v>
                </c:pt>
              </c:numCache>
            </c:numRef>
          </c:val>
          <c:extLst>
            <c:ext xmlns:c16="http://schemas.microsoft.com/office/drawing/2014/chart" uri="{C3380CC4-5D6E-409C-BE32-E72D297353CC}">
              <c16:uniqueId val="{00000002-6AF0-C84C-A421-3754D3044CCC}"/>
            </c:ext>
          </c:extLst>
        </c:ser>
        <c:ser>
          <c:idx val="3"/>
          <c:order val="2"/>
          <c:tx>
            <c:strRef>
              <c:f>'Combo hosp, ICU, mort'!$F$2</c:f>
              <c:strCache>
                <c:ptCount val="1"/>
                <c:pt idx="0">
                  <c:v>Death, 0.9% of cases</c:v>
                </c:pt>
              </c:strCache>
            </c:strRef>
          </c:tx>
          <c:spPr>
            <a:solidFill>
              <a:schemeClr val="tx1"/>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mort'!$F$3:$F$33</c:f>
              <c:numCache>
                <c:formatCode>0</c:formatCode>
                <c:ptCount val="31"/>
                <c:pt idx="0">
                  <c:v>8.9999999999999993E-3</c:v>
                </c:pt>
                <c:pt idx="1">
                  <c:v>1.1339289449053857E-2</c:v>
                </c:pt>
                <c:pt idx="2">
                  <c:v>1.4286609467713795E-2</c:v>
                </c:pt>
                <c:pt idx="3">
                  <c:v>1.7999999999999999E-2</c:v>
                </c:pt>
                <c:pt idx="4">
                  <c:v>2.2678578898107715E-2</c:v>
                </c:pt>
                <c:pt idx="5">
                  <c:v>2.857321893542759E-2</c:v>
                </c:pt>
                <c:pt idx="6">
                  <c:v>3.5999999999999997E-2</c:v>
                </c:pt>
                <c:pt idx="7">
                  <c:v>4.5357157796215429E-2</c:v>
                </c:pt>
                <c:pt idx="8">
                  <c:v>5.7146437870855181E-2</c:v>
                </c:pt>
                <c:pt idx="9">
                  <c:v>7.1999999999999995E-2</c:v>
                </c:pt>
                <c:pt idx="10">
                  <c:v>9.0714315592430858E-2</c:v>
                </c:pt>
                <c:pt idx="11">
                  <c:v>0.11429287574171036</c:v>
                </c:pt>
                <c:pt idx="12">
                  <c:v>0.14399999999999999</c:v>
                </c:pt>
                <c:pt idx="13">
                  <c:v>0.18142863118486172</c:v>
                </c:pt>
                <c:pt idx="14">
                  <c:v>0.22858575148342072</c:v>
                </c:pt>
                <c:pt idx="15">
                  <c:v>0.28799999999999998</c:v>
                </c:pt>
                <c:pt idx="16">
                  <c:v>0.36285726236972343</c:v>
                </c:pt>
                <c:pt idx="17">
                  <c:v>0.45717150296684145</c:v>
                </c:pt>
                <c:pt idx="18">
                  <c:v>0.57599999999999996</c:v>
                </c:pt>
                <c:pt idx="19">
                  <c:v>0.72571452473944686</c:v>
                </c:pt>
                <c:pt idx="20">
                  <c:v>0.9143430059336829</c:v>
                </c:pt>
                <c:pt idx="21">
                  <c:v>1.1519999999999999</c:v>
                </c:pt>
                <c:pt idx="22">
                  <c:v>1.4514290494788937</c:v>
                </c:pt>
                <c:pt idx="23">
                  <c:v>1.8286860118673658</c:v>
                </c:pt>
                <c:pt idx="24">
                  <c:v>2.3039999999999998</c:v>
                </c:pt>
                <c:pt idx="25">
                  <c:v>2.9028580989577875</c:v>
                </c:pt>
                <c:pt idx="26">
                  <c:v>3.6573720237347316</c:v>
                </c:pt>
                <c:pt idx="27">
                  <c:v>4.6079999999999997</c:v>
                </c:pt>
                <c:pt idx="28">
                  <c:v>5.8057161979155749</c:v>
                </c:pt>
                <c:pt idx="29">
                  <c:v>7.3147440474694632</c:v>
                </c:pt>
                <c:pt idx="30">
                  <c:v>9.2159999999999993</c:v>
                </c:pt>
              </c:numCache>
            </c:numRef>
          </c:val>
          <c:extLst>
            <c:ext xmlns:c16="http://schemas.microsoft.com/office/drawing/2014/chart" uri="{C3380CC4-5D6E-409C-BE32-E72D297353CC}">
              <c16:uniqueId val="{00000003-6AF0-C84C-A421-3754D3044CCC}"/>
            </c:ext>
          </c:extLst>
        </c:ser>
        <c:dLbls>
          <c:showLegendKey val="0"/>
          <c:showVal val="0"/>
          <c:showCatName val="0"/>
          <c:showSerName val="0"/>
          <c:showPercent val="0"/>
          <c:showBubbleSize val="0"/>
        </c:dLbls>
        <c:gapWidth val="150"/>
        <c:axId val="2013912768"/>
        <c:axId val="1995122656"/>
      </c:barChart>
      <c:catAx>
        <c:axId val="20139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Time in Days (t)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22656"/>
        <c:crosses val="autoZero"/>
        <c:auto val="1"/>
        <c:lblAlgn val="ctr"/>
        <c:lblOffset val="100"/>
        <c:noMultiLvlLbl val="0"/>
      </c:catAx>
      <c:valAx>
        <c:axId val="199512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Number of cases (N)</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1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18" Type="http://schemas.openxmlformats.org/officeDocument/2006/relationships/chart" Target="../charts/chart34.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17" Type="http://schemas.openxmlformats.org/officeDocument/2006/relationships/chart" Target="../charts/chart33.xml"/><Relationship Id="rId2" Type="http://schemas.openxmlformats.org/officeDocument/2006/relationships/chart" Target="../charts/chart18.xml"/><Relationship Id="rId16" Type="http://schemas.openxmlformats.org/officeDocument/2006/relationships/chart" Target="../charts/chart32.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800100</xdr:colOff>
      <xdr:row>1</xdr:row>
      <xdr:rowOff>44450</xdr:rowOff>
    </xdr:from>
    <xdr:to>
      <xdr:col>12</xdr:col>
      <xdr:colOff>647700</xdr:colOff>
      <xdr:row>25</xdr:row>
      <xdr:rowOff>152400</xdr:rowOff>
    </xdr:to>
    <xdr:graphicFrame macro="">
      <xdr:nvGraphicFramePr>
        <xdr:cNvPr id="2" name="Chart 1">
          <a:extLst>
            <a:ext uri="{FF2B5EF4-FFF2-40B4-BE49-F238E27FC236}">
              <a16:creationId xmlns:a16="http://schemas.microsoft.com/office/drawing/2014/main" id="{37EA1321-320C-F64F-AE15-5D0497E8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27</xdr:row>
      <xdr:rowOff>6350</xdr:rowOff>
    </xdr:from>
    <xdr:to>
      <xdr:col>12</xdr:col>
      <xdr:colOff>673100</xdr:colOff>
      <xdr:row>51</xdr:row>
      <xdr:rowOff>114300</xdr:rowOff>
    </xdr:to>
    <xdr:graphicFrame macro="">
      <xdr:nvGraphicFramePr>
        <xdr:cNvPr id="3" name="Chart 2">
          <a:extLst>
            <a:ext uri="{FF2B5EF4-FFF2-40B4-BE49-F238E27FC236}">
              <a16:creationId xmlns:a16="http://schemas.microsoft.com/office/drawing/2014/main" id="{D4EEAD38-BAFC-4F41-9D29-1EC6FA36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49987</xdr:colOff>
      <xdr:row>2</xdr:row>
      <xdr:rowOff>83038</xdr:rowOff>
    </xdr:from>
    <xdr:to>
      <xdr:col>14</xdr:col>
      <xdr:colOff>8797637</xdr:colOff>
      <xdr:row>19</xdr:row>
      <xdr:rowOff>490</xdr:rowOff>
    </xdr:to>
    <xdr:graphicFrame macro="">
      <xdr:nvGraphicFramePr>
        <xdr:cNvPr id="2" name="Chart 1">
          <a:extLst>
            <a:ext uri="{FF2B5EF4-FFF2-40B4-BE49-F238E27FC236}">
              <a16:creationId xmlns:a16="http://schemas.microsoft.com/office/drawing/2014/main" id="{80715BA8-8C6C-4C22-A206-488AF1563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55683</xdr:colOff>
      <xdr:row>19</xdr:row>
      <xdr:rowOff>97692</xdr:rowOff>
    </xdr:from>
    <xdr:to>
      <xdr:col>14</xdr:col>
      <xdr:colOff>8814954</xdr:colOff>
      <xdr:row>42</xdr:row>
      <xdr:rowOff>136607</xdr:rowOff>
    </xdr:to>
    <xdr:graphicFrame macro="">
      <xdr:nvGraphicFramePr>
        <xdr:cNvPr id="3" name="Chart 2">
          <a:extLst>
            <a:ext uri="{FF2B5EF4-FFF2-40B4-BE49-F238E27FC236}">
              <a16:creationId xmlns:a16="http://schemas.microsoft.com/office/drawing/2014/main" id="{E7D18B30-5CA1-42B8-81CC-49CECEFB6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55683</xdr:colOff>
      <xdr:row>19</xdr:row>
      <xdr:rowOff>97692</xdr:rowOff>
    </xdr:from>
    <xdr:to>
      <xdr:col>27</xdr:col>
      <xdr:colOff>8763000</xdr:colOff>
      <xdr:row>42</xdr:row>
      <xdr:rowOff>136607</xdr:rowOff>
    </xdr:to>
    <xdr:graphicFrame macro="">
      <xdr:nvGraphicFramePr>
        <xdr:cNvPr id="5" name="Chart 4">
          <a:extLst>
            <a:ext uri="{FF2B5EF4-FFF2-40B4-BE49-F238E27FC236}">
              <a16:creationId xmlns:a16="http://schemas.microsoft.com/office/drawing/2014/main" id="{E4107EA4-771B-4F63-9E8C-92E8AB026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xdr:colOff>
      <xdr:row>2</xdr:row>
      <xdr:rowOff>0</xdr:rowOff>
    </xdr:from>
    <xdr:to>
      <xdr:col>27</xdr:col>
      <xdr:colOff>8763001</xdr:colOff>
      <xdr:row>18</xdr:row>
      <xdr:rowOff>121560</xdr:rowOff>
    </xdr:to>
    <xdr:graphicFrame macro="">
      <xdr:nvGraphicFramePr>
        <xdr:cNvPr id="6" name="Chart 5">
          <a:extLst>
            <a:ext uri="{FF2B5EF4-FFF2-40B4-BE49-F238E27FC236}">
              <a16:creationId xmlns:a16="http://schemas.microsoft.com/office/drawing/2014/main" id="{09AB76CF-76FF-4412-91E8-A349B0C5E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55683</xdr:colOff>
      <xdr:row>19</xdr:row>
      <xdr:rowOff>97692</xdr:rowOff>
    </xdr:from>
    <xdr:to>
      <xdr:col>43</xdr:col>
      <xdr:colOff>8745682</xdr:colOff>
      <xdr:row>42</xdr:row>
      <xdr:rowOff>136607</xdr:rowOff>
    </xdr:to>
    <xdr:graphicFrame macro="">
      <xdr:nvGraphicFramePr>
        <xdr:cNvPr id="7" name="Chart 6">
          <a:extLst>
            <a:ext uri="{FF2B5EF4-FFF2-40B4-BE49-F238E27FC236}">
              <a16:creationId xmlns:a16="http://schemas.microsoft.com/office/drawing/2014/main" id="{845C02D5-DC4C-4B79-9AF3-7BAB8D4A1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0</xdr:colOff>
      <xdr:row>2</xdr:row>
      <xdr:rowOff>0</xdr:rowOff>
    </xdr:from>
    <xdr:to>
      <xdr:col>43</xdr:col>
      <xdr:colOff>8780319</xdr:colOff>
      <xdr:row>18</xdr:row>
      <xdr:rowOff>121560</xdr:rowOff>
    </xdr:to>
    <xdr:graphicFrame macro="">
      <xdr:nvGraphicFramePr>
        <xdr:cNvPr id="8" name="Chart 7">
          <a:extLst>
            <a:ext uri="{FF2B5EF4-FFF2-40B4-BE49-F238E27FC236}">
              <a16:creationId xmlns:a16="http://schemas.microsoft.com/office/drawing/2014/main" id="{7BAB9C23-7388-44E6-BA36-1B7C49937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57</xdr:col>
      <xdr:colOff>49987</xdr:colOff>
      <xdr:row>2</xdr:row>
      <xdr:rowOff>83038</xdr:rowOff>
    </xdr:from>
    <xdr:to>
      <xdr:col>57</xdr:col>
      <xdr:colOff>8797637</xdr:colOff>
      <xdr:row>19</xdr:row>
      <xdr:rowOff>490</xdr:rowOff>
    </xdr:to>
    <xdr:graphicFrame macro="">
      <xdr:nvGraphicFramePr>
        <xdr:cNvPr id="9" name="Chart 8">
          <a:extLst>
            <a:ext uri="{FF2B5EF4-FFF2-40B4-BE49-F238E27FC236}">
              <a16:creationId xmlns:a16="http://schemas.microsoft.com/office/drawing/2014/main" id="{C8C8FB46-DBFB-4340-AF21-DD2BE1464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57</xdr:col>
      <xdr:colOff>55683</xdr:colOff>
      <xdr:row>19</xdr:row>
      <xdr:rowOff>97692</xdr:rowOff>
    </xdr:from>
    <xdr:to>
      <xdr:col>57</xdr:col>
      <xdr:colOff>8763000</xdr:colOff>
      <xdr:row>42</xdr:row>
      <xdr:rowOff>136607</xdr:rowOff>
    </xdr:to>
    <xdr:graphicFrame macro="">
      <xdr:nvGraphicFramePr>
        <xdr:cNvPr id="10" name="Chart 9">
          <a:extLst>
            <a:ext uri="{FF2B5EF4-FFF2-40B4-BE49-F238E27FC236}">
              <a16:creationId xmlns:a16="http://schemas.microsoft.com/office/drawing/2014/main" id="{A29C2D63-A686-49CB-8F6C-A7F266F71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71</xdr:col>
      <xdr:colOff>23144</xdr:colOff>
      <xdr:row>2</xdr:row>
      <xdr:rowOff>83038</xdr:rowOff>
    </xdr:from>
    <xdr:to>
      <xdr:col>71</xdr:col>
      <xdr:colOff>8780319</xdr:colOff>
      <xdr:row>19</xdr:row>
      <xdr:rowOff>490</xdr:rowOff>
    </xdr:to>
    <xdr:graphicFrame macro="">
      <xdr:nvGraphicFramePr>
        <xdr:cNvPr id="11" name="Chart 10">
          <a:extLst>
            <a:ext uri="{FF2B5EF4-FFF2-40B4-BE49-F238E27FC236}">
              <a16:creationId xmlns:a16="http://schemas.microsoft.com/office/drawing/2014/main" id="{6FE256BE-8886-451D-B4E0-BAB1922F8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55683</xdr:colOff>
      <xdr:row>19</xdr:row>
      <xdr:rowOff>97692</xdr:rowOff>
    </xdr:from>
    <xdr:to>
      <xdr:col>71</xdr:col>
      <xdr:colOff>8763000</xdr:colOff>
      <xdr:row>42</xdr:row>
      <xdr:rowOff>136607</xdr:rowOff>
    </xdr:to>
    <xdr:graphicFrame macro="">
      <xdr:nvGraphicFramePr>
        <xdr:cNvPr id="12" name="Chart 11">
          <a:extLst>
            <a:ext uri="{FF2B5EF4-FFF2-40B4-BE49-F238E27FC236}">
              <a16:creationId xmlns:a16="http://schemas.microsoft.com/office/drawing/2014/main" id="{061FD9EF-868B-4748-83DF-2D21A4CA6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85</xdr:col>
      <xdr:colOff>49987</xdr:colOff>
      <xdr:row>2</xdr:row>
      <xdr:rowOff>83038</xdr:rowOff>
    </xdr:from>
    <xdr:to>
      <xdr:col>85</xdr:col>
      <xdr:colOff>8797637</xdr:colOff>
      <xdr:row>19</xdr:row>
      <xdr:rowOff>490</xdr:rowOff>
    </xdr:to>
    <xdr:graphicFrame macro="">
      <xdr:nvGraphicFramePr>
        <xdr:cNvPr id="13" name="Chart 12">
          <a:extLst>
            <a:ext uri="{FF2B5EF4-FFF2-40B4-BE49-F238E27FC236}">
              <a16:creationId xmlns:a16="http://schemas.microsoft.com/office/drawing/2014/main" id="{D9F06297-24F8-426A-B45C-C482A1D52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85</xdr:col>
      <xdr:colOff>55683</xdr:colOff>
      <xdr:row>19</xdr:row>
      <xdr:rowOff>97692</xdr:rowOff>
    </xdr:from>
    <xdr:to>
      <xdr:col>85</xdr:col>
      <xdr:colOff>8763000</xdr:colOff>
      <xdr:row>42</xdr:row>
      <xdr:rowOff>136607</xdr:rowOff>
    </xdr:to>
    <xdr:graphicFrame macro="">
      <xdr:nvGraphicFramePr>
        <xdr:cNvPr id="14" name="Chart 13">
          <a:extLst>
            <a:ext uri="{FF2B5EF4-FFF2-40B4-BE49-F238E27FC236}">
              <a16:creationId xmlns:a16="http://schemas.microsoft.com/office/drawing/2014/main" id="{0EFB1B5E-9693-4435-808A-FBE59AAC2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100</xdr:col>
      <xdr:colOff>49987</xdr:colOff>
      <xdr:row>2</xdr:row>
      <xdr:rowOff>83038</xdr:rowOff>
    </xdr:from>
    <xdr:to>
      <xdr:col>100</xdr:col>
      <xdr:colOff>8797637</xdr:colOff>
      <xdr:row>19</xdr:row>
      <xdr:rowOff>490</xdr:rowOff>
    </xdr:to>
    <xdr:graphicFrame macro="">
      <xdr:nvGraphicFramePr>
        <xdr:cNvPr id="15" name="Chart 14">
          <a:extLst>
            <a:ext uri="{FF2B5EF4-FFF2-40B4-BE49-F238E27FC236}">
              <a16:creationId xmlns:a16="http://schemas.microsoft.com/office/drawing/2014/main" id="{4FBCB39B-8124-4129-AC85-F2786783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100</xdr:col>
      <xdr:colOff>55683</xdr:colOff>
      <xdr:row>19</xdr:row>
      <xdr:rowOff>97692</xdr:rowOff>
    </xdr:from>
    <xdr:to>
      <xdr:col>100</xdr:col>
      <xdr:colOff>8780318</xdr:colOff>
      <xdr:row>42</xdr:row>
      <xdr:rowOff>136607</xdr:rowOff>
    </xdr:to>
    <xdr:graphicFrame macro="">
      <xdr:nvGraphicFramePr>
        <xdr:cNvPr id="16" name="Chart 15">
          <a:extLst>
            <a:ext uri="{FF2B5EF4-FFF2-40B4-BE49-F238E27FC236}">
              <a16:creationId xmlns:a16="http://schemas.microsoft.com/office/drawing/2014/main" id="{D63CABFA-689D-4756-A501-66E17E503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116</xdr:col>
      <xdr:colOff>49987</xdr:colOff>
      <xdr:row>2</xdr:row>
      <xdr:rowOff>83038</xdr:rowOff>
    </xdr:from>
    <xdr:to>
      <xdr:col>116</xdr:col>
      <xdr:colOff>8797637</xdr:colOff>
      <xdr:row>19</xdr:row>
      <xdr:rowOff>490</xdr:rowOff>
    </xdr:to>
    <xdr:graphicFrame macro="">
      <xdr:nvGraphicFramePr>
        <xdr:cNvPr id="17" name="Chart 16">
          <a:extLst>
            <a:ext uri="{FF2B5EF4-FFF2-40B4-BE49-F238E27FC236}">
              <a16:creationId xmlns:a16="http://schemas.microsoft.com/office/drawing/2014/main" id="{B9A17D88-5006-4231-BC90-0752465D9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116</xdr:col>
      <xdr:colOff>55683</xdr:colOff>
      <xdr:row>19</xdr:row>
      <xdr:rowOff>97692</xdr:rowOff>
    </xdr:from>
    <xdr:to>
      <xdr:col>116</xdr:col>
      <xdr:colOff>8780318</xdr:colOff>
      <xdr:row>42</xdr:row>
      <xdr:rowOff>136607</xdr:rowOff>
    </xdr:to>
    <xdr:graphicFrame macro="">
      <xdr:nvGraphicFramePr>
        <xdr:cNvPr id="18" name="Chart 17">
          <a:extLst>
            <a:ext uri="{FF2B5EF4-FFF2-40B4-BE49-F238E27FC236}">
              <a16:creationId xmlns:a16="http://schemas.microsoft.com/office/drawing/2014/main" id="{E6EC607A-5BA9-4DD3-9C1A-E03B0EFBB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132</xdr:col>
      <xdr:colOff>49987</xdr:colOff>
      <xdr:row>2</xdr:row>
      <xdr:rowOff>83038</xdr:rowOff>
    </xdr:from>
    <xdr:to>
      <xdr:col>132</xdr:col>
      <xdr:colOff>8797637</xdr:colOff>
      <xdr:row>19</xdr:row>
      <xdr:rowOff>490</xdr:rowOff>
    </xdr:to>
    <xdr:graphicFrame macro="">
      <xdr:nvGraphicFramePr>
        <xdr:cNvPr id="19" name="Chart 18">
          <a:extLst>
            <a:ext uri="{FF2B5EF4-FFF2-40B4-BE49-F238E27FC236}">
              <a16:creationId xmlns:a16="http://schemas.microsoft.com/office/drawing/2014/main" id="{E38E9321-5020-4FEF-BE01-BB166CF61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132</xdr:col>
      <xdr:colOff>55683</xdr:colOff>
      <xdr:row>19</xdr:row>
      <xdr:rowOff>97692</xdr:rowOff>
    </xdr:from>
    <xdr:to>
      <xdr:col>132</xdr:col>
      <xdr:colOff>8780318</xdr:colOff>
      <xdr:row>42</xdr:row>
      <xdr:rowOff>136607</xdr:rowOff>
    </xdr:to>
    <xdr:graphicFrame macro="">
      <xdr:nvGraphicFramePr>
        <xdr:cNvPr id="20" name="Chart 19">
          <a:extLst>
            <a:ext uri="{FF2B5EF4-FFF2-40B4-BE49-F238E27FC236}">
              <a16:creationId xmlns:a16="http://schemas.microsoft.com/office/drawing/2014/main" id="{B53BA59C-0BB5-4774-A11C-CBD80FFE7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49987</xdr:colOff>
      <xdr:row>2</xdr:row>
      <xdr:rowOff>83038</xdr:rowOff>
    </xdr:from>
    <xdr:to>
      <xdr:col>11</xdr:col>
      <xdr:colOff>8797637</xdr:colOff>
      <xdr:row>19</xdr:row>
      <xdr:rowOff>490</xdr:rowOff>
    </xdr:to>
    <xdr:graphicFrame macro="">
      <xdr:nvGraphicFramePr>
        <xdr:cNvPr id="2" name="Chart 1">
          <a:extLst>
            <a:ext uri="{FF2B5EF4-FFF2-40B4-BE49-F238E27FC236}">
              <a16:creationId xmlns:a16="http://schemas.microsoft.com/office/drawing/2014/main" id="{1FAA00C2-11A1-5B46-B93A-CADACD182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287372</xdr:colOff>
      <xdr:row>20</xdr:row>
      <xdr:rowOff>65260</xdr:rowOff>
    </xdr:from>
    <xdr:to>
      <xdr:col>11</xdr:col>
      <xdr:colOff>8417227</xdr:colOff>
      <xdr:row>57</xdr:row>
      <xdr:rowOff>50429</xdr:rowOff>
    </xdr:to>
    <xdr:grpSp>
      <xdr:nvGrpSpPr>
        <xdr:cNvPr id="6" name="Group 5">
          <a:extLst>
            <a:ext uri="{FF2B5EF4-FFF2-40B4-BE49-F238E27FC236}">
              <a16:creationId xmlns:a16="http://schemas.microsoft.com/office/drawing/2014/main" id="{70F99117-3603-7F4E-9323-59F35053BBDF}"/>
            </a:ext>
          </a:extLst>
        </xdr:cNvPr>
        <xdr:cNvGrpSpPr/>
      </xdr:nvGrpSpPr>
      <xdr:grpSpPr>
        <a:xfrm>
          <a:off x="16532207" y="6066359"/>
          <a:ext cx="8129855" cy="7702861"/>
          <a:chOff x="16732481" y="5979567"/>
          <a:chExt cx="8129855" cy="7531008"/>
        </a:xfrm>
      </xdr:grpSpPr>
      <xdr:graphicFrame macro="">
        <xdr:nvGraphicFramePr>
          <xdr:cNvPr id="4" name="Chart 3">
            <a:extLst>
              <a:ext uri="{FF2B5EF4-FFF2-40B4-BE49-F238E27FC236}">
                <a16:creationId xmlns:a16="http://schemas.microsoft.com/office/drawing/2014/main" id="{B95251EE-3F33-014A-A48C-43D5200E1CF8}"/>
              </a:ext>
            </a:extLst>
          </xdr:cNvPr>
          <xdr:cNvGraphicFramePr/>
        </xdr:nvGraphicFramePr>
        <xdr:xfrm>
          <a:off x="16736190" y="5979567"/>
          <a:ext cx="8126146" cy="37632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0F9296EC-B959-F844-894C-5DCF24BBC7A9}"/>
              </a:ext>
            </a:extLst>
          </xdr:cNvPr>
          <xdr:cNvGraphicFramePr/>
        </xdr:nvGraphicFramePr>
        <xdr:xfrm>
          <a:off x="16732481" y="9747296"/>
          <a:ext cx="8129855" cy="376327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13</xdr:col>
      <xdr:colOff>0</xdr:colOff>
      <xdr:row>2</xdr:row>
      <xdr:rowOff>0</xdr:rowOff>
    </xdr:from>
    <xdr:to>
      <xdr:col>23</xdr:col>
      <xdr:colOff>374024</xdr:colOff>
      <xdr:row>18</xdr:row>
      <xdr:rowOff>126792</xdr:rowOff>
    </xdr:to>
    <xdr:graphicFrame macro="">
      <xdr:nvGraphicFramePr>
        <xdr:cNvPr id="7" name="Chart 6">
          <a:extLst>
            <a:ext uri="{FF2B5EF4-FFF2-40B4-BE49-F238E27FC236}">
              <a16:creationId xmlns:a16="http://schemas.microsoft.com/office/drawing/2014/main" id="{68C2AF6A-B208-D54A-B26D-1B811F90E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49987</xdr:colOff>
      <xdr:row>2</xdr:row>
      <xdr:rowOff>83038</xdr:rowOff>
    </xdr:from>
    <xdr:to>
      <xdr:col>11</xdr:col>
      <xdr:colOff>8797637</xdr:colOff>
      <xdr:row>19</xdr:row>
      <xdr:rowOff>490</xdr:rowOff>
    </xdr:to>
    <xdr:graphicFrame macro="">
      <xdr:nvGraphicFramePr>
        <xdr:cNvPr id="2" name="Chart 1">
          <a:extLst>
            <a:ext uri="{FF2B5EF4-FFF2-40B4-BE49-F238E27FC236}">
              <a16:creationId xmlns:a16="http://schemas.microsoft.com/office/drawing/2014/main" id="{8C95CA84-AFC9-BB44-AAD0-7FF020AFB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287372</xdr:colOff>
      <xdr:row>20</xdr:row>
      <xdr:rowOff>65260</xdr:rowOff>
    </xdr:from>
    <xdr:to>
      <xdr:col>11</xdr:col>
      <xdr:colOff>8417227</xdr:colOff>
      <xdr:row>57</xdr:row>
      <xdr:rowOff>50429</xdr:rowOff>
    </xdr:to>
    <xdr:grpSp>
      <xdr:nvGrpSpPr>
        <xdr:cNvPr id="3" name="Group 2">
          <a:extLst>
            <a:ext uri="{FF2B5EF4-FFF2-40B4-BE49-F238E27FC236}">
              <a16:creationId xmlns:a16="http://schemas.microsoft.com/office/drawing/2014/main" id="{C2DA39C5-EFE5-F449-99E5-0D41C9C9F28F}"/>
            </a:ext>
          </a:extLst>
        </xdr:cNvPr>
        <xdr:cNvGrpSpPr/>
      </xdr:nvGrpSpPr>
      <xdr:grpSpPr>
        <a:xfrm>
          <a:off x="16537810" y="5979567"/>
          <a:ext cx="8129855" cy="7531008"/>
          <a:chOff x="16732481" y="5979567"/>
          <a:chExt cx="8129855" cy="7531008"/>
        </a:xfrm>
      </xdr:grpSpPr>
      <xdr:graphicFrame macro="">
        <xdr:nvGraphicFramePr>
          <xdr:cNvPr id="4" name="Chart 3">
            <a:extLst>
              <a:ext uri="{FF2B5EF4-FFF2-40B4-BE49-F238E27FC236}">
                <a16:creationId xmlns:a16="http://schemas.microsoft.com/office/drawing/2014/main" id="{B6EE8F0A-1328-334A-9F64-8C5C3E8ABF1C}"/>
              </a:ext>
            </a:extLst>
          </xdr:cNvPr>
          <xdr:cNvGraphicFramePr/>
        </xdr:nvGraphicFramePr>
        <xdr:xfrm>
          <a:off x="16736190" y="5979567"/>
          <a:ext cx="8126146" cy="37632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C394729F-EE51-8848-8971-3A310F350DDB}"/>
              </a:ext>
            </a:extLst>
          </xdr:cNvPr>
          <xdr:cNvGraphicFramePr/>
        </xdr:nvGraphicFramePr>
        <xdr:xfrm>
          <a:off x="16732481" y="9747296"/>
          <a:ext cx="8129855" cy="376327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49987</xdr:colOff>
      <xdr:row>2</xdr:row>
      <xdr:rowOff>83038</xdr:rowOff>
    </xdr:from>
    <xdr:to>
      <xdr:col>11</xdr:col>
      <xdr:colOff>8797637</xdr:colOff>
      <xdr:row>19</xdr:row>
      <xdr:rowOff>490</xdr:rowOff>
    </xdr:to>
    <xdr:graphicFrame macro="">
      <xdr:nvGraphicFramePr>
        <xdr:cNvPr id="2" name="Chart 1">
          <a:extLst>
            <a:ext uri="{FF2B5EF4-FFF2-40B4-BE49-F238E27FC236}">
              <a16:creationId xmlns:a16="http://schemas.microsoft.com/office/drawing/2014/main" id="{177C4B1F-BC31-124B-B7F1-CF5904CA2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287372</xdr:colOff>
      <xdr:row>20</xdr:row>
      <xdr:rowOff>65260</xdr:rowOff>
    </xdr:from>
    <xdr:to>
      <xdr:col>11</xdr:col>
      <xdr:colOff>8417227</xdr:colOff>
      <xdr:row>57</xdr:row>
      <xdr:rowOff>50429</xdr:rowOff>
    </xdr:to>
    <xdr:grpSp>
      <xdr:nvGrpSpPr>
        <xdr:cNvPr id="3" name="Group 2">
          <a:extLst>
            <a:ext uri="{FF2B5EF4-FFF2-40B4-BE49-F238E27FC236}">
              <a16:creationId xmlns:a16="http://schemas.microsoft.com/office/drawing/2014/main" id="{BBA0DD6B-1633-D444-BDD5-3AFA9866EF4A}"/>
            </a:ext>
          </a:extLst>
        </xdr:cNvPr>
        <xdr:cNvGrpSpPr/>
      </xdr:nvGrpSpPr>
      <xdr:grpSpPr>
        <a:xfrm>
          <a:off x="16732481" y="5979567"/>
          <a:ext cx="8129855" cy="7531008"/>
          <a:chOff x="16732481" y="5979567"/>
          <a:chExt cx="8129855" cy="7531008"/>
        </a:xfrm>
      </xdr:grpSpPr>
      <xdr:graphicFrame macro="">
        <xdr:nvGraphicFramePr>
          <xdr:cNvPr id="4" name="Chart 3">
            <a:extLst>
              <a:ext uri="{FF2B5EF4-FFF2-40B4-BE49-F238E27FC236}">
                <a16:creationId xmlns:a16="http://schemas.microsoft.com/office/drawing/2014/main" id="{DDB31C34-2D7A-BB4D-9EB9-7C97C804C83A}"/>
              </a:ext>
            </a:extLst>
          </xdr:cNvPr>
          <xdr:cNvGraphicFramePr/>
        </xdr:nvGraphicFramePr>
        <xdr:xfrm>
          <a:off x="16736190" y="5979567"/>
          <a:ext cx="8126146" cy="37632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FE9B7FB8-C1F4-B545-8978-E488B09CD293}"/>
              </a:ext>
            </a:extLst>
          </xdr:cNvPr>
          <xdr:cNvGraphicFramePr/>
        </xdr:nvGraphicFramePr>
        <xdr:xfrm>
          <a:off x="16732481" y="9747296"/>
          <a:ext cx="8129855" cy="376327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321733</xdr:colOff>
      <xdr:row>4</xdr:row>
      <xdr:rowOff>304800</xdr:rowOff>
    </xdr:from>
    <xdr:to>
      <xdr:col>2</xdr:col>
      <xdr:colOff>711199</xdr:colOff>
      <xdr:row>7</xdr:row>
      <xdr:rowOff>321734</xdr:rowOff>
    </xdr:to>
    <xdr:sp macro="" textlink="">
      <xdr:nvSpPr>
        <xdr:cNvPr id="4" name="Right Arrow 3">
          <a:extLst>
            <a:ext uri="{FF2B5EF4-FFF2-40B4-BE49-F238E27FC236}">
              <a16:creationId xmlns:a16="http://schemas.microsoft.com/office/drawing/2014/main" id="{F5EAE0A3-E6BD-3A4A-B387-B504C7A85D24}"/>
            </a:ext>
          </a:extLst>
        </xdr:cNvPr>
        <xdr:cNvSpPr/>
      </xdr:nvSpPr>
      <xdr:spPr>
        <a:xfrm>
          <a:off x="9990666" y="3081867"/>
          <a:ext cx="389466" cy="194733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304800</xdr:colOff>
      <xdr:row>4</xdr:row>
      <xdr:rowOff>321733</xdr:rowOff>
    </xdr:from>
    <xdr:to>
      <xdr:col>4</xdr:col>
      <xdr:colOff>694266</xdr:colOff>
      <xdr:row>7</xdr:row>
      <xdr:rowOff>338667</xdr:rowOff>
    </xdr:to>
    <xdr:sp macro="" textlink="">
      <xdr:nvSpPr>
        <xdr:cNvPr id="5" name="Right Arrow 4">
          <a:extLst>
            <a:ext uri="{FF2B5EF4-FFF2-40B4-BE49-F238E27FC236}">
              <a16:creationId xmlns:a16="http://schemas.microsoft.com/office/drawing/2014/main" id="{EE6E8ADC-B225-9642-98B8-277187FA4936}"/>
            </a:ext>
          </a:extLst>
        </xdr:cNvPr>
        <xdr:cNvSpPr/>
      </xdr:nvSpPr>
      <xdr:spPr>
        <a:xfrm>
          <a:off x="14901333" y="3098800"/>
          <a:ext cx="389466" cy="194733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321733</xdr:colOff>
      <xdr:row>4</xdr:row>
      <xdr:rowOff>355600</xdr:rowOff>
    </xdr:from>
    <xdr:to>
      <xdr:col>6</xdr:col>
      <xdr:colOff>711199</xdr:colOff>
      <xdr:row>7</xdr:row>
      <xdr:rowOff>372534</xdr:rowOff>
    </xdr:to>
    <xdr:sp macro="" textlink="">
      <xdr:nvSpPr>
        <xdr:cNvPr id="6" name="Right Arrow 5">
          <a:extLst>
            <a:ext uri="{FF2B5EF4-FFF2-40B4-BE49-F238E27FC236}">
              <a16:creationId xmlns:a16="http://schemas.microsoft.com/office/drawing/2014/main" id="{6A2E8245-16A1-2A48-A42B-2DA4461544CE}"/>
            </a:ext>
          </a:extLst>
        </xdr:cNvPr>
        <xdr:cNvSpPr/>
      </xdr:nvSpPr>
      <xdr:spPr>
        <a:xfrm>
          <a:off x="19845866" y="3132667"/>
          <a:ext cx="389466" cy="194733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666750</xdr:colOff>
      <xdr:row>3</xdr:row>
      <xdr:rowOff>82550</xdr:rowOff>
    </xdr:from>
    <xdr:to>
      <xdr:col>11</xdr:col>
      <xdr:colOff>285750</xdr:colOff>
      <xdr:row>16</xdr:row>
      <xdr:rowOff>184150</xdr:rowOff>
    </xdr:to>
    <xdr:graphicFrame macro="">
      <xdr:nvGraphicFramePr>
        <xdr:cNvPr id="9" name="Chart 8">
          <a:extLst>
            <a:ext uri="{FF2B5EF4-FFF2-40B4-BE49-F238E27FC236}">
              <a16:creationId xmlns:a16="http://schemas.microsoft.com/office/drawing/2014/main" id="{3E88DE2B-5417-1F4E-BF80-C30736DDC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169884</xdr:colOff>
      <xdr:row>1</xdr:row>
      <xdr:rowOff>22883</xdr:rowOff>
    </xdr:from>
    <xdr:to>
      <xdr:col>13</xdr:col>
      <xdr:colOff>286037</xdr:colOff>
      <xdr:row>32</xdr:row>
      <xdr:rowOff>11442</xdr:rowOff>
    </xdr:to>
    <xdr:graphicFrame macro="">
      <xdr:nvGraphicFramePr>
        <xdr:cNvPr id="7" name="Chart 6">
          <a:extLst>
            <a:ext uri="{FF2B5EF4-FFF2-40B4-BE49-F238E27FC236}">
              <a16:creationId xmlns:a16="http://schemas.microsoft.com/office/drawing/2014/main" id="{DF74BC39-42D6-B348-A6EA-6397C7081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515936</xdr:colOff>
      <xdr:row>72</xdr:row>
      <xdr:rowOff>92604</xdr:rowOff>
    </xdr:from>
    <xdr:to>
      <xdr:col>20</xdr:col>
      <xdr:colOff>360405</xdr:colOff>
      <xdr:row>104</xdr:row>
      <xdr:rowOff>52917</xdr:rowOff>
    </xdr:to>
    <xdr:graphicFrame macro="">
      <xdr:nvGraphicFramePr>
        <xdr:cNvPr id="11" name="Chart 10">
          <a:extLst>
            <a:ext uri="{FF2B5EF4-FFF2-40B4-BE49-F238E27FC236}">
              <a16:creationId xmlns:a16="http://schemas.microsoft.com/office/drawing/2014/main" id="{DD8E865C-EE3F-0247-8E63-E8CF03775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165100</xdr:rowOff>
    </xdr:from>
    <xdr:to>
      <xdr:col>11</xdr:col>
      <xdr:colOff>558800</xdr:colOff>
      <xdr:row>22</xdr:row>
      <xdr:rowOff>127000</xdr:rowOff>
    </xdr:to>
    <xdr:graphicFrame macro="">
      <xdr:nvGraphicFramePr>
        <xdr:cNvPr id="3" name="Chart 2">
          <a:extLst>
            <a:ext uri="{FF2B5EF4-FFF2-40B4-BE49-F238E27FC236}">
              <a16:creationId xmlns:a16="http://schemas.microsoft.com/office/drawing/2014/main" id="{1936B833-3B57-5E44-8D99-FB116AB9E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618909</xdr:colOff>
      <xdr:row>3</xdr:row>
      <xdr:rowOff>109767</xdr:rowOff>
    </xdr:from>
    <xdr:to>
      <xdr:col>26</xdr:col>
      <xdr:colOff>497703</xdr:colOff>
      <xdr:row>33</xdr:row>
      <xdr:rowOff>137298</xdr:rowOff>
    </xdr:to>
    <xdr:graphicFrame macro="">
      <xdr:nvGraphicFramePr>
        <xdr:cNvPr id="2" name="Chart 1">
          <a:extLst>
            <a:ext uri="{FF2B5EF4-FFF2-40B4-BE49-F238E27FC236}">
              <a16:creationId xmlns:a16="http://schemas.microsoft.com/office/drawing/2014/main" id="{04B08FA5-9F72-B446-86FC-76B11EFF9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450645</xdr:colOff>
      <xdr:row>3</xdr:row>
      <xdr:rowOff>95592</xdr:rowOff>
    </xdr:from>
    <xdr:to>
      <xdr:col>10</xdr:col>
      <xdr:colOff>532581</xdr:colOff>
      <xdr:row>33</xdr:row>
      <xdr:rowOff>40968</xdr:rowOff>
    </xdr:to>
    <xdr:graphicFrame macro="">
      <xdr:nvGraphicFramePr>
        <xdr:cNvPr id="3" name="Chart 2">
          <a:extLst>
            <a:ext uri="{FF2B5EF4-FFF2-40B4-BE49-F238E27FC236}">
              <a16:creationId xmlns:a16="http://schemas.microsoft.com/office/drawing/2014/main" id="{A67405CF-5C9F-C34D-9609-8877E385A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597241</xdr:colOff>
      <xdr:row>4</xdr:row>
      <xdr:rowOff>51486</xdr:rowOff>
    </xdr:from>
    <xdr:to>
      <xdr:col>15</xdr:col>
      <xdr:colOff>223107</xdr:colOff>
      <xdr:row>31</xdr:row>
      <xdr:rowOff>188784</xdr:rowOff>
    </xdr:to>
    <xdr:graphicFrame macro="">
      <xdr:nvGraphicFramePr>
        <xdr:cNvPr id="5" name="Chart 4">
          <a:extLst>
            <a:ext uri="{FF2B5EF4-FFF2-40B4-BE49-F238E27FC236}">
              <a16:creationId xmlns:a16="http://schemas.microsoft.com/office/drawing/2014/main" id="{63FB5A94-08B0-7C46-9BA9-41A02C3B1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159606</xdr:colOff>
      <xdr:row>3</xdr:row>
      <xdr:rowOff>0</xdr:rowOff>
    </xdr:from>
    <xdr:to>
      <xdr:col>16</xdr:col>
      <xdr:colOff>308919</xdr:colOff>
      <xdr:row>33</xdr:row>
      <xdr:rowOff>171621</xdr:rowOff>
    </xdr:to>
    <xdr:graphicFrame macro="">
      <xdr:nvGraphicFramePr>
        <xdr:cNvPr id="4" name="Chart 3">
          <a:extLst>
            <a:ext uri="{FF2B5EF4-FFF2-40B4-BE49-F238E27FC236}">
              <a16:creationId xmlns:a16="http://schemas.microsoft.com/office/drawing/2014/main" id="{C0B5FD9C-1583-9244-8356-97D786617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679</xdr:col>
      <xdr:colOff>774700</xdr:colOff>
      <xdr:row>254</xdr:row>
      <xdr:rowOff>0</xdr:rowOff>
    </xdr:from>
    <xdr:to>
      <xdr:col>686</xdr:col>
      <xdr:colOff>16706</xdr:colOff>
      <xdr:row>267</xdr:row>
      <xdr:rowOff>101600</xdr:rowOff>
    </xdr:to>
    <xdr:graphicFrame macro="">
      <xdr:nvGraphicFramePr>
        <xdr:cNvPr id="4" name="Chart 3">
          <a:extLst>
            <a:ext uri="{FF2B5EF4-FFF2-40B4-BE49-F238E27FC236}">
              <a16:creationId xmlns:a16="http://schemas.microsoft.com/office/drawing/2014/main" id="{E2264A79-6F33-8642-ABDB-745807977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676</xdr:col>
      <xdr:colOff>25400</xdr:colOff>
      <xdr:row>1968</xdr:row>
      <xdr:rowOff>101600</xdr:rowOff>
    </xdr:from>
    <xdr:to>
      <xdr:col>682</xdr:col>
      <xdr:colOff>100685</xdr:colOff>
      <xdr:row>1982</xdr:row>
      <xdr:rowOff>0</xdr:rowOff>
    </xdr:to>
    <xdr:graphicFrame macro="">
      <xdr:nvGraphicFramePr>
        <xdr:cNvPr id="5" name="Chart 4">
          <a:extLst>
            <a:ext uri="{FF2B5EF4-FFF2-40B4-BE49-F238E27FC236}">
              <a16:creationId xmlns:a16="http://schemas.microsoft.com/office/drawing/2014/main" id="{F2D1FBBB-6B3B-204A-8FD1-81CBAB897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820581</xdr:colOff>
      <xdr:row>1</xdr:row>
      <xdr:rowOff>12700</xdr:rowOff>
    </xdr:from>
    <xdr:to>
      <xdr:col>11</xdr:col>
      <xdr:colOff>75285</xdr:colOff>
      <xdr:row>28</xdr:row>
      <xdr:rowOff>6407</xdr:rowOff>
    </xdr:to>
    <xdr:grpSp>
      <xdr:nvGrpSpPr>
        <xdr:cNvPr id="6" name="Group 5">
          <a:extLst>
            <a:ext uri="{FF2B5EF4-FFF2-40B4-BE49-F238E27FC236}">
              <a16:creationId xmlns:a16="http://schemas.microsoft.com/office/drawing/2014/main" id="{4BA378DF-B54E-1F42-902D-C6444FA4AC46}"/>
            </a:ext>
          </a:extLst>
        </xdr:cNvPr>
        <xdr:cNvGrpSpPr/>
      </xdr:nvGrpSpPr>
      <xdr:grpSpPr>
        <a:xfrm>
          <a:off x="4338481" y="215900"/>
          <a:ext cx="5033204" cy="5480107"/>
          <a:chOff x="4405984" y="222764"/>
          <a:chExt cx="5033204" cy="5480107"/>
        </a:xfrm>
      </xdr:grpSpPr>
      <xdr:graphicFrame macro="">
        <xdr:nvGraphicFramePr>
          <xdr:cNvPr id="7" name="Chart 6">
            <a:extLst>
              <a:ext uri="{FF2B5EF4-FFF2-40B4-BE49-F238E27FC236}">
                <a16:creationId xmlns:a16="http://schemas.microsoft.com/office/drawing/2014/main" id="{F4A462A7-4F49-A646-BFA6-6248D62C2E16}"/>
              </a:ext>
            </a:extLst>
          </xdr:cNvPr>
          <xdr:cNvGraphicFramePr/>
        </xdr:nvGraphicFramePr>
        <xdr:xfrm>
          <a:off x="4405984" y="222764"/>
          <a:ext cx="5020506"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43D8AB0C-1D8E-074F-A20A-23C1FEBD724E}"/>
              </a:ext>
            </a:extLst>
          </xdr:cNvPr>
          <xdr:cNvGraphicFramePr/>
        </xdr:nvGraphicFramePr>
        <xdr:xfrm>
          <a:off x="4410903" y="2959671"/>
          <a:ext cx="5028285"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374511</xdr:colOff>
      <xdr:row>2</xdr:row>
      <xdr:rowOff>347998</xdr:rowOff>
    </xdr:from>
    <xdr:to>
      <xdr:col>12</xdr:col>
      <xdr:colOff>7592189</xdr:colOff>
      <xdr:row>14</xdr:row>
      <xdr:rowOff>46349</xdr:rowOff>
    </xdr:to>
    <xdr:graphicFrame macro="">
      <xdr:nvGraphicFramePr>
        <xdr:cNvPr id="4" name="Chart 3">
          <a:extLst>
            <a:ext uri="{FF2B5EF4-FFF2-40B4-BE49-F238E27FC236}">
              <a16:creationId xmlns:a16="http://schemas.microsoft.com/office/drawing/2014/main" id="{B8A541E0-A4ED-2C47-BD67-D21EA7034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49988</xdr:colOff>
      <xdr:row>1</xdr:row>
      <xdr:rowOff>83038</xdr:rowOff>
    </xdr:from>
    <xdr:to>
      <xdr:col>11</xdr:col>
      <xdr:colOff>6560205</xdr:colOff>
      <xdr:row>18</xdr:row>
      <xdr:rowOff>490</xdr:rowOff>
    </xdr:to>
    <xdr:graphicFrame macro="">
      <xdr:nvGraphicFramePr>
        <xdr:cNvPr id="4" name="Chart 3">
          <a:extLst>
            <a:ext uri="{FF2B5EF4-FFF2-40B4-BE49-F238E27FC236}">
              <a16:creationId xmlns:a16="http://schemas.microsoft.com/office/drawing/2014/main" id="{66D4049C-6047-D74B-83F1-B4EE0441B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55683</xdr:colOff>
      <xdr:row>18</xdr:row>
      <xdr:rowOff>97692</xdr:rowOff>
    </xdr:from>
    <xdr:to>
      <xdr:col>11</xdr:col>
      <xdr:colOff>6565900</xdr:colOff>
      <xdr:row>41</xdr:row>
      <xdr:rowOff>136607</xdr:rowOff>
    </xdr:to>
    <xdr:graphicFrame macro="">
      <xdr:nvGraphicFramePr>
        <xdr:cNvPr id="5" name="Chart 4">
          <a:extLst>
            <a:ext uri="{FF2B5EF4-FFF2-40B4-BE49-F238E27FC236}">
              <a16:creationId xmlns:a16="http://schemas.microsoft.com/office/drawing/2014/main" id="{9404EFF0-07BD-E44F-B862-434365E58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VID%2019%20Modelling%20V9%204th%20April%20ML%20G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pace"/>
      <sheetName val="Time Series Cumalitve"/>
      <sheetName val="Exponents"/>
      <sheetName val="Double rate of x"/>
      <sheetName val="Combo daily culm cases  "/>
      <sheetName val="Combo daily, hosp, ICU, mort"/>
      <sheetName val="ICU cap vs cases"/>
      <sheetName val="SIR"/>
      <sheetName val="SIR GJ"/>
    </sheetNames>
    <sheetDataSet>
      <sheetData sheetId="0"/>
      <sheetData sheetId="1"/>
      <sheetData sheetId="2"/>
      <sheetData sheetId="3"/>
      <sheetData sheetId="4"/>
      <sheetData sheetId="5"/>
      <sheetData sheetId="6">
        <row r="33">
          <cell r="A33">
            <v>31</v>
          </cell>
          <cell r="B33">
            <v>1024</v>
          </cell>
          <cell r="C33">
            <v>13.5168</v>
          </cell>
          <cell r="D33">
            <v>1000</v>
          </cell>
        </row>
        <row r="34">
          <cell r="A34">
            <v>32</v>
          </cell>
          <cell r="B34">
            <v>1290.1591550923501</v>
          </cell>
          <cell r="C34">
            <v>17.030100847219021</v>
          </cell>
          <cell r="D34">
            <v>1000</v>
          </cell>
        </row>
        <row r="35">
          <cell r="A35">
            <v>33</v>
          </cell>
          <cell r="B35">
            <v>1625.4986772154364</v>
          </cell>
          <cell r="C35">
            <v>21.456582539243762</v>
          </cell>
          <cell r="D35">
            <v>1000</v>
          </cell>
        </row>
        <row r="36">
          <cell r="A36">
            <v>34</v>
          </cell>
          <cell r="B36">
            <v>2048</v>
          </cell>
          <cell r="C36">
            <v>27.0336</v>
          </cell>
          <cell r="D36">
            <v>1000</v>
          </cell>
        </row>
        <row r="37">
          <cell r="A37">
            <v>35</v>
          </cell>
          <cell r="B37">
            <v>2580.3183101847003</v>
          </cell>
          <cell r="C37">
            <v>34.060201694438042</v>
          </cell>
          <cell r="D37">
            <v>1000</v>
          </cell>
        </row>
        <row r="38">
          <cell r="A38">
            <v>36</v>
          </cell>
          <cell r="B38">
            <v>3250.9973544308727</v>
          </cell>
          <cell r="C38">
            <v>42.913165078487523</v>
          </cell>
          <cell r="D38">
            <v>1000</v>
          </cell>
        </row>
        <row r="39">
          <cell r="A39">
            <v>37</v>
          </cell>
          <cell r="B39">
            <v>4096</v>
          </cell>
          <cell r="C39">
            <v>54.0672</v>
          </cell>
          <cell r="D39">
            <v>1000</v>
          </cell>
        </row>
        <row r="40">
          <cell r="A40">
            <v>38</v>
          </cell>
          <cell r="B40">
            <v>5160.6366203694006</v>
          </cell>
          <cell r="C40">
            <v>68.120403388876085</v>
          </cell>
          <cell r="D40">
            <v>1000</v>
          </cell>
        </row>
        <row r="41">
          <cell r="A41">
            <v>39</v>
          </cell>
          <cell r="B41">
            <v>6501.9947088617455</v>
          </cell>
          <cell r="C41">
            <v>85.826330156975047</v>
          </cell>
          <cell r="D41">
            <v>1000</v>
          </cell>
        </row>
        <row r="42">
          <cell r="A42">
            <v>40</v>
          </cell>
          <cell r="B42">
            <v>8192</v>
          </cell>
          <cell r="C42">
            <v>108.1344</v>
          </cell>
          <cell r="D42">
            <v>1000</v>
          </cell>
        </row>
        <row r="43">
          <cell r="A43">
            <v>41</v>
          </cell>
          <cell r="B43">
            <v>10321.273240738801</v>
          </cell>
          <cell r="C43">
            <v>136.24080677775217</v>
          </cell>
          <cell r="D43">
            <v>1000</v>
          </cell>
        </row>
        <row r="44">
          <cell r="A44">
            <v>42</v>
          </cell>
          <cell r="B44">
            <v>13003.989417723491</v>
          </cell>
          <cell r="C44">
            <v>171.65266031395009</v>
          </cell>
          <cell r="D44">
            <v>1000</v>
          </cell>
        </row>
        <row r="45">
          <cell r="A45">
            <v>43</v>
          </cell>
          <cell r="B45">
            <v>16384</v>
          </cell>
          <cell r="C45">
            <v>216.2688</v>
          </cell>
          <cell r="D45">
            <v>1000</v>
          </cell>
        </row>
        <row r="46">
          <cell r="A46">
            <v>44</v>
          </cell>
          <cell r="B46">
            <v>20642.546481477602</v>
          </cell>
          <cell r="C46">
            <v>272.48161355550434</v>
          </cell>
          <cell r="D46">
            <v>1000</v>
          </cell>
        </row>
        <row r="47">
          <cell r="A47">
            <v>45</v>
          </cell>
          <cell r="B47">
            <v>26007.978835446982</v>
          </cell>
          <cell r="C47">
            <v>343.30532062790019</v>
          </cell>
          <cell r="D47">
            <v>1000</v>
          </cell>
        </row>
        <row r="48">
          <cell r="A48">
            <v>46</v>
          </cell>
          <cell r="B48">
            <v>32768</v>
          </cell>
          <cell r="C48">
            <v>432.5376</v>
          </cell>
          <cell r="D48">
            <v>1000</v>
          </cell>
        </row>
        <row r="49">
          <cell r="A49">
            <v>47</v>
          </cell>
          <cell r="B49">
            <v>41285.092962955205</v>
          </cell>
          <cell r="C49">
            <v>544.96322711100868</v>
          </cell>
          <cell r="D49">
            <v>1000</v>
          </cell>
        </row>
        <row r="50">
          <cell r="A50">
            <v>48</v>
          </cell>
          <cell r="B50">
            <v>52015.957670893964</v>
          </cell>
          <cell r="C50">
            <v>686.61064125580037</v>
          </cell>
          <cell r="D50">
            <v>1000</v>
          </cell>
        </row>
        <row r="51">
          <cell r="A51">
            <v>49</v>
          </cell>
          <cell r="B51">
            <v>65536</v>
          </cell>
          <cell r="C51">
            <v>865.0752</v>
          </cell>
          <cell r="D51">
            <v>1000</v>
          </cell>
        </row>
        <row r="52">
          <cell r="A52">
            <v>50</v>
          </cell>
          <cell r="B52">
            <v>82570.185925910409</v>
          </cell>
          <cell r="C52">
            <v>1089.9264542220174</v>
          </cell>
          <cell r="D52">
            <v>1000</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DEA18-05D0-8B44-A8D2-F0DA50FE9D64}">
  <dimension ref="A1:B30"/>
  <sheetViews>
    <sheetView topLeftCell="A16" workbookViewId="0">
      <selection activeCell="O26" sqref="O26"/>
    </sheetView>
  </sheetViews>
  <sheetFormatPr baseColWidth="10" defaultColWidth="11" defaultRowHeight="16"/>
  <sheetData>
    <row r="1" spans="1:2">
      <c r="A1">
        <v>1</v>
      </c>
      <c r="B1">
        <v>1</v>
      </c>
    </row>
    <row r="2" spans="1:2">
      <c r="A2">
        <v>2</v>
      </c>
      <c r="B2">
        <v>1</v>
      </c>
    </row>
    <row r="3" spans="1:2">
      <c r="A3">
        <v>3</v>
      </c>
      <c r="B3">
        <v>1</v>
      </c>
    </row>
    <row r="4" spans="1:2">
      <c r="A4">
        <v>4</v>
      </c>
      <c r="B4">
        <v>1</v>
      </c>
    </row>
    <row r="5" spans="1:2">
      <c r="A5">
        <v>5</v>
      </c>
      <c r="B5">
        <v>1</v>
      </c>
    </row>
    <row r="6" spans="1:2">
      <c r="A6">
        <v>1</v>
      </c>
      <c r="B6">
        <v>2</v>
      </c>
    </row>
    <row r="7" spans="1:2">
      <c r="A7">
        <v>2</v>
      </c>
      <c r="B7">
        <v>2</v>
      </c>
    </row>
    <row r="8" spans="1:2">
      <c r="A8">
        <v>3</v>
      </c>
      <c r="B8">
        <v>2</v>
      </c>
    </row>
    <row r="9" spans="1:2">
      <c r="A9">
        <v>4</v>
      </c>
      <c r="B9">
        <v>2</v>
      </c>
    </row>
    <row r="10" spans="1:2">
      <c r="A10">
        <v>5</v>
      </c>
      <c r="B10">
        <v>2</v>
      </c>
    </row>
    <row r="11" spans="1:2">
      <c r="A11">
        <v>1</v>
      </c>
      <c r="B11">
        <v>3</v>
      </c>
    </row>
    <row r="12" spans="1:2">
      <c r="A12">
        <v>2</v>
      </c>
      <c r="B12">
        <v>3</v>
      </c>
    </row>
    <row r="13" spans="1:2">
      <c r="A13">
        <v>3</v>
      </c>
      <c r="B13">
        <v>3</v>
      </c>
    </row>
    <row r="14" spans="1:2">
      <c r="A14">
        <v>4</v>
      </c>
      <c r="B14">
        <v>3</v>
      </c>
    </row>
    <row r="15" spans="1:2">
      <c r="A15">
        <v>5</v>
      </c>
      <c r="B15">
        <v>3</v>
      </c>
    </row>
    <row r="16" spans="1:2">
      <c r="A16">
        <v>1</v>
      </c>
      <c r="B16">
        <v>4</v>
      </c>
    </row>
    <row r="17" spans="1:2">
      <c r="A17">
        <v>2</v>
      </c>
      <c r="B17">
        <v>4</v>
      </c>
    </row>
    <row r="18" spans="1:2">
      <c r="A18">
        <v>3</v>
      </c>
      <c r="B18">
        <v>4</v>
      </c>
    </row>
    <row r="19" spans="1:2">
      <c r="A19">
        <v>4</v>
      </c>
      <c r="B19">
        <v>4</v>
      </c>
    </row>
    <row r="20" spans="1:2">
      <c r="A20">
        <v>5</v>
      </c>
      <c r="B20">
        <v>4</v>
      </c>
    </row>
    <row r="21" spans="1:2">
      <c r="A21">
        <v>1</v>
      </c>
      <c r="B21">
        <v>5</v>
      </c>
    </row>
    <row r="22" spans="1:2">
      <c r="A22">
        <v>2</v>
      </c>
      <c r="B22">
        <v>5</v>
      </c>
    </row>
    <row r="23" spans="1:2">
      <c r="A23">
        <v>3</v>
      </c>
      <c r="B23">
        <v>5</v>
      </c>
    </row>
    <row r="24" spans="1:2">
      <c r="A24">
        <v>4</v>
      </c>
      <c r="B24">
        <v>5</v>
      </c>
    </row>
    <row r="25" spans="1:2">
      <c r="A25">
        <v>5</v>
      </c>
      <c r="B25">
        <v>5</v>
      </c>
    </row>
    <row r="26" spans="1:2">
      <c r="A26">
        <v>1</v>
      </c>
      <c r="B26">
        <v>6</v>
      </c>
    </row>
    <row r="27" spans="1:2">
      <c r="A27">
        <v>2</v>
      </c>
      <c r="B27">
        <v>6</v>
      </c>
    </row>
    <row r="28" spans="1:2">
      <c r="A28">
        <v>3</v>
      </c>
      <c r="B28">
        <v>6</v>
      </c>
    </row>
    <row r="29" spans="1:2">
      <c r="A29">
        <v>4</v>
      </c>
      <c r="B29">
        <v>6</v>
      </c>
    </row>
    <row r="30" spans="1:2">
      <c r="A30">
        <v>5</v>
      </c>
      <c r="B30">
        <v>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F78C-FD23-794C-A5CD-3F575614AB45}">
  <dimension ref="A1:L108"/>
  <sheetViews>
    <sheetView zoomScaleNormal="156" workbookViewId="0">
      <selection activeCell="Q15" sqref="Q15"/>
    </sheetView>
  </sheetViews>
  <sheetFormatPr baseColWidth="10" defaultColWidth="11" defaultRowHeight="16"/>
  <cols>
    <col min="1" max="1" width="7.6640625" style="5" customWidth="1"/>
    <col min="2" max="2" width="9" style="6" customWidth="1"/>
    <col min="3" max="4" width="7.5" style="5" customWidth="1"/>
    <col min="5" max="5" width="6" style="5" customWidth="1"/>
    <col min="6" max="6" width="6" customWidth="1"/>
    <col min="7" max="7" width="10.83203125" style="7"/>
    <col min="8" max="8" width="2.5" customWidth="1"/>
    <col min="9" max="9" width="47.1640625" customWidth="1"/>
    <col min="10" max="10" width="7.6640625" customWidth="1"/>
    <col min="11" max="11" width="9.6640625" customWidth="1"/>
    <col min="12" max="12" width="88.5" customWidth="1"/>
  </cols>
  <sheetData>
    <row r="1" spans="1:12">
      <c r="A1" s="3" t="s">
        <v>35</v>
      </c>
      <c r="I1" s="3" t="s">
        <v>31</v>
      </c>
      <c r="J1" s="3"/>
      <c r="K1" s="3" t="s">
        <v>41</v>
      </c>
      <c r="L1" s="3" t="s">
        <v>37</v>
      </c>
    </row>
    <row r="2" spans="1:12" ht="121">
      <c r="A2" s="9" t="s">
        <v>21</v>
      </c>
      <c r="B2" s="9" t="s">
        <v>22</v>
      </c>
      <c r="C2" s="10" t="s">
        <v>23</v>
      </c>
      <c r="D2" s="10" t="s">
        <v>24</v>
      </c>
      <c r="E2" s="10" t="s">
        <v>25</v>
      </c>
      <c r="F2" s="10" t="s">
        <v>27</v>
      </c>
      <c r="G2" s="67" t="s">
        <v>28</v>
      </c>
      <c r="I2" t="s">
        <v>4</v>
      </c>
      <c r="J2">
        <v>999</v>
      </c>
    </row>
    <row r="3" spans="1:12">
      <c r="A3" s="3" t="s">
        <v>12</v>
      </c>
      <c r="B3" s="4" t="s">
        <v>13</v>
      </c>
      <c r="C3" s="3" t="s">
        <v>14</v>
      </c>
      <c r="D3" s="3" t="s">
        <v>15</v>
      </c>
      <c r="E3" s="3" t="s">
        <v>26</v>
      </c>
      <c r="F3" s="3" t="s">
        <v>17</v>
      </c>
      <c r="G3" s="68" t="s">
        <v>11</v>
      </c>
      <c r="I3" t="s">
        <v>5</v>
      </c>
      <c r="J3">
        <v>1</v>
      </c>
    </row>
    <row r="4" spans="1:12">
      <c r="A4" s="7">
        <v>1</v>
      </c>
      <c r="B4" s="6">
        <v>999</v>
      </c>
      <c r="C4" s="6">
        <v>1</v>
      </c>
      <c r="D4" s="6">
        <v>0</v>
      </c>
      <c r="E4" s="6">
        <f>C4*J33</f>
        <v>0.05</v>
      </c>
      <c r="F4" s="6">
        <v>2.54</v>
      </c>
      <c r="G4" s="7">
        <f>J9</f>
        <v>1000</v>
      </c>
      <c r="I4" t="s">
        <v>6</v>
      </c>
      <c r="J4">
        <v>0</v>
      </c>
    </row>
    <row r="5" spans="1:12" ht="21">
      <c r="A5" s="7">
        <f>A4+1</f>
        <v>2</v>
      </c>
      <c r="B5" s="6">
        <f t="shared" ref="B5:B36" si="0">B4-((B4/J$2)*(J$5*C4))</f>
        <v>998</v>
      </c>
      <c r="C5" s="6">
        <f t="shared" ref="C5:C36" si="1">C4+(B4/J$2)*(J$5*C4)-(C4*J$6)</f>
        <v>1.84</v>
      </c>
      <c r="D5" s="6">
        <f>D4+(C5*J$6)</f>
        <v>0.2944</v>
      </c>
      <c r="E5" s="6">
        <f t="shared" ref="E5:E36" si="2">C5*$J$33</f>
        <v>9.2000000000000012E-2</v>
      </c>
      <c r="F5" s="6">
        <f t="shared" ref="F5:F36" si="3">F4+(F4*J$32)</f>
        <v>2.5908000000000002</v>
      </c>
      <c r="G5" s="7">
        <v>1000</v>
      </c>
      <c r="I5" s="11" t="s">
        <v>7</v>
      </c>
      <c r="J5" s="11">
        <v>1</v>
      </c>
      <c r="K5" s="11"/>
    </row>
    <row r="6" spans="1:12">
      <c r="A6" s="7">
        <f t="shared" ref="A6:A34" si="4">A5+1</f>
        <v>3</v>
      </c>
      <c r="B6" s="6">
        <f t="shared" si="0"/>
        <v>996.16184184184181</v>
      </c>
      <c r="C6" s="6">
        <f t="shared" si="1"/>
        <v>3.3837581581581584</v>
      </c>
      <c r="D6" s="6">
        <f t="shared" ref="D6:D69" si="5">D5+(C6*J$6)</f>
        <v>0.83580130530530539</v>
      </c>
      <c r="E6" s="6">
        <f t="shared" si="2"/>
        <v>0.16918790790790794</v>
      </c>
      <c r="F6" s="6">
        <f t="shared" si="3"/>
        <v>2.6426160000000003</v>
      </c>
      <c r="G6" s="7">
        <v>1000</v>
      </c>
      <c r="I6" t="s">
        <v>36</v>
      </c>
      <c r="J6">
        <v>0.16</v>
      </c>
    </row>
    <row r="7" spans="1:12">
      <c r="A7" s="7">
        <f t="shared" si="4"/>
        <v>4</v>
      </c>
      <c r="B7" s="6">
        <f t="shared" si="0"/>
        <v>992.78769693775951</v>
      </c>
      <c r="C7" s="6">
        <f t="shared" si="1"/>
        <v>6.2165017569351253</v>
      </c>
      <c r="D7" s="6">
        <f t="shared" si="5"/>
        <v>1.8304415864149255</v>
      </c>
      <c r="E7" s="6">
        <f t="shared" si="2"/>
        <v>0.31082508784675628</v>
      </c>
      <c r="F7" s="6">
        <f t="shared" si="3"/>
        <v>2.6954683200000003</v>
      </c>
      <c r="G7" s="7">
        <v>1000</v>
      </c>
      <c r="I7" t="s">
        <v>8</v>
      </c>
      <c r="J7">
        <v>1</v>
      </c>
    </row>
    <row r="8" spans="1:12">
      <c r="A8" s="7">
        <f t="shared" si="4"/>
        <v>5</v>
      </c>
      <c r="B8" s="6">
        <f t="shared" si="0"/>
        <v>986.60985263117573</v>
      </c>
      <c r="C8" s="6">
        <f t="shared" si="1"/>
        <v>11.399705782409248</v>
      </c>
      <c r="D8" s="6">
        <f t="shared" si="5"/>
        <v>3.6543945116004051</v>
      </c>
      <c r="E8" s="6">
        <f t="shared" si="2"/>
        <v>0.56998528912046242</v>
      </c>
      <c r="F8" s="6">
        <f t="shared" si="3"/>
        <v>2.7493776864000004</v>
      </c>
      <c r="G8" s="7">
        <v>1000</v>
      </c>
      <c r="I8" t="s">
        <v>9</v>
      </c>
    </row>
    <row r="9" spans="1:12">
      <c r="A9" s="7">
        <f t="shared" si="4"/>
        <v>6</v>
      </c>
      <c r="B9" s="6">
        <f t="shared" si="0"/>
        <v>975.35153226879174</v>
      </c>
      <c r="C9" s="6">
        <f t="shared" si="1"/>
        <v>20.834073219607703</v>
      </c>
      <c r="D9" s="6">
        <f t="shared" si="5"/>
        <v>6.9878462267376378</v>
      </c>
      <c r="E9" s="6">
        <f t="shared" si="2"/>
        <v>1.0417036609803851</v>
      </c>
      <c r="F9" s="6">
        <f t="shared" si="3"/>
        <v>2.8043652401280004</v>
      </c>
      <c r="G9" s="7">
        <v>1000</v>
      </c>
      <c r="I9" t="s">
        <v>10</v>
      </c>
      <c r="J9">
        <v>1000</v>
      </c>
    </row>
    <row r="10" spans="1:12">
      <c r="A10" s="7">
        <f t="shared" si="4"/>
        <v>7</v>
      </c>
      <c r="B10" s="6">
        <f t="shared" si="0"/>
        <v>955.01064614452287</v>
      </c>
      <c r="C10" s="6">
        <f t="shared" si="1"/>
        <v>37.841507628739315</v>
      </c>
      <c r="D10" s="6">
        <f t="shared" si="5"/>
        <v>13.04248744733593</v>
      </c>
      <c r="E10" s="6">
        <f t="shared" si="2"/>
        <v>1.8920753814369657</v>
      </c>
      <c r="F10" s="6">
        <f t="shared" si="3"/>
        <v>2.8604525449305602</v>
      </c>
      <c r="G10" s="7">
        <v>1000</v>
      </c>
    </row>
    <row r="11" spans="1:12">
      <c r="A11" s="7">
        <f t="shared" si="4"/>
        <v>8</v>
      </c>
      <c r="B11" s="6">
        <f t="shared" si="0"/>
        <v>918.83542827504812</v>
      </c>
      <c r="C11" s="6">
        <f t="shared" si="1"/>
        <v>67.96208427761573</v>
      </c>
      <c r="D11" s="6">
        <f t="shared" si="5"/>
        <v>23.916420931754445</v>
      </c>
      <c r="E11" s="6">
        <f t="shared" si="2"/>
        <v>3.3981042138807869</v>
      </c>
      <c r="F11" s="6">
        <f t="shared" si="3"/>
        <v>2.9176615958291716</v>
      </c>
      <c r="G11" s="7">
        <v>1000</v>
      </c>
      <c r="I11" s="3" t="s">
        <v>33</v>
      </c>
      <c r="J11" s="3"/>
    </row>
    <row r="12" spans="1:12">
      <c r="A12" s="7">
        <f t="shared" si="4"/>
        <v>9</v>
      </c>
      <c r="B12" s="6">
        <f t="shared" si="0"/>
        <v>856.32694898206717</v>
      </c>
      <c r="C12" s="6">
        <f t="shared" si="1"/>
        <v>119.59663008617817</v>
      </c>
      <c r="D12" s="6">
        <f t="shared" si="5"/>
        <v>43.051881745542957</v>
      </c>
      <c r="E12" s="6">
        <f t="shared" si="2"/>
        <v>5.9798315043089083</v>
      </c>
      <c r="F12" s="6">
        <f t="shared" si="3"/>
        <v>2.9760148277457552</v>
      </c>
      <c r="G12" s="7">
        <v>1000</v>
      </c>
      <c r="I12" t="s">
        <v>0</v>
      </c>
    </row>
    <row r="13" spans="1:12">
      <c r="A13" s="7">
        <f t="shared" si="4"/>
        <v>10</v>
      </c>
      <c r="B13" s="6">
        <f t="shared" si="0"/>
        <v>753.8106152981494</v>
      </c>
      <c r="C13" s="6">
        <f t="shared" si="1"/>
        <v>202.9775029563074</v>
      </c>
      <c r="D13" s="6">
        <f t="shared" si="5"/>
        <v>75.528282218552135</v>
      </c>
      <c r="E13" s="6">
        <f t="shared" si="2"/>
        <v>10.148875147815371</v>
      </c>
      <c r="F13" s="6">
        <f t="shared" si="3"/>
        <v>3.0355351243006705</v>
      </c>
      <c r="G13" s="7">
        <v>1000</v>
      </c>
      <c r="I13" t="s">
        <v>1</v>
      </c>
    </row>
    <row r="14" spans="1:12">
      <c r="A14" s="7">
        <f t="shared" si="4"/>
        <v>11</v>
      </c>
      <c r="B14" s="6">
        <f t="shared" si="0"/>
        <v>600.65085914682209</v>
      </c>
      <c r="C14" s="6">
        <f t="shared" si="1"/>
        <v>323.66085863462564</v>
      </c>
      <c r="D14" s="6">
        <f t="shared" si="5"/>
        <v>127.31401960009224</v>
      </c>
      <c r="E14" s="6">
        <f t="shared" si="2"/>
        <v>16.183042931731283</v>
      </c>
      <c r="F14" s="6">
        <f t="shared" si="3"/>
        <v>3.0962458267866841</v>
      </c>
      <c r="G14" s="7">
        <v>1000</v>
      </c>
      <c r="I14" t="s">
        <v>2</v>
      </c>
    </row>
    <row r="15" spans="1:12">
      <c r="A15" s="7">
        <f t="shared" si="4"/>
        <v>12</v>
      </c>
      <c r="B15" s="6">
        <f t="shared" si="0"/>
        <v>406.04908456115038</v>
      </c>
      <c r="C15" s="6">
        <f t="shared" si="1"/>
        <v>466.47689583875729</v>
      </c>
      <c r="D15" s="6">
        <f t="shared" si="5"/>
        <v>201.95032293429341</v>
      </c>
      <c r="E15" s="6">
        <f t="shared" si="2"/>
        <v>23.323844791937866</v>
      </c>
      <c r="F15" s="6">
        <f t="shared" si="3"/>
        <v>3.158170743322418</v>
      </c>
      <c r="G15" s="7">
        <v>1000</v>
      </c>
      <c r="I15" t="s">
        <v>3</v>
      </c>
    </row>
    <row r="16" spans="1:12">
      <c r="A16" s="7">
        <f t="shared" si="4"/>
        <v>13</v>
      </c>
      <c r="B16" s="6">
        <f t="shared" si="0"/>
        <v>216.446965918253</v>
      </c>
      <c r="C16" s="6">
        <f t="shared" si="1"/>
        <v>581.44271114745345</v>
      </c>
      <c r="D16" s="6">
        <f t="shared" si="5"/>
        <v>294.98115671788594</v>
      </c>
      <c r="E16" s="6">
        <f t="shared" si="2"/>
        <v>29.072135557372675</v>
      </c>
      <c r="F16" s="6">
        <f t="shared" si="3"/>
        <v>3.2213341581888661</v>
      </c>
      <c r="G16" s="7">
        <v>1000</v>
      </c>
    </row>
    <row r="17" spans="1:10">
      <c r="A17" s="7">
        <f t="shared" si="4"/>
        <v>14</v>
      </c>
      <c r="B17" s="6">
        <f t="shared" si="0"/>
        <v>90.469477746932199</v>
      </c>
      <c r="C17" s="6">
        <f t="shared" si="1"/>
        <v>614.3893655351817</v>
      </c>
      <c r="D17" s="6">
        <f t="shared" si="5"/>
        <v>393.28345520351502</v>
      </c>
      <c r="E17" s="6">
        <f t="shared" si="2"/>
        <v>30.719468276759088</v>
      </c>
      <c r="F17" s="6">
        <f t="shared" si="3"/>
        <v>3.2857608413526433</v>
      </c>
      <c r="G17" s="7">
        <v>1000</v>
      </c>
      <c r="I17" s="3" t="s">
        <v>34</v>
      </c>
      <c r="J17" s="3"/>
    </row>
    <row r="18" spans="1:10">
      <c r="A18" s="7">
        <f t="shared" si="4"/>
        <v>15</v>
      </c>
      <c r="B18" s="6">
        <f t="shared" si="0"/>
        <v>34.830353589537893</v>
      </c>
      <c r="C18" s="6">
        <f t="shared" si="1"/>
        <v>571.72619120694696</v>
      </c>
      <c r="D18" s="6">
        <f t="shared" si="5"/>
        <v>484.7596457966265</v>
      </c>
      <c r="E18" s="6">
        <f t="shared" si="2"/>
        <v>28.586309560347349</v>
      </c>
      <c r="F18" s="6">
        <f t="shared" si="3"/>
        <v>3.3514760581796961</v>
      </c>
      <c r="G18" s="7">
        <v>1000</v>
      </c>
      <c r="I18" t="s">
        <v>44</v>
      </c>
    </row>
    <row r="19" spans="1:10">
      <c r="A19" s="7">
        <f t="shared" si="4"/>
        <v>16</v>
      </c>
      <c r="B19" s="6">
        <f t="shared" si="0"/>
        <v>14.896994834645287</v>
      </c>
      <c r="C19" s="6">
        <f t="shared" si="1"/>
        <v>500.18335936872813</v>
      </c>
      <c r="D19" s="6">
        <f t="shared" si="5"/>
        <v>564.78898329562298</v>
      </c>
      <c r="E19" s="6">
        <f t="shared" si="2"/>
        <v>25.009167968436408</v>
      </c>
      <c r="F19" s="6">
        <f t="shared" si="3"/>
        <v>3.4185055793432899</v>
      </c>
      <c r="G19" s="7">
        <v>1000</v>
      </c>
      <c r="I19" t="s">
        <v>46</v>
      </c>
    </row>
    <row r="20" spans="1:10">
      <c r="A20" s="7">
        <f t="shared" si="4"/>
        <v>17</v>
      </c>
      <c r="B20" s="6">
        <f t="shared" si="0"/>
        <v>7.4383072261453176</v>
      </c>
      <c r="C20" s="6">
        <f t="shared" si="1"/>
        <v>427.61270947823164</v>
      </c>
      <c r="D20" s="6">
        <f t="shared" si="5"/>
        <v>633.20701681214007</v>
      </c>
      <c r="E20" s="6">
        <f t="shared" si="2"/>
        <v>21.380635473911582</v>
      </c>
      <c r="F20" s="6">
        <f t="shared" si="3"/>
        <v>3.4868756909301557</v>
      </c>
      <c r="G20" s="7">
        <v>1000</v>
      </c>
      <c r="I20" t="s">
        <v>45</v>
      </c>
    </row>
    <row r="21" spans="1:10" ht="17">
      <c r="A21" s="7">
        <f t="shared" si="4"/>
        <v>18</v>
      </c>
      <c r="B21" s="6">
        <f t="shared" si="0"/>
        <v>4.2544086206362994</v>
      </c>
      <c r="C21" s="6">
        <f t="shared" si="1"/>
        <v>362.37857456722355</v>
      </c>
      <c r="D21" s="6">
        <f t="shared" si="5"/>
        <v>691.18758874289585</v>
      </c>
      <c r="E21" s="6">
        <f t="shared" si="2"/>
        <v>18.11892872836118</v>
      </c>
      <c r="F21" s="6">
        <f t="shared" si="3"/>
        <v>3.5566132047487589</v>
      </c>
      <c r="G21" s="7">
        <v>1000</v>
      </c>
      <c r="I21" s="2" t="s">
        <v>32</v>
      </c>
    </row>
    <row r="22" spans="1:10">
      <c r="A22" s="7">
        <f t="shared" si="4"/>
        <v>19</v>
      </c>
      <c r="B22" s="6">
        <f t="shared" si="0"/>
        <v>2.7111588392822554</v>
      </c>
      <c r="C22" s="6">
        <f t="shared" si="1"/>
        <v>305.94125241782183</v>
      </c>
      <c r="D22" s="6">
        <f t="shared" si="5"/>
        <v>740.13818912974739</v>
      </c>
      <c r="E22" s="6">
        <f t="shared" si="2"/>
        <v>15.297062620891092</v>
      </c>
      <c r="F22" s="6">
        <f t="shared" si="3"/>
        <v>3.6277454688437341</v>
      </c>
      <c r="G22" s="7">
        <v>1000</v>
      </c>
    </row>
    <row r="23" spans="1:10">
      <c r="A23" s="7">
        <f t="shared" si="4"/>
        <v>20</v>
      </c>
      <c r="B23" s="6">
        <f t="shared" si="0"/>
        <v>1.8808732228721841</v>
      </c>
      <c r="C23" s="6">
        <f t="shared" si="1"/>
        <v>257.82093764738045</v>
      </c>
      <c r="D23" s="6">
        <f t="shared" si="5"/>
        <v>781.38953915332831</v>
      </c>
      <c r="E23" s="6">
        <f t="shared" si="2"/>
        <v>12.891046882369023</v>
      </c>
      <c r="F23" s="6">
        <f t="shared" si="3"/>
        <v>3.7003003782206085</v>
      </c>
      <c r="G23" s="7">
        <v>1000</v>
      </c>
      <c r="I23" s="3" t="s">
        <v>18</v>
      </c>
      <c r="J23" s="3" t="s">
        <v>40</v>
      </c>
    </row>
    <row r="24" spans="1:10">
      <c r="A24" s="7">
        <f t="shared" si="4"/>
        <v>21</v>
      </c>
      <c r="B24" s="6">
        <f t="shared" si="0"/>
        <v>1.3954593110435987</v>
      </c>
      <c r="C24" s="6">
        <f t="shared" si="1"/>
        <v>217.05500153562815</v>
      </c>
      <c r="D24" s="6">
        <f t="shared" si="5"/>
        <v>816.11833939902886</v>
      </c>
      <c r="E24" s="6">
        <f t="shared" si="2"/>
        <v>10.852750076781408</v>
      </c>
      <c r="F24" s="6">
        <f t="shared" si="3"/>
        <v>3.7743063857850205</v>
      </c>
      <c r="G24" s="7">
        <v>1000</v>
      </c>
      <c r="I24" t="s">
        <v>43</v>
      </c>
      <c r="J24" s="5">
        <v>0.22</v>
      </c>
    </row>
    <row r="25" spans="1:10">
      <c r="A25" s="7">
        <f t="shared" si="4"/>
        <v>22</v>
      </c>
      <c r="B25" s="6">
        <f t="shared" si="0"/>
        <v>1.0922646935246048</v>
      </c>
      <c r="C25" s="6">
        <f t="shared" si="1"/>
        <v>182.62939590744662</v>
      </c>
      <c r="D25" s="6">
        <f t="shared" si="5"/>
        <v>845.33904274422036</v>
      </c>
      <c r="E25" s="6">
        <f t="shared" si="2"/>
        <v>9.1314697953723307</v>
      </c>
      <c r="F25" s="6">
        <f t="shared" si="3"/>
        <v>3.8497925135007209</v>
      </c>
      <c r="G25" s="7">
        <v>1000</v>
      </c>
      <c r="I25" t="s">
        <v>16</v>
      </c>
      <c r="J25" s="5">
        <v>0.28000000000000003</v>
      </c>
    </row>
    <row r="26" spans="1:10">
      <c r="A26" s="7">
        <f t="shared" si="4"/>
        <v>23</v>
      </c>
      <c r="B26" s="6">
        <f t="shared" si="0"/>
        <v>0.89258537305470398</v>
      </c>
      <c r="C26" s="6">
        <f t="shared" si="1"/>
        <v>153.60837188272507</v>
      </c>
      <c r="D26" s="6">
        <f t="shared" si="5"/>
        <v>869.91638224545636</v>
      </c>
      <c r="E26" s="6">
        <f t="shared" si="2"/>
        <v>7.6804185941362535</v>
      </c>
      <c r="F26" s="6">
        <f t="shared" si="3"/>
        <v>3.9267883637707355</v>
      </c>
      <c r="G26" s="7">
        <v>1000</v>
      </c>
      <c r="I26" t="s">
        <v>47</v>
      </c>
      <c r="J26" s="5">
        <v>0.75</v>
      </c>
    </row>
    <row r="27" spans="1:10">
      <c r="A27" s="7">
        <f t="shared" si="4"/>
        <v>24</v>
      </c>
      <c r="B27" s="6">
        <f t="shared" si="0"/>
        <v>0.75533954130168313</v>
      </c>
      <c r="C27" s="6">
        <f t="shared" si="1"/>
        <v>129.1682782132421</v>
      </c>
      <c r="D27" s="6">
        <f t="shared" si="5"/>
        <v>890.58330675957507</v>
      </c>
      <c r="E27" s="6">
        <f t="shared" si="2"/>
        <v>6.4584139106621059</v>
      </c>
      <c r="F27" s="6">
        <f t="shared" si="3"/>
        <v>4.0053241310461498</v>
      </c>
      <c r="G27" s="7">
        <v>1000</v>
      </c>
      <c r="I27" t="s">
        <v>38</v>
      </c>
      <c r="J27" s="5" t="s">
        <v>42</v>
      </c>
    </row>
    <row r="28" spans="1:10">
      <c r="A28" s="7">
        <f t="shared" si="4"/>
        <v>25</v>
      </c>
      <c r="B28" s="6">
        <f t="shared" si="0"/>
        <v>0.65767596971377673</v>
      </c>
      <c r="C28" s="6">
        <f t="shared" si="1"/>
        <v>108.59901727071127</v>
      </c>
      <c r="D28" s="6">
        <f t="shared" si="5"/>
        <v>907.95914952288888</v>
      </c>
      <c r="E28" s="6">
        <f t="shared" si="2"/>
        <v>5.4299508635355638</v>
      </c>
      <c r="F28" s="6">
        <f t="shared" si="3"/>
        <v>4.0854306136670724</v>
      </c>
      <c r="G28" s="7">
        <v>1000</v>
      </c>
      <c r="I28" t="s">
        <v>39</v>
      </c>
      <c r="J28" s="5" t="s">
        <v>42</v>
      </c>
    </row>
    <row r="29" spans="1:10" ht="21">
      <c r="A29" s="7">
        <f t="shared" si="4"/>
        <v>26</v>
      </c>
      <c r="B29" s="6">
        <f t="shared" si="0"/>
        <v>0.58618151126184659</v>
      </c>
      <c r="C29" s="6">
        <f t="shared" si="1"/>
        <v>91.294668965849411</v>
      </c>
      <c r="D29" s="6">
        <f t="shared" si="5"/>
        <v>922.56629655742483</v>
      </c>
      <c r="E29" s="6">
        <f t="shared" si="2"/>
        <v>4.5647334482924711</v>
      </c>
      <c r="F29" s="6">
        <f t="shared" si="3"/>
        <v>4.1671392259404136</v>
      </c>
      <c r="G29" s="7">
        <v>1000</v>
      </c>
      <c r="J29" s="12">
        <f>1/SUM(J24:J28)</f>
        <v>0.8</v>
      </c>
    </row>
    <row r="30" spans="1:10">
      <c r="A30" s="7">
        <f t="shared" si="4"/>
        <v>27</v>
      </c>
      <c r="B30" s="6">
        <f t="shared" si="0"/>
        <v>0.53261269542145462</v>
      </c>
      <c r="C30" s="6">
        <f t="shared" si="1"/>
        <v>76.741090747153891</v>
      </c>
      <c r="D30" s="6">
        <f t="shared" si="5"/>
        <v>934.84487107696941</v>
      </c>
      <c r="E30" s="6">
        <f t="shared" si="2"/>
        <v>3.8370545373576945</v>
      </c>
      <c r="F30" s="6">
        <f t="shared" si="3"/>
        <v>4.2504820104592218</v>
      </c>
      <c r="G30" s="7">
        <v>1000</v>
      </c>
      <c r="I30" s="3" t="s">
        <v>30</v>
      </c>
      <c r="J30" s="3"/>
    </row>
    <row r="31" spans="1:10">
      <c r="A31" s="7">
        <f t="shared" si="4"/>
        <v>28</v>
      </c>
      <c r="B31" s="6">
        <f t="shared" si="0"/>
        <v>0.49169850203564475</v>
      </c>
      <c r="C31" s="6">
        <f t="shared" si="1"/>
        <v>64.503430420995088</v>
      </c>
      <c r="D31" s="6">
        <f t="shared" si="5"/>
        <v>945.16541994432862</v>
      </c>
      <c r="E31" s="6">
        <f t="shared" si="2"/>
        <v>3.2251715210497545</v>
      </c>
      <c r="F31" s="6">
        <f t="shared" si="3"/>
        <v>4.3354916506684065</v>
      </c>
      <c r="G31" s="7">
        <v>1000</v>
      </c>
      <c r="I31" t="s">
        <v>19</v>
      </c>
      <c r="J31">
        <v>2.54</v>
      </c>
    </row>
    <row r="32" spans="1:10">
      <c r="A32" s="7">
        <f t="shared" si="4"/>
        <v>29</v>
      </c>
      <c r="B32" s="6">
        <f t="shared" si="0"/>
        <v>0.45995051393337877</v>
      </c>
      <c r="C32" s="6">
        <f t="shared" si="1"/>
        <v>54.214629541738141</v>
      </c>
      <c r="D32" s="6">
        <f t="shared" si="5"/>
        <v>953.83976067100673</v>
      </c>
      <c r="E32" s="6">
        <f t="shared" si="2"/>
        <v>2.7107314770869073</v>
      </c>
      <c r="F32" s="6">
        <f t="shared" si="3"/>
        <v>4.4222014836817749</v>
      </c>
      <c r="G32" s="7">
        <v>1000</v>
      </c>
      <c r="I32" t="s">
        <v>20</v>
      </c>
      <c r="J32" s="8">
        <v>0.02</v>
      </c>
    </row>
    <row r="33" spans="1:10">
      <c r="A33" s="7">
        <f t="shared" si="4"/>
        <v>30</v>
      </c>
      <c r="B33" s="6">
        <f t="shared" si="0"/>
        <v>0.43498950620522042</v>
      </c>
      <c r="C33" s="6">
        <f t="shared" si="1"/>
        <v>45.565249822788196</v>
      </c>
      <c r="D33" s="6">
        <f t="shared" si="5"/>
        <v>961.13020064265288</v>
      </c>
      <c r="E33" s="6">
        <f t="shared" si="2"/>
        <v>2.2782624911394098</v>
      </c>
      <c r="F33" s="6">
        <f t="shared" si="3"/>
        <v>4.51064551335541</v>
      </c>
      <c r="G33" s="7">
        <v>1000</v>
      </c>
      <c r="I33" t="s">
        <v>29</v>
      </c>
      <c r="J33" s="8">
        <v>0.05</v>
      </c>
    </row>
    <row r="34" spans="1:10">
      <c r="A34" s="7">
        <f t="shared" si="4"/>
        <v>31</v>
      </c>
      <c r="B34" s="6">
        <f t="shared" si="0"/>
        <v>0.41514926043892197</v>
      </c>
      <c r="C34" s="6">
        <f t="shared" si="1"/>
        <v>38.294650096908384</v>
      </c>
      <c r="D34" s="6">
        <f t="shared" si="5"/>
        <v>967.25734465815822</v>
      </c>
      <c r="E34" s="6">
        <f t="shared" si="2"/>
        <v>1.9147325048454193</v>
      </c>
      <c r="F34" s="6">
        <f t="shared" si="3"/>
        <v>4.6008584236225181</v>
      </c>
      <c r="G34" s="7">
        <v>1000</v>
      </c>
    </row>
    <row r="35" spans="1:10">
      <c r="A35" s="7">
        <f t="shared" ref="A35:A43" si="6">A34+1</f>
        <v>32</v>
      </c>
      <c r="B35" s="6">
        <f t="shared" si="0"/>
        <v>0.39923535086284712</v>
      </c>
      <c r="C35" s="6">
        <f t="shared" si="1"/>
        <v>32.183419990979118</v>
      </c>
      <c r="D35" s="6">
        <f t="shared" si="5"/>
        <v>972.40669185671493</v>
      </c>
      <c r="E35" s="6">
        <f t="shared" si="2"/>
        <v>1.609170999548956</v>
      </c>
      <c r="F35" s="6">
        <f t="shared" si="3"/>
        <v>4.6928755920949685</v>
      </c>
      <c r="G35" s="7">
        <v>1000</v>
      </c>
    </row>
    <row r="36" spans="1:10">
      <c r="A36" s="7">
        <f t="shared" si="6"/>
        <v>33</v>
      </c>
      <c r="B36" s="6">
        <f t="shared" si="0"/>
        <v>0.38637373027018956</v>
      </c>
      <c r="C36" s="6">
        <f t="shared" si="1"/>
        <v>27.046934413015119</v>
      </c>
      <c r="D36" s="6">
        <f t="shared" si="5"/>
        <v>976.73420136279731</v>
      </c>
      <c r="E36" s="6">
        <f t="shared" si="2"/>
        <v>1.352346720650756</v>
      </c>
      <c r="F36" s="6">
        <f t="shared" si="3"/>
        <v>4.7867331039368679</v>
      </c>
      <c r="G36" s="7">
        <v>1000</v>
      </c>
    </row>
    <row r="37" spans="1:10">
      <c r="A37" s="7">
        <f t="shared" si="6"/>
        <v>34</v>
      </c>
      <c r="B37" s="6">
        <f t="shared" ref="B37:B68" si="7">B36-((B36/J$2)*(J$5*C36))</f>
        <v>0.3759130446430326</v>
      </c>
      <c r="C37" s="6">
        <f t="shared" ref="C37:C68" si="8">C36+(B36/J$2)*(J$5*C36)-(C36*J$6)</f>
        <v>22.72988559255986</v>
      </c>
      <c r="D37" s="6">
        <f t="shared" si="5"/>
        <v>980.37098305760685</v>
      </c>
      <c r="E37" s="6">
        <f t="shared" ref="E37:E68" si="9">C37*$J$33</f>
        <v>1.1364942796279931</v>
      </c>
      <c r="F37" s="6">
        <f t="shared" ref="F37:F68" si="10">F36+(F36*J$32)</f>
        <v>4.8824677660156048</v>
      </c>
      <c r="G37" s="7">
        <v>1000</v>
      </c>
    </row>
    <row r="38" spans="1:10">
      <c r="A38" s="7">
        <f t="shared" si="6"/>
        <v>35</v>
      </c>
      <c r="B38" s="6">
        <f t="shared" si="7"/>
        <v>0.36736003113203464</v>
      </c>
      <c r="C38" s="6">
        <f t="shared" si="8"/>
        <v>19.10165691126128</v>
      </c>
      <c r="D38" s="6">
        <f t="shared" si="5"/>
        <v>983.42724816340865</v>
      </c>
      <c r="E38" s="6">
        <f t="shared" si="9"/>
        <v>0.955082845563064</v>
      </c>
      <c r="F38" s="6">
        <f t="shared" si="10"/>
        <v>4.9801171213359172</v>
      </c>
      <c r="G38" s="7">
        <v>1000</v>
      </c>
    </row>
    <row r="39" spans="1:10">
      <c r="A39" s="7">
        <f t="shared" si="6"/>
        <v>36</v>
      </c>
      <c r="B39" s="6">
        <f t="shared" si="7"/>
        <v>0.36033582164495315</v>
      </c>
      <c r="C39" s="6">
        <f t="shared" si="8"/>
        <v>16.052416014946555</v>
      </c>
      <c r="D39" s="6">
        <f t="shared" si="5"/>
        <v>985.99563472580007</v>
      </c>
      <c r="E39" s="6">
        <f t="shared" si="9"/>
        <v>0.80262080074732778</v>
      </c>
      <c r="F39" s="6">
        <f t="shared" si="10"/>
        <v>5.0797194637626353</v>
      </c>
      <c r="G39" s="7">
        <v>1000</v>
      </c>
    </row>
    <row r="40" spans="1:10">
      <c r="A40" s="7">
        <f t="shared" si="6"/>
        <v>37</v>
      </c>
      <c r="B40" s="6">
        <f t="shared" si="7"/>
        <v>0.35454577108025609</v>
      </c>
      <c r="C40" s="6">
        <f t="shared" si="8"/>
        <v>13.489819503119804</v>
      </c>
      <c r="D40" s="6">
        <f t="shared" si="5"/>
        <v>988.15400584629924</v>
      </c>
      <c r="E40" s="6">
        <f t="shared" si="9"/>
        <v>0.67449097515599021</v>
      </c>
      <c r="F40" s="6">
        <f t="shared" si="10"/>
        <v>5.1813138530378877</v>
      </c>
      <c r="G40" s="7">
        <v>1000</v>
      </c>
    </row>
    <row r="41" spans="1:10">
      <c r="A41" s="7">
        <f t="shared" si="6"/>
        <v>38</v>
      </c>
      <c r="B41" s="6">
        <f t="shared" si="7"/>
        <v>0.34975822507678556</v>
      </c>
      <c r="C41" s="6">
        <f t="shared" si="8"/>
        <v>11.336235928624106</v>
      </c>
      <c r="D41" s="6">
        <f t="shared" si="5"/>
        <v>989.96780359487911</v>
      </c>
      <c r="E41" s="6">
        <f t="shared" si="9"/>
        <v>0.56681179643120527</v>
      </c>
      <c r="F41" s="6">
        <f t="shared" si="10"/>
        <v>5.2849401300986454</v>
      </c>
      <c r="G41" s="7">
        <v>1000</v>
      </c>
    </row>
    <row r="42" spans="1:10">
      <c r="A42" s="7">
        <f t="shared" si="6"/>
        <v>39</v>
      </c>
      <c r="B42" s="6">
        <f t="shared" si="7"/>
        <v>0.34578931440867017</v>
      </c>
      <c r="C42" s="6">
        <f t="shared" si="8"/>
        <v>9.5264070907123646</v>
      </c>
      <c r="D42" s="6">
        <f t="shared" si="5"/>
        <v>991.49202872939304</v>
      </c>
      <c r="E42" s="6">
        <f t="shared" si="9"/>
        <v>0.47632035453561827</v>
      </c>
      <c r="F42" s="6">
        <f t="shared" si="10"/>
        <v>5.3906389327006181</v>
      </c>
      <c r="G42" s="7">
        <v>1000</v>
      </c>
    </row>
    <row r="43" spans="1:10">
      <c r="A43" s="7">
        <f t="shared" si="6"/>
        <v>40</v>
      </c>
      <c r="B43" s="6">
        <f t="shared" si="7"/>
        <v>0.34249188720479096</v>
      </c>
      <c r="C43" s="6">
        <f t="shared" si="8"/>
        <v>8.0054793834022657</v>
      </c>
      <c r="D43" s="6">
        <f t="shared" si="5"/>
        <v>992.77290543073741</v>
      </c>
      <c r="E43" s="6">
        <f t="shared" si="9"/>
        <v>0.40027396917011332</v>
      </c>
      <c r="F43" s="6">
        <f t="shared" si="10"/>
        <v>5.4984517113546305</v>
      </c>
      <c r="G43" s="7">
        <v>1000</v>
      </c>
    </row>
    <row r="44" spans="1:10">
      <c r="A44" s="7">
        <f t="shared" ref="A44:A103" si="11">A43+1</f>
        <v>41</v>
      </c>
      <c r="B44" s="6">
        <f t="shared" si="7"/>
        <v>0.33974733090649217</v>
      </c>
      <c r="C44" s="6">
        <f t="shared" si="8"/>
        <v>6.7273472383562014</v>
      </c>
      <c r="D44" s="6">
        <f t="shared" si="5"/>
        <v>993.8492809888744</v>
      </c>
      <c r="E44" s="6">
        <f t="shared" si="9"/>
        <v>0.33636736191781008</v>
      </c>
      <c r="F44" s="6">
        <f t="shared" si="10"/>
        <v>5.6084207455817232</v>
      </c>
      <c r="G44" s="7">
        <v>1000</v>
      </c>
    </row>
    <row r="45" spans="1:10">
      <c r="A45" s="7">
        <f t="shared" si="11"/>
        <v>42</v>
      </c>
      <c r="B45" s="6">
        <f t="shared" si="7"/>
        <v>0.33745944475202505</v>
      </c>
      <c r="C45" s="6">
        <f t="shared" si="8"/>
        <v>5.6532595663736762</v>
      </c>
      <c r="D45" s="6">
        <f t="shared" si="5"/>
        <v>994.75380251949423</v>
      </c>
      <c r="E45" s="6">
        <f t="shared" si="9"/>
        <v>0.28266297831868381</v>
      </c>
      <c r="F45" s="6">
        <f t="shared" si="10"/>
        <v>5.7205891604933576</v>
      </c>
      <c r="G45" s="7">
        <v>1000</v>
      </c>
    </row>
    <row r="46" spans="1:10">
      <c r="A46" s="7">
        <f t="shared" si="11"/>
        <v>43</v>
      </c>
      <c r="B46" s="6">
        <f t="shared" si="7"/>
        <v>0.33554978926222773</v>
      </c>
      <c r="C46" s="6">
        <f t="shared" si="8"/>
        <v>4.7506476912436852</v>
      </c>
      <c r="D46" s="6">
        <f t="shared" si="5"/>
        <v>995.51390615009325</v>
      </c>
      <c r="E46" s="6">
        <f t="shared" si="9"/>
        <v>0.23753238456218428</v>
      </c>
      <c r="F46" s="6">
        <f t="shared" si="10"/>
        <v>5.8350009437032249</v>
      </c>
      <c r="G46" s="7">
        <v>1000</v>
      </c>
    </row>
    <row r="47" spans="1:10">
      <c r="A47" s="7">
        <f t="shared" si="11"/>
        <v>44</v>
      </c>
      <c r="B47" s="6">
        <f t="shared" si="7"/>
        <v>0.33395411475606568</v>
      </c>
      <c r="C47" s="6">
        <f t="shared" si="8"/>
        <v>3.9921397351508574</v>
      </c>
      <c r="D47" s="6">
        <f t="shared" si="5"/>
        <v>996.15264850771734</v>
      </c>
      <c r="E47" s="6">
        <f t="shared" si="9"/>
        <v>0.19960698675754288</v>
      </c>
      <c r="F47" s="6">
        <f t="shared" si="10"/>
        <v>5.9517009625772896</v>
      </c>
      <c r="G47" s="7">
        <v>1000</v>
      </c>
    </row>
    <row r="48" spans="1:10">
      <c r="A48" s="7">
        <f t="shared" si="11"/>
        <v>45</v>
      </c>
      <c r="B48" s="6">
        <f t="shared" si="7"/>
        <v>0.33261958873881359</v>
      </c>
      <c r="C48" s="6">
        <f t="shared" si="8"/>
        <v>3.3547319035439722</v>
      </c>
      <c r="D48" s="6">
        <f t="shared" si="5"/>
        <v>996.68940561228442</v>
      </c>
      <c r="E48" s="6">
        <f t="shared" si="9"/>
        <v>0.16773659517719863</v>
      </c>
      <c r="F48" s="6">
        <f t="shared" si="10"/>
        <v>6.0707349818288359</v>
      </c>
      <c r="G48" s="7">
        <v>1000</v>
      </c>
    </row>
    <row r="49" spans="1:7">
      <c r="A49" s="7">
        <f t="shared" si="11"/>
        <v>46</v>
      </c>
      <c r="B49" s="6">
        <f t="shared" si="7"/>
        <v>0.33150262222621524</v>
      </c>
      <c r="C49" s="6">
        <f t="shared" si="8"/>
        <v>2.8190917654895351</v>
      </c>
      <c r="D49" s="6">
        <f t="shared" si="5"/>
        <v>997.14046029476276</v>
      </c>
      <c r="E49" s="6">
        <f t="shared" si="9"/>
        <v>0.14095458827447677</v>
      </c>
      <c r="F49" s="6">
        <f t="shared" si="10"/>
        <v>6.1921496814654127</v>
      </c>
      <c r="G49" s="7">
        <v>1000</v>
      </c>
    </row>
    <row r="50" spans="1:7">
      <c r="A50" s="7">
        <f t="shared" si="11"/>
        <v>47</v>
      </c>
      <c r="B50" s="6">
        <f t="shared" si="7"/>
        <v>0.33056715044187479</v>
      </c>
      <c r="C50" s="6">
        <f t="shared" si="8"/>
        <v>2.3689725547955502</v>
      </c>
      <c r="D50" s="6">
        <f t="shared" si="5"/>
        <v>997.51949590353001</v>
      </c>
      <c r="E50" s="6">
        <f t="shared" si="9"/>
        <v>0.11844862773977752</v>
      </c>
      <c r="F50" s="6">
        <f t="shared" si="10"/>
        <v>6.3159926750947211</v>
      </c>
      <c r="G50" s="7">
        <v>1000</v>
      </c>
    </row>
    <row r="51" spans="1:7">
      <c r="A51" s="7">
        <f t="shared" si="11"/>
        <v>48</v>
      </c>
      <c r="B51" s="6">
        <f t="shared" si="7"/>
        <v>0.32978326204656572</v>
      </c>
      <c r="C51" s="6">
        <f t="shared" si="8"/>
        <v>1.9907208344235712</v>
      </c>
      <c r="D51" s="6">
        <f t="shared" si="5"/>
        <v>997.83801123703779</v>
      </c>
      <c r="E51" s="6">
        <f t="shared" si="9"/>
        <v>9.9536041721178567E-2</v>
      </c>
      <c r="F51" s="6">
        <f t="shared" si="10"/>
        <v>6.4423125285966156</v>
      </c>
      <c r="G51" s="7">
        <v>1000</v>
      </c>
    </row>
    <row r="52" spans="1:7">
      <c r="A52" s="7">
        <f t="shared" si="11"/>
        <v>49</v>
      </c>
      <c r="B52" s="6">
        <f t="shared" si="7"/>
        <v>0.32912609847239127</v>
      </c>
      <c r="C52" s="6">
        <f t="shared" si="8"/>
        <v>1.672862664489974</v>
      </c>
      <c r="D52" s="6">
        <f t="shared" si="5"/>
        <v>998.10566926335616</v>
      </c>
      <c r="E52" s="6">
        <f t="shared" si="9"/>
        <v>8.3643133224498706E-2</v>
      </c>
      <c r="F52" s="6">
        <f t="shared" si="10"/>
        <v>6.571158779168548</v>
      </c>
      <c r="G52" s="7">
        <v>1000</v>
      </c>
    </row>
    <row r="53" spans="1:7">
      <c r="A53" s="7">
        <f t="shared" si="11"/>
        <v>50</v>
      </c>
      <c r="B53" s="6">
        <f t="shared" si="7"/>
        <v>0.32857496457645163</v>
      </c>
      <c r="C53" s="6">
        <f t="shared" si="8"/>
        <v>1.4057557720675178</v>
      </c>
      <c r="D53" s="6">
        <f t="shared" si="5"/>
        <v>998.33059018688698</v>
      </c>
      <c r="E53" s="6">
        <f t="shared" si="9"/>
        <v>7.0287788603375895E-2</v>
      </c>
      <c r="F53" s="6">
        <f t="shared" si="10"/>
        <v>6.7025819547519188</v>
      </c>
      <c r="G53" s="7">
        <v>1000</v>
      </c>
    </row>
    <row r="54" spans="1:7">
      <c r="A54" s="7">
        <f t="shared" si="11"/>
        <v>51</v>
      </c>
      <c r="B54" s="6">
        <f t="shared" si="7"/>
        <v>0.32811260606492987</v>
      </c>
      <c r="C54" s="6">
        <f t="shared" si="8"/>
        <v>1.1812972070482366</v>
      </c>
      <c r="D54" s="6">
        <f t="shared" si="5"/>
        <v>998.51959774001466</v>
      </c>
      <c r="E54" s="6">
        <f t="shared" si="9"/>
        <v>5.9064860352411833E-2</v>
      </c>
      <c r="F54" s="6">
        <f t="shared" si="10"/>
        <v>6.8366335938469573</v>
      </c>
      <c r="G54" s="7">
        <v>1000</v>
      </c>
    </row>
    <row r="55" spans="1:7">
      <c r="A55" s="7">
        <f t="shared" si="11"/>
        <v>52</v>
      </c>
      <c r="B55" s="6">
        <f t="shared" si="7"/>
        <v>0.32772461957329641</v>
      </c>
      <c r="C55" s="6">
        <f t="shared" si="8"/>
        <v>0.99267764041215212</v>
      </c>
      <c r="D55" s="6">
        <f t="shared" si="5"/>
        <v>998.6784261624806</v>
      </c>
      <c r="E55" s="6">
        <f t="shared" si="9"/>
        <v>4.963388202060761E-2</v>
      </c>
      <c r="F55" s="6">
        <f t="shared" si="10"/>
        <v>6.9733662657238966</v>
      </c>
      <c r="G55" s="7">
        <v>1000</v>
      </c>
    </row>
    <row r="56" spans="1:7">
      <c r="A56" s="7">
        <f t="shared" si="11"/>
        <v>53</v>
      </c>
      <c r="B56" s="6">
        <f t="shared" si="7"/>
        <v>0.32739896902068077</v>
      </c>
      <c r="C56" s="6">
        <f t="shared" si="8"/>
        <v>0.83417486849882339</v>
      </c>
      <c r="D56" s="6">
        <f t="shared" si="5"/>
        <v>998.81189414144046</v>
      </c>
      <c r="E56" s="6">
        <f t="shared" si="9"/>
        <v>4.1708743424941172E-2</v>
      </c>
      <c r="F56" s="6">
        <f t="shared" si="10"/>
        <v>7.1128335910383749</v>
      </c>
      <c r="G56" s="7">
        <v>1000</v>
      </c>
    </row>
    <row r="57" spans="1:7">
      <c r="A57" s="7">
        <f t="shared" si="11"/>
        <v>54</v>
      </c>
      <c r="B57" s="6">
        <f t="shared" si="7"/>
        <v>0.32712558764737798</v>
      </c>
      <c r="C57" s="6">
        <f t="shared" si="8"/>
        <v>0.70098027091231441</v>
      </c>
      <c r="D57" s="6">
        <f t="shared" si="5"/>
        <v>998.92405098478639</v>
      </c>
      <c r="E57" s="6">
        <f t="shared" si="9"/>
        <v>3.5049013545615723E-2</v>
      </c>
      <c r="F57" s="6">
        <f t="shared" si="10"/>
        <v>7.2550902628591425</v>
      </c>
      <c r="G57" s="7">
        <v>1000</v>
      </c>
    </row>
    <row r="58" spans="1:7">
      <c r="A58" s="7">
        <f t="shared" si="11"/>
        <v>55</v>
      </c>
      <c r="B58" s="6">
        <f t="shared" si="7"/>
        <v>0.32689604952620538</v>
      </c>
      <c r="C58" s="6">
        <f t="shared" si="8"/>
        <v>0.58905296568751664</v>
      </c>
      <c r="D58" s="6">
        <f t="shared" si="5"/>
        <v>999.01829945929637</v>
      </c>
      <c r="E58" s="6">
        <f t="shared" si="9"/>
        <v>2.9452648284375833E-2</v>
      </c>
      <c r="F58" s="6">
        <f t="shared" si="10"/>
        <v>7.4001920681163256</v>
      </c>
      <c r="G58" s="7">
        <v>1000</v>
      </c>
    </row>
    <row r="59" spans="1:7">
      <c r="A59" s="7">
        <f t="shared" si="11"/>
        <v>56</v>
      </c>
      <c r="B59" s="6">
        <f t="shared" si="7"/>
        <v>0.32670329768692113</v>
      </c>
      <c r="C59" s="6">
        <f t="shared" si="8"/>
        <v>0.49499724301679821</v>
      </c>
      <c r="D59" s="6">
        <f t="shared" si="5"/>
        <v>999.09749901817906</v>
      </c>
      <c r="E59" s="6">
        <f t="shared" si="9"/>
        <v>2.4749862150839911E-2</v>
      </c>
      <c r="F59" s="6">
        <f t="shared" si="10"/>
        <v>7.5481959094786522</v>
      </c>
      <c r="G59" s="7">
        <v>1000</v>
      </c>
    </row>
    <row r="60" spans="1:7">
      <c r="A60" s="7">
        <f t="shared" si="11"/>
        <v>57</v>
      </c>
      <c r="B60" s="6">
        <f t="shared" si="7"/>
        <v>0.32654141857617086</v>
      </c>
      <c r="C60" s="6">
        <f t="shared" si="8"/>
        <v>0.41595956324486077</v>
      </c>
      <c r="D60" s="6">
        <f t="shared" si="5"/>
        <v>999.16405254829829</v>
      </c>
      <c r="E60" s="6">
        <f t="shared" si="9"/>
        <v>2.079797816224304E-2</v>
      </c>
      <c r="F60" s="6">
        <f t="shared" si="10"/>
        <v>7.6991598276682254</v>
      </c>
      <c r="G60" s="7">
        <v>1000</v>
      </c>
    </row>
    <row r="61" spans="1:7">
      <c r="A61" s="7">
        <f t="shared" si="11"/>
        <v>58</v>
      </c>
      <c r="B61" s="6">
        <f t="shared" si="7"/>
        <v>0.32640545458632869</v>
      </c>
      <c r="C61" s="6">
        <f t="shared" si="8"/>
        <v>0.34954199711552525</v>
      </c>
      <c r="D61" s="6">
        <f t="shared" si="5"/>
        <v>999.21997926783672</v>
      </c>
      <c r="E61" s="6">
        <f t="shared" si="9"/>
        <v>1.7477099855776262E-2</v>
      </c>
      <c r="F61" s="6">
        <f t="shared" si="10"/>
        <v>7.8531430242215903</v>
      </c>
      <c r="G61" s="7">
        <v>1000</v>
      </c>
    </row>
    <row r="62" spans="1:7">
      <c r="A62" s="7">
        <f t="shared" si="11"/>
        <v>59</v>
      </c>
      <c r="B62" s="6">
        <f t="shared" si="7"/>
        <v>0.32629124796524211</v>
      </c>
      <c r="C62" s="6">
        <f t="shared" si="8"/>
        <v>0.29372948419812778</v>
      </c>
      <c r="D62" s="6">
        <f t="shared" si="5"/>
        <v>999.26697598530848</v>
      </c>
      <c r="E62" s="6">
        <f t="shared" si="9"/>
        <v>1.4686474209906389E-2</v>
      </c>
      <c r="F62" s="6">
        <f t="shared" si="10"/>
        <v>8.0102058847060214</v>
      </c>
      <c r="G62" s="7">
        <v>1000</v>
      </c>
    </row>
    <row r="63" spans="1:7">
      <c r="A63" s="7">
        <f t="shared" si="11"/>
        <v>60</v>
      </c>
      <c r="B63" s="6">
        <f t="shared" si="7"/>
        <v>0.32619531066798169</v>
      </c>
      <c r="C63" s="6">
        <f t="shared" si="8"/>
        <v>0.24682870402368776</v>
      </c>
      <c r="D63" s="6">
        <f t="shared" si="5"/>
        <v>999.30646857795227</v>
      </c>
      <c r="E63" s="6">
        <f t="shared" si="9"/>
        <v>1.2341435201184388E-2</v>
      </c>
      <c r="F63" s="6">
        <f t="shared" si="10"/>
        <v>8.1704100024001409</v>
      </c>
      <c r="G63" s="7">
        <v>1000</v>
      </c>
    </row>
    <row r="64" spans="1:7">
      <c r="A64" s="7">
        <f t="shared" si="11"/>
        <v>61</v>
      </c>
      <c r="B64" s="6">
        <f t="shared" si="7"/>
        <v>0.32611471570723016</v>
      </c>
      <c r="C64" s="6">
        <f t="shared" si="8"/>
        <v>0.20741670634064924</v>
      </c>
      <c r="D64" s="6">
        <f t="shared" si="5"/>
        <v>999.33965525096676</v>
      </c>
      <c r="E64" s="6">
        <f t="shared" si="9"/>
        <v>1.0370835317032463E-2</v>
      </c>
      <c r="F64" s="6">
        <f t="shared" si="10"/>
        <v>8.3338182024481444</v>
      </c>
      <c r="G64" s="7">
        <v>1000</v>
      </c>
    </row>
    <row r="65" spans="1:7">
      <c r="A65" s="7">
        <f t="shared" si="11"/>
        <v>62</v>
      </c>
      <c r="B65" s="6">
        <f t="shared" si="7"/>
        <v>0.32604700635765937</v>
      </c>
      <c r="C65" s="6">
        <f t="shared" si="8"/>
        <v>0.17429774267571616</v>
      </c>
      <c r="D65" s="6">
        <f t="shared" si="5"/>
        <v>999.36754288979489</v>
      </c>
      <c r="E65" s="6">
        <f t="shared" si="9"/>
        <v>8.7148871337858081E-3</v>
      </c>
      <c r="F65" s="6">
        <f t="shared" si="10"/>
        <v>8.5004945664971068</v>
      </c>
      <c r="G65" s="7">
        <v>1000</v>
      </c>
    </row>
    <row r="66" spans="1:7">
      <c r="A66" s="7">
        <f t="shared" si="11"/>
        <v>63</v>
      </c>
      <c r="B66" s="6">
        <f t="shared" si="7"/>
        <v>0.32599012021430168</v>
      </c>
      <c r="C66" s="6">
        <f t="shared" si="8"/>
        <v>0.14646698999095922</v>
      </c>
      <c r="D66" s="6">
        <f t="shared" si="5"/>
        <v>999.39097760819345</v>
      </c>
      <c r="E66" s="6">
        <f t="shared" si="9"/>
        <v>7.3233494995479619E-3</v>
      </c>
      <c r="F66" s="6">
        <f t="shared" si="10"/>
        <v>8.6705044578270485</v>
      </c>
      <c r="G66" s="7">
        <v>1000</v>
      </c>
    </row>
    <row r="67" spans="1:7">
      <c r="A67" s="7">
        <f t="shared" si="11"/>
        <v>64</v>
      </c>
      <c r="B67" s="6">
        <f t="shared" si="7"/>
        <v>0.32594232562804082</v>
      </c>
      <c r="C67" s="6">
        <f t="shared" si="8"/>
        <v>0.12308006617866658</v>
      </c>
      <c r="D67" s="6">
        <f t="shared" si="5"/>
        <v>999.41067041878205</v>
      </c>
      <c r="E67" s="6">
        <f t="shared" si="9"/>
        <v>6.1540033089333293E-3</v>
      </c>
      <c r="F67" s="6">
        <f t="shared" si="10"/>
        <v>8.8439145469835889</v>
      </c>
      <c r="G67" s="7">
        <v>1000</v>
      </c>
    </row>
    <row r="68" spans="1:7">
      <c r="A68" s="7">
        <f t="shared" si="11"/>
        <v>65</v>
      </c>
      <c r="B68" s="6">
        <f t="shared" si="7"/>
        <v>0.3259021684678719</v>
      </c>
      <c r="C68" s="6">
        <f t="shared" si="8"/>
        <v>0.10342741275024882</v>
      </c>
      <c r="D68" s="6">
        <f t="shared" si="5"/>
        <v>999.42721880482213</v>
      </c>
      <c r="E68" s="6">
        <f t="shared" si="9"/>
        <v>5.1713706375124411E-3</v>
      </c>
      <c r="F68" s="6">
        <f t="shared" si="10"/>
        <v>9.0207928379232598</v>
      </c>
      <c r="G68" s="7">
        <v>1000</v>
      </c>
    </row>
    <row r="69" spans="1:7">
      <c r="A69" s="7">
        <f t="shared" si="11"/>
        <v>66</v>
      </c>
      <c r="B69" s="6">
        <f t="shared" ref="B69:B103" si="12">B68-((B68/J$2)*(J$5*C68))</f>
        <v>0.3258684275088185</v>
      </c>
      <c r="C69" s="6">
        <f t="shared" ref="C69:C103" si="13">C68+(B68/J$2)*(J$5*C68)-(C68*J$6)</f>
        <v>8.6912767669262397E-2</v>
      </c>
      <c r="D69" s="6">
        <f t="shared" si="5"/>
        <v>999.44112484764923</v>
      </c>
      <c r="E69" s="6">
        <f t="shared" ref="E69:E103" si="14">C69*$J$33</f>
        <v>4.3456383834631204E-3</v>
      </c>
      <c r="F69" s="6">
        <f t="shared" ref="F69:F103" si="15">F68+(F68*J$32)</f>
        <v>9.2012086946817249</v>
      </c>
      <c r="G69" s="7">
        <v>1000</v>
      </c>
    </row>
    <row r="70" spans="1:7">
      <c r="A70" s="7">
        <f t="shared" si="11"/>
        <v>67</v>
      </c>
      <c r="B70" s="6">
        <f t="shared" si="12"/>
        <v>0.32584007703141027</v>
      </c>
      <c r="C70" s="6">
        <f t="shared" si="13"/>
        <v>7.3035075319588652E-2</v>
      </c>
      <c r="D70" s="6">
        <f t="shared" ref="D70:D103" si="16">D69+(C70*J$6)</f>
        <v>999.45281045970034</v>
      </c>
      <c r="E70" s="6">
        <f t="shared" si="14"/>
        <v>3.6517537659794329E-3</v>
      </c>
      <c r="F70" s="6">
        <f t="shared" si="15"/>
        <v>9.3852328685753594</v>
      </c>
      <c r="G70" s="7">
        <v>1000</v>
      </c>
    </row>
    <row r="71" spans="1:7">
      <c r="A71" s="7">
        <f t="shared" si="11"/>
        <v>68</v>
      </c>
      <c r="B71" s="6">
        <f t="shared" si="12"/>
        <v>0.32581625545526599</v>
      </c>
      <c r="C71" s="6">
        <f t="shared" si="13"/>
        <v>6.1373284844598745E-2</v>
      </c>
      <c r="D71" s="6">
        <f t="shared" si="16"/>
        <v>999.46263018527543</v>
      </c>
      <c r="E71" s="6">
        <f t="shared" si="14"/>
        <v>3.0686642422299375E-3</v>
      </c>
      <c r="F71" s="6">
        <f t="shared" si="15"/>
        <v>9.5729375259468661</v>
      </c>
      <c r="G71" s="7">
        <v>1000</v>
      </c>
    </row>
    <row r="72" spans="1:7">
      <c r="A72" s="7">
        <f t="shared" si="11"/>
        <v>69</v>
      </c>
      <c r="B72" s="6">
        <f t="shared" si="12"/>
        <v>0.32579623902498267</v>
      </c>
      <c r="C72" s="6">
        <f t="shared" si="13"/>
        <v>5.1573575699746285E-2</v>
      </c>
      <c r="D72" s="6">
        <f t="shared" si="16"/>
        <v>999.47088195738741</v>
      </c>
      <c r="E72" s="6">
        <f t="shared" si="14"/>
        <v>2.5786787849873143E-3</v>
      </c>
      <c r="F72" s="6">
        <f t="shared" si="15"/>
        <v>9.7643962764658028</v>
      </c>
      <c r="G72" s="7">
        <v>1000</v>
      </c>
    </row>
    <row r="73" spans="1:7">
      <c r="A73" s="7">
        <f t="shared" si="11"/>
        <v>70</v>
      </c>
      <c r="B73" s="6">
        <f t="shared" si="12"/>
        <v>0.32577941972869034</v>
      </c>
      <c r="C73" s="6">
        <f t="shared" si="13"/>
        <v>4.333862288407922E-2</v>
      </c>
      <c r="D73" s="6">
        <f t="shared" si="16"/>
        <v>999.47781613704888</v>
      </c>
      <c r="E73" s="6">
        <f t="shared" si="14"/>
        <v>2.1669311442039613E-3</v>
      </c>
      <c r="F73" s="6">
        <f t="shared" si="15"/>
        <v>9.9596842019951186</v>
      </c>
      <c r="G73" s="7">
        <v>1000</v>
      </c>
    </row>
    <row r="74" spans="1:7">
      <c r="A74" s="7">
        <f t="shared" si="11"/>
        <v>71</v>
      </c>
      <c r="B74" s="6">
        <f t="shared" si="12"/>
        <v>0.32576528676431094</v>
      </c>
      <c r="C74" s="6">
        <f t="shared" si="13"/>
        <v>3.641857618700594E-2</v>
      </c>
      <c r="D74" s="6">
        <f t="shared" si="16"/>
        <v>999.48364310923876</v>
      </c>
      <c r="E74" s="6">
        <f t="shared" si="14"/>
        <v>1.8209288093502972E-3</v>
      </c>
      <c r="F74" s="6">
        <f t="shared" si="15"/>
        <v>10.158877886035022</v>
      </c>
      <c r="G74" s="7">
        <v>1000</v>
      </c>
    </row>
    <row r="75" spans="1:7">
      <c r="A75" s="7">
        <f t="shared" si="11"/>
        <v>72</v>
      </c>
      <c r="B75" s="6">
        <f t="shared" si="12"/>
        <v>0.32575341098061211</v>
      </c>
      <c r="C75" s="6">
        <f t="shared" si="13"/>
        <v>3.0603479780783798E-2</v>
      </c>
      <c r="D75" s="6">
        <f t="shared" si="16"/>
        <v>999.4885396660037</v>
      </c>
      <c r="E75" s="6">
        <f t="shared" si="14"/>
        <v>1.5301739890391901E-3</v>
      </c>
      <c r="F75" s="6">
        <f t="shared" si="15"/>
        <v>10.362055443755722</v>
      </c>
      <c r="G75" s="7">
        <v>1000</v>
      </c>
    </row>
    <row r="76" spans="1:7">
      <c r="A76" s="7">
        <f t="shared" si="11"/>
        <v>73</v>
      </c>
      <c r="B76" s="6">
        <f t="shared" si="12"/>
        <v>0.32574343181351856</v>
      </c>
      <c r="C76" s="6">
        <f t="shared" si="13"/>
        <v>2.5716902182951952E-2</v>
      </c>
      <c r="D76" s="6">
        <f t="shared" si="16"/>
        <v>999.49265437035297</v>
      </c>
      <c r="E76" s="6">
        <f t="shared" si="14"/>
        <v>1.2858451091475977E-3</v>
      </c>
      <c r="F76" s="6">
        <f t="shared" si="15"/>
        <v>10.569296552630837</v>
      </c>
      <c r="G76" s="7">
        <v>1000</v>
      </c>
    </row>
    <row r="77" spans="1:7">
      <c r="A77" s="7">
        <f t="shared" si="11"/>
        <v>74</v>
      </c>
      <c r="B77" s="6">
        <f t="shared" si="12"/>
        <v>0.32573504631604838</v>
      </c>
      <c r="C77" s="6">
        <f t="shared" si="13"/>
        <v>2.1610583331149798E-2</v>
      </c>
      <c r="D77" s="6">
        <f t="shared" si="16"/>
        <v>999.49611206368593</v>
      </c>
      <c r="E77" s="6">
        <f t="shared" si="14"/>
        <v>1.08052916655749E-3</v>
      </c>
      <c r="F77" s="6">
        <f t="shared" si="15"/>
        <v>10.780682483683453</v>
      </c>
      <c r="G77" s="7">
        <v>1000</v>
      </c>
    </row>
    <row r="78" spans="1:7">
      <c r="A78" s="7">
        <f t="shared" si="11"/>
        <v>75</v>
      </c>
      <c r="B78" s="6">
        <f t="shared" si="12"/>
        <v>0.32572799994531537</v>
      </c>
      <c r="C78" s="6">
        <f t="shared" si="13"/>
        <v>1.815993636889885E-2</v>
      </c>
      <c r="D78" s="6">
        <f t="shared" si="16"/>
        <v>999.49901765350501</v>
      </c>
      <c r="E78" s="6">
        <f t="shared" si="14"/>
        <v>9.0799681844494257E-4</v>
      </c>
      <c r="F78" s="6">
        <f t="shared" si="15"/>
        <v>10.996296133357122</v>
      </c>
      <c r="G78" s="7">
        <v>1000</v>
      </c>
    </row>
    <row r="79" spans="1:7">
      <c r="A79" s="7">
        <f t="shared" si="11"/>
        <v>76</v>
      </c>
      <c r="B79" s="6">
        <f t="shared" si="12"/>
        <v>0.32572207882444193</v>
      </c>
      <c r="C79" s="6">
        <f t="shared" si="13"/>
        <v>1.5260267670748484E-2</v>
      </c>
      <c r="D79" s="6">
        <f t="shared" si="16"/>
        <v>999.50145929633231</v>
      </c>
      <c r="E79" s="6">
        <f t="shared" si="14"/>
        <v>7.6301338353742425E-4</v>
      </c>
      <c r="F79" s="6">
        <f t="shared" si="15"/>
        <v>11.216222056024264</v>
      </c>
      <c r="G79" s="7">
        <v>1000</v>
      </c>
    </row>
    <row r="80" spans="1:7">
      <c r="A80" s="7">
        <f t="shared" si="11"/>
        <v>77</v>
      </c>
      <c r="B80" s="6">
        <f t="shared" si="12"/>
        <v>0.3257171032427511</v>
      </c>
      <c r="C80" s="6">
        <f t="shared" si="13"/>
        <v>1.2823600425119552E-2</v>
      </c>
      <c r="D80" s="6">
        <f t="shared" si="16"/>
        <v>999.50351107240033</v>
      </c>
      <c r="E80" s="6">
        <f t="shared" si="14"/>
        <v>6.4118002125597765E-4</v>
      </c>
      <c r="F80" s="6">
        <f t="shared" si="15"/>
        <v>11.44054649714475</v>
      </c>
      <c r="G80" s="7">
        <v>1000</v>
      </c>
    </row>
    <row r="81" spans="1:7">
      <c r="A81" s="7">
        <f t="shared" si="11"/>
        <v>78</v>
      </c>
      <c r="B81" s="6">
        <f t="shared" si="12"/>
        <v>0.32571292219572046</v>
      </c>
      <c r="C81" s="6">
        <f t="shared" si="13"/>
        <v>1.0776005404131067E-2</v>
      </c>
      <c r="D81" s="6">
        <f t="shared" si="16"/>
        <v>999.50523523326501</v>
      </c>
      <c r="E81" s="6">
        <f t="shared" si="14"/>
        <v>5.388002702065534E-4</v>
      </c>
      <c r="F81" s="6">
        <f t="shared" si="15"/>
        <v>11.669357427087645</v>
      </c>
      <c r="G81" s="7">
        <v>1000</v>
      </c>
    </row>
    <row r="82" spans="1:7">
      <c r="A82" s="7">
        <f t="shared" si="11"/>
        <v>79</v>
      </c>
      <c r="B82" s="6">
        <f t="shared" si="12"/>
        <v>0.32570940879811305</v>
      </c>
      <c r="C82" s="6">
        <f t="shared" si="13"/>
        <v>9.0553579370774816E-3</v>
      </c>
      <c r="D82" s="6">
        <f t="shared" si="16"/>
        <v>999.50668409053492</v>
      </c>
      <c r="E82" s="6">
        <f t="shared" si="14"/>
        <v>4.5276789685387412E-4</v>
      </c>
      <c r="F82" s="6">
        <f t="shared" si="15"/>
        <v>11.902744575629399</v>
      </c>
      <c r="G82" s="7">
        <v>1000</v>
      </c>
    </row>
    <row r="83" spans="1:7">
      <c r="A83" s="7">
        <f t="shared" si="11"/>
        <v>80</v>
      </c>
      <c r="B83" s="6">
        <f t="shared" si="12"/>
        <v>0.32570645643046525</v>
      </c>
      <c r="C83" s="6">
        <f t="shared" si="13"/>
        <v>7.6094530347928738E-3</v>
      </c>
      <c r="D83" s="6">
        <f t="shared" si="16"/>
        <v>999.50790160302051</v>
      </c>
      <c r="E83" s="6">
        <f t="shared" si="14"/>
        <v>3.8047265173964372E-4</v>
      </c>
      <c r="F83" s="6">
        <f t="shared" si="15"/>
        <v>12.140799467141987</v>
      </c>
      <c r="G83" s="7">
        <v>1000</v>
      </c>
    </row>
    <row r="84" spans="1:7">
      <c r="A84" s="7">
        <f t="shared" si="11"/>
        <v>81</v>
      </c>
      <c r="B84" s="6">
        <f t="shared" si="12"/>
        <v>0.325703975501553</v>
      </c>
      <c r="C84" s="6">
        <f t="shared" si="13"/>
        <v>6.3944214781382624E-3</v>
      </c>
      <c r="D84" s="6">
        <f t="shared" si="16"/>
        <v>999.50892471045699</v>
      </c>
      <c r="E84" s="6">
        <f t="shared" si="14"/>
        <v>3.1972107390691317E-4</v>
      </c>
      <c r="F84" s="6">
        <f t="shared" si="15"/>
        <v>12.383615456484826</v>
      </c>
      <c r="G84" s="7">
        <v>1000</v>
      </c>
    </row>
    <row r="85" spans="1:7">
      <c r="A85" s="7">
        <f t="shared" si="11"/>
        <v>82</v>
      </c>
      <c r="B85" s="6">
        <f t="shared" si="12"/>
        <v>0.32570189072828326</v>
      </c>
      <c r="C85" s="6">
        <f t="shared" si="13"/>
        <v>5.3733988149058717E-3</v>
      </c>
      <c r="D85" s="6">
        <f t="shared" si="16"/>
        <v>999.50978445426733</v>
      </c>
      <c r="E85" s="6">
        <f t="shared" si="14"/>
        <v>2.6866994074529359E-4</v>
      </c>
      <c r="F85" s="6">
        <f t="shared" si="15"/>
        <v>12.631287765614521</v>
      </c>
      <c r="G85" s="7">
        <v>1000</v>
      </c>
    </row>
    <row r="86" spans="1:7">
      <c r="A86" s="7">
        <f t="shared" si="11"/>
        <v>83</v>
      </c>
      <c r="B86" s="6">
        <f t="shared" si="12"/>
        <v>0.32570013885025156</v>
      </c>
      <c r="C86" s="6">
        <f t="shared" si="13"/>
        <v>4.5154068825526156E-3</v>
      </c>
      <c r="D86" s="6">
        <f t="shared" si="16"/>
        <v>999.51050691936859</v>
      </c>
      <c r="E86" s="6">
        <f t="shared" si="14"/>
        <v>2.257703441276308E-4</v>
      </c>
      <c r="F86" s="6">
        <f t="shared" si="15"/>
        <v>12.883913520926813</v>
      </c>
      <c r="G86" s="7">
        <v>1000</v>
      </c>
    </row>
    <row r="87" spans="1:7">
      <c r="A87" s="7">
        <f t="shared" si="11"/>
        <v>84</v>
      </c>
      <c r="B87" s="6">
        <f t="shared" si="12"/>
        <v>0.32569866670946218</v>
      </c>
      <c r="C87" s="6">
        <f t="shared" si="13"/>
        <v>3.7944139221335995E-3</v>
      </c>
      <c r="D87" s="6">
        <f t="shared" si="16"/>
        <v>999.51111402559616</v>
      </c>
      <c r="E87" s="6">
        <f t="shared" si="14"/>
        <v>1.8972069610668E-4</v>
      </c>
      <c r="F87" s="6">
        <f t="shared" si="15"/>
        <v>13.141591791345348</v>
      </c>
      <c r="G87" s="7">
        <v>1000</v>
      </c>
    </row>
    <row r="88" spans="1:7">
      <c r="A88" s="7">
        <f t="shared" si="11"/>
        <v>85</v>
      </c>
      <c r="B88" s="6">
        <f t="shared" si="12"/>
        <v>0.32569742963683418</v>
      </c>
      <c r="C88" s="6">
        <f t="shared" si="13"/>
        <v>3.1885447672202341E-3</v>
      </c>
      <c r="D88" s="6">
        <f t="shared" si="16"/>
        <v>999.51162419275886</v>
      </c>
      <c r="E88" s="6">
        <f t="shared" si="14"/>
        <v>1.5942723836101172E-4</v>
      </c>
      <c r="F88" s="6">
        <f t="shared" si="15"/>
        <v>13.404423627172255</v>
      </c>
      <c r="G88" s="7">
        <v>1000</v>
      </c>
    </row>
    <row r="89" spans="1:7">
      <c r="A89" s="7">
        <f t="shared" si="11"/>
        <v>86</v>
      </c>
      <c r="B89" s="6">
        <f t="shared" si="12"/>
        <v>0.32569639009645884</v>
      </c>
      <c r="C89" s="6">
        <f t="shared" si="13"/>
        <v>2.6794171448403376E-3</v>
      </c>
      <c r="D89" s="6">
        <f t="shared" si="16"/>
        <v>999.51205289950201</v>
      </c>
      <c r="E89" s="6">
        <f t="shared" si="14"/>
        <v>1.3397085724201689E-4</v>
      </c>
      <c r="F89" s="6">
        <f t="shared" si="15"/>
        <v>13.6725120997157</v>
      </c>
      <c r="G89" s="7">
        <v>1000</v>
      </c>
    </row>
    <row r="90" spans="1:7">
      <c r="A90" s="7">
        <f t="shared" si="11"/>
        <v>87</v>
      </c>
      <c r="B90" s="6">
        <f t="shared" si="12"/>
        <v>0.32569551654641715</v>
      </c>
      <c r="C90" s="6">
        <f t="shared" si="13"/>
        <v>2.2515839517075623E-3</v>
      </c>
      <c r="D90" s="6">
        <f t="shared" si="16"/>
        <v>999.5124131529343</v>
      </c>
      <c r="E90" s="6">
        <f t="shared" si="14"/>
        <v>1.1257919758537812E-4</v>
      </c>
      <c r="F90" s="6">
        <f t="shared" si="15"/>
        <v>13.945962341710015</v>
      </c>
      <c r="G90" s="7">
        <v>1000</v>
      </c>
    </row>
    <row r="91" spans="1:7">
      <c r="A91" s="7">
        <f t="shared" si="11"/>
        <v>88</v>
      </c>
      <c r="B91" s="6">
        <f t="shared" si="12"/>
        <v>0.32569478248155409</v>
      </c>
      <c r="C91" s="6">
        <f t="shared" si="13"/>
        <v>1.8920645842974144E-3</v>
      </c>
      <c r="D91" s="6">
        <f t="shared" si="16"/>
        <v>999.51271588326779</v>
      </c>
      <c r="E91" s="6">
        <f t="shared" si="14"/>
        <v>9.4603229214870732E-5</v>
      </c>
      <c r="F91" s="6">
        <f t="shared" si="15"/>
        <v>14.224881588544214</v>
      </c>
      <c r="G91" s="7">
        <v>1000</v>
      </c>
    </row>
    <row r="92" spans="1:7">
      <c r="A92" s="7">
        <f t="shared" si="11"/>
        <v>89</v>
      </c>
      <c r="B92" s="6">
        <f t="shared" si="12"/>
        <v>0.32569416562913844</v>
      </c>
      <c r="C92" s="6">
        <f t="shared" si="13"/>
        <v>1.5899511032254677E-3</v>
      </c>
      <c r="D92" s="6">
        <f t="shared" si="16"/>
        <v>999.51297027544433</v>
      </c>
      <c r="E92" s="6">
        <f t="shared" si="14"/>
        <v>7.9497555161273385E-5</v>
      </c>
      <c r="F92" s="6">
        <f t="shared" si="15"/>
        <v>14.509379220315099</v>
      </c>
      <c r="G92" s="7">
        <v>1000</v>
      </c>
    </row>
    <row r="93" spans="1:7">
      <c r="A93" s="7">
        <f t="shared" si="11"/>
        <v>90</v>
      </c>
      <c r="B93" s="6">
        <f t="shared" si="12"/>
        <v>0.32569364727298433</v>
      </c>
      <c r="C93" s="6">
        <f t="shared" si="13"/>
        <v>1.3360772828635032E-3</v>
      </c>
      <c r="D93" s="6">
        <f t="shared" si="16"/>
        <v>999.51318404780955</v>
      </c>
      <c r="E93" s="6">
        <f t="shared" si="14"/>
        <v>6.6803864143175166E-5</v>
      </c>
      <c r="F93" s="6">
        <f t="shared" si="15"/>
        <v>14.799566804721401</v>
      </c>
      <c r="G93" s="7">
        <v>1000</v>
      </c>
    </row>
    <row r="94" spans="1:7">
      <c r="A94" s="7">
        <f t="shared" si="11"/>
        <v>91</v>
      </c>
      <c r="B94" s="6">
        <f t="shared" si="12"/>
        <v>0.32569321168551357</v>
      </c>
      <c r="C94" s="6">
        <f t="shared" si="13"/>
        <v>1.1227405050761078E-3</v>
      </c>
      <c r="D94" s="6">
        <f t="shared" si="16"/>
        <v>999.5133636862904</v>
      </c>
      <c r="E94" s="6">
        <f t="shared" si="14"/>
        <v>5.6137025253805389E-5</v>
      </c>
      <c r="F94" s="6">
        <f t="shared" si="15"/>
        <v>15.095558140815829</v>
      </c>
      <c r="G94" s="7">
        <v>1000</v>
      </c>
    </row>
    <row r="95" spans="1:7">
      <c r="A95" s="7">
        <f t="shared" si="11"/>
        <v>92</v>
      </c>
      <c r="B95" s="6">
        <f t="shared" si="12"/>
        <v>0.32569284565051759</v>
      </c>
      <c r="C95" s="6">
        <f t="shared" si="13"/>
        <v>9.4346805925991418E-4</v>
      </c>
      <c r="D95" s="6">
        <f t="shared" si="16"/>
        <v>999.51351464117988</v>
      </c>
      <c r="E95" s="6">
        <f t="shared" si="14"/>
        <v>4.7173402962995712E-5</v>
      </c>
      <c r="F95" s="6">
        <f t="shared" si="15"/>
        <v>15.397469303632146</v>
      </c>
      <c r="G95" s="7">
        <v>1000</v>
      </c>
    </row>
    <row r="96" spans="1:7">
      <c r="A96" s="7">
        <f t="shared" si="11"/>
        <v>93</v>
      </c>
      <c r="B96" s="6">
        <f t="shared" si="12"/>
        <v>0.32569253806213222</v>
      </c>
      <c r="C96" s="6">
        <f t="shared" si="13"/>
        <v>7.9282075816371406E-4</v>
      </c>
      <c r="D96" s="6">
        <f t="shared" si="16"/>
        <v>999.51364149250116</v>
      </c>
      <c r="E96" s="6">
        <f t="shared" si="14"/>
        <v>3.9641037908185707E-5</v>
      </c>
      <c r="F96" s="6">
        <f t="shared" si="15"/>
        <v>15.705418689704789</v>
      </c>
      <c r="G96" s="7">
        <v>1000</v>
      </c>
    </row>
    <row r="97" spans="1:7">
      <c r="A97" s="7">
        <f t="shared" si="11"/>
        <v>94</v>
      </c>
      <c r="B97" s="6">
        <f t="shared" si="12"/>
        <v>0.32569227958785296</v>
      </c>
      <c r="C97" s="6">
        <f t="shared" si="13"/>
        <v>6.6622791113675364E-4</v>
      </c>
      <c r="D97" s="6">
        <f t="shared" si="16"/>
        <v>999.51374808896696</v>
      </c>
      <c r="E97" s="6">
        <f t="shared" si="14"/>
        <v>3.3311395556837685E-5</v>
      </c>
      <c r="F97" s="6">
        <f t="shared" si="15"/>
        <v>16.019527063498884</v>
      </c>
      <c r="G97" s="7">
        <v>1000</v>
      </c>
    </row>
    <row r="98" spans="1:7">
      <c r="A98" s="7">
        <f t="shared" si="11"/>
        <v>95</v>
      </c>
      <c r="B98" s="6">
        <f t="shared" si="12"/>
        <v>0.32569206238536336</v>
      </c>
      <c r="C98" s="6">
        <f t="shared" si="13"/>
        <v>5.5984864784446584E-4</v>
      </c>
      <c r="D98" s="6">
        <f t="shared" si="16"/>
        <v>999.51383766475067</v>
      </c>
      <c r="E98" s="6">
        <f t="shared" si="14"/>
        <v>2.7992432392223293E-5</v>
      </c>
      <c r="F98" s="6">
        <f t="shared" si="15"/>
        <v>16.339917604768861</v>
      </c>
      <c r="G98" s="7">
        <v>1000</v>
      </c>
    </row>
    <row r="99" spans="1:7">
      <c r="A99" s="7">
        <f t="shared" si="11"/>
        <v>96</v>
      </c>
      <c r="B99" s="6">
        <f t="shared" si="12"/>
        <v>0.32569187986458181</v>
      </c>
      <c r="C99" s="6">
        <f t="shared" si="13"/>
        <v>4.7045538497087299E-4</v>
      </c>
      <c r="D99" s="6">
        <f t="shared" si="16"/>
        <v>999.5139129376123</v>
      </c>
      <c r="E99" s="6">
        <f t="shared" si="14"/>
        <v>2.3522769248543651E-5</v>
      </c>
      <c r="F99" s="6">
        <f t="shared" si="15"/>
        <v>16.666715956864238</v>
      </c>
      <c r="G99" s="7">
        <v>1000</v>
      </c>
    </row>
    <row r="100" spans="1:7">
      <c r="A100" s="7">
        <f t="shared" si="11"/>
        <v>97</v>
      </c>
      <c r="B100" s="6">
        <f t="shared" si="12"/>
        <v>0.32569172648770622</v>
      </c>
      <c r="C100" s="6">
        <f t="shared" si="13"/>
        <v>3.9533590025113245E-4</v>
      </c>
      <c r="D100" s="6">
        <f t="shared" si="16"/>
        <v>999.51397619135639</v>
      </c>
      <c r="E100" s="6">
        <f t="shared" si="14"/>
        <v>1.9766795012556625E-5</v>
      </c>
      <c r="F100" s="6">
        <f t="shared" si="15"/>
        <v>17.000050276001524</v>
      </c>
      <c r="G100" s="7">
        <v>1000</v>
      </c>
    </row>
    <row r="101" spans="1:7">
      <c r="A101" s="7">
        <f t="shared" si="11"/>
        <v>98</v>
      </c>
      <c r="B101" s="6">
        <f t="shared" si="12"/>
        <v>0.32569159760118782</v>
      </c>
      <c r="C101" s="6">
        <f t="shared" si="13"/>
        <v>3.3221104272936503E-4</v>
      </c>
      <c r="D101" s="6">
        <f t="shared" si="16"/>
        <v>999.51402934512328</v>
      </c>
      <c r="E101" s="6">
        <f t="shared" si="14"/>
        <v>1.6610552136468252E-5</v>
      </c>
      <c r="F101" s="6">
        <f t="shared" si="15"/>
        <v>17.340051281521554</v>
      </c>
      <c r="G101" s="7">
        <v>1000</v>
      </c>
    </row>
    <row r="102" spans="1:7">
      <c r="A102" s="7">
        <f t="shared" si="11"/>
        <v>99</v>
      </c>
      <c r="B102" s="6">
        <f t="shared" si="12"/>
        <v>0.3256914892945359</v>
      </c>
      <c r="C102" s="6">
        <f t="shared" si="13"/>
        <v>2.7916558254456581E-4</v>
      </c>
      <c r="D102" s="6">
        <f t="shared" si="16"/>
        <v>999.51407401161646</v>
      </c>
      <c r="E102" s="6">
        <f t="shared" si="14"/>
        <v>1.3958279127228292E-5</v>
      </c>
      <c r="F102" s="6">
        <f t="shared" si="15"/>
        <v>17.686852307151984</v>
      </c>
      <c r="G102" s="7">
        <v>1000</v>
      </c>
    </row>
    <row r="103" spans="1:7">
      <c r="A103" s="7">
        <f t="shared" si="11"/>
        <v>100</v>
      </c>
      <c r="B103" s="6">
        <f t="shared" si="12"/>
        <v>0.32569139828166871</v>
      </c>
      <c r="C103" s="6">
        <f t="shared" si="13"/>
        <v>2.345901022046412E-4</v>
      </c>
      <c r="D103" s="6">
        <f t="shared" si="16"/>
        <v>999.51411154603284</v>
      </c>
      <c r="E103" s="6">
        <f t="shared" si="14"/>
        <v>1.172950511023206E-5</v>
      </c>
      <c r="F103" s="6">
        <f t="shared" si="15"/>
        <v>18.040589353295022</v>
      </c>
      <c r="G103" s="7">
        <v>1000</v>
      </c>
    </row>
    <row r="104" spans="1:7">
      <c r="A104" s="7"/>
      <c r="C104" s="6"/>
      <c r="D104" s="6"/>
      <c r="E104" s="6"/>
    </row>
    <row r="105" spans="1:7">
      <c r="A105" s="7"/>
      <c r="C105" s="6"/>
      <c r="D105" s="6"/>
      <c r="E105" s="6"/>
    </row>
    <row r="106" spans="1:7">
      <c r="A106" s="7"/>
      <c r="C106" s="6"/>
      <c r="D106" s="6"/>
      <c r="E106" s="6"/>
    </row>
    <row r="107" spans="1:7">
      <c r="A107" s="7"/>
      <c r="C107" s="6"/>
      <c r="D107" s="6"/>
      <c r="E107" s="6"/>
    </row>
    <row r="108" spans="1:7">
      <c r="A108" s="7"/>
      <c r="C108" s="6"/>
      <c r="D108" s="6"/>
      <c r="E108" s="6"/>
    </row>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2D316-21ED-49AF-A373-77C61AF606ED}">
  <dimension ref="A1:EC110"/>
  <sheetViews>
    <sheetView zoomScale="71" zoomScaleNormal="71" workbookViewId="0">
      <pane ySplit="2" topLeftCell="A3" activePane="bottomLeft" state="frozen"/>
      <selection pane="bottomLeft" activeCell="N15" sqref="N15"/>
    </sheetView>
  </sheetViews>
  <sheetFormatPr baseColWidth="10" defaultColWidth="11" defaultRowHeight="16"/>
  <cols>
    <col min="1" max="1" width="7.6640625" style="5" customWidth="1"/>
    <col min="2" max="2" width="9" style="6" customWidth="1"/>
    <col min="3" max="4" width="7.5" style="5" customWidth="1"/>
    <col min="5" max="5" width="6" style="5" customWidth="1"/>
    <col min="6" max="9" width="6" customWidth="1"/>
    <col min="10" max="10" width="11" style="5"/>
    <col min="11" max="11" width="2.5" customWidth="1"/>
    <col min="12" max="12" width="47.1640625" customWidth="1"/>
    <col min="13" max="13" width="7.6640625" customWidth="1"/>
    <col min="14" max="14" width="95.83203125" customWidth="1"/>
    <col min="15" max="15" width="116" style="14" customWidth="1"/>
    <col min="17" max="17" width="7.6640625" style="5" customWidth="1"/>
    <col min="18" max="18" width="9" style="6" customWidth="1"/>
    <col min="19" max="20" width="7.5" style="5" customWidth="1"/>
    <col min="21" max="21" width="6" style="5" customWidth="1"/>
    <col min="22" max="22" width="6" customWidth="1"/>
    <col min="23" max="23" width="11" style="5"/>
    <col min="24" max="24" width="2.5" customWidth="1"/>
    <col min="25" max="25" width="47.1640625" customWidth="1"/>
    <col min="26" max="26" width="7.6640625" customWidth="1"/>
    <col min="27" max="27" width="39" customWidth="1"/>
    <col min="28" max="28" width="116" style="14" customWidth="1"/>
    <col min="32" max="32" width="7.6640625" style="5" customWidth="1"/>
    <col min="33" max="33" width="20.1640625" style="6" bestFit="1" customWidth="1"/>
    <col min="34" max="34" width="26.83203125" style="5" bestFit="1" customWidth="1"/>
    <col min="35" max="35" width="11.6640625" style="5" bestFit="1" customWidth="1"/>
    <col min="36" max="36" width="6" style="5" customWidth="1"/>
    <col min="37" max="37" width="6" customWidth="1"/>
    <col min="38" max="38" width="11" style="5"/>
    <col min="39" max="39" width="2.5" customWidth="1"/>
    <col min="40" max="40" width="47.1640625" customWidth="1"/>
    <col min="41" max="42" width="7.6640625" customWidth="1"/>
    <col min="43" max="43" width="39" customWidth="1"/>
    <col min="44" max="44" width="116" style="14" customWidth="1"/>
    <col min="46" max="46" width="7.6640625" style="5" customWidth="1"/>
    <col min="47" max="47" width="9" style="6" customWidth="1"/>
    <col min="48" max="49" width="7.5" style="5" customWidth="1"/>
    <col min="50" max="50" width="6" style="5" customWidth="1"/>
    <col min="51" max="51" width="6" customWidth="1"/>
    <col min="52" max="52" width="11" style="5"/>
    <col min="53" max="53" width="2.5" customWidth="1"/>
    <col min="54" max="54" width="47.1640625" customWidth="1"/>
    <col min="55" max="56" width="7.6640625" customWidth="1"/>
    <col min="57" max="57" width="39" customWidth="1"/>
    <col min="58" max="58" width="116" style="14" customWidth="1"/>
    <col min="60" max="60" width="7.6640625" style="5" customWidth="1"/>
    <col min="61" max="61" width="9" style="6" customWidth="1"/>
    <col min="62" max="63" width="7.5" style="5" customWidth="1"/>
    <col min="64" max="64" width="6" style="5" customWidth="1"/>
    <col min="65" max="65" width="6" customWidth="1"/>
    <col min="66" max="66" width="11" style="5"/>
    <col min="67" max="67" width="2.5" customWidth="1"/>
    <col min="68" max="68" width="47.1640625" customWidth="1"/>
    <col min="69" max="70" width="7.6640625" customWidth="1"/>
    <col min="71" max="71" width="39" customWidth="1"/>
    <col min="72" max="72" width="116" style="14" customWidth="1"/>
    <col min="74" max="74" width="7.6640625" style="5" customWidth="1"/>
    <col min="75" max="75" width="28.1640625" style="6" bestFit="1" customWidth="1"/>
    <col min="76" max="76" width="35" style="5" bestFit="1" customWidth="1"/>
    <col min="77" max="77" width="11.83203125" style="5" bestFit="1" customWidth="1"/>
    <col min="78" max="78" width="6" style="5" customWidth="1"/>
    <col min="79" max="79" width="6" customWidth="1"/>
    <col min="80" max="80" width="11" style="5"/>
    <col min="81" max="81" width="2.5" customWidth="1"/>
    <col min="82" max="82" width="47.1640625" customWidth="1"/>
    <col min="83" max="84" width="7.6640625" customWidth="1"/>
    <col min="85" max="85" width="39" customWidth="1"/>
    <col min="86" max="86" width="116" style="14" customWidth="1"/>
    <col min="89" max="89" width="7.6640625" style="5" customWidth="1"/>
    <col min="90" max="90" width="9" style="6" customWidth="1"/>
    <col min="91" max="92" width="7.5" style="5" customWidth="1"/>
    <col min="93" max="93" width="6" style="5" customWidth="1"/>
    <col min="94" max="94" width="6" customWidth="1"/>
    <col min="95" max="95" width="11" style="5"/>
    <col min="96" max="96" width="2.5" customWidth="1"/>
    <col min="97" max="97" width="47.1640625" customWidth="1"/>
    <col min="98" max="99" width="7.6640625" customWidth="1"/>
    <col min="100" max="100" width="39" customWidth="1"/>
    <col min="101" max="101" width="116" style="14" customWidth="1"/>
    <col min="105" max="105" width="7.6640625" style="5" customWidth="1"/>
    <col min="106" max="106" width="9" style="6" customWidth="1"/>
    <col min="107" max="108" width="7.5" style="5" customWidth="1"/>
    <col min="109" max="109" width="6" style="5" customWidth="1"/>
    <col min="110" max="110" width="6" customWidth="1"/>
    <col min="111" max="111" width="11" style="5"/>
    <col min="112" max="112" width="2.5" customWidth="1"/>
    <col min="113" max="113" width="47.1640625" customWidth="1"/>
    <col min="114" max="115" width="7.6640625" customWidth="1"/>
    <col min="116" max="116" width="39" customWidth="1"/>
    <col min="117" max="117" width="116" style="14" customWidth="1"/>
    <col min="119" max="119" width="7.6640625" style="5" customWidth="1"/>
    <col min="120" max="120" width="9" style="6" customWidth="1"/>
    <col min="121" max="122" width="7.5" style="5" customWidth="1"/>
    <col min="123" max="123" width="6" style="5" customWidth="1"/>
    <col min="124" max="124" width="6" customWidth="1"/>
    <col min="125" max="125" width="11" style="5"/>
    <col min="126" max="126" width="2.5" customWidth="1"/>
    <col min="127" max="127" width="47.1640625" customWidth="1"/>
    <col min="128" max="131" width="7.6640625" customWidth="1"/>
    <col min="132" max="132" width="39" customWidth="1"/>
    <col min="133" max="133" width="116" style="14" customWidth="1"/>
  </cols>
  <sheetData>
    <row r="1" spans="1:133" s="17" customFormat="1" ht="39">
      <c r="A1" s="73" t="s">
        <v>52</v>
      </c>
      <c r="B1" s="73"/>
      <c r="C1" s="73"/>
      <c r="D1" s="73"/>
      <c r="E1" s="73"/>
      <c r="F1" s="73"/>
      <c r="G1" s="73"/>
      <c r="H1" s="73"/>
      <c r="I1" s="73"/>
      <c r="J1" s="73"/>
      <c r="K1" s="73"/>
      <c r="L1" s="73"/>
      <c r="M1" s="73"/>
      <c r="N1" s="73"/>
      <c r="O1" s="15"/>
      <c r="P1" s="16"/>
      <c r="Q1" s="73" t="s">
        <v>54</v>
      </c>
      <c r="R1" s="73"/>
      <c r="S1" s="73"/>
      <c r="T1" s="73"/>
      <c r="U1" s="73"/>
      <c r="V1" s="73"/>
      <c r="W1" s="73"/>
      <c r="X1" s="73"/>
      <c r="Y1" s="73"/>
      <c r="Z1" s="73"/>
      <c r="AA1" s="73"/>
      <c r="AB1" s="15"/>
      <c r="AF1" s="73" t="s">
        <v>55</v>
      </c>
      <c r="AG1" s="73"/>
      <c r="AH1" s="73"/>
      <c r="AI1" s="73"/>
      <c r="AJ1" s="73"/>
      <c r="AK1" s="73"/>
      <c r="AL1" s="73"/>
      <c r="AM1" s="73"/>
      <c r="AN1" s="73"/>
      <c r="AO1" s="73"/>
      <c r="AP1" s="73"/>
      <c r="AQ1" s="73"/>
      <c r="AR1" s="15"/>
      <c r="AT1" s="73" t="s">
        <v>61</v>
      </c>
      <c r="AU1" s="73"/>
      <c r="AV1" s="73"/>
      <c r="AW1" s="73"/>
      <c r="AX1" s="73"/>
      <c r="AY1" s="73"/>
      <c r="AZ1" s="73"/>
      <c r="BA1" s="73"/>
      <c r="BB1" s="73"/>
      <c r="BC1" s="73"/>
      <c r="BD1" s="73"/>
      <c r="BE1" s="73"/>
      <c r="BF1" s="15"/>
      <c r="BH1" s="73" t="s">
        <v>64</v>
      </c>
      <c r="BI1" s="73"/>
      <c r="BJ1" s="73"/>
      <c r="BK1" s="73"/>
      <c r="BL1" s="73"/>
      <c r="BM1" s="73"/>
      <c r="BN1" s="73"/>
      <c r="BO1" s="73"/>
      <c r="BP1" s="73"/>
      <c r="BQ1" s="73"/>
      <c r="BR1" s="73"/>
      <c r="BS1" s="73"/>
      <c r="BT1" s="15"/>
      <c r="BV1" s="73" t="s">
        <v>65</v>
      </c>
      <c r="BW1" s="73"/>
      <c r="BX1" s="73"/>
      <c r="BY1" s="73"/>
      <c r="BZ1" s="73"/>
      <c r="CA1" s="73"/>
      <c r="CB1" s="73"/>
      <c r="CC1" s="73"/>
      <c r="CD1" s="73"/>
      <c r="CE1" s="73"/>
      <c r="CF1" s="73"/>
      <c r="CG1" s="73"/>
      <c r="CH1" s="15"/>
      <c r="CK1" s="73" t="s">
        <v>66</v>
      </c>
      <c r="CL1" s="73"/>
      <c r="CM1" s="73"/>
      <c r="CN1" s="73"/>
      <c r="CO1" s="73"/>
      <c r="CP1" s="73"/>
      <c r="CQ1" s="73"/>
      <c r="CR1" s="73"/>
      <c r="CS1" s="73"/>
      <c r="CT1" s="73"/>
      <c r="CU1" s="73"/>
      <c r="CV1" s="73"/>
      <c r="CW1" s="15"/>
      <c r="DA1" s="18" t="s">
        <v>70</v>
      </c>
      <c r="DB1" s="18"/>
      <c r="DC1" s="18"/>
      <c r="DD1" s="18"/>
      <c r="DE1" s="18"/>
      <c r="DF1" s="18"/>
      <c r="DG1" s="18"/>
      <c r="DH1" s="18"/>
      <c r="DI1" s="18"/>
      <c r="DJ1" s="18"/>
      <c r="DK1" s="18"/>
      <c r="DL1" s="18"/>
      <c r="DM1" s="15"/>
      <c r="DO1" s="18" t="s">
        <v>71</v>
      </c>
      <c r="DP1" s="18"/>
      <c r="DQ1" s="18"/>
      <c r="DR1" s="18"/>
      <c r="DS1" s="18"/>
      <c r="DT1" s="18"/>
      <c r="DU1" s="18"/>
      <c r="DV1" s="18"/>
      <c r="DW1" s="18"/>
      <c r="DX1" s="18"/>
      <c r="DY1" s="18"/>
      <c r="DZ1" s="18"/>
      <c r="EA1" s="18"/>
      <c r="EB1" s="18"/>
      <c r="EC1" s="15"/>
    </row>
    <row r="2" spans="1:133">
      <c r="A2" s="3" t="s">
        <v>35</v>
      </c>
      <c r="L2" s="3" t="s">
        <v>31</v>
      </c>
      <c r="M2" s="3"/>
      <c r="N2" s="3" t="s">
        <v>48</v>
      </c>
      <c r="O2" s="13" t="s">
        <v>37</v>
      </c>
      <c r="Q2" s="3" t="s">
        <v>35</v>
      </c>
      <c r="Y2" s="3" t="s">
        <v>31</v>
      </c>
      <c r="Z2" s="3"/>
      <c r="AA2" s="3" t="s">
        <v>48</v>
      </c>
      <c r="AB2" s="13" t="s">
        <v>37</v>
      </c>
      <c r="AF2" s="3" t="s">
        <v>35</v>
      </c>
      <c r="AN2" s="3" t="s">
        <v>31</v>
      </c>
      <c r="AO2" s="3"/>
      <c r="AP2" s="3"/>
      <c r="AQ2" s="3" t="s">
        <v>48</v>
      </c>
      <c r="AR2" s="13" t="s">
        <v>37</v>
      </c>
      <c r="AT2" s="3" t="s">
        <v>35</v>
      </c>
      <c r="BB2" s="3" t="s">
        <v>31</v>
      </c>
      <c r="BC2" s="3"/>
      <c r="BD2" s="3"/>
      <c r="BE2" s="3" t="s">
        <v>48</v>
      </c>
      <c r="BF2" s="13" t="s">
        <v>37</v>
      </c>
      <c r="BH2" s="3" t="s">
        <v>35</v>
      </c>
      <c r="BP2" s="3" t="s">
        <v>31</v>
      </c>
      <c r="BQ2" s="3"/>
      <c r="BR2" s="3"/>
      <c r="BS2" s="3" t="s">
        <v>48</v>
      </c>
      <c r="BT2" s="13" t="s">
        <v>37</v>
      </c>
      <c r="BV2" s="3" t="s">
        <v>35</v>
      </c>
      <c r="CD2" s="3" t="s">
        <v>31</v>
      </c>
      <c r="CE2" s="3"/>
      <c r="CF2" s="3"/>
      <c r="CG2" s="3" t="s">
        <v>48</v>
      </c>
      <c r="CH2" s="13" t="s">
        <v>37</v>
      </c>
      <c r="CK2" s="3" t="s">
        <v>35</v>
      </c>
      <c r="CS2" s="3" t="s">
        <v>31</v>
      </c>
      <c r="CT2" s="3"/>
      <c r="CU2" s="3"/>
      <c r="CV2" s="3" t="s">
        <v>48</v>
      </c>
      <c r="CW2" s="13" t="s">
        <v>37</v>
      </c>
      <c r="DA2" s="3" t="s">
        <v>35</v>
      </c>
      <c r="DI2" s="3" t="s">
        <v>31</v>
      </c>
      <c r="DJ2" s="3"/>
      <c r="DK2" s="3"/>
      <c r="DL2" s="3" t="s">
        <v>48</v>
      </c>
      <c r="DM2" s="13" t="s">
        <v>37</v>
      </c>
      <c r="DO2" s="3" t="s">
        <v>35</v>
      </c>
      <c r="DW2" s="3" t="s">
        <v>31</v>
      </c>
      <c r="DX2" s="3"/>
      <c r="DY2" s="3" t="s">
        <v>72</v>
      </c>
      <c r="DZ2" s="3" t="s">
        <v>73</v>
      </c>
      <c r="EA2" s="3"/>
      <c r="EB2" s="3" t="s">
        <v>48</v>
      </c>
      <c r="EC2" s="13" t="s">
        <v>37</v>
      </c>
    </row>
    <row r="3" spans="1:133" ht="138" customHeight="1">
      <c r="A3" s="9" t="s">
        <v>21</v>
      </c>
      <c r="B3" s="9" t="s">
        <v>22</v>
      </c>
      <c r="C3" s="10" t="s">
        <v>23</v>
      </c>
      <c r="D3" s="10" t="s">
        <v>24</v>
      </c>
      <c r="E3" s="10" t="s">
        <v>25</v>
      </c>
      <c r="F3" s="10" t="s">
        <v>27</v>
      </c>
      <c r="G3" s="10" t="s">
        <v>78</v>
      </c>
      <c r="H3" s="10" t="s">
        <v>27</v>
      </c>
      <c r="I3" s="10" t="s">
        <v>78</v>
      </c>
      <c r="J3" s="10" t="s">
        <v>28</v>
      </c>
      <c r="L3" t="s">
        <v>50</v>
      </c>
      <c r="M3">
        <v>999</v>
      </c>
      <c r="N3" s="2" t="s">
        <v>49</v>
      </c>
      <c r="Q3" s="9" t="s">
        <v>21</v>
      </c>
      <c r="R3" s="9" t="s">
        <v>22</v>
      </c>
      <c r="S3" s="10" t="s">
        <v>23</v>
      </c>
      <c r="T3" s="10" t="s">
        <v>24</v>
      </c>
      <c r="U3" s="10" t="s">
        <v>25</v>
      </c>
      <c r="V3" s="10" t="s">
        <v>27</v>
      </c>
      <c r="W3" s="10" t="s">
        <v>28</v>
      </c>
      <c r="Y3" t="s">
        <v>50</v>
      </c>
      <c r="Z3">
        <v>999</v>
      </c>
      <c r="AA3" s="2"/>
      <c r="AF3" s="9" t="s">
        <v>21</v>
      </c>
      <c r="AG3" s="9" t="s">
        <v>22</v>
      </c>
      <c r="AH3" s="10" t="s">
        <v>23</v>
      </c>
      <c r="AI3" s="10" t="s">
        <v>24</v>
      </c>
      <c r="AJ3" s="10" t="s">
        <v>25</v>
      </c>
      <c r="AK3" s="10" t="s">
        <v>27</v>
      </c>
      <c r="AL3" s="10" t="s">
        <v>28</v>
      </c>
      <c r="AN3" t="s">
        <v>50</v>
      </c>
      <c r="AO3">
        <v>999</v>
      </c>
      <c r="AQ3" s="2"/>
      <c r="AT3" s="9" t="s">
        <v>21</v>
      </c>
      <c r="AU3" s="9" t="s">
        <v>22</v>
      </c>
      <c r="AV3" s="10" t="s">
        <v>23</v>
      </c>
      <c r="AW3" s="10" t="s">
        <v>24</v>
      </c>
      <c r="AX3" s="10" t="s">
        <v>25</v>
      </c>
      <c r="AY3" s="10" t="s">
        <v>27</v>
      </c>
      <c r="AZ3" s="10" t="s">
        <v>28</v>
      </c>
      <c r="BB3" t="s">
        <v>50</v>
      </c>
      <c r="BC3">
        <v>999</v>
      </c>
      <c r="BE3" s="2"/>
      <c r="BH3" s="9" t="s">
        <v>21</v>
      </c>
      <c r="BI3" s="9" t="s">
        <v>22</v>
      </c>
      <c r="BJ3" s="10" t="s">
        <v>23</v>
      </c>
      <c r="BK3" s="10" t="s">
        <v>24</v>
      </c>
      <c r="BL3" s="10" t="s">
        <v>25</v>
      </c>
      <c r="BM3" s="10" t="s">
        <v>27</v>
      </c>
      <c r="BN3" s="10" t="s">
        <v>28</v>
      </c>
      <c r="BP3" t="s">
        <v>50</v>
      </c>
      <c r="BQ3">
        <v>999</v>
      </c>
      <c r="BS3" s="2"/>
      <c r="BV3" s="9" t="s">
        <v>21</v>
      </c>
      <c r="BW3" s="9" t="s">
        <v>22</v>
      </c>
      <c r="BX3" s="10" t="s">
        <v>23</v>
      </c>
      <c r="BY3" s="10" t="s">
        <v>24</v>
      </c>
      <c r="BZ3" s="10" t="s">
        <v>25</v>
      </c>
      <c r="CA3" s="10" t="s">
        <v>27</v>
      </c>
      <c r="CB3" s="10" t="s">
        <v>28</v>
      </c>
      <c r="CD3" t="s">
        <v>50</v>
      </c>
      <c r="CE3">
        <v>999</v>
      </c>
      <c r="CG3" s="2"/>
      <c r="CK3" s="9" t="s">
        <v>21</v>
      </c>
      <c r="CL3" s="9" t="s">
        <v>22</v>
      </c>
      <c r="CM3" s="10" t="s">
        <v>23</v>
      </c>
      <c r="CN3" s="10" t="s">
        <v>24</v>
      </c>
      <c r="CO3" s="10" t="s">
        <v>25</v>
      </c>
      <c r="CP3" s="10" t="s">
        <v>27</v>
      </c>
      <c r="CQ3" s="10" t="s">
        <v>28</v>
      </c>
      <c r="CS3" t="s">
        <v>50</v>
      </c>
      <c r="CT3">
        <v>999</v>
      </c>
      <c r="CV3" s="2"/>
      <c r="DA3" s="9" t="s">
        <v>21</v>
      </c>
      <c r="DB3" s="9" t="s">
        <v>22</v>
      </c>
      <c r="DC3" s="10" t="s">
        <v>23</v>
      </c>
      <c r="DD3" s="10" t="s">
        <v>24</v>
      </c>
      <c r="DE3" s="10" t="s">
        <v>25</v>
      </c>
      <c r="DF3" s="10" t="s">
        <v>27</v>
      </c>
      <c r="DG3" s="10" t="s">
        <v>28</v>
      </c>
      <c r="DI3" t="s">
        <v>50</v>
      </c>
      <c r="DJ3">
        <v>999</v>
      </c>
      <c r="DL3" s="2"/>
      <c r="DO3" s="9" t="s">
        <v>21</v>
      </c>
      <c r="DP3" s="9" t="s">
        <v>22</v>
      </c>
      <c r="DQ3" s="10" t="s">
        <v>23</v>
      </c>
      <c r="DR3" s="10" t="s">
        <v>24</v>
      </c>
      <c r="DS3" s="10" t="s">
        <v>25</v>
      </c>
      <c r="DT3" s="10" t="s">
        <v>27</v>
      </c>
      <c r="DU3" s="10" t="s">
        <v>28</v>
      </c>
      <c r="DW3" t="s">
        <v>50</v>
      </c>
      <c r="DX3">
        <v>999</v>
      </c>
      <c r="EB3" s="2"/>
    </row>
    <row r="4" spans="1:133" ht="34">
      <c r="A4" s="9"/>
      <c r="B4" s="9"/>
      <c r="C4" s="10"/>
      <c r="D4" s="10"/>
      <c r="E4" s="10"/>
      <c r="F4" s="10"/>
      <c r="G4" s="10"/>
      <c r="H4" s="10"/>
      <c r="I4" s="10"/>
      <c r="J4" s="10"/>
      <c r="L4" t="s">
        <v>62</v>
      </c>
      <c r="M4">
        <v>0</v>
      </c>
      <c r="N4" s="2" t="s">
        <v>58</v>
      </c>
      <c r="Q4" s="9"/>
      <c r="R4" s="9"/>
      <c r="S4" s="10"/>
      <c r="T4" s="10"/>
      <c r="U4" s="10"/>
      <c r="V4" s="10"/>
      <c r="W4" s="10"/>
      <c r="Y4" t="s">
        <v>62</v>
      </c>
      <c r="Z4">
        <v>0</v>
      </c>
      <c r="AA4" s="2" t="s">
        <v>58</v>
      </c>
      <c r="AF4" s="9"/>
      <c r="AG4" s="9"/>
      <c r="AH4" s="10"/>
      <c r="AI4" s="10"/>
      <c r="AJ4" s="10"/>
      <c r="AK4" s="10"/>
      <c r="AL4" s="10"/>
      <c r="AN4" t="s">
        <v>62</v>
      </c>
      <c r="AO4">
        <v>0</v>
      </c>
      <c r="AQ4" s="2" t="s">
        <v>58</v>
      </c>
      <c r="AT4" s="9"/>
      <c r="AU4" s="9"/>
      <c r="AV4" s="10"/>
      <c r="AW4" s="10"/>
      <c r="AX4" s="10"/>
      <c r="AY4" s="10"/>
      <c r="AZ4" s="10"/>
      <c r="BB4" t="s">
        <v>62</v>
      </c>
      <c r="BC4">
        <v>50</v>
      </c>
      <c r="BE4" s="2" t="s">
        <v>68</v>
      </c>
      <c r="BH4" s="9"/>
      <c r="BI4" s="9"/>
      <c r="BJ4" s="10"/>
      <c r="BK4" s="10"/>
      <c r="BL4" s="10"/>
      <c r="BM4" s="10"/>
      <c r="BN4" s="10"/>
      <c r="BP4" t="s">
        <v>62</v>
      </c>
      <c r="BQ4">
        <v>0</v>
      </c>
      <c r="BS4" s="2" t="s">
        <v>60</v>
      </c>
      <c r="BV4" s="9"/>
      <c r="BW4" s="9"/>
      <c r="BX4" s="10"/>
      <c r="BY4" s="10"/>
      <c r="BZ4" s="10"/>
      <c r="CA4" s="10"/>
      <c r="CB4" s="10"/>
      <c r="CD4" t="s">
        <v>62</v>
      </c>
      <c r="CE4">
        <v>0</v>
      </c>
      <c r="CG4" s="2" t="s">
        <v>60</v>
      </c>
      <c r="CK4" s="9"/>
      <c r="CL4" s="9"/>
      <c r="CM4" s="10"/>
      <c r="CN4" s="10"/>
      <c r="CO4" s="10"/>
      <c r="CP4" s="10"/>
      <c r="CQ4" s="10"/>
      <c r="CS4" t="s">
        <v>62</v>
      </c>
      <c r="CT4">
        <v>0</v>
      </c>
      <c r="CV4" s="2" t="s">
        <v>60</v>
      </c>
      <c r="DA4" s="9"/>
      <c r="DB4" s="9"/>
      <c r="DC4" s="10"/>
      <c r="DD4" s="10"/>
      <c r="DE4" s="10"/>
      <c r="DF4" s="10"/>
      <c r="DG4" s="10"/>
      <c r="DI4" t="s">
        <v>62</v>
      </c>
      <c r="DJ4">
        <v>50</v>
      </c>
      <c r="DL4" s="2" t="s">
        <v>60</v>
      </c>
      <c r="DO4" s="9"/>
      <c r="DP4" s="9"/>
      <c r="DQ4" s="10"/>
      <c r="DR4" s="10"/>
      <c r="DS4" s="10"/>
      <c r="DT4" s="10"/>
      <c r="DU4" s="10"/>
      <c r="DW4" t="s">
        <v>62</v>
      </c>
      <c r="DX4" s="19">
        <v>50</v>
      </c>
      <c r="DY4" s="20"/>
      <c r="DZ4" s="20"/>
      <c r="EB4" s="2" t="s">
        <v>75</v>
      </c>
    </row>
    <row r="5" spans="1:133">
      <c r="A5" s="3" t="s">
        <v>12</v>
      </c>
      <c r="B5" s="4" t="s">
        <v>13</v>
      </c>
      <c r="C5" s="3" t="s">
        <v>14</v>
      </c>
      <c r="D5" s="3" t="s">
        <v>15</v>
      </c>
      <c r="E5" s="3" t="s">
        <v>26</v>
      </c>
      <c r="F5" s="3" t="s">
        <v>17</v>
      </c>
      <c r="G5" s="3" t="s">
        <v>79</v>
      </c>
      <c r="H5" s="3" t="s">
        <v>86</v>
      </c>
      <c r="I5" s="3" t="s">
        <v>87</v>
      </c>
      <c r="J5" s="3" t="s">
        <v>11</v>
      </c>
      <c r="L5" t="s">
        <v>5</v>
      </c>
      <c r="M5">
        <v>1</v>
      </c>
      <c r="Q5" s="3" t="s">
        <v>12</v>
      </c>
      <c r="R5" s="4" t="s">
        <v>13</v>
      </c>
      <c r="S5" s="3" t="s">
        <v>14</v>
      </c>
      <c r="T5" s="3" t="s">
        <v>15</v>
      </c>
      <c r="U5" s="3" t="s">
        <v>26</v>
      </c>
      <c r="V5" s="3" t="s">
        <v>17</v>
      </c>
      <c r="W5" s="3" t="s">
        <v>11</v>
      </c>
      <c r="Y5" t="s">
        <v>5</v>
      </c>
      <c r="Z5">
        <v>1</v>
      </c>
      <c r="AF5" s="3" t="s">
        <v>12</v>
      </c>
      <c r="AG5" s="4" t="s">
        <v>13</v>
      </c>
      <c r="AH5" s="3" t="s">
        <v>14</v>
      </c>
      <c r="AI5" s="3" t="s">
        <v>15</v>
      </c>
      <c r="AJ5" s="3" t="s">
        <v>26</v>
      </c>
      <c r="AK5" s="3" t="s">
        <v>17</v>
      </c>
      <c r="AL5" s="3" t="s">
        <v>11</v>
      </c>
      <c r="AN5" t="s">
        <v>5</v>
      </c>
      <c r="AO5">
        <v>1</v>
      </c>
      <c r="AT5" s="3" t="s">
        <v>12</v>
      </c>
      <c r="AU5" s="4" t="s">
        <v>13</v>
      </c>
      <c r="AV5" s="3" t="s">
        <v>14</v>
      </c>
      <c r="AW5" s="3" t="s">
        <v>15</v>
      </c>
      <c r="AX5" s="3" t="s">
        <v>26</v>
      </c>
      <c r="AY5" s="3" t="s">
        <v>17</v>
      </c>
      <c r="AZ5" s="3" t="s">
        <v>11</v>
      </c>
      <c r="BB5" t="s">
        <v>5</v>
      </c>
      <c r="BC5">
        <v>1</v>
      </c>
      <c r="BH5" s="3" t="s">
        <v>12</v>
      </c>
      <c r="BI5" s="4" t="s">
        <v>13</v>
      </c>
      <c r="BJ5" s="3" t="s">
        <v>14</v>
      </c>
      <c r="BK5" s="3" t="s">
        <v>15</v>
      </c>
      <c r="BL5" s="3" t="s">
        <v>26</v>
      </c>
      <c r="BM5" s="3" t="s">
        <v>17</v>
      </c>
      <c r="BN5" s="3" t="s">
        <v>11</v>
      </c>
      <c r="BP5" t="s">
        <v>5</v>
      </c>
      <c r="BQ5">
        <v>1</v>
      </c>
      <c r="BV5" s="3" t="s">
        <v>12</v>
      </c>
      <c r="BW5" s="4" t="s">
        <v>13</v>
      </c>
      <c r="BX5" s="3" t="s">
        <v>14</v>
      </c>
      <c r="BY5" s="3" t="s">
        <v>15</v>
      </c>
      <c r="BZ5" s="3" t="s">
        <v>26</v>
      </c>
      <c r="CA5" s="3" t="s">
        <v>17</v>
      </c>
      <c r="CB5" s="3" t="s">
        <v>11</v>
      </c>
      <c r="CD5" t="s">
        <v>5</v>
      </c>
      <c r="CE5">
        <v>1</v>
      </c>
      <c r="CK5" s="3" t="s">
        <v>12</v>
      </c>
      <c r="CL5" s="4" t="s">
        <v>13</v>
      </c>
      <c r="CM5" s="3" t="s">
        <v>14</v>
      </c>
      <c r="CN5" s="3" t="s">
        <v>15</v>
      </c>
      <c r="CO5" s="3" t="s">
        <v>26</v>
      </c>
      <c r="CP5" s="3" t="s">
        <v>17</v>
      </c>
      <c r="CQ5" s="3" t="s">
        <v>11</v>
      </c>
      <c r="CS5" t="s">
        <v>5</v>
      </c>
      <c r="CT5">
        <v>1</v>
      </c>
      <c r="DA5" s="3" t="s">
        <v>12</v>
      </c>
      <c r="DB5" s="4" t="s">
        <v>13</v>
      </c>
      <c r="DC5" s="3" t="s">
        <v>14</v>
      </c>
      <c r="DD5" s="3" t="s">
        <v>15</v>
      </c>
      <c r="DE5" s="3" t="s">
        <v>26</v>
      </c>
      <c r="DF5" s="3" t="s">
        <v>17</v>
      </c>
      <c r="DG5" s="3" t="s">
        <v>11</v>
      </c>
      <c r="DI5" t="s">
        <v>5</v>
      </c>
      <c r="DJ5">
        <v>1</v>
      </c>
      <c r="DO5" s="3" t="s">
        <v>12</v>
      </c>
      <c r="DP5" s="4" t="s">
        <v>13</v>
      </c>
      <c r="DQ5" s="3" t="s">
        <v>14</v>
      </c>
      <c r="DR5" s="3" t="s">
        <v>15</v>
      </c>
      <c r="DS5" s="3" t="s">
        <v>26</v>
      </c>
      <c r="DT5" s="3" t="s">
        <v>17</v>
      </c>
      <c r="DU5" s="3" t="s">
        <v>11</v>
      </c>
      <c r="DW5" t="s">
        <v>5</v>
      </c>
      <c r="DX5">
        <v>1</v>
      </c>
    </row>
    <row r="6" spans="1:133" ht="137">
      <c r="A6" s="7">
        <v>1</v>
      </c>
      <c r="B6" s="6">
        <v>999</v>
      </c>
      <c r="C6" s="6">
        <v>1</v>
      </c>
      <c r="D6" s="6">
        <v>0</v>
      </c>
      <c r="E6" s="6">
        <f>C6*M34</f>
        <v>0.05</v>
      </c>
      <c r="F6" s="6">
        <f>M32</f>
        <v>2.54</v>
      </c>
      <c r="G6" s="6">
        <f>F6-((1-M$35)*M$32)</f>
        <v>0.254</v>
      </c>
      <c r="H6" s="6">
        <f>M$32</f>
        <v>2.54</v>
      </c>
      <c r="I6" s="6">
        <f>H6-((1-M$35)*M$32)</f>
        <v>0.254</v>
      </c>
      <c r="J6" s="6">
        <f>M10</f>
        <v>1000</v>
      </c>
      <c r="L6" s="11" t="s">
        <v>7</v>
      </c>
      <c r="M6" s="11">
        <v>0.5</v>
      </c>
      <c r="N6" s="2" t="s">
        <v>53</v>
      </c>
      <c r="Q6" s="7">
        <v>1</v>
      </c>
      <c r="R6" s="6">
        <v>999</v>
      </c>
      <c r="S6" s="6">
        <v>1</v>
      </c>
      <c r="T6" s="6">
        <v>0</v>
      </c>
      <c r="U6" s="6">
        <f>S6*Z34</f>
        <v>0.05</v>
      </c>
      <c r="V6" s="6">
        <v>2.54</v>
      </c>
      <c r="W6" s="6">
        <f>Z10</f>
        <v>1000</v>
      </c>
      <c r="Y6" s="11" t="s">
        <v>7</v>
      </c>
      <c r="Z6" s="11">
        <v>0.25</v>
      </c>
      <c r="AA6" s="2"/>
      <c r="AF6" s="7">
        <v>1</v>
      </c>
      <c r="AG6" s="6">
        <v>999</v>
      </c>
      <c r="AH6" s="6">
        <v>1</v>
      </c>
      <c r="AI6" s="6">
        <v>0</v>
      </c>
      <c r="AJ6" s="6">
        <f>AH6*AO34</f>
        <v>0.05</v>
      </c>
      <c r="AK6" s="6">
        <v>2.54</v>
      </c>
      <c r="AL6" s="6">
        <f>AO10</f>
        <v>1000</v>
      </c>
      <c r="AN6" s="11" t="s">
        <v>7</v>
      </c>
      <c r="AO6" s="11">
        <v>0.5</v>
      </c>
      <c r="AP6" s="11">
        <v>0.25</v>
      </c>
      <c r="AQ6" s="2" t="s">
        <v>59</v>
      </c>
      <c r="AT6" s="7">
        <v>1</v>
      </c>
      <c r="AU6" s="6">
        <v>999</v>
      </c>
      <c r="AV6" s="6">
        <v>1</v>
      </c>
      <c r="AW6" s="6">
        <v>0</v>
      </c>
      <c r="AX6" s="6">
        <f>AV6*BC34</f>
        <v>3.9E-2</v>
      </c>
      <c r="AY6" s="6">
        <v>2.54</v>
      </c>
      <c r="AZ6" s="6">
        <f>BC10</f>
        <v>1000</v>
      </c>
      <c r="BB6" s="11" t="s">
        <v>7</v>
      </c>
      <c r="BC6" s="11">
        <v>0.5</v>
      </c>
      <c r="BD6" s="11"/>
      <c r="BE6" s="2"/>
      <c r="BH6" s="7">
        <v>1</v>
      </c>
      <c r="BI6" s="6">
        <v>999</v>
      </c>
      <c r="BJ6" s="6">
        <v>1</v>
      </c>
      <c r="BK6" s="6">
        <v>0</v>
      </c>
      <c r="BL6" s="6">
        <f>BJ6*BQ34</f>
        <v>0.05</v>
      </c>
      <c r="BM6" s="6">
        <v>2.54</v>
      </c>
      <c r="BN6" s="6">
        <f>BQ10</f>
        <v>1000</v>
      </c>
      <c r="BP6" s="11" t="s">
        <v>7</v>
      </c>
      <c r="BQ6" s="11">
        <f>0.5*(1-0.22)</f>
        <v>0.39</v>
      </c>
      <c r="BR6" s="11"/>
      <c r="BS6" s="2" t="s">
        <v>63</v>
      </c>
      <c r="BV6" s="7">
        <v>1</v>
      </c>
      <c r="BW6" s="6">
        <v>999</v>
      </c>
      <c r="BX6" s="6">
        <v>1</v>
      </c>
      <c r="BY6" s="6">
        <v>0</v>
      </c>
      <c r="BZ6" s="6">
        <f>BX6*CE34</f>
        <v>0.05</v>
      </c>
      <c r="CA6" s="6">
        <v>2.54</v>
      </c>
      <c r="CB6" s="6">
        <f>CE10</f>
        <v>1000</v>
      </c>
      <c r="CD6" s="11" t="s">
        <v>7</v>
      </c>
      <c r="CE6" s="11">
        <v>0.5</v>
      </c>
      <c r="CF6" s="11">
        <v>0.39</v>
      </c>
      <c r="CG6" s="2" t="s">
        <v>63</v>
      </c>
      <c r="CK6" s="7">
        <v>1</v>
      </c>
      <c r="CL6" s="6">
        <v>999</v>
      </c>
      <c r="CM6" s="6">
        <v>1</v>
      </c>
      <c r="CN6" s="6">
        <v>0</v>
      </c>
      <c r="CO6" s="6">
        <f>CM6*CT34</f>
        <v>0.05</v>
      </c>
      <c r="CP6" s="6">
        <v>2.54</v>
      </c>
      <c r="CQ6" s="6">
        <f>CT10</f>
        <v>1000</v>
      </c>
      <c r="CS6" s="11" t="s">
        <v>7</v>
      </c>
      <c r="CT6" s="11">
        <f>0.5*0.5*(1-0.22)</f>
        <v>0.19500000000000001</v>
      </c>
      <c r="CU6" s="11"/>
      <c r="CV6" s="2" t="s">
        <v>63</v>
      </c>
      <c r="DA6" s="7">
        <v>1</v>
      </c>
      <c r="DB6" s="6">
        <v>999</v>
      </c>
      <c r="DC6" s="6">
        <v>1</v>
      </c>
      <c r="DD6" s="6">
        <v>0</v>
      </c>
      <c r="DE6" s="6">
        <f>DC6*DJ34</f>
        <v>0.04</v>
      </c>
      <c r="DF6" s="6">
        <v>2.54</v>
      </c>
      <c r="DG6" s="6">
        <f>DJ10</f>
        <v>1000</v>
      </c>
      <c r="DI6" s="11" t="s">
        <v>7</v>
      </c>
      <c r="DJ6" s="11">
        <f>0.5*0.5*(1-0.22)</f>
        <v>0.19500000000000001</v>
      </c>
      <c r="DK6" s="11"/>
      <c r="DL6" s="2" t="s">
        <v>63</v>
      </c>
      <c r="DO6" s="7">
        <v>1</v>
      </c>
      <c r="DP6" s="6">
        <v>999</v>
      </c>
      <c r="DQ6" s="6">
        <v>1</v>
      </c>
      <c r="DR6" s="6">
        <v>0</v>
      </c>
      <c r="DS6" s="6">
        <f>DQ6*DX34</f>
        <v>0.04</v>
      </c>
      <c r="DT6" s="6">
        <v>2.54</v>
      </c>
      <c r="DU6" s="6">
        <f>DX10</f>
        <v>1000</v>
      </c>
      <c r="DW6" s="25" t="s">
        <v>7</v>
      </c>
      <c r="DX6" s="11">
        <f>0.5*DY6*DZ6</f>
        <v>0.19500000000000001</v>
      </c>
      <c r="DY6" s="22">
        <v>0.5</v>
      </c>
      <c r="DZ6" s="21">
        <v>0.78</v>
      </c>
      <c r="EA6" s="11"/>
      <c r="EB6" s="2" t="s">
        <v>74</v>
      </c>
    </row>
    <row r="7" spans="1:133" ht="85">
      <c r="A7" s="7">
        <f>A6+1</f>
        <v>2</v>
      </c>
      <c r="B7" s="6">
        <f t="shared" ref="B7:B38" si="0">B6-((B6/M$3)*(M$6*C6))</f>
        <v>998.5</v>
      </c>
      <c r="C7" s="6">
        <f t="shared" ref="C7:C38" si="1">C6+(B6/M$3)*(M$6*C6)-(C6*M$7)</f>
        <v>1.35</v>
      </c>
      <c r="D7" s="6">
        <f>D6+(C6*M$7)</f>
        <v>0.15</v>
      </c>
      <c r="E7" s="6">
        <f t="shared" ref="E7:E70" si="2">C7*$M$34</f>
        <v>6.7500000000000004E-2</v>
      </c>
      <c r="F7" s="6">
        <f t="shared" ref="F7:F70" si="3">F6+(F6*M$33)</f>
        <v>2.5908000000000002</v>
      </c>
      <c r="G7" s="6">
        <f t="shared" ref="G7:G70" si="4">F7-((1-M$35)*M$32)</f>
        <v>0.30480000000000018</v>
      </c>
      <c r="H7" s="6">
        <f>M$32 +M$32*M$33*(A7-1)</f>
        <v>2.5908000000000002</v>
      </c>
      <c r="I7" s="6">
        <f t="shared" ref="I7:I70" si="5">H7-((1-M$35)*M$32)</f>
        <v>0.30480000000000018</v>
      </c>
      <c r="J7" s="6">
        <v>1000</v>
      </c>
      <c r="L7" t="s">
        <v>36</v>
      </c>
      <c r="M7">
        <v>0.15</v>
      </c>
      <c r="N7" s="2" t="s">
        <v>51</v>
      </c>
      <c r="Q7" s="7">
        <f>Q6+1</f>
        <v>2</v>
      </c>
      <c r="R7" s="6">
        <f t="shared" ref="R7:R38" si="6">R6-((R6/Z$3)*(Z$6*S6))</f>
        <v>998.75</v>
      </c>
      <c r="S7" s="6">
        <f t="shared" ref="S7:S38" si="7">S6+(R6/Z$3)*(Z$6*S6)-(S6*Z$7)</f>
        <v>1.1000000000000001</v>
      </c>
      <c r="T7" s="6">
        <f t="shared" ref="T7:T70" si="8">T6+(S6*Z$7)</f>
        <v>0.15</v>
      </c>
      <c r="U7" s="6">
        <f t="shared" ref="U7:U38" si="9">S7*$Z$34</f>
        <v>5.5000000000000007E-2</v>
      </c>
      <c r="V7" s="6">
        <f t="shared" ref="V7:V70" si="10">V6+(V6*Z$33)</f>
        <v>2.5908000000000002</v>
      </c>
      <c r="W7" s="6">
        <v>1000</v>
      </c>
      <c r="Y7" t="s">
        <v>36</v>
      </c>
      <c r="Z7">
        <v>0.15</v>
      </c>
      <c r="AA7" s="2"/>
      <c r="AE7">
        <v>2</v>
      </c>
      <c r="AF7" s="7">
        <f>AF6+1</f>
        <v>2</v>
      </c>
      <c r="AG7" s="6">
        <f t="shared" ref="AG7:AG15" si="11">AG6-((AG6/AO$3)*(AO$6*AH6))</f>
        <v>998.5</v>
      </c>
      <c r="AH7" s="6">
        <f t="shared" ref="AH7:AH15" si="12">AH6+(AG6/AO$3)*(AO$6*AH6)-(AH6*AO$7)</f>
        <v>1.35</v>
      </c>
      <c r="AI7" s="6">
        <f t="shared" ref="AI7:AI70" si="13">AI6+(AH6*AO$7)</f>
        <v>0.15</v>
      </c>
      <c r="AJ7" s="6">
        <f t="shared" ref="AJ7:AJ38" si="14">AH7*AO$34</f>
        <v>6.7500000000000004E-2</v>
      </c>
      <c r="AK7" s="6">
        <f t="shared" ref="AK7:AK70" si="15">AK6+(AK6*AO$33)</f>
        <v>2.5908000000000002</v>
      </c>
      <c r="AL7" s="6">
        <v>1000</v>
      </c>
      <c r="AN7" t="s">
        <v>36</v>
      </c>
      <c r="AO7">
        <v>0.15</v>
      </c>
      <c r="AQ7" s="2"/>
      <c r="AT7" s="7">
        <f>AT6+1</f>
        <v>2</v>
      </c>
      <c r="AU7" s="6">
        <f t="shared" ref="AU7:AU38" si="16">AU6-(((AU6-BC$4)/(BC$3-BC$4))*(BC$6*AV6))</f>
        <v>998.5</v>
      </c>
      <c r="AV7" s="6">
        <f t="shared" ref="AV7:AV38" si="17">AV6+((AU6-BC$4)/(BC$3-BC$4))*(BC$6*AV6)-(AV6*BC$7)</f>
        <v>1.35</v>
      </c>
      <c r="AW7" s="6">
        <f t="shared" ref="AW7:AW70" si="18">AW6+(AV6*BC$7)</f>
        <v>0.15</v>
      </c>
      <c r="AX7" s="6">
        <f t="shared" ref="AX7:AX38" si="19">AV7*BC$34</f>
        <v>5.2650000000000002E-2</v>
      </c>
      <c r="AY7" s="6">
        <f t="shared" ref="AY7:AY70" si="20">AY6+(AY6*BC$33)</f>
        <v>2.5908000000000002</v>
      </c>
      <c r="AZ7" s="6">
        <v>1000</v>
      </c>
      <c r="BB7" t="s">
        <v>36</v>
      </c>
      <c r="BC7">
        <v>0.15</v>
      </c>
      <c r="BE7" s="2"/>
      <c r="BH7" s="7">
        <f>BH6+1</f>
        <v>2</v>
      </c>
      <c r="BI7" s="6">
        <f t="shared" ref="BI7:BI38" si="21">BI6-(((BI6-BQ$4)/(BQ$3-BQ$4))*(BQ$6*BJ6))</f>
        <v>998.61</v>
      </c>
      <c r="BJ7" s="6">
        <f t="shared" ref="BJ7:BJ38" si="22">BJ6+((BI6-BQ$4)/(BQ$3-BQ$4))*(BQ$6*BJ6)-(BJ6*BQ$7)</f>
        <v>1.2400000000000002</v>
      </c>
      <c r="BK7" s="6">
        <f t="shared" ref="BK7:BK70" si="23">BK6+(BJ6*BQ$7)</f>
        <v>0.15</v>
      </c>
      <c r="BL7" s="6">
        <f t="shared" ref="BL7:BL38" si="24">BJ7*BQ$34</f>
        <v>6.2000000000000013E-2</v>
      </c>
      <c r="BM7" s="6">
        <f t="shared" ref="BM7:BM70" si="25">BM6+(BM6*BQ$33)</f>
        <v>2.5908000000000002</v>
      </c>
      <c r="BN7" s="6">
        <v>1000</v>
      </c>
      <c r="BP7" t="s">
        <v>36</v>
      </c>
      <c r="BQ7">
        <v>0.15</v>
      </c>
      <c r="BS7" s="2"/>
      <c r="BU7">
        <v>2</v>
      </c>
      <c r="BV7" s="7">
        <f>BV6+1</f>
        <v>2</v>
      </c>
      <c r="BW7" s="6">
        <f t="shared" ref="BW7:BW15" si="26">BW6-(((BW6-CE$4)/(CE$3-CE$4))*(CE$6*BX6))</f>
        <v>998.5</v>
      </c>
      <c r="BX7" s="6">
        <f t="shared" ref="BX7:BX15" si="27">BX6+((BW6-CE$4)/(CE$3-CE$4))*(CE$6*BX6)-(BX6*CE$7)</f>
        <v>1.35</v>
      </c>
      <c r="BY7" s="6">
        <f t="shared" ref="BY7:BY70" si="28">BY6+(BX6*CE$7)</f>
        <v>0.15</v>
      </c>
      <c r="BZ7" s="6">
        <f t="shared" ref="BZ7:BZ38" si="29">BX7*CE$34</f>
        <v>6.7500000000000004E-2</v>
      </c>
      <c r="CA7" s="6">
        <f t="shared" ref="CA7:CA70" si="30">CA6+(CA6*CE$33)</f>
        <v>2.5908000000000002</v>
      </c>
      <c r="CB7" s="6">
        <v>1000</v>
      </c>
      <c r="CD7" t="s">
        <v>36</v>
      </c>
      <c r="CE7">
        <v>0.15</v>
      </c>
      <c r="CG7" s="2"/>
      <c r="CK7" s="7">
        <f>CK6+1</f>
        <v>2</v>
      </c>
      <c r="CL7" s="6">
        <f t="shared" ref="CL7:CL38" si="31">CL6-(((CL6-CT$4)/(CT$3-CT$4))*(CT$6*CM6))</f>
        <v>998.80499999999995</v>
      </c>
      <c r="CM7" s="6">
        <f t="shared" ref="CM7:CM38" si="32">CM6+((CL6-CT$4)/(CT$3-CT$4))*(CT$6*CM6)-(CM6*CT$7)</f>
        <v>1.0450000000000002</v>
      </c>
      <c r="CN7" s="6">
        <f t="shared" ref="CN7:CN70" si="33">CN6+(CM6*CT$7)</f>
        <v>0.15</v>
      </c>
      <c r="CO7" s="6">
        <f t="shared" ref="CO7:CO38" si="34">CM7*CT$34</f>
        <v>5.2250000000000012E-2</v>
      </c>
      <c r="CP7" s="6">
        <f t="shared" ref="CP7:CP70" si="35">CP6+(CP6*CT$33)</f>
        <v>2.5908000000000002</v>
      </c>
      <c r="CQ7" s="6">
        <v>1000</v>
      </c>
      <c r="CS7" t="s">
        <v>36</v>
      </c>
      <c r="CT7">
        <v>0.15</v>
      </c>
      <c r="CV7" s="2"/>
      <c r="DA7" s="7">
        <f>DA6+1</f>
        <v>2</v>
      </c>
      <c r="DB7" s="6">
        <f t="shared" ref="DB7:DB38" si="36">DB6-(((DB6-DJ$4)/(DJ$3-DJ$4))*(DJ$6*DC6))</f>
        <v>998.80499999999995</v>
      </c>
      <c r="DC7" s="6">
        <f t="shared" ref="DC7:DC38" si="37">DC6+((DB6-DJ$4)/(DJ$3-DJ$4))*(DJ$6*DC6)-(DC6*DJ$7)</f>
        <v>1.0450000000000002</v>
      </c>
      <c r="DD7" s="6">
        <f t="shared" ref="DD7:DD70" si="38">DD6+(DC6*DJ$7)</f>
        <v>0.15</v>
      </c>
      <c r="DE7" s="6">
        <f t="shared" ref="DE7:DE38" si="39">DC7*DJ$34</f>
        <v>4.1800000000000004E-2</v>
      </c>
      <c r="DF7" s="6">
        <f t="shared" ref="DF7:DF70" si="40">DF6+(DF6*DJ$33)</f>
        <v>2.5908000000000002</v>
      </c>
      <c r="DG7" s="6">
        <v>1000</v>
      </c>
      <c r="DI7" t="s">
        <v>36</v>
      </c>
      <c r="DJ7">
        <v>0.15</v>
      </c>
      <c r="DL7" s="2"/>
      <c r="DO7" s="7">
        <f>DO6+1</f>
        <v>2</v>
      </c>
      <c r="DP7" s="6">
        <f t="shared" ref="DP7:DP38" si="41">DP6-(((DP6-DX$4)/(DX$3-DX$4))*(DX$6*DQ6))</f>
        <v>998.80499999999995</v>
      </c>
      <c r="DQ7" s="6">
        <f t="shared" ref="DQ7:DQ38" si="42">DQ6+((DP6-DX$4)/(DX$3-DX$4))*(DX$6*DQ6)-(DQ6*DX$7)</f>
        <v>1.0450000000000002</v>
      </c>
      <c r="DR7" s="6">
        <f t="shared" ref="DR7:DR70" si="43">DR6+(DQ6*DX$7)</f>
        <v>0.15</v>
      </c>
      <c r="DS7" s="6">
        <f t="shared" ref="DS7:DS38" si="44">DQ7*DX$34</f>
        <v>4.1800000000000004E-2</v>
      </c>
      <c r="DT7" s="6">
        <f t="shared" ref="DT7:DT70" si="45">DT6+(DT6*DX$33)</f>
        <v>2.5908000000000002</v>
      </c>
      <c r="DU7" s="6">
        <v>1000</v>
      </c>
      <c r="DW7" t="s">
        <v>36</v>
      </c>
      <c r="DX7">
        <v>0.15</v>
      </c>
      <c r="EB7" s="2"/>
    </row>
    <row r="8" spans="1:133">
      <c r="A8" s="7">
        <f t="shared" ref="A8:A71" si="46">A7+1</f>
        <v>3</v>
      </c>
      <c r="B8" s="6">
        <f t="shared" si="0"/>
        <v>997.82533783783788</v>
      </c>
      <c r="C8" s="6">
        <f t="shared" si="1"/>
        <v>1.822162162162162</v>
      </c>
      <c r="D8" s="6">
        <f t="shared" ref="D8:D70" si="47">D7+(C7*M$7)</f>
        <v>0.35250000000000004</v>
      </c>
      <c r="E8" s="6">
        <f t="shared" si="2"/>
        <v>9.1108108108108099E-2</v>
      </c>
      <c r="F8" s="6">
        <f t="shared" si="3"/>
        <v>2.6426160000000003</v>
      </c>
      <c r="G8" s="6">
        <f t="shared" si="4"/>
        <v>0.35661600000000027</v>
      </c>
      <c r="H8" s="6">
        <f>M$32 +M$32*M$33*(A8-1)</f>
        <v>2.6415999999999999</v>
      </c>
      <c r="I8" s="6">
        <f t="shared" si="5"/>
        <v>0.35559999999999992</v>
      </c>
      <c r="J8" s="6">
        <v>1000</v>
      </c>
      <c r="L8" t="s">
        <v>8</v>
      </c>
      <c r="M8">
        <v>1</v>
      </c>
      <c r="Q8" s="7">
        <f t="shared" ref="Q8:Q71" si="48">Q7+1</f>
        <v>3</v>
      </c>
      <c r="R8" s="6">
        <f t="shared" si="6"/>
        <v>998.47506881881884</v>
      </c>
      <c r="S8" s="6">
        <f t="shared" si="7"/>
        <v>1.2099311811811813</v>
      </c>
      <c r="T8" s="6">
        <f t="shared" si="8"/>
        <v>0.315</v>
      </c>
      <c r="U8" s="6">
        <f t="shared" si="9"/>
        <v>6.0496559059059068E-2</v>
      </c>
      <c r="V8" s="6">
        <f t="shared" si="10"/>
        <v>2.6426160000000003</v>
      </c>
      <c r="W8" s="6">
        <v>1000</v>
      </c>
      <c r="Y8" t="s">
        <v>8</v>
      </c>
      <c r="Z8">
        <v>1</v>
      </c>
      <c r="AE8">
        <v>3</v>
      </c>
      <c r="AF8" s="7">
        <f t="shared" ref="AF8:AF71" si="49">AF7+1</f>
        <v>3</v>
      </c>
      <c r="AG8" s="6">
        <f t="shared" si="11"/>
        <v>997.82533783783788</v>
      </c>
      <c r="AH8" s="6">
        <f t="shared" si="12"/>
        <v>1.822162162162162</v>
      </c>
      <c r="AI8" s="6">
        <f t="shared" si="13"/>
        <v>0.35250000000000004</v>
      </c>
      <c r="AJ8" s="6">
        <f t="shared" si="14"/>
        <v>9.1108108108108099E-2</v>
      </c>
      <c r="AK8" s="6">
        <f t="shared" si="15"/>
        <v>2.6426160000000003</v>
      </c>
      <c r="AL8" s="6">
        <v>1000</v>
      </c>
      <c r="AN8" t="s">
        <v>8</v>
      </c>
      <c r="AO8">
        <v>1</v>
      </c>
      <c r="AT8" s="7">
        <f t="shared" ref="AT8:AT71" si="50">AT7+1</f>
        <v>3</v>
      </c>
      <c r="AU8" s="6">
        <f t="shared" si="16"/>
        <v>997.82535563751321</v>
      </c>
      <c r="AV8" s="6">
        <f t="shared" si="17"/>
        <v>1.8221443624868283</v>
      </c>
      <c r="AW8" s="6">
        <f t="shared" si="18"/>
        <v>0.35250000000000004</v>
      </c>
      <c r="AX8" s="6">
        <f t="shared" si="19"/>
        <v>7.10636301369863E-2</v>
      </c>
      <c r="AY8" s="6">
        <f t="shared" si="20"/>
        <v>2.6426160000000003</v>
      </c>
      <c r="AZ8" s="6">
        <v>1000</v>
      </c>
      <c r="BB8" t="s">
        <v>8</v>
      </c>
      <c r="BC8">
        <v>1</v>
      </c>
      <c r="BH8" s="7">
        <f t="shared" ref="BH8:BH71" si="51">BH7+1</f>
        <v>3</v>
      </c>
      <c r="BI8" s="6">
        <f t="shared" si="21"/>
        <v>998.12658879279286</v>
      </c>
      <c r="BJ8" s="6">
        <f t="shared" si="22"/>
        <v>1.5374112072072075</v>
      </c>
      <c r="BK8" s="6">
        <f t="shared" si="23"/>
        <v>0.33600000000000002</v>
      </c>
      <c r="BL8" s="6">
        <f t="shared" si="24"/>
        <v>7.6870560360360385E-2</v>
      </c>
      <c r="BM8" s="6">
        <f t="shared" si="25"/>
        <v>2.6426160000000003</v>
      </c>
      <c r="BN8" s="6">
        <v>1000</v>
      </c>
      <c r="BP8" t="s">
        <v>8</v>
      </c>
      <c r="BQ8">
        <v>1</v>
      </c>
      <c r="BU8">
        <v>3</v>
      </c>
      <c r="BV8" s="7">
        <f t="shared" ref="BV8:BV71" si="52">BV7+1</f>
        <v>3</v>
      </c>
      <c r="BW8" s="6">
        <f t="shared" si="26"/>
        <v>997.82533783783788</v>
      </c>
      <c r="BX8" s="6">
        <f t="shared" si="27"/>
        <v>1.822162162162162</v>
      </c>
      <c r="BY8" s="6">
        <f t="shared" si="28"/>
        <v>0.35250000000000004</v>
      </c>
      <c r="BZ8" s="6">
        <f t="shared" si="29"/>
        <v>9.1108108108108099E-2</v>
      </c>
      <c r="CA8" s="6">
        <f t="shared" si="30"/>
        <v>2.6426160000000003</v>
      </c>
      <c r="CB8" s="6">
        <v>1000</v>
      </c>
      <c r="CD8" t="s">
        <v>8</v>
      </c>
      <c r="CE8">
        <v>1</v>
      </c>
      <c r="CK8" s="7">
        <f t="shared" ref="CK8:CK71" si="53">CK7+1</f>
        <v>3</v>
      </c>
      <c r="CL8" s="6">
        <f t="shared" si="31"/>
        <v>998.60126477590086</v>
      </c>
      <c r="CM8" s="6">
        <f t="shared" si="32"/>
        <v>1.0919852240990993</v>
      </c>
      <c r="CN8" s="6">
        <f t="shared" si="33"/>
        <v>0.30675000000000002</v>
      </c>
      <c r="CO8" s="6">
        <f t="shared" si="34"/>
        <v>5.4599261204954966E-2</v>
      </c>
      <c r="CP8" s="6">
        <f t="shared" si="35"/>
        <v>2.6426160000000003</v>
      </c>
      <c r="CQ8" s="6">
        <v>1000</v>
      </c>
      <c r="CS8" t="s">
        <v>8</v>
      </c>
      <c r="CT8">
        <v>1</v>
      </c>
      <c r="DA8" s="7">
        <f t="shared" ref="DA8:DA71" si="54">DA7+1</f>
        <v>3</v>
      </c>
      <c r="DB8" s="6">
        <f t="shared" si="36"/>
        <v>998.60126687157526</v>
      </c>
      <c r="DC8" s="6">
        <f t="shared" si="37"/>
        <v>1.0919831284246577</v>
      </c>
      <c r="DD8" s="6">
        <f t="shared" si="38"/>
        <v>0.30675000000000002</v>
      </c>
      <c r="DE8" s="6">
        <f t="shared" si="39"/>
        <v>4.3679325136986309E-2</v>
      </c>
      <c r="DF8" s="6">
        <f t="shared" si="40"/>
        <v>2.6426160000000003</v>
      </c>
      <c r="DG8" s="6">
        <v>1000</v>
      </c>
      <c r="DI8" t="s">
        <v>8</v>
      </c>
      <c r="DJ8">
        <v>1</v>
      </c>
      <c r="DO8" s="7">
        <f t="shared" ref="DO8:DO71" si="55">DO7+1</f>
        <v>3</v>
      </c>
      <c r="DP8" s="6">
        <f t="shared" si="41"/>
        <v>998.60126687157526</v>
      </c>
      <c r="DQ8" s="6">
        <f t="shared" si="42"/>
        <v>1.0919831284246577</v>
      </c>
      <c r="DR8" s="6">
        <f t="shared" si="43"/>
        <v>0.30675000000000002</v>
      </c>
      <c r="DS8" s="6">
        <f t="shared" si="44"/>
        <v>4.3679325136986309E-2</v>
      </c>
      <c r="DT8" s="6">
        <f t="shared" si="45"/>
        <v>2.6426160000000003</v>
      </c>
      <c r="DU8" s="6">
        <v>1000</v>
      </c>
      <c r="DW8" t="s">
        <v>8</v>
      </c>
      <c r="DX8">
        <v>1</v>
      </c>
    </row>
    <row r="9" spans="1:133">
      <c r="A9" s="7">
        <f t="shared" si="46"/>
        <v>4</v>
      </c>
      <c r="B9" s="6">
        <f t="shared" si="0"/>
        <v>996.91532804051315</v>
      </c>
      <c r="C9" s="6">
        <f t="shared" si="1"/>
        <v>2.4588476351625546</v>
      </c>
      <c r="D9" s="6">
        <f t="shared" si="47"/>
        <v>0.62582432432432433</v>
      </c>
      <c r="E9" s="6">
        <f t="shared" si="2"/>
        <v>0.12294238175812773</v>
      </c>
      <c r="F9" s="6">
        <f t="shared" si="3"/>
        <v>2.6954683200000003</v>
      </c>
      <c r="G9" s="6">
        <f t="shared" si="4"/>
        <v>0.40946832000000022</v>
      </c>
      <c r="H9" s="6">
        <f t="shared" ref="H9:H72" si="56">M$32 +M$32*M$33*(A9-1)</f>
        <v>2.6924000000000001</v>
      </c>
      <c r="I9" s="6">
        <f t="shared" si="5"/>
        <v>0.40640000000000009</v>
      </c>
      <c r="J9" s="6">
        <v>1000</v>
      </c>
      <c r="L9" t="s">
        <v>9</v>
      </c>
      <c r="Q9" s="7">
        <f t="shared" si="48"/>
        <v>4</v>
      </c>
      <c r="R9" s="6">
        <f t="shared" si="6"/>
        <v>998.17274496511618</v>
      </c>
      <c r="S9" s="6">
        <f t="shared" si="7"/>
        <v>1.3307653577066854</v>
      </c>
      <c r="T9" s="6">
        <f t="shared" si="8"/>
        <v>0.49648967717717718</v>
      </c>
      <c r="U9" s="6">
        <f t="shared" si="9"/>
        <v>6.6538267885334276E-2</v>
      </c>
      <c r="V9" s="6">
        <f t="shared" si="10"/>
        <v>2.6954683200000003</v>
      </c>
      <c r="W9" s="6">
        <v>1000</v>
      </c>
      <c r="Y9" t="s">
        <v>9</v>
      </c>
      <c r="AE9">
        <v>4</v>
      </c>
      <c r="AF9" s="7">
        <f t="shared" si="49"/>
        <v>4</v>
      </c>
      <c r="AG9" s="6">
        <f t="shared" si="11"/>
        <v>996.91532804051315</v>
      </c>
      <c r="AH9" s="6">
        <f t="shared" si="12"/>
        <v>2.4588476351625546</v>
      </c>
      <c r="AI9" s="6">
        <f t="shared" si="13"/>
        <v>0.62582432432432433</v>
      </c>
      <c r="AJ9" s="6">
        <f t="shared" si="14"/>
        <v>0.12294238175812773</v>
      </c>
      <c r="AK9" s="6">
        <f t="shared" si="15"/>
        <v>2.6954683200000003</v>
      </c>
      <c r="AL9" s="6">
        <v>1000</v>
      </c>
      <c r="AN9" t="s">
        <v>9</v>
      </c>
      <c r="AT9" s="7">
        <f t="shared" si="50"/>
        <v>4</v>
      </c>
      <c r="AU9" s="6">
        <f t="shared" si="16"/>
        <v>996.91541115469079</v>
      </c>
      <c r="AV9" s="6">
        <f t="shared" si="17"/>
        <v>2.4587671909362316</v>
      </c>
      <c r="AW9" s="6">
        <f t="shared" si="18"/>
        <v>0.62582165437302428</v>
      </c>
      <c r="AX9" s="6">
        <f t="shared" si="19"/>
        <v>9.589192044651304E-2</v>
      </c>
      <c r="AY9" s="6">
        <f t="shared" si="20"/>
        <v>2.6954683200000003</v>
      </c>
      <c r="AZ9" s="6">
        <v>1000</v>
      </c>
      <c r="BB9" t="s">
        <v>9</v>
      </c>
      <c r="BH9" s="7">
        <f t="shared" si="51"/>
        <v>4</v>
      </c>
      <c r="BI9" s="6">
        <f t="shared" si="21"/>
        <v>997.52752263514481</v>
      </c>
      <c r="BJ9" s="6">
        <f t="shared" si="22"/>
        <v>1.905865683774175</v>
      </c>
      <c r="BK9" s="6">
        <f t="shared" si="23"/>
        <v>0.56661168108108106</v>
      </c>
      <c r="BL9" s="6">
        <f t="shared" si="24"/>
        <v>9.5293284188708749E-2</v>
      </c>
      <c r="BM9" s="6">
        <f t="shared" si="25"/>
        <v>2.6954683200000003</v>
      </c>
      <c r="BN9" s="6">
        <v>1000</v>
      </c>
      <c r="BP9" t="s">
        <v>9</v>
      </c>
      <c r="BU9">
        <v>4</v>
      </c>
      <c r="BV9" s="7">
        <f t="shared" si="52"/>
        <v>4</v>
      </c>
      <c r="BW9" s="6">
        <f t="shared" si="26"/>
        <v>996.91532804051315</v>
      </c>
      <c r="BX9" s="6">
        <f t="shared" si="27"/>
        <v>2.4588476351625546</v>
      </c>
      <c r="BY9" s="6">
        <f t="shared" si="28"/>
        <v>0.62582432432432433</v>
      </c>
      <c r="BZ9" s="6">
        <f t="shared" si="29"/>
        <v>0.12294238175812773</v>
      </c>
      <c r="CA9" s="6">
        <f t="shared" si="30"/>
        <v>2.6954683200000003</v>
      </c>
      <c r="CB9" s="6">
        <v>1000</v>
      </c>
      <c r="CD9" t="s">
        <v>9</v>
      </c>
      <c r="CK9" s="7">
        <f t="shared" si="53"/>
        <v>4</v>
      </c>
      <c r="CL9" s="6">
        <f t="shared" si="31"/>
        <v>998.38841264772179</v>
      </c>
      <c r="CM9" s="6">
        <f t="shared" si="32"/>
        <v>1.1410395686632948</v>
      </c>
      <c r="CN9" s="6">
        <f t="shared" si="33"/>
        <v>0.47054778361486493</v>
      </c>
      <c r="CO9" s="6">
        <f t="shared" si="34"/>
        <v>5.7051978433164743E-2</v>
      </c>
      <c r="CP9" s="6">
        <f t="shared" si="35"/>
        <v>2.6954683200000003</v>
      </c>
      <c r="CQ9" s="6">
        <v>1000</v>
      </c>
      <c r="CS9" t="s">
        <v>9</v>
      </c>
      <c r="DA9" s="7">
        <f t="shared" si="54"/>
        <v>4</v>
      </c>
      <c r="DB9" s="6">
        <f t="shared" si="36"/>
        <v>998.38841962930962</v>
      </c>
      <c r="DC9" s="6">
        <f t="shared" si="37"/>
        <v>1.1410329014265788</v>
      </c>
      <c r="DD9" s="6">
        <f t="shared" si="38"/>
        <v>0.47054746926369867</v>
      </c>
      <c r="DE9" s="6">
        <f t="shared" si="39"/>
        <v>4.5641316057063154E-2</v>
      </c>
      <c r="DF9" s="6">
        <f t="shared" si="40"/>
        <v>2.6954683200000003</v>
      </c>
      <c r="DG9" s="6">
        <v>1000</v>
      </c>
      <c r="DI9" t="s">
        <v>9</v>
      </c>
      <c r="DO9" s="7">
        <f t="shared" si="55"/>
        <v>4</v>
      </c>
      <c r="DP9" s="6">
        <f t="shared" si="41"/>
        <v>998.38841962930962</v>
      </c>
      <c r="DQ9" s="6">
        <f t="shared" si="42"/>
        <v>1.1410329014265788</v>
      </c>
      <c r="DR9" s="6">
        <f t="shared" si="43"/>
        <v>0.47054746926369867</v>
      </c>
      <c r="DS9" s="6">
        <f t="shared" si="44"/>
        <v>4.5641316057063154E-2</v>
      </c>
      <c r="DT9" s="6">
        <f t="shared" si="45"/>
        <v>2.6954683200000003</v>
      </c>
      <c r="DU9" s="6">
        <v>1000</v>
      </c>
      <c r="DW9" t="s">
        <v>9</v>
      </c>
    </row>
    <row r="10" spans="1:133">
      <c r="A10" s="7">
        <f t="shared" si="46"/>
        <v>5</v>
      </c>
      <c r="B10" s="6">
        <f t="shared" si="0"/>
        <v>995.68846973380153</v>
      </c>
      <c r="C10" s="6">
        <f t="shared" si="1"/>
        <v>3.3168787965997417</v>
      </c>
      <c r="D10" s="6">
        <f t="shared" si="47"/>
        <v>0.99465146959870743</v>
      </c>
      <c r="E10" s="6">
        <f t="shared" si="2"/>
        <v>0.1658439398299871</v>
      </c>
      <c r="F10" s="6">
        <f t="shared" si="3"/>
        <v>2.7493776864000004</v>
      </c>
      <c r="G10" s="6">
        <f t="shared" si="4"/>
        <v>0.46337768640000032</v>
      </c>
      <c r="H10" s="6">
        <f t="shared" si="56"/>
        <v>2.7431999999999999</v>
      </c>
      <c r="I10" s="6">
        <f t="shared" si="5"/>
        <v>0.45719999999999983</v>
      </c>
      <c r="J10" s="6">
        <v>1000</v>
      </c>
      <c r="L10" t="s">
        <v>10</v>
      </c>
      <c r="M10">
        <v>1000</v>
      </c>
      <c r="Q10" s="7">
        <f t="shared" si="48"/>
        <v>5</v>
      </c>
      <c r="R10" s="6">
        <f t="shared" si="6"/>
        <v>997.84032912177122</v>
      </c>
      <c r="S10" s="6">
        <f t="shared" si="7"/>
        <v>1.4635663973956692</v>
      </c>
      <c r="T10" s="6">
        <f t="shared" si="8"/>
        <v>0.69610448083317999</v>
      </c>
      <c r="U10" s="6">
        <f t="shared" si="9"/>
        <v>7.3178319869783459E-2</v>
      </c>
      <c r="V10" s="6">
        <f t="shared" si="10"/>
        <v>2.7493776864000004</v>
      </c>
      <c r="W10" s="6">
        <v>1000</v>
      </c>
      <c r="Y10" t="s">
        <v>10</v>
      </c>
      <c r="Z10">
        <v>1000</v>
      </c>
      <c r="AE10">
        <v>5</v>
      </c>
      <c r="AF10" s="7">
        <f t="shared" si="49"/>
        <v>5</v>
      </c>
      <c r="AG10" s="6">
        <f t="shared" si="11"/>
        <v>995.68846973380153</v>
      </c>
      <c r="AH10" s="6">
        <f t="shared" si="12"/>
        <v>3.3168787965997417</v>
      </c>
      <c r="AI10" s="6">
        <f t="shared" si="13"/>
        <v>0.99465146959870743</v>
      </c>
      <c r="AJ10" s="6">
        <f t="shared" si="14"/>
        <v>0.1658439398299871</v>
      </c>
      <c r="AK10" s="6">
        <f t="shared" si="15"/>
        <v>2.7493776864000004</v>
      </c>
      <c r="AL10" s="6">
        <v>1000</v>
      </c>
      <c r="AN10" t="s">
        <v>10</v>
      </c>
      <c r="AO10">
        <v>1000</v>
      </c>
      <c r="AT10" s="7">
        <f t="shared" si="50"/>
        <v>5</v>
      </c>
      <c r="AU10" s="6">
        <f t="shared" si="16"/>
        <v>995.68872804323712</v>
      </c>
      <c r="AV10" s="6">
        <f t="shared" si="17"/>
        <v>3.3166352237494565</v>
      </c>
      <c r="AW10" s="6">
        <f t="shared" si="18"/>
        <v>0.99463673301345901</v>
      </c>
      <c r="AX10" s="6">
        <f t="shared" si="19"/>
        <v>0.1293487737262288</v>
      </c>
      <c r="AY10" s="6">
        <f t="shared" si="20"/>
        <v>2.7493776864000004</v>
      </c>
      <c r="AZ10" s="6">
        <v>1000</v>
      </c>
      <c r="BB10" t="s">
        <v>10</v>
      </c>
      <c r="BC10">
        <v>1000</v>
      </c>
      <c r="BH10" s="7">
        <f t="shared" si="51"/>
        <v>5</v>
      </c>
      <c r="BI10" s="6">
        <f t="shared" si="21"/>
        <v>996.78533058823382</v>
      </c>
      <c r="BJ10" s="6">
        <f t="shared" si="22"/>
        <v>2.3621778781190899</v>
      </c>
      <c r="BK10" s="6">
        <f t="shared" si="23"/>
        <v>0.85249153364720731</v>
      </c>
      <c r="BL10" s="6">
        <f t="shared" si="24"/>
        <v>0.1181088939059545</v>
      </c>
      <c r="BM10" s="6">
        <f t="shared" si="25"/>
        <v>2.7493776864000004</v>
      </c>
      <c r="BN10" s="6">
        <v>1000</v>
      </c>
      <c r="BP10" t="s">
        <v>10</v>
      </c>
      <c r="BQ10">
        <v>1000</v>
      </c>
      <c r="BU10">
        <v>5</v>
      </c>
      <c r="BV10" s="7">
        <f t="shared" si="52"/>
        <v>5</v>
      </c>
      <c r="BW10" s="6">
        <f t="shared" si="26"/>
        <v>995.68846973380153</v>
      </c>
      <c r="BX10" s="6">
        <f t="shared" si="27"/>
        <v>3.3168787965997417</v>
      </c>
      <c r="BY10" s="6">
        <f t="shared" si="28"/>
        <v>0.99465146959870743</v>
      </c>
      <c r="BZ10" s="6">
        <f t="shared" si="29"/>
        <v>0.1658439398299871</v>
      </c>
      <c r="CA10" s="6">
        <f t="shared" si="30"/>
        <v>2.7493776864000004</v>
      </c>
      <c r="CB10" s="6">
        <v>1000</v>
      </c>
      <c r="CD10" t="s">
        <v>10</v>
      </c>
      <c r="CE10">
        <v>1000</v>
      </c>
      <c r="CK10" s="7">
        <f t="shared" si="53"/>
        <v>5</v>
      </c>
      <c r="CL10" s="6">
        <f t="shared" si="31"/>
        <v>998.16604614789537</v>
      </c>
      <c r="CM10" s="6">
        <f t="shared" si="32"/>
        <v>1.1922501331901947</v>
      </c>
      <c r="CN10" s="6">
        <f t="shared" si="33"/>
        <v>0.64170371891435918</v>
      </c>
      <c r="CO10" s="6">
        <f t="shared" si="34"/>
        <v>5.9612506659509734E-2</v>
      </c>
      <c r="CP10" s="6">
        <f t="shared" si="35"/>
        <v>2.7493776864000004</v>
      </c>
      <c r="CQ10" s="6">
        <v>1000</v>
      </c>
      <c r="CS10" t="s">
        <v>10</v>
      </c>
      <c r="CT10">
        <v>1000</v>
      </c>
      <c r="DA10" s="7">
        <f t="shared" si="54"/>
        <v>5</v>
      </c>
      <c r="DB10" s="6">
        <f t="shared" si="36"/>
        <v>998.16606160394065</v>
      </c>
      <c r="DC10" s="6">
        <f t="shared" si="37"/>
        <v>1.1922359915815643</v>
      </c>
      <c r="DD10" s="6">
        <f t="shared" si="38"/>
        <v>0.64170240447768545</v>
      </c>
      <c r="DE10" s="6">
        <f t="shared" si="39"/>
        <v>4.7689439663262577E-2</v>
      </c>
      <c r="DF10" s="6">
        <f t="shared" si="40"/>
        <v>2.7493776864000004</v>
      </c>
      <c r="DG10" s="6">
        <v>1000</v>
      </c>
      <c r="DI10" t="s">
        <v>10</v>
      </c>
      <c r="DJ10">
        <v>1000</v>
      </c>
      <c r="DO10" s="7">
        <f t="shared" si="55"/>
        <v>5</v>
      </c>
      <c r="DP10" s="6">
        <f t="shared" si="41"/>
        <v>998.16606160394065</v>
      </c>
      <c r="DQ10" s="6">
        <f t="shared" si="42"/>
        <v>1.1922359915815643</v>
      </c>
      <c r="DR10" s="6">
        <f t="shared" si="43"/>
        <v>0.64170240447768545</v>
      </c>
      <c r="DS10" s="6">
        <f t="shared" si="44"/>
        <v>4.7689439663262577E-2</v>
      </c>
      <c r="DT10" s="6">
        <f t="shared" si="45"/>
        <v>2.7493776864000004</v>
      </c>
      <c r="DU10" s="6">
        <v>1000</v>
      </c>
      <c r="DW10" t="s">
        <v>10</v>
      </c>
      <c r="DX10">
        <v>1000</v>
      </c>
    </row>
    <row r="11" spans="1:133">
      <c r="A11" s="7">
        <f t="shared" si="46"/>
        <v>6</v>
      </c>
      <c r="B11" s="6">
        <f t="shared" si="0"/>
        <v>994.03552780523353</v>
      </c>
      <c r="C11" s="6">
        <f t="shared" si="1"/>
        <v>4.472288905677793</v>
      </c>
      <c r="D11" s="6">
        <f t="shared" si="47"/>
        <v>1.4921832890886686</v>
      </c>
      <c r="E11" s="6">
        <f t="shared" si="2"/>
        <v>0.22361444528388966</v>
      </c>
      <c r="F11" s="6">
        <f t="shared" si="3"/>
        <v>2.8043652401280004</v>
      </c>
      <c r="G11" s="6">
        <f t="shared" si="4"/>
        <v>0.51836524012800034</v>
      </c>
      <c r="H11" s="6">
        <f t="shared" si="56"/>
        <v>2.794</v>
      </c>
      <c r="I11" s="6">
        <f t="shared" si="5"/>
        <v>0.50800000000000001</v>
      </c>
      <c r="J11" s="6">
        <v>1000</v>
      </c>
      <c r="Q11" s="7">
        <f t="shared" si="48"/>
        <v>6</v>
      </c>
      <c r="R11" s="6">
        <f t="shared" si="6"/>
        <v>997.47486226099318</v>
      </c>
      <c r="S11" s="6">
        <f t="shared" si="7"/>
        <v>1.6094982985643116</v>
      </c>
      <c r="T11" s="6">
        <f t="shared" si="8"/>
        <v>0.91563944044253032</v>
      </c>
      <c r="U11" s="6">
        <f t="shared" si="9"/>
        <v>8.0474914928215582E-2</v>
      </c>
      <c r="V11" s="6">
        <f t="shared" si="10"/>
        <v>2.8043652401280004</v>
      </c>
      <c r="W11" s="6">
        <v>1000</v>
      </c>
      <c r="AE11">
        <v>6</v>
      </c>
      <c r="AF11" s="7">
        <f t="shared" si="49"/>
        <v>6</v>
      </c>
      <c r="AG11" s="6">
        <f t="shared" si="11"/>
        <v>994.03552780523353</v>
      </c>
      <c r="AH11" s="6">
        <f t="shared" si="12"/>
        <v>4.472288905677793</v>
      </c>
      <c r="AI11" s="6">
        <f t="shared" si="13"/>
        <v>1.4921832890886686</v>
      </c>
      <c r="AJ11" s="6">
        <f t="shared" si="14"/>
        <v>0.22361444528388966</v>
      </c>
      <c r="AK11" s="6">
        <f t="shared" si="15"/>
        <v>2.8043652401280004</v>
      </c>
      <c r="AL11" s="6">
        <v>1000</v>
      </c>
      <c r="AT11" s="7">
        <f t="shared" si="50"/>
        <v>6</v>
      </c>
      <c r="AU11" s="6">
        <f t="shared" si="16"/>
        <v>994.03619667014391</v>
      </c>
      <c r="AV11" s="6">
        <f t="shared" si="17"/>
        <v>4.4716713132803045</v>
      </c>
      <c r="AW11" s="6">
        <f t="shared" si="18"/>
        <v>1.4921320165758774</v>
      </c>
      <c r="AX11" s="6">
        <f t="shared" si="19"/>
        <v>0.17439518121793188</v>
      </c>
      <c r="AY11" s="6">
        <f t="shared" si="20"/>
        <v>2.8043652401280004</v>
      </c>
      <c r="AZ11" s="6">
        <v>1000</v>
      </c>
      <c r="BH11" s="7">
        <f t="shared" si="51"/>
        <v>6</v>
      </c>
      <c r="BI11" s="6">
        <f t="shared" si="21"/>
        <v>995.86612352087832</v>
      </c>
      <c r="BJ11" s="6">
        <f t="shared" si="22"/>
        <v>2.9270582637567504</v>
      </c>
      <c r="BK11" s="6">
        <f t="shared" si="23"/>
        <v>1.2068182153650708</v>
      </c>
      <c r="BL11" s="6">
        <f t="shared" si="24"/>
        <v>0.14635291318783752</v>
      </c>
      <c r="BM11" s="6">
        <f t="shared" si="25"/>
        <v>2.8043652401280004</v>
      </c>
      <c r="BN11" s="6">
        <v>1000</v>
      </c>
      <c r="BU11">
        <v>6</v>
      </c>
      <c r="BV11" s="7">
        <f t="shared" si="52"/>
        <v>6</v>
      </c>
      <c r="BW11" s="6">
        <f t="shared" si="26"/>
        <v>994.03552780523353</v>
      </c>
      <c r="BX11" s="6">
        <f t="shared" si="27"/>
        <v>4.472288905677793</v>
      </c>
      <c r="BY11" s="6">
        <f t="shared" si="28"/>
        <v>1.4921832890886686</v>
      </c>
      <c r="BZ11" s="6">
        <f t="shared" si="29"/>
        <v>0.22361444528388966</v>
      </c>
      <c r="CA11" s="6">
        <f t="shared" si="30"/>
        <v>2.8043652401280004</v>
      </c>
      <c r="CB11" s="6">
        <v>1000</v>
      </c>
      <c r="CK11" s="7">
        <f t="shared" si="53"/>
        <v>6</v>
      </c>
      <c r="CL11" s="6">
        <f t="shared" si="31"/>
        <v>997.93375145091261</v>
      </c>
      <c r="CM11" s="6">
        <f t="shared" si="32"/>
        <v>1.2457073101944711</v>
      </c>
      <c r="CN11" s="6">
        <f t="shared" si="33"/>
        <v>0.82054123889288832</v>
      </c>
      <c r="CO11" s="6">
        <f t="shared" si="34"/>
        <v>6.2285365509723557E-2</v>
      </c>
      <c r="CP11" s="6">
        <f t="shared" si="35"/>
        <v>2.8043652401280004</v>
      </c>
      <c r="CQ11" s="6">
        <v>1000</v>
      </c>
      <c r="DA11" s="7">
        <f t="shared" si="54"/>
        <v>6</v>
      </c>
      <c r="DB11" s="6">
        <f t="shared" si="36"/>
        <v>997.93377988380905</v>
      </c>
      <c r="DC11" s="6">
        <f t="shared" si="37"/>
        <v>1.2456823129759107</v>
      </c>
      <c r="DD11" s="6">
        <f t="shared" si="38"/>
        <v>0.82053780321492009</v>
      </c>
      <c r="DE11" s="6">
        <f t="shared" si="39"/>
        <v>4.9827292519036427E-2</v>
      </c>
      <c r="DF11" s="6">
        <f t="shared" si="40"/>
        <v>2.8043652401280004</v>
      </c>
      <c r="DG11" s="6">
        <v>1000</v>
      </c>
      <c r="DO11" s="7">
        <f t="shared" si="55"/>
        <v>6</v>
      </c>
      <c r="DP11" s="6">
        <f t="shared" si="41"/>
        <v>997.93377988380905</v>
      </c>
      <c r="DQ11" s="6">
        <f t="shared" si="42"/>
        <v>1.2456823129759107</v>
      </c>
      <c r="DR11" s="6">
        <f t="shared" si="43"/>
        <v>0.82053780321492009</v>
      </c>
      <c r="DS11" s="6">
        <f t="shared" si="44"/>
        <v>4.9827292519036427E-2</v>
      </c>
      <c r="DT11" s="6">
        <f t="shared" si="45"/>
        <v>2.8043652401280004</v>
      </c>
      <c r="DU11" s="6">
        <v>1000</v>
      </c>
    </row>
    <row r="12" spans="1:133">
      <c r="A12" s="7">
        <f t="shared" si="46"/>
        <v>7</v>
      </c>
      <c r="B12" s="6">
        <f t="shared" si="0"/>
        <v>991.81049574174358</v>
      </c>
      <c r="C12" s="6">
        <f t="shared" si="1"/>
        <v>6.0264776333160723</v>
      </c>
      <c r="D12" s="6">
        <f t="shared" si="47"/>
        <v>2.1630266249403376</v>
      </c>
      <c r="E12" s="6">
        <f t="shared" si="2"/>
        <v>0.30132388166580365</v>
      </c>
      <c r="F12" s="6">
        <f t="shared" si="3"/>
        <v>2.8604525449305602</v>
      </c>
      <c r="G12" s="6">
        <f t="shared" si="4"/>
        <v>0.57445254493056019</v>
      </c>
      <c r="H12" s="6">
        <f t="shared" si="56"/>
        <v>2.8448000000000002</v>
      </c>
      <c r="I12" s="6">
        <f t="shared" si="5"/>
        <v>0.55880000000000019</v>
      </c>
      <c r="J12" s="6">
        <v>1000</v>
      </c>
      <c r="L12" s="3" t="s">
        <v>33</v>
      </c>
      <c r="M12" s="3"/>
      <c r="Q12" s="7">
        <f t="shared" si="48"/>
        <v>7</v>
      </c>
      <c r="R12" s="6">
        <f t="shared" si="6"/>
        <v>997.07310197729203</v>
      </c>
      <c r="S12" s="6">
        <f t="shared" si="7"/>
        <v>1.7698338374808009</v>
      </c>
      <c r="T12" s="6">
        <f t="shared" si="8"/>
        <v>1.157064185227177</v>
      </c>
      <c r="U12" s="6">
        <f t="shared" si="9"/>
        <v>8.8491691874040046E-2</v>
      </c>
      <c r="V12" s="6">
        <f t="shared" si="10"/>
        <v>2.8604525449305602</v>
      </c>
      <c r="W12" s="6">
        <v>1000</v>
      </c>
      <c r="Y12" s="3" t="s">
        <v>33</v>
      </c>
      <c r="Z12" s="3"/>
      <c r="AE12">
        <v>7</v>
      </c>
      <c r="AF12" s="7">
        <f t="shared" si="49"/>
        <v>7</v>
      </c>
      <c r="AG12" s="6">
        <f t="shared" si="11"/>
        <v>991.81049574174358</v>
      </c>
      <c r="AH12" s="6">
        <f t="shared" si="12"/>
        <v>6.0264776333160723</v>
      </c>
      <c r="AI12" s="6">
        <f t="shared" si="13"/>
        <v>2.1630266249403376</v>
      </c>
      <c r="AJ12" s="6">
        <f t="shared" si="14"/>
        <v>0.30132388166580365</v>
      </c>
      <c r="AK12" s="6">
        <f t="shared" si="15"/>
        <v>2.8604525449305602</v>
      </c>
      <c r="AL12" s="6">
        <v>1000</v>
      </c>
      <c r="AN12" s="3" t="s">
        <v>33</v>
      </c>
      <c r="AO12" s="3"/>
      <c r="AP12" s="3"/>
      <c r="AT12" s="7">
        <f t="shared" si="50"/>
        <v>7</v>
      </c>
      <c r="AU12" s="6">
        <f t="shared" si="16"/>
        <v>991.81205569050849</v>
      </c>
      <c r="AV12" s="6">
        <f t="shared" si="17"/>
        <v>6.0250615959237317</v>
      </c>
      <c r="AW12" s="6">
        <f t="shared" si="18"/>
        <v>2.1628827135679232</v>
      </c>
      <c r="AX12" s="6">
        <f t="shared" si="19"/>
        <v>0.23497740224102553</v>
      </c>
      <c r="AY12" s="6">
        <f t="shared" si="20"/>
        <v>2.8604525449305602</v>
      </c>
      <c r="AZ12" s="6">
        <v>1000</v>
      </c>
      <c r="BB12" s="3" t="s">
        <v>33</v>
      </c>
      <c r="BC12" s="3"/>
      <c r="BD12" s="3"/>
      <c r="BH12" s="7">
        <f t="shared" si="51"/>
        <v>7</v>
      </c>
      <c r="BI12" s="6">
        <f t="shared" si="21"/>
        <v>994.72815186430739</v>
      </c>
      <c r="BJ12" s="6">
        <f t="shared" si="22"/>
        <v>3.6259711807642119</v>
      </c>
      <c r="BK12" s="6">
        <f t="shared" si="23"/>
        <v>1.6458769549285834</v>
      </c>
      <c r="BL12" s="6">
        <f t="shared" si="24"/>
        <v>0.1812985590382106</v>
      </c>
      <c r="BM12" s="6">
        <f t="shared" si="25"/>
        <v>2.8604525449305602</v>
      </c>
      <c r="BN12" s="6">
        <v>1000</v>
      </c>
      <c r="BP12" s="3" t="s">
        <v>33</v>
      </c>
      <c r="BQ12" s="3"/>
      <c r="BR12" s="3"/>
      <c r="BU12">
        <v>7</v>
      </c>
      <c r="BV12" s="7">
        <f t="shared" si="52"/>
        <v>7</v>
      </c>
      <c r="BW12" s="6">
        <f t="shared" si="26"/>
        <v>991.81049574174358</v>
      </c>
      <c r="BX12" s="6">
        <f t="shared" si="27"/>
        <v>6.0264776333160723</v>
      </c>
      <c r="BY12" s="6">
        <f t="shared" si="28"/>
        <v>2.1630266249403376</v>
      </c>
      <c r="BZ12" s="6">
        <f t="shared" si="29"/>
        <v>0.30132388166580365</v>
      </c>
      <c r="CA12" s="6">
        <f t="shared" si="30"/>
        <v>2.8604525449305602</v>
      </c>
      <c r="CB12" s="6">
        <v>1000</v>
      </c>
      <c r="CD12" s="3" t="s">
        <v>33</v>
      </c>
      <c r="CE12" s="3"/>
      <c r="CF12" s="3"/>
      <c r="CK12" s="7">
        <f t="shared" si="53"/>
        <v>7</v>
      </c>
      <c r="CL12" s="6">
        <f t="shared" si="31"/>
        <v>997.69109779024382</v>
      </c>
      <c r="CM12" s="6">
        <f t="shared" si="32"/>
        <v>1.3015048743340472</v>
      </c>
      <c r="CN12" s="6">
        <f t="shared" si="33"/>
        <v>1.0073973354220589</v>
      </c>
      <c r="CO12" s="6">
        <f t="shared" si="34"/>
        <v>6.5075243716702355E-2</v>
      </c>
      <c r="CP12" s="6">
        <f t="shared" si="35"/>
        <v>2.8604525449305602</v>
      </c>
      <c r="CQ12" s="6">
        <v>1000</v>
      </c>
      <c r="CS12" s="3" t="s">
        <v>33</v>
      </c>
      <c r="CT12" s="3"/>
      <c r="CU12" s="3"/>
      <c r="DA12" s="7">
        <f t="shared" si="54"/>
        <v>7</v>
      </c>
      <c r="DB12" s="6">
        <f t="shared" si="36"/>
        <v>997.69114474473918</v>
      </c>
      <c r="DC12" s="6">
        <f t="shared" si="37"/>
        <v>1.3014651050994546</v>
      </c>
      <c r="DD12" s="6">
        <f t="shared" si="38"/>
        <v>1.0073901501613067</v>
      </c>
      <c r="DE12" s="6">
        <f t="shared" si="39"/>
        <v>5.2058604203978183E-2</v>
      </c>
      <c r="DF12" s="6">
        <f t="shared" si="40"/>
        <v>2.8604525449305602</v>
      </c>
      <c r="DG12" s="6">
        <v>1000</v>
      </c>
      <c r="DI12" s="3" t="s">
        <v>33</v>
      </c>
      <c r="DJ12" s="3"/>
      <c r="DK12" s="3"/>
      <c r="DO12" s="7">
        <f t="shared" si="55"/>
        <v>7</v>
      </c>
      <c r="DP12" s="6">
        <f t="shared" si="41"/>
        <v>997.69114474473918</v>
      </c>
      <c r="DQ12" s="6">
        <f t="shared" si="42"/>
        <v>1.3014651050994546</v>
      </c>
      <c r="DR12" s="6">
        <f t="shared" si="43"/>
        <v>1.0073901501613067</v>
      </c>
      <c r="DS12" s="6">
        <f t="shared" si="44"/>
        <v>5.2058604203978183E-2</v>
      </c>
      <c r="DT12" s="6">
        <f t="shared" si="45"/>
        <v>2.8604525449305602</v>
      </c>
      <c r="DU12" s="6">
        <v>1000</v>
      </c>
      <c r="DW12" s="3" t="s">
        <v>33</v>
      </c>
      <c r="DX12" s="3"/>
      <c r="DY12" s="3"/>
      <c r="DZ12" s="3"/>
      <c r="EA12" s="3"/>
    </row>
    <row r="13" spans="1:133">
      <c r="A13" s="7">
        <f t="shared" si="46"/>
        <v>8</v>
      </c>
      <c r="B13" s="6">
        <f t="shared" si="0"/>
        <v>988.8189423037677</v>
      </c>
      <c r="C13" s="6">
        <f t="shared" si="1"/>
        <v>8.1140594262945083</v>
      </c>
      <c r="D13" s="6">
        <f t="shared" si="47"/>
        <v>3.0669982699377485</v>
      </c>
      <c r="E13" s="6">
        <f t="shared" si="2"/>
        <v>0.40570297131472544</v>
      </c>
      <c r="F13" s="6">
        <f t="shared" si="3"/>
        <v>2.9176615958291716</v>
      </c>
      <c r="G13" s="6">
        <f t="shared" si="4"/>
        <v>0.63166159582917158</v>
      </c>
      <c r="H13" s="6">
        <f t="shared" si="56"/>
        <v>2.8956</v>
      </c>
      <c r="I13" s="6">
        <f t="shared" si="5"/>
        <v>0.60959999999999992</v>
      </c>
      <c r="J13" s="6">
        <v>1000</v>
      </c>
      <c r="L13" t="s">
        <v>0</v>
      </c>
      <c r="Q13" s="7">
        <f t="shared" si="48"/>
        <v>8</v>
      </c>
      <c r="R13" s="6">
        <f t="shared" si="6"/>
        <v>996.63149694367803</v>
      </c>
      <c r="S13" s="6">
        <f t="shared" si="7"/>
        <v>1.9459637954726339</v>
      </c>
      <c r="T13" s="6">
        <f t="shared" si="8"/>
        <v>1.4225392608492973</v>
      </c>
      <c r="U13" s="6">
        <f t="shared" si="9"/>
        <v>9.7298189773631694E-2</v>
      </c>
      <c r="V13" s="6">
        <f t="shared" si="10"/>
        <v>2.9176615958291716</v>
      </c>
      <c r="W13" s="6">
        <v>1000</v>
      </c>
      <c r="Y13" t="s">
        <v>0</v>
      </c>
      <c r="AE13">
        <v>8</v>
      </c>
      <c r="AF13" s="7">
        <f t="shared" si="49"/>
        <v>8</v>
      </c>
      <c r="AG13" s="6">
        <f t="shared" si="11"/>
        <v>988.8189423037677</v>
      </c>
      <c r="AH13" s="6">
        <f t="shared" si="12"/>
        <v>8.1140594262945083</v>
      </c>
      <c r="AI13" s="6">
        <f t="shared" si="13"/>
        <v>3.0669982699377485</v>
      </c>
      <c r="AJ13" s="6">
        <f t="shared" si="14"/>
        <v>0.40570297131472544</v>
      </c>
      <c r="AK13" s="6">
        <f t="shared" si="15"/>
        <v>2.9176615958291716</v>
      </c>
      <c r="AL13" s="6">
        <v>1000</v>
      </c>
      <c r="AN13" t="s">
        <v>0</v>
      </c>
      <c r="AQ13">
        <f>AP$6</f>
        <v>0.25</v>
      </c>
      <c r="AT13" s="7">
        <f t="shared" si="50"/>
        <v>8</v>
      </c>
      <c r="AU13" s="6">
        <f t="shared" si="16"/>
        <v>988.82234249381781</v>
      </c>
      <c r="AV13" s="6">
        <f t="shared" si="17"/>
        <v>8.1110155532258279</v>
      </c>
      <c r="AW13" s="6">
        <f t="shared" si="18"/>
        <v>3.0666419529564828</v>
      </c>
      <c r="AX13" s="6">
        <f t="shared" si="19"/>
        <v>0.31632960657580728</v>
      </c>
      <c r="AY13" s="6">
        <f t="shared" si="20"/>
        <v>2.9176615958291716</v>
      </c>
      <c r="AZ13" s="6">
        <v>1000</v>
      </c>
      <c r="BB13" t="s">
        <v>0</v>
      </c>
      <c r="BH13" s="7">
        <f t="shared" si="51"/>
        <v>8</v>
      </c>
      <c r="BI13" s="6">
        <f t="shared" si="21"/>
        <v>993.32007009410881</v>
      </c>
      <c r="BJ13" s="6">
        <f t="shared" si="22"/>
        <v>4.4901572738481601</v>
      </c>
      <c r="BK13" s="6">
        <f t="shared" si="23"/>
        <v>2.1897726320432152</v>
      </c>
      <c r="BL13" s="6">
        <f t="shared" si="24"/>
        <v>0.22450786369240802</v>
      </c>
      <c r="BM13" s="6">
        <f t="shared" si="25"/>
        <v>2.9176615958291716</v>
      </c>
      <c r="BN13" s="6">
        <v>1000</v>
      </c>
      <c r="BP13" t="s">
        <v>0</v>
      </c>
      <c r="BU13">
        <v>8</v>
      </c>
      <c r="BV13" s="7">
        <f t="shared" si="52"/>
        <v>8</v>
      </c>
      <c r="BW13" s="6">
        <f t="shared" si="26"/>
        <v>988.8189423037677</v>
      </c>
      <c r="BX13" s="6">
        <f t="shared" si="27"/>
        <v>8.1140594262945083</v>
      </c>
      <c r="BY13" s="6">
        <f t="shared" si="28"/>
        <v>3.0669982699377485</v>
      </c>
      <c r="BZ13" s="6">
        <f t="shared" si="29"/>
        <v>0.40570297131472544</v>
      </c>
      <c r="CA13" s="6">
        <f t="shared" si="30"/>
        <v>2.9176615958291716</v>
      </c>
      <c r="CB13" s="6">
        <v>1000</v>
      </c>
      <c r="CD13" t="s">
        <v>0</v>
      </c>
      <c r="CK13" s="7">
        <f t="shared" si="53"/>
        <v>8</v>
      </c>
      <c r="CL13" s="6">
        <f t="shared" si="31"/>
        <v>997.43763686308023</v>
      </c>
      <c r="CM13" s="6">
        <f t="shared" si="32"/>
        <v>1.359740070347573</v>
      </c>
      <c r="CN13" s="6">
        <f t="shared" si="33"/>
        <v>1.202623066572166</v>
      </c>
      <c r="CO13" s="6">
        <f t="shared" si="34"/>
        <v>6.7987003517378658E-2</v>
      </c>
      <c r="CP13" s="6">
        <f t="shared" si="35"/>
        <v>2.9176615958291716</v>
      </c>
      <c r="CQ13" s="6">
        <v>1000</v>
      </c>
      <c r="CS13" t="s">
        <v>0</v>
      </c>
      <c r="DA13" s="7">
        <f t="shared" si="54"/>
        <v>8</v>
      </c>
      <c r="DB13" s="6">
        <f t="shared" si="36"/>
        <v>997.43770906899317</v>
      </c>
      <c r="DC13" s="6">
        <f t="shared" si="37"/>
        <v>1.3596810150805023</v>
      </c>
      <c r="DD13" s="6">
        <f t="shared" si="38"/>
        <v>1.2026099159262249</v>
      </c>
      <c r="DE13" s="6">
        <f t="shared" si="39"/>
        <v>5.4387240603220095E-2</v>
      </c>
      <c r="DF13" s="6">
        <f t="shared" si="40"/>
        <v>2.9176615958291716</v>
      </c>
      <c r="DG13" s="6">
        <v>1000</v>
      </c>
      <c r="DI13" t="s">
        <v>0</v>
      </c>
      <c r="DO13" s="7">
        <f t="shared" si="55"/>
        <v>8</v>
      </c>
      <c r="DP13" s="6">
        <f t="shared" si="41"/>
        <v>997.43770906899317</v>
      </c>
      <c r="DQ13" s="6">
        <f t="shared" si="42"/>
        <v>1.3596810150805023</v>
      </c>
      <c r="DR13" s="6">
        <f t="shared" si="43"/>
        <v>1.2026099159262249</v>
      </c>
      <c r="DS13" s="6">
        <f t="shared" si="44"/>
        <v>5.4387240603220095E-2</v>
      </c>
      <c r="DT13" s="6">
        <f t="shared" si="45"/>
        <v>2.9176615958291716</v>
      </c>
      <c r="DU13" s="6">
        <v>1000</v>
      </c>
      <c r="DW13" t="s">
        <v>0</v>
      </c>
    </row>
    <row r="14" spans="1:133">
      <c r="A14" s="7">
        <f t="shared" si="46"/>
        <v>9</v>
      </c>
      <c r="B14" s="6">
        <f t="shared" si="0"/>
        <v>984.80325879040515</v>
      </c>
      <c r="C14" s="6">
        <f t="shared" si="1"/>
        <v>10.912634025712919</v>
      </c>
      <c r="D14" s="6">
        <f t="shared" si="47"/>
        <v>4.2841071838819245</v>
      </c>
      <c r="E14" s="6">
        <f t="shared" si="2"/>
        <v>0.54563170128564598</v>
      </c>
      <c r="F14" s="6">
        <f t="shared" si="3"/>
        <v>2.9760148277457552</v>
      </c>
      <c r="G14" s="6">
        <f t="shared" si="4"/>
        <v>0.69001482774575518</v>
      </c>
      <c r="H14" s="6">
        <f t="shared" si="56"/>
        <v>2.9464000000000001</v>
      </c>
      <c r="I14" s="6">
        <f t="shared" si="5"/>
        <v>0.6604000000000001</v>
      </c>
      <c r="J14" s="6">
        <v>1000</v>
      </c>
      <c r="L14" t="s">
        <v>1</v>
      </c>
      <c r="Q14" s="7">
        <f t="shared" si="48"/>
        <v>9</v>
      </c>
      <c r="R14" s="6">
        <f t="shared" si="6"/>
        <v>996.1461594035178</v>
      </c>
      <c r="S14" s="6">
        <f t="shared" si="7"/>
        <v>2.1394067663119221</v>
      </c>
      <c r="T14" s="6">
        <f t="shared" si="8"/>
        <v>1.7144338301701922</v>
      </c>
      <c r="U14" s="6">
        <f t="shared" si="9"/>
        <v>0.1069703383155961</v>
      </c>
      <c r="V14" s="6">
        <f t="shared" si="10"/>
        <v>2.9760148277457552</v>
      </c>
      <c r="W14" s="6">
        <v>1000</v>
      </c>
      <c r="Y14" t="s">
        <v>1</v>
      </c>
      <c r="AE14">
        <v>9</v>
      </c>
      <c r="AF14" s="7">
        <f t="shared" si="49"/>
        <v>9</v>
      </c>
      <c r="AG14" s="6">
        <f t="shared" si="11"/>
        <v>984.80325879040515</v>
      </c>
      <c r="AH14" s="6">
        <f t="shared" si="12"/>
        <v>10.912634025712919</v>
      </c>
      <c r="AI14" s="6">
        <f t="shared" si="13"/>
        <v>4.2841071838819245</v>
      </c>
      <c r="AJ14" s="6">
        <f t="shared" si="14"/>
        <v>0.54563170128564598</v>
      </c>
      <c r="AK14" s="6">
        <f t="shared" si="15"/>
        <v>2.9760148277457552</v>
      </c>
      <c r="AL14" s="6">
        <v>1000</v>
      </c>
      <c r="AN14" t="s">
        <v>1</v>
      </c>
      <c r="AT14" s="7">
        <f t="shared" si="50"/>
        <v>9</v>
      </c>
      <c r="AU14" s="6">
        <f t="shared" si="16"/>
        <v>984.81032846764117</v>
      </c>
      <c r="AV14" s="6">
        <f t="shared" si="17"/>
        <v>10.906377246418593</v>
      </c>
      <c r="AW14" s="6">
        <f t="shared" si="18"/>
        <v>4.2832942859403573</v>
      </c>
      <c r="AX14" s="6">
        <f t="shared" si="19"/>
        <v>0.42534871261032514</v>
      </c>
      <c r="AY14" s="6">
        <f t="shared" si="20"/>
        <v>2.9760148277457552</v>
      </c>
      <c r="AZ14" s="6">
        <v>1000</v>
      </c>
      <c r="BB14" t="s">
        <v>1</v>
      </c>
      <c r="BH14" s="7">
        <f t="shared" si="51"/>
        <v>9</v>
      </c>
      <c r="BI14" s="6">
        <f t="shared" si="21"/>
        <v>991.57886518738508</v>
      </c>
      <c r="BJ14" s="6">
        <f t="shared" si="22"/>
        <v>5.5578385894947067</v>
      </c>
      <c r="BK14" s="6">
        <f t="shared" si="23"/>
        <v>2.8632962231204391</v>
      </c>
      <c r="BL14" s="6">
        <f t="shared" si="24"/>
        <v>0.27789192947473534</v>
      </c>
      <c r="BM14" s="6">
        <f t="shared" si="25"/>
        <v>2.9760148277457552</v>
      </c>
      <c r="BN14" s="6">
        <v>1000</v>
      </c>
      <c r="BP14" t="s">
        <v>1</v>
      </c>
      <c r="BU14">
        <v>9</v>
      </c>
      <c r="BV14" s="7">
        <f t="shared" si="52"/>
        <v>9</v>
      </c>
      <c r="BW14" s="6">
        <f t="shared" si="26"/>
        <v>984.80325879040515</v>
      </c>
      <c r="BX14" s="6">
        <f t="shared" si="27"/>
        <v>10.912634025712919</v>
      </c>
      <c r="BY14" s="6">
        <f t="shared" si="28"/>
        <v>4.2841071838819245</v>
      </c>
      <c r="BZ14" s="6">
        <f t="shared" si="29"/>
        <v>0.54563170128564598</v>
      </c>
      <c r="CA14" s="6">
        <f t="shared" si="30"/>
        <v>2.9760148277457552</v>
      </c>
      <c r="CB14" s="6">
        <v>1000</v>
      </c>
      <c r="CD14" t="s">
        <v>1</v>
      </c>
      <c r="CK14" s="7">
        <f t="shared" si="53"/>
        <v>9</v>
      </c>
      <c r="CL14" s="6">
        <f t="shared" si="31"/>
        <v>997.17290222355018</v>
      </c>
      <c r="CM14" s="6">
        <f t="shared" si="32"/>
        <v>1.4205136993254939</v>
      </c>
      <c r="CN14" s="6">
        <f t="shared" si="33"/>
        <v>1.4065840771243019</v>
      </c>
      <c r="CO14" s="6">
        <f t="shared" si="34"/>
        <v>7.1025684966274691E-2</v>
      </c>
      <c r="CP14" s="6">
        <f t="shared" si="35"/>
        <v>2.9760148277457552</v>
      </c>
      <c r="CQ14" s="6">
        <v>1000</v>
      </c>
      <c r="CS14" t="s">
        <v>1</v>
      </c>
      <c r="DA14" s="7">
        <f t="shared" si="54"/>
        <v>9</v>
      </c>
      <c r="DB14" s="6">
        <f t="shared" si="36"/>
        <v>997.17300775406318</v>
      </c>
      <c r="DC14" s="6">
        <f t="shared" si="37"/>
        <v>1.4204301777483874</v>
      </c>
      <c r="DD14" s="6">
        <f t="shared" si="38"/>
        <v>1.4065620681883002</v>
      </c>
      <c r="DE14" s="6">
        <f t="shared" si="39"/>
        <v>5.68172071099355E-2</v>
      </c>
      <c r="DF14" s="6">
        <f t="shared" si="40"/>
        <v>2.9760148277457552</v>
      </c>
      <c r="DG14" s="6">
        <v>1000</v>
      </c>
      <c r="DI14" t="s">
        <v>1</v>
      </c>
      <c r="DO14" s="7">
        <f t="shared" si="55"/>
        <v>9</v>
      </c>
      <c r="DP14" s="6">
        <f t="shared" si="41"/>
        <v>997.17300775406318</v>
      </c>
      <c r="DQ14" s="6">
        <f t="shared" si="42"/>
        <v>1.4204301777483874</v>
      </c>
      <c r="DR14" s="6">
        <f t="shared" si="43"/>
        <v>1.4065620681883002</v>
      </c>
      <c r="DS14" s="6">
        <f t="shared" si="44"/>
        <v>5.68172071099355E-2</v>
      </c>
      <c r="DT14" s="6">
        <f t="shared" si="45"/>
        <v>2.9760148277457552</v>
      </c>
      <c r="DU14" s="6">
        <v>1000</v>
      </c>
      <c r="DW14" t="s">
        <v>1</v>
      </c>
    </row>
    <row r="15" spans="1:133">
      <c r="A15" s="7">
        <f t="shared" si="46"/>
        <v>10</v>
      </c>
      <c r="B15" s="6">
        <f t="shared" si="0"/>
        <v>979.42448123759777</v>
      </c>
      <c r="C15" s="6">
        <f t="shared" si="1"/>
        <v>14.654516474663358</v>
      </c>
      <c r="D15" s="6">
        <f t="shared" si="47"/>
        <v>5.9210022877388617</v>
      </c>
      <c r="E15" s="6">
        <f t="shared" si="2"/>
        <v>0.73272582373316797</v>
      </c>
      <c r="F15" s="6">
        <f t="shared" si="3"/>
        <v>3.0355351243006705</v>
      </c>
      <c r="G15" s="6">
        <f t="shared" si="4"/>
        <v>0.74953512430067049</v>
      </c>
      <c r="H15" s="6">
        <f t="shared" si="56"/>
        <v>2.9972000000000003</v>
      </c>
      <c r="I15" s="6">
        <f t="shared" si="5"/>
        <v>0.71120000000000028</v>
      </c>
      <c r="J15" s="6">
        <v>1000</v>
      </c>
      <c r="L15" t="s">
        <v>2</v>
      </c>
      <c r="Q15" s="7">
        <f t="shared" si="48"/>
        <v>10</v>
      </c>
      <c r="R15" s="6">
        <f t="shared" si="6"/>
        <v>995.61283562131973</v>
      </c>
      <c r="S15" s="6">
        <f t="shared" si="7"/>
        <v>2.3518195335632117</v>
      </c>
      <c r="T15" s="6">
        <f t="shared" si="8"/>
        <v>2.0353448451169807</v>
      </c>
      <c r="U15" s="6">
        <f t="shared" si="9"/>
        <v>0.1175909766781606</v>
      </c>
      <c r="V15" s="6">
        <f t="shared" si="10"/>
        <v>3.0355351243006705</v>
      </c>
      <c r="W15" s="6">
        <v>1000</v>
      </c>
      <c r="Y15" t="s">
        <v>2</v>
      </c>
      <c r="AE15">
        <v>10</v>
      </c>
      <c r="AF15" s="7">
        <f t="shared" si="49"/>
        <v>10</v>
      </c>
      <c r="AG15" s="6">
        <f t="shared" si="11"/>
        <v>979.42448123759777</v>
      </c>
      <c r="AH15" s="6">
        <f t="shared" si="12"/>
        <v>14.654516474663358</v>
      </c>
      <c r="AI15" s="6">
        <f t="shared" si="13"/>
        <v>5.9210022877388617</v>
      </c>
      <c r="AJ15" s="6">
        <f t="shared" si="14"/>
        <v>0.73272582373316797</v>
      </c>
      <c r="AK15" s="6">
        <f t="shared" si="15"/>
        <v>3.0355351243006705</v>
      </c>
      <c r="AL15" s="6">
        <v>1000</v>
      </c>
      <c r="AN15" t="s">
        <v>2</v>
      </c>
      <c r="AT15" s="7">
        <f t="shared" si="50"/>
        <v>10</v>
      </c>
      <c r="AU15" s="6">
        <f t="shared" si="16"/>
        <v>979.43867720519825</v>
      </c>
      <c r="AV15" s="6">
        <f t="shared" si="17"/>
        <v>14.642071921898678</v>
      </c>
      <c r="AW15" s="6">
        <f t="shared" si="18"/>
        <v>5.9192508729031461</v>
      </c>
      <c r="AX15" s="6">
        <f t="shared" si="19"/>
        <v>0.57104080495404841</v>
      </c>
      <c r="AY15" s="6">
        <f t="shared" si="20"/>
        <v>3.0355351243006705</v>
      </c>
      <c r="AZ15" s="6">
        <v>1000</v>
      </c>
      <c r="BB15" t="s">
        <v>2</v>
      </c>
      <c r="BH15" s="7">
        <f t="shared" si="51"/>
        <v>10</v>
      </c>
      <c r="BI15" s="6">
        <f t="shared" si="21"/>
        <v>989.42740997239844</v>
      </c>
      <c r="BJ15" s="6">
        <f t="shared" si="22"/>
        <v>6.8756180160571558</v>
      </c>
      <c r="BK15" s="6">
        <f t="shared" si="23"/>
        <v>3.6969720115446449</v>
      </c>
      <c r="BL15" s="6">
        <f t="shared" si="24"/>
        <v>0.34378090080285784</v>
      </c>
      <c r="BM15" s="6">
        <f t="shared" si="25"/>
        <v>3.0355351243006705</v>
      </c>
      <c r="BN15" s="6">
        <v>1000</v>
      </c>
      <c r="BP15" t="s">
        <v>2</v>
      </c>
      <c r="BU15">
        <v>10</v>
      </c>
      <c r="BV15" s="7">
        <f t="shared" si="52"/>
        <v>10</v>
      </c>
      <c r="BW15" s="6">
        <f t="shared" si="26"/>
        <v>979.42448123759777</v>
      </c>
      <c r="BX15" s="6">
        <f t="shared" si="27"/>
        <v>14.654516474663358</v>
      </c>
      <c r="BY15" s="6">
        <f t="shared" si="28"/>
        <v>5.9210022877388617</v>
      </c>
      <c r="BZ15" s="6">
        <f t="shared" si="29"/>
        <v>0.73272582373316797</v>
      </c>
      <c r="CA15" s="6">
        <f t="shared" si="30"/>
        <v>3.0355351243006705</v>
      </c>
      <c r="CB15" s="6">
        <v>1000</v>
      </c>
      <c r="CD15" t="s">
        <v>2</v>
      </c>
      <c r="CK15" s="7">
        <f t="shared" si="53"/>
        <v>10</v>
      </c>
      <c r="CL15" s="6">
        <f t="shared" si="31"/>
        <v>996.89640866519187</v>
      </c>
      <c r="CM15" s="6">
        <f t="shared" si="32"/>
        <v>1.4839302027849472</v>
      </c>
      <c r="CN15" s="6">
        <f t="shared" si="33"/>
        <v>1.619661132023126</v>
      </c>
      <c r="CO15" s="6">
        <f t="shared" si="34"/>
        <v>7.4196510139247371E-2</v>
      </c>
      <c r="CP15" s="6">
        <f t="shared" si="35"/>
        <v>3.0355351243006705</v>
      </c>
      <c r="CQ15" s="6">
        <v>1000</v>
      </c>
      <c r="CS15" t="s">
        <v>2</v>
      </c>
      <c r="DA15" s="7">
        <f t="shared" si="54"/>
        <v>10</v>
      </c>
      <c r="DB15" s="6">
        <f t="shared" si="36"/>
        <v>996.89655711219416</v>
      </c>
      <c r="DC15" s="6">
        <f t="shared" si="37"/>
        <v>1.4838162929551524</v>
      </c>
      <c r="DD15" s="6">
        <f t="shared" si="38"/>
        <v>1.6196265948505584</v>
      </c>
      <c r="DE15" s="6">
        <f t="shared" si="39"/>
        <v>5.9352651718206098E-2</v>
      </c>
      <c r="DF15" s="6">
        <f t="shared" si="40"/>
        <v>3.0355351243006705</v>
      </c>
      <c r="DG15" s="6">
        <v>1000</v>
      </c>
      <c r="DI15" t="s">
        <v>2</v>
      </c>
      <c r="DO15" s="7">
        <f t="shared" si="55"/>
        <v>10</v>
      </c>
      <c r="DP15" s="6">
        <f t="shared" si="41"/>
        <v>996.89655711219416</v>
      </c>
      <c r="DQ15" s="6">
        <f t="shared" si="42"/>
        <v>1.4838162929551524</v>
      </c>
      <c r="DR15" s="6">
        <f t="shared" si="43"/>
        <v>1.6196265948505584</v>
      </c>
      <c r="DS15" s="6">
        <f t="shared" si="44"/>
        <v>5.9352651718206098E-2</v>
      </c>
      <c r="DT15" s="6">
        <f t="shared" si="45"/>
        <v>3.0355351243006705</v>
      </c>
      <c r="DU15" s="6">
        <v>1000</v>
      </c>
      <c r="DW15" t="s">
        <v>2</v>
      </c>
    </row>
    <row r="16" spans="1:133">
      <c r="A16" s="7">
        <f t="shared" si="46"/>
        <v>11</v>
      </c>
      <c r="B16" s="6">
        <f t="shared" si="0"/>
        <v>972.24080145982748</v>
      </c>
      <c r="C16" s="6">
        <f t="shared" si="1"/>
        <v>19.640018781234119</v>
      </c>
      <c r="D16" s="6">
        <f t="shared" si="47"/>
        <v>8.1191797589383654</v>
      </c>
      <c r="E16" s="6">
        <f t="shared" si="2"/>
        <v>0.98200093906170594</v>
      </c>
      <c r="F16" s="6">
        <f t="shared" si="3"/>
        <v>3.0962458267866841</v>
      </c>
      <c r="G16" s="6">
        <f t="shared" si="4"/>
        <v>0.81024582678668411</v>
      </c>
      <c r="H16" s="6">
        <f t="shared" si="56"/>
        <v>3.048</v>
      </c>
      <c r="I16" s="6">
        <f t="shared" si="5"/>
        <v>0.76200000000000001</v>
      </c>
      <c r="J16" s="6">
        <v>1000</v>
      </c>
      <c r="L16" t="s">
        <v>3</v>
      </c>
      <c r="Q16" s="7">
        <f t="shared" si="48"/>
        <v>11</v>
      </c>
      <c r="R16" s="6">
        <f t="shared" si="6"/>
        <v>995.02687423125951</v>
      </c>
      <c r="S16" s="6">
        <f t="shared" si="7"/>
        <v>2.5850079935889099</v>
      </c>
      <c r="T16" s="6">
        <f t="shared" si="8"/>
        <v>2.3881177751514624</v>
      </c>
      <c r="U16" s="6">
        <f t="shared" si="9"/>
        <v>0.12925039967944549</v>
      </c>
      <c r="V16" s="6">
        <f t="shared" si="10"/>
        <v>3.0962458267866841</v>
      </c>
      <c r="W16" s="6">
        <v>1000</v>
      </c>
      <c r="Y16" t="s">
        <v>3</v>
      </c>
      <c r="AE16">
        <v>11</v>
      </c>
      <c r="AF16" s="7">
        <f t="shared" si="49"/>
        <v>11</v>
      </c>
      <c r="AG16" s="6">
        <f t="shared" ref="AG16:AG47" si="57">AG15-((AG15/AO$3)*(AP$6*AH15))</f>
        <v>975.83264134871263</v>
      </c>
      <c r="AH16" s="6">
        <f t="shared" ref="AH16:AH47" si="58">AH15+(AG15/AO$3)*(AP$6*AH15)-(AH15*AO$7)</f>
        <v>16.048178892348986</v>
      </c>
      <c r="AI16" s="6">
        <f t="shared" si="13"/>
        <v>8.1191797589383654</v>
      </c>
      <c r="AJ16" s="6">
        <f t="shared" si="14"/>
        <v>0.80240894461744938</v>
      </c>
      <c r="AK16" s="6">
        <f t="shared" si="15"/>
        <v>3.0962458267866841</v>
      </c>
      <c r="AL16" s="6">
        <v>1000</v>
      </c>
      <c r="AN16" t="s">
        <v>3</v>
      </c>
      <c r="AT16" s="7">
        <f t="shared" si="50"/>
        <v>11</v>
      </c>
      <c r="AU16" s="6">
        <f t="shared" si="16"/>
        <v>972.26854656313662</v>
      </c>
      <c r="AV16" s="6">
        <f t="shared" si="17"/>
        <v>19.615891775675458</v>
      </c>
      <c r="AW16" s="6">
        <f t="shared" si="18"/>
        <v>8.1155616611879466</v>
      </c>
      <c r="AX16" s="6">
        <f t="shared" si="19"/>
        <v>0.76501977925134279</v>
      </c>
      <c r="AY16" s="6">
        <f t="shared" si="20"/>
        <v>3.0962458267866841</v>
      </c>
      <c r="AZ16" s="6">
        <v>1000</v>
      </c>
      <c r="BB16" t="s">
        <v>3</v>
      </c>
      <c r="BH16" s="7">
        <f t="shared" si="51"/>
        <v>11</v>
      </c>
      <c r="BI16" s="6">
        <f t="shared" si="21"/>
        <v>986.77161345490197</v>
      </c>
      <c r="BJ16" s="6">
        <f t="shared" si="22"/>
        <v>8.5000718311450072</v>
      </c>
      <c r="BK16" s="6">
        <f t="shared" si="23"/>
        <v>4.7283147139532185</v>
      </c>
      <c r="BL16" s="6">
        <f t="shared" si="24"/>
        <v>0.42500359155725037</v>
      </c>
      <c r="BM16" s="6">
        <f t="shared" si="25"/>
        <v>3.0962458267866841</v>
      </c>
      <c r="BN16" s="6">
        <v>1000</v>
      </c>
      <c r="BP16" t="s">
        <v>3</v>
      </c>
      <c r="BV16" s="7">
        <f t="shared" si="52"/>
        <v>11</v>
      </c>
      <c r="BW16" s="6">
        <f t="shared" ref="BW16:BW47" si="59">BW15-(((BW15-CE$4)/(CE$3-CE$4))*(CF$6*BX15))</f>
        <v>973.82121101093696</v>
      </c>
      <c r="BX16" s="6">
        <f t="shared" ref="BX16:BX47" si="60">BX15+((BW15-CE$4)/(CE$3-CE$4))*(CF$6*BX15)-(BX15*CE$7)</f>
        <v>18.059609230124661</v>
      </c>
      <c r="BY16" s="6">
        <f t="shared" si="28"/>
        <v>8.1191797589383654</v>
      </c>
      <c r="BZ16" s="6">
        <f t="shared" si="29"/>
        <v>0.90298046150623312</v>
      </c>
      <c r="CA16" s="6">
        <f t="shared" si="30"/>
        <v>3.0962458267866841</v>
      </c>
      <c r="CB16" s="6">
        <v>1000</v>
      </c>
      <c r="CD16" t="s">
        <v>3</v>
      </c>
      <c r="CK16" s="7">
        <f t="shared" si="53"/>
        <v>11</v>
      </c>
      <c r="CL16" s="6">
        <f t="shared" si="31"/>
        <v>996.60765159359642</v>
      </c>
      <c r="CM16" s="6">
        <f t="shared" si="32"/>
        <v>1.5500977439626948</v>
      </c>
      <c r="CN16" s="6">
        <f t="shared" si="33"/>
        <v>1.8422506624408681</v>
      </c>
      <c r="CO16" s="6">
        <f t="shared" si="34"/>
        <v>7.7504887198134753E-2</v>
      </c>
      <c r="CP16" s="6">
        <f t="shared" si="35"/>
        <v>3.0962458267866841</v>
      </c>
      <c r="CQ16" s="6">
        <v>1000</v>
      </c>
      <c r="CS16" t="s">
        <v>3</v>
      </c>
      <c r="DA16" s="7">
        <f t="shared" si="54"/>
        <v>11</v>
      </c>
      <c r="DB16" s="6">
        <f t="shared" si="36"/>
        <v>996.60785426167649</v>
      </c>
      <c r="DC16" s="6">
        <f t="shared" si="37"/>
        <v>1.5499466995295945</v>
      </c>
      <c r="DD16" s="6">
        <f t="shared" si="38"/>
        <v>1.8421990387938312</v>
      </c>
      <c r="DE16" s="6">
        <f t="shared" si="39"/>
        <v>6.1997867981183785E-2</v>
      </c>
      <c r="DF16" s="6">
        <f t="shared" si="40"/>
        <v>3.0962458267866841</v>
      </c>
      <c r="DG16" s="6">
        <v>1000</v>
      </c>
      <c r="DI16" t="s">
        <v>3</v>
      </c>
      <c r="DO16" s="7">
        <f t="shared" si="55"/>
        <v>11</v>
      </c>
      <c r="DP16" s="6">
        <f t="shared" si="41"/>
        <v>996.60785426167649</v>
      </c>
      <c r="DQ16" s="6">
        <f t="shared" si="42"/>
        <v>1.5499466995295945</v>
      </c>
      <c r="DR16" s="6">
        <f t="shared" si="43"/>
        <v>1.8421990387938312</v>
      </c>
      <c r="DS16" s="6">
        <f t="shared" si="44"/>
        <v>6.1997867981183785E-2</v>
      </c>
      <c r="DT16" s="6">
        <f t="shared" si="45"/>
        <v>3.0962458267866841</v>
      </c>
      <c r="DU16" s="6">
        <v>1000</v>
      </c>
      <c r="DW16" t="s">
        <v>3</v>
      </c>
    </row>
    <row r="17" spans="1:132">
      <c r="A17" s="7">
        <f t="shared" si="46"/>
        <v>12</v>
      </c>
      <c r="B17" s="6">
        <f t="shared" si="0"/>
        <v>962.68383068877984</v>
      </c>
      <c r="C17" s="6">
        <f t="shared" si="1"/>
        <v>26.25098673509661</v>
      </c>
      <c r="D17" s="6">
        <f t="shared" si="47"/>
        <v>11.065182576123483</v>
      </c>
      <c r="E17" s="6">
        <f t="shared" si="2"/>
        <v>1.3125493367548307</v>
      </c>
      <c r="F17" s="6">
        <f t="shared" si="3"/>
        <v>3.158170743322418</v>
      </c>
      <c r="G17" s="6">
        <f t="shared" si="4"/>
        <v>0.87217074332241795</v>
      </c>
      <c r="H17" s="6">
        <f t="shared" si="56"/>
        <v>3.0988000000000002</v>
      </c>
      <c r="I17" s="6">
        <f t="shared" si="5"/>
        <v>0.81280000000000019</v>
      </c>
      <c r="J17" s="6">
        <v>1000</v>
      </c>
      <c r="Q17" s="7">
        <f t="shared" si="48"/>
        <v>12</v>
      </c>
      <c r="R17" s="6">
        <f t="shared" si="6"/>
        <v>994.38319244354091</v>
      </c>
      <c r="S17" s="6">
        <f t="shared" si="7"/>
        <v>2.8409385822691897</v>
      </c>
      <c r="T17" s="6">
        <f t="shared" si="8"/>
        <v>2.7758689741897991</v>
      </c>
      <c r="U17" s="6">
        <f t="shared" si="9"/>
        <v>0.14204692911345948</v>
      </c>
      <c r="V17" s="6">
        <f t="shared" si="10"/>
        <v>3.158170743322418</v>
      </c>
      <c r="W17" s="6">
        <v>1000</v>
      </c>
      <c r="AE17">
        <v>12</v>
      </c>
      <c r="AF17" s="7">
        <f t="shared" si="49"/>
        <v>12</v>
      </c>
      <c r="AG17" s="6">
        <f t="shared" si="57"/>
        <v>971.91363814617068</v>
      </c>
      <c r="AH17" s="6">
        <f t="shared" si="58"/>
        <v>17.559955261038571</v>
      </c>
      <c r="AI17" s="6">
        <f t="shared" si="13"/>
        <v>10.526406592790714</v>
      </c>
      <c r="AJ17" s="6">
        <f t="shared" si="14"/>
        <v>0.87799776305192856</v>
      </c>
      <c r="AK17" s="6">
        <f t="shared" si="15"/>
        <v>3.158170743322418</v>
      </c>
      <c r="AL17" s="6">
        <v>1000</v>
      </c>
      <c r="AT17" s="7">
        <f t="shared" si="50"/>
        <v>12</v>
      </c>
      <c r="AU17" s="6">
        <f t="shared" si="16"/>
        <v>962.7368711166182</v>
      </c>
      <c r="AV17" s="6">
        <f t="shared" si="17"/>
        <v>26.205183455842572</v>
      </c>
      <c r="AW17" s="6">
        <f t="shared" si="18"/>
        <v>11.057945427539265</v>
      </c>
      <c r="AX17" s="6">
        <f t="shared" si="19"/>
        <v>1.0220021547778604</v>
      </c>
      <c r="AY17" s="6">
        <f t="shared" si="20"/>
        <v>3.158170743322418</v>
      </c>
      <c r="AZ17" s="6">
        <v>1000</v>
      </c>
      <c r="BH17" s="7">
        <f t="shared" si="51"/>
        <v>12</v>
      </c>
      <c r="BI17" s="6">
        <f t="shared" si="21"/>
        <v>983.49716346274226</v>
      </c>
      <c r="BJ17" s="6">
        <f t="shared" si="22"/>
        <v>10.499511048633011</v>
      </c>
      <c r="BK17" s="6">
        <f t="shared" si="23"/>
        <v>6.0033254886249692</v>
      </c>
      <c r="BL17" s="6">
        <f t="shared" si="24"/>
        <v>0.52497555243165051</v>
      </c>
      <c r="BM17" s="6">
        <f t="shared" si="25"/>
        <v>3.158170743322418</v>
      </c>
      <c r="BN17" s="6">
        <v>1000</v>
      </c>
      <c r="BV17" s="7">
        <f t="shared" si="52"/>
        <v>12</v>
      </c>
      <c r="BW17" s="6">
        <f t="shared" si="59"/>
        <v>966.95548137426317</v>
      </c>
      <c r="BX17" s="6">
        <f t="shared" si="60"/>
        <v>22.21639748227971</v>
      </c>
      <c r="BY17" s="6">
        <f t="shared" si="28"/>
        <v>10.828121143457064</v>
      </c>
      <c r="BZ17" s="6">
        <f t="shared" si="29"/>
        <v>1.1108198741139856</v>
      </c>
      <c r="CA17" s="6">
        <f t="shared" si="30"/>
        <v>3.158170743322418</v>
      </c>
      <c r="CB17" s="6">
        <v>1000</v>
      </c>
      <c r="CK17" s="7">
        <f t="shared" si="53"/>
        <v>12</v>
      </c>
      <c r="CL17" s="6">
        <f t="shared" si="31"/>
        <v>996.30610639028464</v>
      </c>
      <c r="CM17" s="6">
        <f t="shared" si="32"/>
        <v>1.619128285680085</v>
      </c>
      <c r="CN17" s="6">
        <f t="shared" si="33"/>
        <v>2.0747653240352721</v>
      </c>
      <c r="CO17" s="6">
        <f t="shared" si="34"/>
        <v>8.0956414284004255E-2</v>
      </c>
      <c r="CP17" s="6">
        <f t="shared" si="35"/>
        <v>3.158170743322418</v>
      </c>
      <c r="CQ17" s="6">
        <v>1000</v>
      </c>
      <c r="DA17" s="7">
        <f t="shared" si="54"/>
        <v>12</v>
      </c>
      <c r="DB17" s="6">
        <f t="shared" si="36"/>
        <v>996.30637651110214</v>
      </c>
      <c r="DC17" s="6">
        <f t="shared" si="37"/>
        <v>1.6189324451744724</v>
      </c>
      <c r="DD17" s="6">
        <f t="shared" si="38"/>
        <v>2.0746910437232704</v>
      </c>
      <c r="DE17" s="6">
        <f t="shared" si="39"/>
        <v>6.4757297806978892E-2</v>
      </c>
      <c r="DF17" s="6">
        <f t="shared" si="40"/>
        <v>3.158170743322418</v>
      </c>
      <c r="DG17" s="6">
        <v>1000</v>
      </c>
      <c r="DO17" s="7">
        <f t="shared" si="55"/>
        <v>12</v>
      </c>
      <c r="DP17" s="6">
        <f t="shared" si="41"/>
        <v>996.30637651110214</v>
      </c>
      <c r="DQ17" s="6">
        <f t="shared" si="42"/>
        <v>1.6189324451744724</v>
      </c>
      <c r="DR17" s="6">
        <f t="shared" si="43"/>
        <v>2.0746910437232704</v>
      </c>
      <c r="DS17" s="6">
        <f t="shared" si="44"/>
        <v>6.4757297806978892E-2</v>
      </c>
      <c r="DT17" s="6">
        <f t="shared" si="45"/>
        <v>3.158170743322418</v>
      </c>
      <c r="DU17" s="6">
        <v>1000</v>
      </c>
    </row>
    <row r="18" spans="1:132">
      <c r="A18" s="7">
        <f t="shared" si="46"/>
        <v>13</v>
      </c>
      <c r="B18" s="6">
        <f t="shared" si="0"/>
        <v>950.03548210544488</v>
      </c>
      <c r="C18" s="6">
        <f t="shared" si="1"/>
        <v>34.961687308167029</v>
      </c>
      <c r="D18" s="6">
        <f t="shared" si="47"/>
        <v>15.002830586387974</v>
      </c>
      <c r="E18" s="6">
        <f t="shared" si="2"/>
        <v>1.7480843654083515</v>
      </c>
      <c r="F18" s="6">
        <f t="shared" si="3"/>
        <v>3.2213341581888661</v>
      </c>
      <c r="G18" s="6">
        <f t="shared" si="4"/>
        <v>0.93533415818886612</v>
      </c>
      <c r="H18" s="6">
        <f t="shared" si="56"/>
        <v>3.1496</v>
      </c>
      <c r="I18" s="6">
        <f t="shared" si="5"/>
        <v>0.86359999999999992</v>
      </c>
      <c r="J18" s="6">
        <v>1000</v>
      </c>
      <c r="L18" s="3" t="s">
        <v>34</v>
      </c>
      <c r="M18" s="3"/>
      <c r="Q18" s="7">
        <f t="shared" si="48"/>
        <v>13</v>
      </c>
      <c r="R18" s="6">
        <f t="shared" si="6"/>
        <v>993.67624009695112</v>
      </c>
      <c r="S18" s="6">
        <f t="shared" si="7"/>
        <v>3.1217501415186173</v>
      </c>
      <c r="T18" s="6">
        <f t="shared" si="8"/>
        <v>3.2020097615301775</v>
      </c>
      <c r="U18" s="6">
        <f t="shared" si="9"/>
        <v>0.15608750707593089</v>
      </c>
      <c r="V18" s="6">
        <f t="shared" si="10"/>
        <v>3.2213341581888661</v>
      </c>
      <c r="W18" s="6">
        <v>1000</v>
      </c>
      <c r="Y18" s="3" t="s">
        <v>34</v>
      </c>
      <c r="Z18" s="3"/>
      <c r="AE18">
        <v>13</v>
      </c>
      <c r="AF18" s="7">
        <f t="shared" si="49"/>
        <v>13</v>
      </c>
      <c r="AG18" s="6">
        <f t="shared" si="57"/>
        <v>967.64267718434883</v>
      </c>
      <c r="AH18" s="6">
        <f t="shared" si="58"/>
        <v>19.196922933704602</v>
      </c>
      <c r="AI18" s="6">
        <f t="shared" si="13"/>
        <v>13.1603998819465</v>
      </c>
      <c r="AJ18" s="6">
        <f t="shared" si="14"/>
        <v>0.95984614668523016</v>
      </c>
      <c r="AK18" s="6">
        <f t="shared" si="15"/>
        <v>3.2213341581888661</v>
      </c>
      <c r="AL18" s="6">
        <v>1000</v>
      </c>
      <c r="AN18" s="3" t="s">
        <v>34</v>
      </c>
      <c r="AO18" s="3"/>
      <c r="AP18" s="3"/>
      <c r="AT18" s="7">
        <f t="shared" si="50"/>
        <v>13</v>
      </c>
      <c r="AU18" s="6">
        <f t="shared" si="16"/>
        <v>950.13495480759673</v>
      </c>
      <c r="AV18" s="6">
        <f t="shared" si="17"/>
        <v>34.876322246487639</v>
      </c>
      <c r="AW18" s="6">
        <f t="shared" si="18"/>
        <v>14.988722945915651</v>
      </c>
      <c r="AX18" s="6">
        <f t="shared" si="19"/>
        <v>1.360176567613018</v>
      </c>
      <c r="AY18" s="6">
        <f t="shared" si="20"/>
        <v>3.2213341581888661</v>
      </c>
      <c r="AZ18" s="6">
        <v>1000</v>
      </c>
      <c r="BB18" s="3" t="s">
        <v>34</v>
      </c>
      <c r="BC18" s="3"/>
      <c r="BD18" s="3"/>
      <c r="BH18" s="7">
        <f t="shared" si="51"/>
        <v>13</v>
      </c>
      <c r="BI18" s="6">
        <f t="shared" si="21"/>
        <v>979.46589885784761</v>
      </c>
      <c r="BJ18" s="6">
        <f t="shared" si="22"/>
        <v>12.955848996232705</v>
      </c>
      <c r="BK18" s="6">
        <f t="shared" si="23"/>
        <v>7.5782521459199206</v>
      </c>
      <c r="BL18" s="6">
        <f t="shared" si="24"/>
        <v>0.64779244981163531</v>
      </c>
      <c r="BM18" s="6">
        <f t="shared" si="25"/>
        <v>3.2213341581888661</v>
      </c>
      <c r="BN18" s="6">
        <v>1000</v>
      </c>
      <c r="BP18" s="3" t="s">
        <v>34</v>
      </c>
      <c r="BQ18" s="3"/>
      <c r="BR18" s="3"/>
      <c r="BV18" s="7">
        <f t="shared" si="52"/>
        <v>13</v>
      </c>
      <c r="BW18" s="6">
        <f t="shared" si="59"/>
        <v>958.56901064800377</v>
      </c>
      <c r="BX18" s="6">
        <f t="shared" si="60"/>
        <v>27.270408586197114</v>
      </c>
      <c r="BY18" s="6">
        <f t="shared" si="28"/>
        <v>14.16058076579902</v>
      </c>
      <c r="BZ18" s="6">
        <f t="shared" si="29"/>
        <v>1.3635204293098557</v>
      </c>
      <c r="CA18" s="6">
        <f t="shared" si="30"/>
        <v>3.2213341581888661</v>
      </c>
      <c r="CB18" s="6">
        <v>1000</v>
      </c>
      <c r="CD18" s="3" t="s">
        <v>34</v>
      </c>
      <c r="CE18" s="3"/>
      <c r="CF18" s="3"/>
      <c r="CK18" s="7">
        <f t="shared" si="53"/>
        <v>13</v>
      </c>
      <c r="CL18" s="6">
        <f t="shared" si="31"/>
        <v>995.99122776904323</v>
      </c>
      <c r="CM18" s="6">
        <f t="shared" si="32"/>
        <v>1.6911376640695126</v>
      </c>
      <c r="CN18" s="6">
        <f t="shared" si="33"/>
        <v>2.3176345668872851</v>
      </c>
      <c r="CO18" s="6">
        <f t="shared" si="34"/>
        <v>8.4556883203475638E-2</v>
      </c>
      <c r="CP18" s="6">
        <f t="shared" si="35"/>
        <v>3.2213341581888661</v>
      </c>
      <c r="CQ18" s="6">
        <v>1000</v>
      </c>
      <c r="CS18" s="3" t="s">
        <v>34</v>
      </c>
      <c r="CT18" s="3"/>
      <c r="CU18" s="3"/>
      <c r="DA18" s="7">
        <f t="shared" si="54"/>
        <v>13</v>
      </c>
      <c r="DB18" s="6">
        <f t="shared" si="36"/>
        <v>995.99158073794956</v>
      </c>
      <c r="DC18" s="6">
        <f t="shared" si="37"/>
        <v>1.6908883515509003</v>
      </c>
      <c r="DD18" s="6">
        <f t="shared" si="38"/>
        <v>2.3175309104994413</v>
      </c>
      <c r="DE18" s="6">
        <f t="shared" si="39"/>
        <v>6.7635534062036012E-2</v>
      </c>
      <c r="DF18" s="6">
        <f t="shared" si="40"/>
        <v>3.2213341581888661</v>
      </c>
      <c r="DG18" s="6">
        <v>1000</v>
      </c>
      <c r="DI18" s="3" t="s">
        <v>34</v>
      </c>
      <c r="DJ18" s="3"/>
      <c r="DK18" s="3"/>
      <c r="DO18" s="7">
        <f t="shared" si="55"/>
        <v>13</v>
      </c>
      <c r="DP18" s="6">
        <f t="shared" si="41"/>
        <v>995.99158073794956</v>
      </c>
      <c r="DQ18" s="6">
        <f t="shared" si="42"/>
        <v>1.6908883515509003</v>
      </c>
      <c r="DR18" s="6">
        <f t="shared" si="43"/>
        <v>2.3175309104994413</v>
      </c>
      <c r="DS18" s="6">
        <f t="shared" si="44"/>
        <v>6.7635534062036012E-2</v>
      </c>
      <c r="DT18" s="6">
        <f t="shared" si="45"/>
        <v>3.2213341581888661</v>
      </c>
      <c r="DU18" s="6">
        <v>1000</v>
      </c>
      <c r="DW18" s="3" t="s">
        <v>34</v>
      </c>
      <c r="DX18" s="3"/>
      <c r="DY18" s="3"/>
      <c r="DZ18" s="3"/>
      <c r="EA18" s="3"/>
    </row>
    <row r="19" spans="1:132">
      <c r="A19" s="7">
        <f t="shared" si="46"/>
        <v>14</v>
      </c>
      <c r="B19" s="6">
        <f t="shared" si="0"/>
        <v>933.41143633115348</v>
      </c>
      <c r="C19" s="6">
        <f t="shared" si="1"/>
        <v>46.341479986233409</v>
      </c>
      <c r="D19" s="6">
        <f t="shared" si="47"/>
        <v>20.247083682613027</v>
      </c>
      <c r="E19" s="6">
        <f t="shared" si="2"/>
        <v>2.3170739993116705</v>
      </c>
      <c r="F19" s="6">
        <f t="shared" si="3"/>
        <v>3.2857608413526433</v>
      </c>
      <c r="G19" s="6">
        <f t="shared" si="4"/>
        <v>0.99976084135264331</v>
      </c>
      <c r="H19" s="6">
        <f t="shared" si="56"/>
        <v>3.2004000000000001</v>
      </c>
      <c r="I19" s="6">
        <f t="shared" si="5"/>
        <v>0.9144000000000001</v>
      </c>
      <c r="J19" s="6">
        <v>1000</v>
      </c>
      <c r="L19" t="s">
        <v>44</v>
      </c>
      <c r="Q19" s="7">
        <f t="shared" si="48"/>
        <v>14</v>
      </c>
      <c r="R19" s="6">
        <f t="shared" si="6"/>
        <v>992.89996158265023</v>
      </c>
      <c r="S19" s="6">
        <f t="shared" si="7"/>
        <v>3.4297661345917119</v>
      </c>
      <c r="T19" s="6">
        <f t="shared" si="8"/>
        <v>3.6702722827579701</v>
      </c>
      <c r="U19" s="6">
        <f t="shared" si="9"/>
        <v>0.17148830672958559</v>
      </c>
      <c r="V19" s="6">
        <f t="shared" si="10"/>
        <v>3.2857608413526433</v>
      </c>
      <c r="W19" s="6">
        <v>1000</v>
      </c>
      <c r="Y19" t="s">
        <v>44</v>
      </c>
      <c r="AE19">
        <v>14</v>
      </c>
      <c r="AF19" s="7">
        <f t="shared" si="49"/>
        <v>14</v>
      </c>
      <c r="AG19" s="6">
        <f t="shared" si="57"/>
        <v>962.99408811996659</v>
      </c>
      <c r="AH19" s="6">
        <f t="shared" si="58"/>
        <v>20.96597355803118</v>
      </c>
      <c r="AI19" s="6">
        <f t="shared" si="13"/>
        <v>16.03993832200219</v>
      </c>
      <c r="AJ19" s="6">
        <f t="shared" si="14"/>
        <v>1.0482986779015591</v>
      </c>
      <c r="AK19" s="6">
        <f t="shared" si="15"/>
        <v>3.2857608413526433</v>
      </c>
      <c r="AL19" s="6">
        <v>1000</v>
      </c>
      <c r="AN19" t="s">
        <v>44</v>
      </c>
      <c r="AT19" s="7">
        <f t="shared" si="50"/>
        <v>14</v>
      </c>
      <c r="AU19" s="6">
        <f t="shared" si="16"/>
        <v>933.59470362256127</v>
      </c>
      <c r="AV19" s="6">
        <f t="shared" si="17"/>
        <v>46.185125094549974</v>
      </c>
      <c r="AW19" s="6">
        <f t="shared" si="18"/>
        <v>20.220171282888796</v>
      </c>
      <c r="AX19" s="6">
        <f t="shared" si="19"/>
        <v>1.8012198786874489</v>
      </c>
      <c r="AY19" s="6">
        <f t="shared" si="20"/>
        <v>3.2857608413526433</v>
      </c>
      <c r="AZ19" s="6">
        <v>1000</v>
      </c>
      <c r="BB19" t="s">
        <v>44</v>
      </c>
      <c r="BH19" s="7">
        <f t="shared" si="51"/>
        <v>14</v>
      </c>
      <c r="BI19" s="6">
        <f t="shared" si="21"/>
        <v>974.51191808687759</v>
      </c>
      <c r="BJ19" s="6">
        <f t="shared" si="22"/>
        <v>15.966452417767796</v>
      </c>
      <c r="BK19" s="6">
        <f t="shared" si="23"/>
        <v>9.5216294953548264</v>
      </c>
      <c r="BL19" s="6">
        <f t="shared" si="24"/>
        <v>0.79832262088838979</v>
      </c>
      <c r="BM19" s="6">
        <f t="shared" si="25"/>
        <v>3.2857608413526433</v>
      </c>
      <c r="BN19" s="6">
        <v>1000</v>
      </c>
      <c r="BP19" t="s">
        <v>44</v>
      </c>
      <c r="BV19" s="7">
        <f t="shared" si="52"/>
        <v>14</v>
      </c>
      <c r="BW19" s="6">
        <f t="shared" si="59"/>
        <v>948.36398387564066</v>
      </c>
      <c r="BX19" s="6">
        <f t="shared" si="60"/>
        <v>33.384874070630651</v>
      </c>
      <c r="BY19" s="6">
        <f t="shared" si="28"/>
        <v>18.251142053728586</v>
      </c>
      <c r="BZ19" s="6">
        <f t="shared" si="29"/>
        <v>1.6692437035315326</v>
      </c>
      <c r="CA19" s="6">
        <f t="shared" si="30"/>
        <v>3.2857608413526433</v>
      </c>
      <c r="CB19" s="6">
        <v>1000</v>
      </c>
      <c r="CD19" t="s">
        <v>44</v>
      </c>
      <c r="CK19" s="7">
        <f t="shared" si="53"/>
        <v>14</v>
      </c>
      <c r="CL19" s="6">
        <f t="shared" si="31"/>
        <v>995.66244912611955</v>
      </c>
      <c r="CM19" s="6">
        <f t="shared" si="32"/>
        <v>1.7662456573828074</v>
      </c>
      <c r="CN19" s="6">
        <f t="shared" si="33"/>
        <v>2.5713052164977119</v>
      </c>
      <c r="CO19" s="6">
        <f t="shared" si="34"/>
        <v>8.8312282869140377E-2</v>
      </c>
      <c r="CP19" s="6">
        <f t="shared" si="35"/>
        <v>3.2857608413526433</v>
      </c>
      <c r="CQ19" s="6">
        <v>1000</v>
      </c>
      <c r="CS19" t="s">
        <v>44</v>
      </c>
      <c r="DA19" s="7">
        <f t="shared" si="54"/>
        <v>14</v>
      </c>
      <c r="DB19" s="6">
        <f t="shared" si="36"/>
        <v>995.66290276304505</v>
      </c>
      <c r="DC19" s="6">
        <f t="shared" si="37"/>
        <v>1.7659330737227221</v>
      </c>
      <c r="DD19" s="6">
        <f t="shared" si="38"/>
        <v>2.5711641632320763</v>
      </c>
      <c r="DE19" s="6">
        <f t="shared" si="39"/>
        <v>7.0637322948908884E-2</v>
      </c>
      <c r="DF19" s="6">
        <f t="shared" si="40"/>
        <v>3.2857608413526433</v>
      </c>
      <c r="DG19" s="6">
        <v>1000</v>
      </c>
      <c r="DI19" t="s">
        <v>44</v>
      </c>
      <c r="DO19" s="7">
        <f t="shared" si="55"/>
        <v>14</v>
      </c>
      <c r="DP19" s="6">
        <f t="shared" si="41"/>
        <v>995.66290276304505</v>
      </c>
      <c r="DQ19" s="6">
        <f t="shared" si="42"/>
        <v>1.7659330737227221</v>
      </c>
      <c r="DR19" s="6">
        <f t="shared" si="43"/>
        <v>2.5711641632320763</v>
      </c>
      <c r="DS19" s="6">
        <f t="shared" si="44"/>
        <v>7.0637322948908884E-2</v>
      </c>
      <c r="DT19" s="6">
        <f t="shared" si="45"/>
        <v>3.2857608413526433</v>
      </c>
      <c r="DU19" s="6">
        <v>1000</v>
      </c>
      <c r="DW19" t="s">
        <v>44</v>
      </c>
    </row>
    <row r="20" spans="1:132">
      <c r="A20" s="7">
        <f t="shared" si="46"/>
        <v>15</v>
      </c>
      <c r="B20" s="6">
        <f t="shared" si="0"/>
        <v>911.76195315014172</v>
      </c>
      <c r="C20" s="6">
        <f t="shared" si="1"/>
        <v>61.039741169310176</v>
      </c>
      <c r="D20" s="6">
        <f t="shared" si="47"/>
        <v>27.198305680548039</v>
      </c>
      <c r="E20" s="6">
        <f t="shared" si="2"/>
        <v>3.0519870584655089</v>
      </c>
      <c r="F20" s="6">
        <f t="shared" si="3"/>
        <v>3.3514760581796961</v>
      </c>
      <c r="G20" s="6">
        <f t="shared" si="4"/>
        <v>1.065476058179696</v>
      </c>
      <c r="H20" s="6">
        <f t="shared" si="56"/>
        <v>3.2511999999999999</v>
      </c>
      <c r="I20" s="6">
        <f t="shared" si="5"/>
        <v>0.96519999999999984</v>
      </c>
      <c r="J20" s="6">
        <v>1000</v>
      </c>
      <c r="L20" t="s">
        <v>46</v>
      </c>
      <c r="Q20" s="7">
        <f t="shared" si="48"/>
        <v>15</v>
      </c>
      <c r="R20" s="6">
        <f t="shared" si="6"/>
        <v>992.04775571096013</v>
      </c>
      <c r="S20" s="6">
        <f t="shared" si="7"/>
        <v>3.7675070860930413</v>
      </c>
      <c r="T20" s="6">
        <f t="shared" si="8"/>
        <v>4.1847372029467271</v>
      </c>
      <c r="U20" s="6">
        <f t="shared" si="9"/>
        <v>0.18837535430465208</v>
      </c>
      <c r="V20" s="6">
        <f t="shared" si="10"/>
        <v>3.3514760581796961</v>
      </c>
      <c r="W20" s="6">
        <v>1000</v>
      </c>
      <c r="Y20" t="s">
        <v>46</v>
      </c>
      <c r="AE20">
        <v>15</v>
      </c>
      <c r="AF20" s="7">
        <f t="shared" si="49"/>
        <v>15</v>
      </c>
      <c r="AG20" s="6">
        <f t="shared" si="57"/>
        <v>957.94150839322401</v>
      </c>
      <c r="AH20" s="6">
        <f t="shared" si="58"/>
        <v>22.87365725106914</v>
      </c>
      <c r="AI20" s="6">
        <f t="shared" si="13"/>
        <v>19.184834355706865</v>
      </c>
      <c r="AJ20" s="6">
        <f t="shared" si="14"/>
        <v>1.143682862553457</v>
      </c>
      <c r="AK20" s="6">
        <f t="shared" si="15"/>
        <v>3.3514760581796961</v>
      </c>
      <c r="AL20" s="6">
        <v>1000</v>
      </c>
      <c r="AN20" t="s">
        <v>46</v>
      </c>
      <c r="AT20" s="7">
        <f t="shared" si="50"/>
        <v>15</v>
      </c>
      <c r="AU20" s="6">
        <f t="shared" si="16"/>
        <v>912.0936857512811</v>
      </c>
      <c r="AV20" s="6">
        <f t="shared" si="17"/>
        <v>60.758374201647662</v>
      </c>
      <c r="AW20" s="6">
        <f t="shared" si="18"/>
        <v>27.147940047071291</v>
      </c>
      <c r="AX20" s="6">
        <f t="shared" si="19"/>
        <v>2.369576593864259</v>
      </c>
      <c r="AY20" s="6">
        <f t="shared" si="20"/>
        <v>3.3514760581796961</v>
      </c>
      <c r="AZ20" s="6">
        <v>1000</v>
      </c>
      <c r="BB20" t="s">
        <v>46</v>
      </c>
      <c r="BH20" s="7">
        <f t="shared" si="51"/>
        <v>15</v>
      </c>
      <c r="BI20" s="6">
        <f t="shared" si="21"/>
        <v>968.43763952174652</v>
      </c>
      <c r="BJ20" s="6">
        <f t="shared" si="22"/>
        <v>19.645763120233646</v>
      </c>
      <c r="BK20" s="6">
        <f t="shared" si="23"/>
        <v>11.916597358019995</v>
      </c>
      <c r="BL20" s="6">
        <f t="shared" si="24"/>
        <v>0.98228815601168229</v>
      </c>
      <c r="BM20" s="6">
        <f t="shared" si="25"/>
        <v>3.3514760581796961</v>
      </c>
      <c r="BN20" s="6">
        <v>1000</v>
      </c>
      <c r="BP20" t="s">
        <v>46</v>
      </c>
      <c r="BV20" s="7">
        <f t="shared" si="52"/>
        <v>15</v>
      </c>
      <c r="BW20" s="6">
        <f t="shared" si="59"/>
        <v>936.00382897256168</v>
      </c>
      <c r="BX20" s="6">
        <f t="shared" si="60"/>
        <v>40.737297863114982</v>
      </c>
      <c r="BY20" s="6">
        <f t="shared" si="28"/>
        <v>23.258873164323184</v>
      </c>
      <c r="BZ20" s="6">
        <f t="shared" si="29"/>
        <v>2.0368648931557494</v>
      </c>
      <c r="CA20" s="6">
        <f t="shared" si="30"/>
        <v>3.3514760581796961</v>
      </c>
      <c r="CB20" s="6">
        <v>1000</v>
      </c>
      <c r="CD20" t="s">
        <v>46</v>
      </c>
      <c r="CK20" s="7">
        <f t="shared" si="53"/>
        <v>15</v>
      </c>
      <c r="CL20" s="6">
        <f t="shared" si="31"/>
        <v>995.31918188586667</v>
      </c>
      <c r="CM20" s="6">
        <f t="shared" si="32"/>
        <v>1.8445760490283265</v>
      </c>
      <c r="CN20" s="6">
        <f t="shared" si="33"/>
        <v>2.8362420651051332</v>
      </c>
      <c r="CO20" s="6">
        <f t="shared" si="34"/>
        <v>9.2228802451416333E-2</v>
      </c>
      <c r="CP20" s="6">
        <f t="shared" si="35"/>
        <v>3.3514760581796961</v>
      </c>
      <c r="CQ20" s="6">
        <v>1000</v>
      </c>
      <c r="CS20" t="s">
        <v>46</v>
      </c>
      <c r="DA20" s="7">
        <f t="shared" si="54"/>
        <v>15</v>
      </c>
      <c r="DB20" s="6">
        <f t="shared" si="36"/>
        <v>995.3197567226515</v>
      </c>
      <c r="DC20" s="6">
        <f t="shared" si="37"/>
        <v>1.8441891530578542</v>
      </c>
      <c r="DD20" s="6">
        <f t="shared" si="38"/>
        <v>2.8360541242904844</v>
      </c>
      <c r="DE20" s="6">
        <f t="shared" si="39"/>
        <v>7.3767566122314165E-2</v>
      </c>
      <c r="DF20" s="6">
        <f t="shared" si="40"/>
        <v>3.3514760581796961</v>
      </c>
      <c r="DG20" s="6">
        <v>1000</v>
      </c>
      <c r="DI20" t="s">
        <v>46</v>
      </c>
      <c r="DO20" s="7">
        <f t="shared" si="55"/>
        <v>15</v>
      </c>
      <c r="DP20" s="6">
        <f t="shared" si="41"/>
        <v>995.3197567226515</v>
      </c>
      <c r="DQ20" s="6">
        <f t="shared" si="42"/>
        <v>1.8441891530578542</v>
      </c>
      <c r="DR20" s="6">
        <f t="shared" si="43"/>
        <v>2.8360541242904844</v>
      </c>
      <c r="DS20" s="6">
        <f t="shared" si="44"/>
        <v>7.3767566122314165E-2</v>
      </c>
      <c r="DT20" s="6">
        <f t="shared" si="45"/>
        <v>3.3514760581796961</v>
      </c>
      <c r="DU20" s="6">
        <v>1000</v>
      </c>
      <c r="DW20" t="s">
        <v>46</v>
      </c>
    </row>
    <row r="21" spans="1:132">
      <c r="A21" s="7">
        <f t="shared" si="46"/>
        <v>16</v>
      </c>
      <c r="B21" s="6">
        <f t="shared" si="0"/>
        <v>883.90724162446134</v>
      </c>
      <c r="C21" s="6">
        <f t="shared" si="1"/>
        <v>79.738491519594007</v>
      </c>
      <c r="D21" s="6">
        <f t="shared" si="47"/>
        <v>36.354266855944566</v>
      </c>
      <c r="E21" s="6">
        <f t="shared" si="2"/>
        <v>3.9869245759797005</v>
      </c>
      <c r="F21" s="6">
        <f t="shared" si="3"/>
        <v>3.4185055793432899</v>
      </c>
      <c r="G21" s="6">
        <f t="shared" si="4"/>
        <v>1.1325055793432899</v>
      </c>
      <c r="H21" s="6">
        <f t="shared" si="56"/>
        <v>3.302</v>
      </c>
      <c r="I21" s="6">
        <f t="shared" si="5"/>
        <v>1.016</v>
      </c>
      <c r="J21" s="6">
        <v>1000</v>
      </c>
      <c r="L21" t="s">
        <v>45</v>
      </c>
      <c r="Q21" s="7">
        <f t="shared" si="48"/>
        <v>16</v>
      </c>
      <c r="R21" s="6">
        <f t="shared" si="6"/>
        <v>991.11243365155474</v>
      </c>
      <c r="S21" s="6">
        <f t="shared" si="7"/>
        <v>4.1377030825844257</v>
      </c>
      <c r="T21" s="6">
        <f t="shared" si="8"/>
        <v>4.7498632658606832</v>
      </c>
      <c r="U21" s="6">
        <f t="shared" si="9"/>
        <v>0.20688515412922129</v>
      </c>
      <c r="V21" s="6">
        <f t="shared" si="10"/>
        <v>3.4185055793432899</v>
      </c>
      <c r="W21" s="6">
        <v>1000</v>
      </c>
      <c r="Y21" t="s">
        <v>45</v>
      </c>
      <c r="AF21" s="7">
        <f t="shared" si="49"/>
        <v>16</v>
      </c>
      <c r="AG21" s="6">
        <f t="shared" si="57"/>
        <v>952.45811857101205</v>
      </c>
      <c r="AH21" s="6">
        <f t="shared" si="58"/>
        <v>24.925998485620674</v>
      </c>
      <c r="AI21" s="6">
        <f t="shared" si="13"/>
        <v>22.615882943367236</v>
      </c>
      <c r="AJ21" s="6">
        <f t="shared" si="14"/>
        <v>1.2462999242810338</v>
      </c>
      <c r="AK21" s="6">
        <f t="shared" si="15"/>
        <v>3.4185055793432899</v>
      </c>
      <c r="AL21" s="6">
        <v>1000</v>
      </c>
      <c r="AN21" t="s">
        <v>45</v>
      </c>
      <c r="AT21" s="7">
        <f t="shared" si="50"/>
        <v>16</v>
      </c>
      <c r="AU21" s="6">
        <f t="shared" si="16"/>
        <v>884.49652518449818</v>
      </c>
      <c r="AV21" s="6">
        <f t="shared" si="17"/>
        <v>79.241778638183433</v>
      </c>
      <c r="AW21" s="6">
        <f t="shared" si="18"/>
        <v>36.261696177318441</v>
      </c>
      <c r="AX21" s="6">
        <f t="shared" si="19"/>
        <v>3.090429366889154</v>
      </c>
      <c r="AY21" s="6">
        <f t="shared" si="20"/>
        <v>3.4185055793432899</v>
      </c>
      <c r="AZ21" s="6">
        <v>1000</v>
      </c>
      <c r="BB21" t="s">
        <v>45</v>
      </c>
      <c r="BH21" s="7">
        <f t="shared" si="51"/>
        <v>16</v>
      </c>
      <c r="BI21" s="6">
        <f t="shared" si="21"/>
        <v>961.01019045219959</v>
      </c>
      <c r="BJ21" s="6">
        <f t="shared" si="22"/>
        <v>24.126347721745503</v>
      </c>
      <c r="BK21" s="6">
        <f t="shared" si="23"/>
        <v>14.863461826055042</v>
      </c>
      <c r="BL21" s="6">
        <f t="shared" si="24"/>
        <v>1.2063173860872753</v>
      </c>
      <c r="BM21" s="6">
        <f t="shared" si="25"/>
        <v>3.4185055793432899</v>
      </c>
      <c r="BN21" s="6">
        <v>1000</v>
      </c>
      <c r="BP21" t="s">
        <v>45</v>
      </c>
      <c r="BV21" s="7">
        <f t="shared" si="52"/>
        <v>16</v>
      </c>
      <c r="BW21" s="6">
        <f t="shared" si="59"/>
        <v>921.11813923789714</v>
      </c>
      <c r="BX21" s="6">
        <f t="shared" si="60"/>
        <v>49.512392918312237</v>
      </c>
      <c r="BY21" s="6">
        <f t="shared" si="28"/>
        <v>29.369467843790432</v>
      </c>
      <c r="BZ21" s="6">
        <f t="shared" si="29"/>
        <v>2.4756196459156121</v>
      </c>
      <c r="CA21" s="6">
        <f t="shared" si="30"/>
        <v>3.4185055793432899</v>
      </c>
      <c r="CB21" s="6">
        <v>1000</v>
      </c>
      <c r="CD21" t="s">
        <v>45</v>
      </c>
      <c r="CK21" s="7">
        <f t="shared" si="53"/>
        <v>16</v>
      </c>
      <c r="CL21" s="6">
        <f t="shared" si="31"/>
        <v>994.9608148436356</v>
      </c>
      <c r="CM21" s="6">
        <f t="shared" si="32"/>
        <v>1.9262566839051105</v>
      </c>
      <c r="CN21" s="6">
        <f t="shared" si="33"/>
        <v>3.112928472459382</v>
      </c>
      <c r="CO21" s="6">
        <f t="shared" si="34"/>
        <v>9.6312834195255534E-2</v>
      </c>
      <c r="CP21" s="6">
        <f t="shared" si="35"/>
        <v>3.4185055793432899</v>
      </c>
      <c r="CQ21" s="6">
        <v>1000</v>
      </c>
      <c r="CS21" t="s">
        <v>45</v>
      </c>
      <c r="DA21" s="7">
        <f t="shared" si="54"/>
        <v>16</v>
      </c>
      <c r="DB21" s="6">
        <f t="shared" si="36"/>
        <v>994.9615344401476</v>
      </c>
      <c r="DC21" s="6">
        <f t="shared" si="37"/>
        <v>1.9257830626031218</v>
      </c>
      <c r="DD21" s="6">
        <f t="shared" si="38"/>
        <v>3.1126824972491627</v>
      </c>
      <c r="DE21" s="6">
        <f t="shared" si="39"/>
        <v>7.703132250412488E-2</v>
      </c>
      <c r="DF21" s="6">
        <f t="shared" si="40"/>
        <v>3.4185055793432899</v>
      </c>
      <c r="DG21" s="6">
        <v>1000</v>
      </c>
      <c r="DI21" t="s">
        <v>45</v>
      </c>
      <c r="DO21" s="7">
        <f t="shared" si="55"/>
        <v>16</v>
      </c>
      <c r="DP21" s="6">
        <f t="shared" si="41"/>
        <v>994.9615344401476</v>
      </c>
      <c r="DQ21" s="6">
        <f t="shared" si="42"/>
        <v>1.9257830626031218</v>
      </c>
      <c r="DR21" s="6">
        <f t="shared" si="43"/>
        <v>3.1126824972491627</v>
      </c>
      <c r="DS21" s="6">
        <f t="shared" si="44"/>
        <v>7.703132250412488E-2</v>
      </c>
      <c r="DT21" s="6">
        <f t="shared" si="45"/>
        <v>3.4185055793432899</v>
      </c>
      <c r="DU21" s="6">
        <v>1000</v>
      </c>
      <c r="DW21" t="s">
        <v>45</v>
      </c>
    </row>
    <row r="22" spans="1:132" ht="17">
      <c r="A22" s="7">
        <f t="shared" si="46"/>
        <v>17</v>
      </c>
      <c r="B22" s="6">
        <f t="shared" si="0"/>
        <v>848.63125058823516</v>
      </c>
      <c r="C22" s="6">
        <f t="shared" si="1"/>
        <v>103.05370882788105</v>
      </c>
      <c r="D22" s="6">
        <f t="shared" si="47"/>
        <v>48.315040583883665</v>
      </c>
      <c r="E22" s="6">
        <f t="shared" si="2"/>
        <v>5.1526854413940528</v>
      </c>
      <c r="F22" s="6">
        <f t="shared" si="3"/>
        <v>3.4868756909301557</v>
      </c>
      <c r="G22" s="6">
        <f t="shared" si="4"/>
        <v>1.2008756909301557</v>
      </c>
      <c r="H22" s="6">
        <f t="shared" si="56"/>
        <v>3.3528000000000002</v>
      </c>
      <c r="I22" s="6">
        <f t="shared" si="5"/>
        <v>1.0668000000000002</v>
      </c>
      <c r="J22" s="6">
        <v>1000</v>
      </c>
      <c r="L22" s="2" t="s">
        <v>32</v>
      </c>
      <c r="Q22" s="7">
        <f t="shared" si="48"/>
        <v>17</v>
      </c>
      <c r="R22" s="6">
        <f t="shared" si="6"/>
        <v>990.08617515007631</v>
      </c>
      <c r="S22" s="6">
        <f t="shared" si="7"/>
        <v>4.5433061216751884</v>
      </c>
      <c r="T22" s="6">
        <f t="shared" si="8"/>
        <v>5.3705187282483466</v>
      </c>
      <c r="U22" s="6">
        <f t="shared" si="9"/>
        <v>0.22716530608375943</v>
      </c>
      <c r="V22" s="6">
        <f t="shared" si="10"/>
        <v>3.4868756909301557</v>
      </c>
      <c r="W22" s="6">
        <v>1000</v>
      </c>
      <c r="Y22" s="2" t="s">
        <v>32</v>
      </c>
      <c r="AF22" s="7">
        <f t="shared" si="49"/>
        <v>17</v>
      </c>
      <c r="AG22" s="6">
        <f t="shared" si="57"/>
        <v>946.51693498214365</v>
      </c>
      <c r="AH22" s="6">
        <f t="shared" si="58"/>
        <v>27.128282301645982</v>
      </c>
      <c r="AI22" s="6">
        <f t="shared" si="13"/>
        <v>26.354782716210337</v>
      </c>
      <c r="AJ22" s="6">
        <f t="shared" si="14"/>
        <v>1.3564141150822993</v>
      </c>
      <c r="AK22" s="6">
        <f t="shared" si="15"/>
        <v>3.4868756909301557</v>
      </c>
      <c r="AL22" s="6">
        <v>1000</v>
      </c>
      <c r="AN22" s="2" t="s">
        <v>32</v>
      </c>
      <c r="AT22" s="7">
        <f t="shared" si="50"/>
        <v>17</v>
      </c>
      <c r="AU22" s="6">
        <f t="shared" si="16"/>
        <v>849.65617274877468</v>
      </c>
      <c r="AV22" s="6">
        <f t="shared" si="17"/>
        <v>102.19586427817944</v>
      </c>
      <c r="AW22" s="6">
        <f t="shared" si="18"/>
        <v>48.147962973045956</v>
      </c>
      <c r="AX22" s="6">
        <f t="shared" si="19"/>
        <v>3.9856387068489982</v>
      </c>
      <c r="AY22" s="6">
        <f t="shared" si="20"/>
        <v>3.4868756909301557</v>
      </c>
      <c r="AZ22" s="6">
        <v>1000</v>
      </c>
      <c r="BB22" s="2" t="s">
        <v>32</v>
      </c>
      <c r="BH22" s="7">
        <f t="shared" si="51"/>
        <v>17</v>
      </c>
      <c r="BI22" s="6">
        <f t="shared" si="21"/>
        <v>951.95872924358468</v>
      </c>
      <c r="BJ22" s="6">
        <f t="shared" si="22"/>
        <v>29.558856772098643</v>
      </c>
      <c r="BK22" s="6">
        <f t="shared" si="23"/>
        <v>18.482413984316867</v>
      </c>
      <c r="BL22" s="6">
        <f t="shared" si="24"/>
        <v>1.4779428386049323</v>
      </c>
      <c r="BM22" s="6">
        <f t="shared" si="25"/>
        <v>3.4868756909301557</v>
      </c>
      <c r="BN22" s="6">
        <v>1000</v>
      </c>
      <c r="BP22" s="2" t="s">
        <v>32</v>
      </c>
      <c r="BV22" s="7">
        <f t="shared" si="52"/>
        <v>17</v>
      </c>
      <c r="BW22" s="6">
        <f t="shared" si="59"/>
        <v>903.31369713448248</v>
      </c>
      <c r="BX22" s="6">
        <f t="shared" si="60"/>
        <v>59.889976083980066</v>
      </c>
      <c r="BY22" s="6">
        <f t="shared" si="28"/>
        <v>36.796326781537267</v>
      </c>
      <c r="BZ22" s="6">
        <f t="shared" si="29"/>
        <v>2.9944988041990035</v>
      </c>
      <c r="CA22" s="6">
        <f t="shared" si="30"/>
        <v>3.4868756909301557</v>
      </c>
      <c r="CB22" s="6">
        <v>1000</v>
      </c>
      <c r="CD22" s="2" t="s">
        <v>32</v>
      </c>
      <c r="CK22" s="7">
        <f t="shared" si="53"/>
        <v>17</v>
      </c>
      <c r="CL22" s="6">
        <f t="shared" si="31"/>
        <v>994.58671350793577</v>
      </c>
      <c r="CM22" s="6">
        <f t="shared" si="32"/>
        <v>2.011419517019208</v>
      </c>
      <c r="CN22" s="6">
        <f t="shared" si="33"/>
        <v>3.4018669750451487</v>
      </c>
      <c r="CO22" s="6">
        <f t="shared" si="34"/>
        <v>0.10057097585096041</v>
      </c>
      <c r="CP22" s="6">
        <f t="shared" si="35"/>
        <v>3.4868756909301557</v>
      </c>
      <c r="CQ22" s="6">
        <v>1000</v>
      </c>
      <c r="CS22" s="2" t="s">
        <v>32</v>
      </c>
      <c r="DA22" s="7">
        <f t="shared" si="54"/>
        <v>17</v>
      </c>
      <c r="DB22" s="6">
        <f t="shared" si="36"/>
        <v>994.58760479949626</v>
      </c>
      <c r="DC22" s="6">
        <f t="shared" si="37"/>
        <v>2.0108452438639466</v>
      </c>
      <c r="DD22" s="6">
        <f t="shared" si="38"/>
        <v>3.4015499566396308</v>
      </c>
      <c r="DE22" s="6">
        <f t="shared" si="39"/>
        <v>8.043380975455787E-2</v>
      </c>
      <c r="DF22" s="6">
        <f t="shared" si="40"/>
        <v>3.4868756909301557</v>
      </c>
      <c r="DG22" s="6">
        <v>1000</v>
      </c>
      <c r="DI22" s="2" t="s">
        <v>32</v>
      </c>
      <c r="DO22" s="7">
        <f t="shared" si="55"/>
        <v>17</v>
      </c>
      <c r="DP22" s="6">
        <f t="shared" si="41"/>
        <v>994.58760479949626</v>
      </c>
      <c r="DQ22" s="6">
        <f t="shared" si="42"/>
        <v>2.0108452438639466</v>
      </c>
      <c r="DR22" s="6">
        <f t="shared" si="43"/>
        <v>3.4015499566396308</v>
      </c>
      <c r="DS22" s="6">
        <f t="shared" si="44"/>
        <v>8.043380975455787E-2</v>
      </c>
      <c r="DT22" s="6">
        <f t="shared" si="45"/>
        <v>3.4868756909301557</v>
      </c>
      <c r="DU22" s="6">
        <v>1000</v>
      </c>
      <c r="DW22" s="2" t="s">
        <v>32</v>
      </c>
    </row>
    <row r="23" spans="1:132">
      <c r="A23" s="7">
        <f t="shared" si="46"/>
        <v>18</v>
      </c>
      <c r="B23" s="6">
        <f t="shared" si="0"/>
        <v>804.86018061808477</v>
      </c>
      <c r="C23" s="6">
        <f t="shared" si="1"/>
        <v>131.36672247384931</v>
      </c>
      <c r="D23" s="6">
        <f t="shared" si="47"/>
        <v>63.773096908065824</v>
      </c>
      <c r="E23" s="6">
        <f t="shared" si="2"/>
        <v>6.5683361236924656</v>
      </c>
      <c r="F23" s="6">
        <f t="shared" si="3"/>
        <v>3.5566132047487589</v>
      </c>
      <c r="G23" s="6">
        <f t="shared" si="4"/>
        <v>1.2706132047487588</v>
      </c>
      <c r="H23" s="6">
        <f t="shared" si="56"/>
        <v>3.4036</v>
      </c>
      <c r="I23" s="6">
        <f t="shared" si="5"/>
        <v>1.1175999999999999</v>
      </c>
      <c r="J23" s="6">
        <v>1000</v>
      </c>
      <c r="Q23" s="7">
        <f t="shared" si="48"/>
        <v>18</v>
      </c>
      <c r="R23" s="6">
        <f t="shared" si="6"/>
        <v>988.96048331310305</v>
      </c>
      <c r="S23" s="6">
        <f t="shared" si="7"/>
        <v>4.9875020403972119</v>
      </c>
      <c r="T23" s="6">
        <f t="shared" si="8"/>
        <v>6.0520146464996252</v>
      </c>
      <c r="U23" s="6">
        <f t="shared" si="9"/>
        <v>0.2493751020198606</v>
      </c>
      <c r="V23" s="6">
        <f t="shared" si="10"/>
        <v>3.5566132047487589</v>
      </c>
      <c r="W23" s="6">
        <v>1000</v>
      </c>
      <c r="AF23" s="7">
        <f t="shared" si="49"/>
        <v>18</v>
      </c>
      <c r="AG23" s="6">
        <f t="shared" si="57"/>
        <v>940.09116455784829</v>
      </c>
      <c r="AH23" s="6">
        <f t="shared" si="58"/>
        <v>29.484810380694448</v>
      </c>
      <c r="AI23" s="6">
        <f t="shared" si="13"/>
        <v>30.424025061457236</v>
      </c>
      <c r="AJ23" s="6">
        <f t="shared" si="14"/>
        <v>1.4742405190347225</v>
      </c>
      <c r="AK23" s="6">
        <f t="shared" si="15"/>
        <v>3.5566132047487589</v>
      </c>
      <c r="AL23" s="6">
        <v>1000</v>
      </c>
      <c r="AT23" s="7">
        <f t="shared" si="50"/>
        <v>18</v>
      </c>
      <c r="AU23" s="6">
        <f t="shared" si="16"/>
        <v>806.59950588921606</v>
      </c>
      <c r="AV23" s="6">
        <f t="shared" si="17"/>
        <v>129.92315149601112</v>
      </c>
      <c r="AW23" s="6">
        <f t="shared" si="18"/>
        <v>63.477342614772873</v>
      </c>
      <c r="AX23" s="6">
        <f t="shared" si="19"/>
        <v>5.0670029083444339</v>
      </c>
      <c r="AY23" s="6">
        <f t="shared" si="20"/>
        <v>3.5566132047487589</v>
      </c>
      <c r="AZ23" s="6">
        <v>1000</v>
      </c>
      <c r="BH23" s="7">
        <f t="shared" si="51"/>
        <v>18</v>
      </c>
      <c r="BI23" s="6">
        <f t="shared" si="21"/>
        <v>940.97360754693057</v>
      </c>
      <c r="BJ23" s="6">
        <f t="shared" si="22"/>
        <v>36.110149952937959</v>
      </c>
      <c r="BK23" s="6">
        <f t="shared" si="23"/>
        <v>22.916242500131663</v>
      </c>
      <c r="BL23" s="6">
        <f t="shared" si="24"/>
        <v>1.8055074976468981</v>
      </c>
      <c r="BM23" s="6">
        <f t="shared" si="25"/>
        <v>3.5566132047487589</v>
      </c>
      <c r="BN23" s="6">
        <v>1000</v>
      </c>
      <c r="BV23" s="7">
        <f t="shared" si="52"/>
        <v>18</v>
      </c>
      <c r="BW23" s="6">
        <f t="shared" si="59"/>
        <v>882.19379730474361</v>
      </c>
      <c r="BX23" s="6">
        <f t="shared" si="60"/>
        <v>72.026379501121951</v>
      </c>
      <c r="BY23" s="6">
        <f t="shared" si="28"/>
        <v>45.779823194134281</v>
      </c>
      <c r="BZ23" s="6">
        <f t="shared" si="29"/>
        <v>3.6013189750560977</v>
      </c>
      <c r="CA23" s="6">
        <f t="shared" si="30"/>
        <v>3.5566132047487589</v>
      </c>
      <c r="CB23" s="6">
        <v>1000</v>
      </c>
      <c r="CK23" s="7">
        <f t="shared" si="53"/>
        <v>18</v>
      </c>
      <c r="CL23" s="6">
        <f t="shared" si="31"/>
        <v>994.19621944412302</v>
      </c>
      <c r="CM23" s="6">
        <f t="shared" si="32"/>
        <v>2.1002006532791206</v>
      </c>
      <c r="CN23" s="6">
        <f t="shared" si="33"/>
        <v>3.70357990259803</v>
      </c>
      <c r="CO23" s="6">
        <f t="shared" si="34"/>
        <v>0.10501003266395603</v>
      </c>
      <c r="CP23" s="6">
        <f t="shared" si="35"/>
        <v>3.5566132047487589</v>
      </c>
      <c r="CQ23" s="6">
        <v>1000</v>
      </c>
      <c r="DA23" s="7">
        <f t="shared" si="54"/>
        <v>18</v>
      </c>
      <c r="DB23" s="6">
        <f t="shared" si="36"/>
        <v>994.19731312295028</v>
      </c>
      <c r="DC23" s="6">
        <f t="shared" si="37"/>
        <v>2.0995101338303623</v>
      </c>
      <c r="DD23" s="6">
        <f t="shared" si="38"/>
        <v>3.7031767432192226</v>
      </c>
      <c r="DE23" s="6">
        <f t="shared" si="39"/>
        <v>8.3980405353214493E-2</v>
      </c>
      <c r="DF23" s="6">
        <f t="shared" si="40"/>
        <v>3.5566132047487589</v>
      </c>
      <c r="DG23" s="6">
        <v>1000</v>
      </c>
      <c r="DO23" s="7">
        <f t="shared" si="55"/>
        <v>18</v>
      </c>
      <c r="DP23" s="6">
        <f t="shared" si="41"/>
        <v>994.19731312295028</v>
      </c>
      <c r="DQ23" s="6">
        <f t="shared" si="42"/>
        <v>2.0995101338303623</v>
      </c>
      <c r="DR23" s="6">
        <f t="shared" si="43"/>
        <v>3.7031767432192226</v>
      </c>
      <c r="DS23" s="6">
        <f t="shared" si="44"/>
        <v>8.3980405353214493E-2</v>
      </c>
      <c r="DT23" s="6">
        <f t="shared" si="45"/>
        <v>3.5566132047487589</v>
      </c>
      <c r="DU23" s="6">
        <v>1000</v>
      </c>
    </row>
    <row r="24" spans="1:132">
      <c r="A24" s="7">
        <f t="shared" si="46"/>
        <v>19</v>
      </c>
      <c r="B24" s="6">
        <f t="shared" si="0"/>
        <v>751.94133978850107</v>
      </c>
      <c r="C24" s="6">
        <f t="shared" si="1"/>
        <v>164.5805549323556</v>
      </c>
      <c r="D24" s="6">
        <f t="shared" si="47"/>
        <v>83.478105279143222</v>
      </c>
      <c r="E24" s="6">
        <f t="shared" si="2"/>
        <v>8.2290277466177795</v>
      </c>
      <c r="F24" s="6">
        <f t="shared" si="3"/>
        <v>3.6277454688437341</v>
      </c>
      <c r="G24" s="6">
        <f t="shared" si="4"/>
        <v>1.341745468843734</v>
      </c>
      <c r="H24" s="6">
        <f t="shared" si="56"/>
        <v>3.4544000000000001</v>
      </c>
      <c r="I24" s="6">
        <f t="shared" si="5"/>
        <v>1.1684000000000001</v>
      </c>
      <c r="J24" s="6">
        <v>1000</v>
      </c>
      <c r="L24" s="3" t="s">
        <v>18</v>
      </c>
      <c r="M24" s="3" t="s">
        <v>40</v>
      </c>
      <c r="Q24" s="7">
        <f t="shared" si="48"/>
        <v>19</v>
      </c>
      <c r="R24" s="6">
        <f t="shared" si="6"/>
        <v>987.72613836105188</v>
      </c>
      <c r="S24" s="6">
        <f t="shared" si="7"/>
        <v>5.4737216863887594</v>
      </c>
      <c r="T24" s="6">
        <f t="shared" si="8"/>
        <v>6.8001399525592072</v>
      </c>
      <c r="U24" s="6">
        <f t="shared" si="9"/>
        <v>0.27368608431943797</v>
      </c>
      <c r="V24" s="6">
        <f t="shared" si="10"/>
        <v>3.6277454688437341</v>
      </c>
      <c r="W24" s="6">
        <v>1000</v>
      </c>
      <c r="Y24" s="3" t="s">
        <v>18</v>
      </c>
      <c r="Z24" s="3" t="s">
        <v>40</v>
      </c>
      <c r="AF24" s="7">
        <f t="shared" si="49"/>
        <v>19</v>
      </c>
      <c r="AG24" s="6">
        <f t="shared" si="57"/>
        <v>933.1546255869888</v>
      </c>
      <c r="AH24" s="6">
        <f t="shared" si="58"/>
        <v>31.998627794449732</v>
      </c>
      <c r="AI24" s="6">
        <f t="shared" si="13"/>
        <v>34.846746618561404</v>
      </c>
      <c r="AJ24" s="6">
        <f t="shared" si="14"/>
        <v>1.5999313897224867</v>
      </c>
      <c r="AK24" s="6">
        <f t="shared" si="15"/>
        <v>3.6277454688437341</v>
      </c>
      <c r="AL24" s="6">
        <v>1000</v>
      </c>
      <c r="AN24" s="3" t="s">
        <v>18</v>
      </c>
      <c r="AO24" s="3" t="s">
        <v>40</v>
      </c>
      <c r="AP24" s="3"/>
      <c r="AT24" s="7">
        <f t="shared" si="50"/>
        <v>19</v>
      </c>
      <c r="AU24" s="6">
        <f t="shared" si="16"/>
        <v>754.80825603386734</v>
      </c>
      <c r="AV24" s="6">
        <f t="shared" si="17"/>
        <v>162.22592862695811</v>
      </c>
      <c r="AW24" s="6">
        <f t="shared" si="18"/>
        <v>82.96581533917454</v>
      </c>
      <c r="AX24" s="6">
        <f t="shared" si="19"/>
        <v>6.3268112164513663</v>
      </c>
      <c r="AY24" s="6">
        <f t="shared" si="20"/>
        <v>3.6277454688437341</v>
      </c>
      <c r="AZ24" s="6">
        <v>1000</v>
      </c>
      <c r="BB24" s="3" t="s">
        <v>18</v>
      </c>
      <c r="BC24" s="3" t="s">
        <v>40</v>
      </c>
      <c r="BD24" s="3"/>
      <c r="BH24" s="7">
        <f t="shared" si="51"/>
        <v>19</v>
      </c>
      <c r="BI24" s="6">
        <f t="shared" si="21"/>
        <v>927.70865034231804</v>
      </c>
      <c r="BJ24" s="6">
        <f t="shared" si="22"/>
        <v>43.958584664609781</v>
      </c>
      <c r="BK24" s="6">
        <f t="shared" si="23"/>
        <v>28.332764993072356</v>
      </c>
      <c r="BL24" s="6">
        <f t="shared" si="24"/>
        <v>2.1979292332304889</v>
      </c>
      <c r="BM24" s="6">
        <f t="shared" si="25"/>
        <v>3.6277454688437341</v>
      </c>
      <c r="BN24" s="6">
        <v>1000</v>
      </c>
      <c r="BP24" s="3" t="s">
        <v>18</v>
      </c>
      <c r="BQ24" s="3" t="s">
        <v>40</v>
      </c>
      <c r="BR24" s="3"/>
      <c r="BV24" s="7">
        <f t="shared" si="52"/>
        <v>19</v>
      </c>
      <c r="BW24" s="6">
        <f t="shared" si="59"/>
        <v>857.38791357811613</v>
      </c>
      <c r="BX24" s="6">
        <f t="shared" si="60"/>
        <v>86.028306302581143</v>
      </c>
      <c r="BY24" s="6">
        <f t="shared" si="28"/>
        <v>56.583780119302574</v>
      </c>
      <c r="BZ24" s="6">
        <f t="shared" si="29"/>
        <v>4.3014153151290575</v>
      </c>
      <c r="CA24" s="6">
        <f t="shared" si="30"/>
        <v>3.6277454688437341</v>
      </c>
      <c r="CB24" s="6">
        <v>1000</v>
      </c>
      <c r="CD24" s="3" t="s">
        <v>18</v>
      </c>
      <c r="CE24" s="3" t="s">
        <v>40</v>
      </c>
      <c r="CF24" s="3"/>
      <c r="CK24" s="7">
        <f t="shared" si="53"/>
        <v>19</v>
      </c>
      <c r="CL24" s="6">
        <f t="shared" si="31"/>
        <v>993.78864962213606</v>
      </c>
      <c r="CM24" s="6">
        <f t="shared" si="32"/>
        <v>2.1927403772742546</v>
      </c>
      <c r="CN24" s="6">
        <f t="shared" si="33"/>
        <v>4.0186100005898986</v>
      </c>
      <c r="CO24" s="6">
        <f t="shared" si="34"/>
        <v>0.10963701886371274</v>
      </c>
      <c r="CP24" s="6">
        <f t="shared" si="35"/>
        <v>3.6277454688437341</v>
      </c>
      <c r="CQ24" s="6">
        <v>1000</v>
      </c>
      <c r="CS24" s="3" t="s">
        <v>18</v>
      </c>
      <c r="CT24" s="3" t="s">
        <v>40</v>
      </c>
      <c r="CU24" s="3"/>
      <c r="DA24" s="7">
        <f t="shared" si="54"/>
        <v>19</v>
      </c>
      <c r="DB24" s="6">
        <f t="shared" si="36"/>
        <v>993.7899805557098</v>
      </c>
      <c r="DC24" s="6">
        <f t="shared" si="37"/>
        <v>2.1919161809962944</v>
      </c>
      <c r="DD24" s="6">
        <f t="shared" si="38"/>
        <v>4.018103263293777</v>
      </c>
      <c r="DE24" s="6">
        <f t="shared" si="39"/>
        <v>8.7676647239851774E-2</v>
      </c>
      <c r="DF24" s="6">
        <f t="shared" si="40"/>
        <v>3.6277454688437341</v>
      </c>
      <c r="DG24" s="6">
        <v>1000</v>
      </c>
      <c r="DI24" s="3" t="s">
        <v>18</v>
      </c>
      <c r="DJ24" s="3" t="s">
        <v>40</v>
      </c>
      <c r="DK24" s="3"/>
      <c r="DO24" s="7">
        <f t="shared" si="55"/>
        <v>19</v>
      </c>
      <c r="DP24" s="6">
        <f t="shared" si="41"/>
        <v>993.7899805557098</v>
      </c>
      <c r="DQ24" s="6">
        <f t="shared" si="42"/>
        <v>2.1919161809962944</v>
      </c>
      <c r="DR24" s="6">
        <f t="shared" si="43"/>
        <v>4.018103263293777</v>
      </c>
      <c r="DS24" s="6">
        <f t="shared" si="44"/>
        <v>8.7676647239851774E-2</v>
      </c>
      <c r="DT24" s="6">
        <f t="shared" si="45"/>
        <v>3.6277454688437341</v>
      </c>
      <c r="DU24" s="6">
        <v>1000</v>
      </c>
      <c r="DW24" s="3" t="s">
        <v>18</v>
      </c>
      <c r="DX24" s="3" t="s">
        <v>40</v>
      </c>
      <c r="DY24" s="3"/>
      <c r="DZ24" s="3"/>
      <c r="EA24" s="3"/>
    </row>
    <row r="25" spans="1:132">
      <c r="A25" s="7">
        <f t="shared" si="46"/>
        <v>20</v>
      </c>
      <c r="B25" s="6">
        <f t="shared" si="0"/>
        <v>690.00193889812545</v>
      </c>
      <c r="C25" s="6">
        <f t="shared" si="1"/>
        <v>201.83287258287788</v>
      </c>
      <c r="D25" s="6">
        <f t="shared" si="47"/>
        <v>108.16518851899656</v>
      </c>
      <c r="E25" s="6">
        <f t="shared" si="2"/>
        <v>10.091643629143896</v>
      </c>
      <c r="F25" s="6">
        <f t="shared" si="3"/>
        <v>3.7003003782206085</v>
      </c>
      <c r="G25" s="6">
        <f t="shared" si="4"/>
        <v>1.4143003782206085</v>
      </c>
      <c r="H25" s="6">
        <f t="shared" si="56"/>
        <v>3.5052000000000003</v>
      </c>
      <c r="I25" s="6">
        <f t="shared" si="5"/>
        <v>1.2192000000000003</v>
      </c>
      <c r="J25" s="6">
        <v>1000</v>
      </c>
      <c r="L25" t="s">
        <v>43</v>
      </c>
      <c r="M25" s="5">
        <v>0.22</v>
      </c>
      <c r="Q25" s="7">
        <f t="shared" si="48"/>
        <v>20</v>
      </c>
      <c r="R25" s="6">
        <f t="shared" si="6"/>
        <v>986.37315087762852</v>
      </c>
      <c r="S25" s="6">
        <f t="shared" si="7"/>
        <v>6.0056509168538481</v>
      </c>
      <c r="T25" s="6">
        <f t="shared" si="8"/>
        <v>7.6211982055175209</v>
      </c>
      <c r="U25" s="6">
        <f t="shared" si="9"/>
        <v>0.30028254584269243</v>
      </c>
      <c r="V25" s="6">
        <f t="shared" si="10"/>
        <v>3.7003003782206085</v>
      </c>
      <c r="W25" s="6">
        <v>1000</v>
      </c>
      <c r="Y25" t="s">
        <v>43</v>
      </c>
      <c r="Z25" s="5">
        <v>0.22</v>
      </c>
      <c r="AF25" s="7">
        <f t="shared" si="49"/>
        <v>20</v>
      </c>
      <c r="AG25" s="6">
        <f t="shared" si="57"/>
        <v>925.68223631300805</v>
      </c>
      <c r="AH25" s="6">
        <f t="shared" si="58"/>
        <v>34.671222899263036</v>
      </c>
      <c r="AI25" s="6">
        <f t="shared" si="13"/>
        <v>39.646540787728867</v>
      </c>
      <c r="AJ25" s="6">
        <f t="shared" si="14"/>
        <v>1.7335611449631518</v>
      </c>
      <c r="AK25" s="6">
        <f t="shared" si="15"/>
        <v>3.7003003782206085</v>
      </c>
      <c r="AL25" s="6">
        <v>1000</v>
      </c>
      <c r="AN25" t="s">
        <v>43</v>
      </c>
      <c r="AO25" s="5">
        <v>0.22</v>
      </c>
      <c r="AP25" s="5"/>
      <c r="AT25" s="7">
        <f t="shared" si="50"/>
        <v>20</v>
      </c>
      <c r="AU25" s="6">
        <f t="shared" si="16"/>
        <v>694.56685780465716</v>
      </c>
      <c r="AV25" s="6">
        <f t="shared" si="17"/>
        <v>198.13343756212458</v>
      </c>
      <c r="AW25" s="6">
        <f t="shared" si="18"/>
        <v>107.29970463321825</v>
      </c>
      <c r="AX25" s="6">
        <f t="shared" si="19"/>
        <v>7.7272040649228586</v>
      </c>
      <c r="AY25" s="6">
        <f t="shared" si="20"/>
        <v>3.7003003782206085</v>
      </c>
      <c r="AZ25" s="6">
        <v>1000</v>
      </c>
      <c r="BB25" t="s">
        <v>43</v>
      </c>
      <c r="BC25" s="5">
        <v>0.22</v>
      </c>
      <c r="BD25" s="5"/>
      <c r="BH25" s="7">
        <f t="shared" si="51"/>
        <v>20</v>
      </c>
      <c r="BI25" s="6">
        <f t="shared" si="21"/>
        <v>911.78823381823008</v>
      </c>
      <c r="BJ25" s="6">
        <f t="shared" si="22"/>
        <v>53.285213489006232</v>
      </c>
      <c r="BK25" s="6">
        <f t="shared" si="23"/>
        <v>34.926552692763821</v>
      </c>
      <c r="BL25" s="6">
        <f t="shared" si="24"/>
        <v>2.6642606744503117</v>
      </c>
      <c r="BM25" s="6">
        <f t="shared" si="25"/>
        <v>3.7003003782206085</v>
      </c>
      <c r="BN25" s="6">
        <v>1000</v>
      </c>
      <c r="BP25" t="s">
        <v>43</v>
      </c>
      <c r="BQ25" s="5">
        <v>0.22</v>
      </c>
      <c r="BR25" s="5"/>
      <c r="BV25" s="7">
        <f t="shared" si="52"/>
        <v>20</v>
      </c>
      <c r="BW25" s="6">
        <f t="shared" si="59"/>
        <v>828.59286280806873</v>
      </c>
      <c r="BX25" s="6">
        <f t="shared" si="60"/>
        <v>101.91911112724139</v>
      </c>
      <c r="BY25" s="6">
        <f t="shared" si="28"/>
        <v>69.488026064689748</v>
      </c>
      <c r="BZ25" s="6">
        <f t="shared" si="29"/>
        <v>5.0959555563620702</v>
      </c>
      <c r="CA25" s="6">
        <f t="shared" si="30"/>
        <v>3.7003003782206085</v>
      </c>
      <c r="CB25" s="6">
        <v>1000</v>
      </c>
      <c r="CD25" t="s">
        <v>43</v>
      </c>
      <c r="CE25" s="5">
        <v>0.22</v>
      </c>
      <c r="CF25" s="5"/>
      <c r="CK25" s="7">
        <f t="shared" si="53"/>
        <v>20</v>
      </c>
      <c r="CL25" s="6">
        <f t="shared" si="31"/>
        <v>993.36329577107688</v>
      </c>
      <c r="CM25" s="6">
        <f t="shared" si="32"/>
        <v>2.2891831717423221</v>
      </c>
      <c r="CN25" s="6">
        <f t="shared" si="33"/>
        <v>4.3475210571810372</v>
      </c>
      <c r="CO25" s="6">
        <f t="shared" si="34"/>
        <v>0.11445915858711611</v>
      </c>
      <c r="CP25" s="6">
        <f t="shared" si="35"/>
        <v>3.7003003782206085</v>
      </c>
      <c r="CQ25" s="6">
        <v>1000</v>
      </c>
      <c r="CS25" t="s">
        <v>43</v>
      </c>
      <c r="CT25" s="5">
        <v>0.22</v>
      </c>
      <c r="CU25" s="5"/>
      <c r="DA25" s="7">
        <f t="shared" si="54"/>
        <v>20</v>
      </c>
      <c r="DB25" s="6">
        <f t="shared" si="36"/>
        <v>993.36490346053677</v>
      </c>
      <c r="DC25" s="6">
        <f t="shared" si="37"/>
        <v>2.2882058490199131</v>
      </c>
      <c r="DD25" s="6">
        <f t="shared" si="38"/>
        <v>4.346890690443221</v>
      </c>
      <c r="DE25" s="6">
        <f t="shared" si="39"/>
        <v>9.1528233960796526E-2</v>
      </c>
      <c r="DF25" s="6">
        <f t="shared" si="40"/>
        <v>3.7003003782206085</v>
      </c>
      <c r="DG25" s="6">
        <v>1000</v>
      </c>
      <c r="DI25" t="s">
        <v>43</v>
      </c>
      <c r="DJ25" s="5">
        <v>0.22</v>
      </c>
      <c r="DK25" s="5"/>
      <c r="DO25" s="7">
        <f t="shared" si="55"/>
        <v>20</v>
      </c>
      <c r="DP25" s="6">
        <f t="shared" si="41"/>
        <v>993.36490346053677</v>
      </c>
      <c r="DQ25" s="6">
        <f t="shared" si="42"/>
        <v>2.2882058490199131</v>
      </c>
      <c r="DR25" s="6">
        <f t="shared" si="43"/>
        <v>4.346890690443221</v>
      </c>
      <c r="DS25" s="6">
        <f t="shared" si="44"/>
        <v>9.1528233960796526E-2</v>
      </c>
      <c r="DT25" s="6">
        <f t="shared" si="45"/>
        <v>3.7003003782206085</v>
      </c>
      <c r="DU25" s="6">
        <v>1000</v>
      </c>
      <c r="DW25" t="s">
        <v>43</v>
      </c>
      <c r="DX25" s="5">
        <v>0.22</v>
      </c>
      <c r="DY25" s="5"/>
      <c r="DZ25" s="5"/>
      <c r="EA25" s="5"/>
    </row>
    <row r="26" spans="1:132" ht="102">
      <c r="A26" s="7">
        <f t="shared" si="46"/>
        <v>21</v>
      </c>
      <c r="B26" s="6">
        <f t="shared" si="0"/>
        <v>620.29969995139663</v>
      </c>
      <c r="C26" s="6">
        <f t="shared" si="1"/>
        <v>241.26018064217496</v>
      </c>
      <c r="D26" s="6">
        <f t="shared" si="47"/>
        <v>138.44011940642824</v>
      </c>
      <c r="E26" s="6">
        <f t="shared" si="2"/>
        <v>12.063009032108749</v>
      </c>
      <c r="F26" s="6">
        <f t="shared" si="3"/>
        <v>3.7743063857850205</v>
      </c>
      <c r="G26" s="6">
        <f t="shared" si="4"/>
        <v>1.4883063857850205</v>
      </c>
      <c r="H26" s="6">
        <f t="shared" si="56"/>
        <v>3.556</v>
      </c>
      <c r="I26" s="6">
        <f t="shared" si="5"/>
        <v>1.27</v>
      </c>
      <c r="J26" s="6">
        <v>1000</v>
      </c>
      <c r="L26" t="s">
        <v>77</v>
      </c>
      <c r="M26" s="5">
        <v>0.28000000000000003</v>
      </c>
      <c r="N26" s="2" t="s">
        <v>57</v>
      </c>
      <c r="Q26" s="7">
        <f t="shared" si="48"/>
        <v>21</v>
      </c>
      <c r="R26" s="6">
        <f t="shared" si="6"/>
        <v>984.89071523750636</v>
      </c>
      <c r="S26" s="6">
        <f t="shared" si="7"/>
        <v>6.5872389194479553</v>
      </c>
      <c r="T26" s="6">
        <f t="shared" si="8"/>
        <v>8.5220458430455981</v>
      </c>
      <c r="U26" s="6">
        <f t="shared" si="9"/>
        <v>0.32936194597239776</v>
      </c>
      <c r="V26" s="6">
        <f t="shared" si="10"/>
        <v>3.7743063857850205</v>
      </c>
      <c r="W26" s="6">
        <v>1000</v>
      </c>
      <c r="Y26" t="s">
        <v>16</v>
      </c>
      <c r="Z26" s="5">
        <v>0.28000000000000003</v>
      </c>
      <c r="AF26" s="7">
        <f t="shared" si="49"/>
        <v>21</v>
      </c>
      <c r="AG26" s="6">
        <f t="shared" si="57"/>
        <v>917.65057086028116</v>
      </c>
      <c r="AH26" s="6">
        <f t="shared" si="58"/>
        <v>37.502204917100457</v>
      </c>
      <c r="AI26" s="6">
        <f t="shared" si="13"/>
        <v>44.847224222618323</v>
      </c>
      <c r="AJ26" s="6">
        <f t="shared" si="14"/>
        <v>1.8751102458550228</v>
      </c>
      <c r="AK26" s="6">
        <f t="shared" si="15"/>
        <v>3.7743063857850205</v>
      </c>
      <c r="AL26" s="6">
        <v>1000</v>
      </c>
      <c r="AN26" t="s">
        <v>16</v>
      </c>
      <c r="AO26" s="5">
        <v>0.28000000000000003</v>
      </c>
      <c r="AP26" s="5"/>
      <c r="AT26" s="7">
        <f t="shared" si="50"/>
        <v>21</v>
      </c>
      <c r="AU26" s="6">
        <f t="shared" si="16"/>
        <v>627.28011003044548</v>
      </c>
      <c r="AV26" s="6">
        <f t="shared" si="17"/>
        <v>235.70016970201763</v>
      </c>
      <c r="AW26" s="6">
        <f t="shared" si="18"/>
        <v>137.01972026753694</v>
      </c>
      <c r="AX26" s="6">
        <f t="shared" si="19"/>
        <v>9.1923066183786872</v>
      </c>
      <c r="AY26" s="6">
        <f t="shared" si="20"/>
        <v>3.7743063857850205</v>
      </c>
      <c r="AZ26" s="6">
        <v>1000</v>
      </c>
      <c r="BB26" t="s">
        <v>16</v>
      </c>
      <c r="BC26" s="5">
        <v>0.28000000000000003</v>
      </c>
      <c r="BD26" s="5"/>
      <c r="BE26" s="2"/>
      <c r="BH26" s="7">
        <f t="shared" si="51"/>
        <v>21</v>
      </c>
      <c r="BI26" s="6">
        <f t="shared" si="21"/>
        <v>892.82118279585802</v>
      </c>
      <c r="BJ26" s="6">
        <f t="shared" si="22"/>
        <v>64.259482488027317</v>
      </c>
      <c r="BK26" s="6">
        <f t="shared" si="23"/>
        <v>42.919334716114754</v>
      </c>
      <c r="BL26" s="6">
        <f t="shared" si="24"/>
        <v>3.2129741244013661</v>
      </c>
      <c r="BM26" s="6">
        <f t="shared" si="25"/>
        <v>3.7743063857850205</v>
      </c>
      <c r="BN26" s="6">
        <v>1000</v>
      </c>
      <c r="BP26" t="s">
        <v>16</v>
      </c>
      <c r="BQ26" s="5">
        <v>0.28000000000000003</v>
      </c>
      <c r="BR26" s="5"/>
      <c r="BS26" s="2"/>
      <c r="BV26" s="7">
        <f t="shared" si="52"/>
        <v>21</v>
      </c>
      <c r="BW26" s="6">
        <f t="shared" si="59"/>
        <v>795.62460981019876</v>
      </c>
      <c r="BX26" s="6">
        <f t="shared" si="60"/>
        <v>119.59949745602515</v>
      </c>
      <c r="BY26" s="6">
        <f t="shared" si="28"/>
        <v>84.775892733775962</v>
      </c>
      <c r="BZ26" s="6">
        <f t="shared" si="29"/>
        <v>5.9799748728012574</v>
      </c>
      <c r="CA26" s="6">
        <f t="shared" si="30"/>
        <v>3.7743063857850205</v>
      </c>
      <c r="CB26" s="6">
        <v>1000</v>
      </c>
      <c r="CD26" t="s">
        <v>16</v>
      </c>
      <c r="CE26" s="5">
        <v>0.28000000000000003</v>
      </c>
      <c r="CF26" s="5"/>
      <c r="CG26" s="2"/>
      <c r="CK26" s="7">
        <f t="shared" si="53"/>
        <v>21</v>
      </c>
      <c r="CL26" s="6">
        <f t="shared" si="31"/>
        <v>992.91942374372888</v>
      </c>
      <c r="CM26" s="6">
        <f t="shared" si="32"/>
        <v>2.3896777233289215</v>
      </c>
      <c r="CN26" s="6">
        <f t="shared" si="33"/>
        <v>4.6908985329423851</v>
      </c>
      <c r="CO26" s="6">
        <f t="shared" si="34"/>
        <v>0.11948388616644608</v>
      </c>
      <c r="CP26" s="6">
        <f t="shared" si="35"/>
        <v>3.7743063857850205</v>
      </c>
      <c r="CQ26" s="6">
        <v>1000</v>
      </c>
      <c r="CS26" t="s">
        <v>16</v>
      </c>
      <c r="CT26" s="5">
        <v>0.28000000000000003</v>
      </c>
      <c r="CU26" s="5"/>
      <c r="CV26" s="2"/>
      <c r="DA26" s="7">
        <f t="shared" si="54"/>
        <v>21</v>
      </c>
      <c r="DB26" s="6">
        <f t="shared" si="36"/>
        <v>992.92135282563436</v>
      </c>
      <c r="DC26" s="6">
        <f t="shared" si="37"/>
        <v>2.3885256065693588</v>
      </c>
      <c r="DD26" s="6">
        <f t="shared" si="38"/>
        <v>4.6901215677962078</v>
      </c>
      <c r="DE26" s="6">
        <f t="shared" si="39"/>
        <v>9.5541024262774346E-2</v>
      </c>
      <c r="DF26" s="6">
        <f t="shared" si="40"/>
        <v>3.7743063857850205</v>
      </c>
      <c r="DG26" s="6">
        <v>1000</v>
      </c>
      <c r="DI26" t="s">
        <v>16</v>
      </c>
      <c r="DJ26" s="5">
        <v>0.28000000000000003</v>
      </c>
      <c r="DK26" s="5"/>
      <c r="DL26" s="2"/>
      <c r="DO26" s="7">
        <f t="shared" si="55"/>
        <v>21</v>
      </c>
      <c r="DP26" s="6">
        <f t="shared" si="41"/>
        <v>992.92135282563436</v>
      </c>
      <c r="DQ26" s="6">
        <f t="shared" si="42"/>
        <v>2.3885256065693588</v>
      </c>
      <c r="DR26" s="6">
        <f t="shared" si="43"/>
        <v>4.6901215677962078</v>
      </c>
      <c r="DS26" s="6">
        <f t="shared" si="44"/>
        <v>9.5541024262774346E-2</v>
      </c>
      <c r="DT26" s="6">
        <f t="shared" si="45"/>
        <v>3.7743063857850205</v>
      </c>
      <c r="DU26" s="6">
        <v>1000</v>
      </c>
      <c r="DW26" t="s">
        <v>16</v>
      </c>
      <c r="DX26" s="5">
        <v>0.28000000000000003</v>
      </c>
      <c r="DY26" s="5"/>
      <c r="DZ26" s="5"/>
      <c r="EA26" s="5"/>
      <c r="EB26" s="2"/>
    </row>
    <row r="27" spans="1:132">
      <c r="A27" s="7">
        <f t="shared" si="46"/>
        <v>22</v>
      </c>
      <c r="B27" s="6">
        <f t="shared" si="0"/>
        <v>545.39798940957439</v>
      </c>
      <c r="C27" s="6">
        <f t="shared" si="1"/>
        <v>279.97286408767098</v>
      </c>
      <c r="D27" s="6">
        <f t="shared" si="47"/>
        <v>174.62914650275448</v>
      </c>
      <c r="E27" s="6">
        <f t="shared" si="2"/>
        <v>13.99864320438355</v>
      </c>
      <c r="F27" s="6">
        <f t="shared" si="3"/>
        <v>3.8497925135007209</v>
      </c>
      <c r="G27" s="6">
        <f t="shared" si="4"/>
        <v>1.5637925135007209</v>
      </c>
      <c r="H27" s="6">
        <f t="shared" si="56"/>
        <v>3.6068000000000002</v>
      </c>
      <c r="I27" s="6">
        <f t="shared" si="5"/>
        <v>1.3208000000000002</v>
      </c>
      <c r="J27" s="6">
        <v>1000</v>
      </c>
      <c r="L27" t="s">
        <v>47</v>
      </c>
      <c r="M27" s="5">
        <v>0.75</v>
      </c>
      <c r="N27" t="s">
        <v>56</v>
      </c>
      <c r="Q27" s="7">
        <f t="shared" si="48"/>
        <v>22</v>
      </c>
      <c r="R27" s="6">
        <f t="shared" si="6"/>
        <v>983.26716407363858</v>
      </c>
      <c r="S27" s="6">
        <f t="shared" si="7"/>
        <v>7.2227042453984893</v>
      </c>
      <c r="T27" s="6">
        <f t="shared" si="8"/>
        <v>9.5101316809627914</v>
      </c>
      <c r="U27" s="6">
        <f t="shared" si="9"/>
        <v>0.36113521226992451</v>
      </c>
      <c r="V27" s="6">
        <f t="shared" si="10"/>
        <v>3.8497925135007209</v>
      </c>
      <c r="W27" s="6">
        <v>1000</v>
      </c>
      <c r="Y27" t="s">
        <v>47</v>
      </c>
      <c r="Z27" s="5">
        <v>0.75</v>
      </c>
      <c r="AF27" s="7">
        <f t="shared" si="49"/>
        <v>22</v>
      </c>
      <c r="AG27" s="6">
        <f t="shared" si="57"/>
        <v>909.03847883057733</v>
      </c>
      <c r="AH27" s="6">
        <f t="shared" si="58"/>
        <v>40.488966209239209</v>
      </c>
      <c r="AI27" s="6">
        <f t="shared" si="13"/>
        <v>50.472554960183388</v>
      </c>
      <c r="AJ27" s="6">
        <f t="shared" si="14"/>
        <v>2.0244483104619606</v>
      </c>
      <c r="AK27" s="6">
        <f t="shared" si="15"/>
        <v>3.8497925135007209</v>
      </c>
      <c r="AL27" s="6">
        <v>1000</v>
      </c>
      <c r="AN27" t="s">
        <v>47</v>
      </c>
      <c r="AO27" s="5">
        <v>0.75</v>
      </c>
      <c r="AP27" s="5"/>
      <c r="AT27" s="7">
        <f t="shared" si="50"/>
        <v>22</v>
      </c>
      <c r="AU27" s="6">
        <f t="shared" si="16"/>
        <v>555.5914799462646</v>
      </c>
      <c r="AV27" s="6">
        <f t="shared" si="17"/>
        <v>272.03377433089588</v>
      </c>
      <c r="AW27" s="6">
        <f t="shared" si="18"/>
        <v>172.37474572283958</v>
      </c>
      <c r="AX27" s="6">
        <f t="shared" si="19"/>
        <v>10.60931719890494</v>
      </c>
      <c r="AY27" s="6">
        <f t="shared" si="20"/>
        <v>3.8497925135007209</v>
      </c>
      <c r="AZ27" s="6">
        <v>1000</v>
      </c>
      <c r="BB27" t="s">
        <v>47</v>
      </c>
      <c r="BC27" s="5">
        <v>0.75</v>
      </c>
      <c r="BD27" s="5"/>
      <c r="BH27" s="7">
        <f t="shared" si="51"/>
        <v>22</v>
      </c>
      <c r="BI27" s="6">
        <f t="shared" si="21"/>
        <v>870.42361663698318</v>
      </c>
      <c r="BJ27" s="6">
        <f t="shared" si="22"/>
        <v>77.018126273698101</v>
      </c>
      <c r="BK27" s="6">
        <f t="shared" si="23"/>
        <v>52.55825708931885</v>
      </c>
      <c r="BL27" s="6">
        <f t="shared" si="24"/>
        <v>3.8509063136849053</v>
      </c>
      <c r="BM27" s="6">
        <f t="shared" si="25"/>
        <v>3.8497925135007209</v>
      </c>
      <c r="BN27" s="6">
        <v>1000</v>
      </c>
      <c r="BP27" t="s">
        <v>47</v>
      </c>
      <c r="BQ27" s="5">
        <v>0.75</v>
      </c>
      <c r="BR27" s="5"/>
      <c r="BV27" s="7">
        <f t="shared" si="52"/>
        <v>22</v>
      </c>
      <c r="BW27" s="6">
        <f t="shared" si="59"/>
        <v>758.47650333991965</v>
      </c>
      <c r="BX27" s="6">
        <f t="shared" si="60"/>
        <v>138.80767930790054</v>
      </c>
      <c r="BY27" s="6">
        <f t="shared" si="28"/>
        <v>102.71581735217973</v>
      </c>
      <c r="BZ27" s="6">
        <f t="shared" si="29"/>
        <v>6.9403839653950277</v>
      </c>
      <c r="CA27" s="6">
        <f t="shared" si="30"/>
        <v>3.8497925135007209</v>
      </c>
      <c r="CB27" s="6">
        <v>1000</v>
      </c>
      <c r="CD27" t="s">
        <v>47</v>
      </c>
      <c r="CE27" s="5">
        <v>0.75</v>
      </c>
      <c r="CF27" s="5"/>
      <c r="CK27" s="7">
        <f t="shared" si="53"/>
        <v>22</v>
      </c>
      <c r="CL27" s="6">
        <f t="shared" si="31"/>
        <v>992.45627289442325</v>
      </c>
      <c r="CM27" s="6">
        <f t="shared" si="32"/>
        <v>2.4943769141351795</v>
      </c>
      <c r="CN27" s="6">
        <f t="shared" si="33"/>
        <v>5.0493501914417234</v>
      </c>
      <c r="CO27" s="6">
        <f t="shared" si="34"/>
        <v>0.12471884570675898</v>
      </c>
      <c r="CP27" s="6">
        <f t="shared" si="35"/>
        <v>3.8497925135007209</v>
      </c>
      <c r="CQ27" s="6">
        <v>1000</v>
      </c>
      <c r="CS27" t="s">
        <v>47</v>
      </c>
      <c r="CT27" s="5">
        <v>0.75</v>
      </c>
      <c r="CU27" s="5"/>
      <c r="DA27" s="7">
        <f t="shared" si="54"/>
        <v>22</v>
      </c>
      <c r="DB27" s="6">
        <f t="shared" si="36"/>
        <v>992.45857368942779</v>
      </c>
      <c r="DC27" s="6">
        <f t="shared" si="37"/>
        <v>2.4930259017904719</v>
      </c>
      <c r="DD27" s="6">
        <f t="shared" si="38"/>
        <v>5.0484004087816112</v>
      </c>
      <c r="DE27" s="6">
        <f t="shared" si="39"/>
        <v>9.9721036071618877E-2</v>
      </c>
      <c r="DF27" s="6">
        <f t="shared" si="40"/>
        <v>3.8497925135007209</v>
      </c>
      <c r="DG27" s="6">
        <v>1000</v>
      </c>
      <c r="DI27" t="s">
        <v>47</v>
      </c>
      <c r="DJ27" s="5">
        <v>0.75</v>
      </c>
      <c r="DK27" s="5"/>
      <c r="DO27" s="7">
        <f t="shared" si="55"/>
        <v>22</v>
      </c>
      <c r="DP27" s="6">
        <f t="shared" si="41"/>
        <v>992.45857368942779</v>
      </c>
      <c r="DQ27" s="6">
        <f t="shared" si="42"/>
        <v>2.4930259017904719</v>
      </c>
      <c r="DR27" s="6">
        <f t="shared" si="43"/>
        <v>5.0484004087816112</v>
      </c>
      <c r="DS27" s="6">
        <f t="shared" si="44"/>
        <v>9.9721036071618877E-2</v>
      </c>
      <c r="DT27" s="6">
        <f t="shared" si="45"/>
        <v>3.8497925135007209</v>
      </c>
      <c r="DU27" s="6">
        <v>1000</v>
      </c>
      <c r="DW27" t="s">
        <v>47</v>
      </c>
      <c r="DX27" s="5">
        <v>0.75</v>
      </c>
      <c r="DY27" s="5"/>
      <c r="DZ27" s="5"/>
      <c r="EA27" s="5"/>
    </row>
    <row r="28" spans="1:132">
      <c r="A28" s="7">
        <f t="shared" si="46"/>
        <v>23</v>
      </c>
      <c r="B28" s="6">
        <f t="shared" si="0"/>
        <v>468.97324608492181</v>
      </c>
      <c r="C28" s="6">
        <f t="shared" si="1"/>
        <v>314.40167779917289</v>
      </c>
      <c r="D28" s="6">
        <f t="shared" si="47"/>
        <v>216.62507611590513</v>
      </c>
      <c r="E28" s="6">
        <f t="shared" si="2"/>
        <v>15.720083889958644</v>
      </c>
      <c r="F28" s="6">
        <f t="shared" si="3"/>
        <v>3.9267883637707355</v>
      </c>
      <c r="G28" s="6">
        <f t="shared" si="4"/>
        <v>1.6407883637707354</v>
      </c>
      <c r="H28" s="6">
        <f t="shared" si="56"/>
        <v>3.6576000000000004</v>
      </c>
      <c r="I28" s="6">
        <f t="shared" si="5"/>
        <v>1.3716000000000004</v>
      </c>
      <c r="J28" s="6">
        <v>1000</v>
      </c>
      <c r="L28" t="s">
        <v>38</v>
      </c>
      <c r="M28" s="5" t="s">
        <v>42</v>
      </c>
      <c r="Q28" s="7">
        <f t="shared" si="48"/>
        <v>23</v>
      </c>
      <c r="R28" s="6">
        <f t="shared" si="6"/>
        <v>981.48992485434042</v>
      </c>
      <c r="S28" s="6">
        <f t="shared" si="7"/>
        <v>7.9165378278869145</v>
      </c>
      <c r="T28" s="6">
        <f t="shared" si="8"/>
        <v>10.593537317772565</v>
      </c>
      <c r="U28" s="6">
        <f t="shared" si="9"/>
        <v>0.39582689139434574</v>
      </c>
      <c r="V28" s="6">
        <f t="shared" si="10"/>
        <v>3.9267883637707355</v>
      </c>
      <c r="W28" s="6">
        <v>1000</v>
      </c>
      <c r="Y28" t="s">
        <v>38</v>
      </c>
      <c r="Z28" s="5" t="s">
        <v>42</v>
      </c>
      <c r="AF28" s="7">
        <f t="shared" si="49"/>
        <v>23</v>
      </c>
      <c r="AG28" s="6">
        <f t="shared" si="57"/>
        <v>899.82776104972913</v>
      </c>
      <c r="AH28" s="6">
        <f t="shared" si="58"/>
        <v>43.626339058701539</v>
      </c>
      <c r="AI28" s="6">
        <f t="shared" si="13"/>
        <v>56.54589989156927</v>
      </c>
      <c r="AJ28" s="6">
        <f t="shared" si="14"/>
        <v>2.1813169529350769</v>
      </c>
      <c r="AK28" s="6">
        <f t="shared" si="15"/>
        <v>3.9267883637707355</v>
      </c>
      <c r="AL28" s="6">
        <v>1000</v>
      </c>
      <c r="AN28" t="s">
        <v>38</v>
      </c>
      <c r="AO28" s="5" t="s">
        <v>42</v>
      </c>
      <c r="AP28" s="5"/>
      <c r="AT28" s="7">
        <f t="shared" si="50"/>
        <v>23</v>
      </c>
      <c r="AU28" s="6">
        <f t="shared" si="16"/>
        <v>483.12680209625103</v>
      </c>
      <c r="AV28" s="6">
        <f t="shared" si="17"/>
        <v>303.69338603127505</v>
      </c>
      <c r="AW28" s="6">
        <f t="shared" si="18"/>
        <v>213.17981187247395</v>
      </c>
      <c r="AX28" s="6">
        <f t="shared" si="19"/>
        <v>11.844042055219727</v>
      </c>
      <c r="AY28" s="6">
        <f t="shared" si="20"/>
        <v>3.9267883637707355</v>
      </c>
      <c r="AZ28" s="6">
        <v>1000</v>
      </c>
      <c r="BB28" t="s">
        <v>38</v>
      </c>
      <c r="BC28" s="5" t="s">
        <v>42</v>
      </c>
      <c r="BD28" s="5"/>
      <c r="BH28" s="7">
        <f t="shared" si="51"/>
        <v>23</v>
      </c>
      <c r="BI28" s="6">
        <f t="shared" si="21"/>
        <v>844.25247104446578</v>
      </c>
      <c r="BJ28" s="6">
        <f t="shared" si="22"/>
        <v>91.6365529251608</v>
      </c>
      <c r="BK28" s="6">
        <f t="shared" si="23"/>
        <v>64.110976030373564</v>
      </c>
      <c r="BL28" s="6">
        <f t="shared" si="24"/>
        <v>4.5818276462580405</v>
      </c>
      <c r="BM28" s="6">
        <f t="shared" si="25"/>
        <v>3.9267883637707355</v>
      </c>
      <c r="BN28" s="6">
        <v>1000</v>
      </c>
      <c r="BP28" t="s">
        <v>38</v>
      </c>
      <c r="BQ28" s="5" t="s">
        <v>42</v>
      </c>
      <c r="BR28" s="5"/>
      <c r="BV28" s="7">
        <f t="shared" si="52"/>
        <v>23</v>
      </c>
      <c r="BW28" s="6">
        <f t="shared" si="59"/>
        <v>717.3752804541416</v>
      </c>
      <c r="BX28" s="6">
        <f t="shared" si="60"/>
        <v>159.08775029749353</v>
      </c>
      <c r="BY28" s="6">
        <f t="shared" si="28"/>
        <v>123.53696924836481</v>
      </c>
      <c r="BZ28" s="6">
        <f t="shared" si="29"/>
        <v>7.9543875148746768</v>
      </c>
      <c r="CA28" s="6">
        <f t="shared" si="30"/>
        <v>3.9267883637707355</v>
      </c>
      <c r="CB28" s="6">
        <v>1000</v>
      </c>
      <c r="CD28" t="s">
        <v>38</v>
      </c>
      <c r="CE28" s="5" t="s">
        <v>42</v>
      </c>
      <c r="CF28" s="5"/>
      <c r="CK28" s="7">
        <f t="shared" si="53"/>
        <v>23</v>
      </c>
      <c r="CL28" s="6">
        <f t="shared" si="31"/>
        <v>991.97305547400049</v>
      </c>
      <c r="CM28" s="6">
        <f t="shared" si="32"/>
        <v>2.6034377974376417</v>
      </c>
      <c r="CN28" s="6">
        <f t="shared" si="33"/>
        <v>5.4235067285620007</v>
      </c>
      <c r="CO28" s="6">
        <f t="shared" si="34"/>
        <v>0.13017188987188208</v>
      </c>
      <c r="CP28" s="6">
        <f t="shared" si="35"/>
        <v>3.9267883637707355</v>
      </c>
      <c r="CQ28" s="6">
        <v>1000</v>
      </c>
      <c r="CS28" t="s">
        <v>38</v>
      </c>
      <c r="CT28" s="5" t="s">
        <v>42</v>
      </c>
      <c r="CU28" s="5"/>
      <c r="DA28" s="7">
        <f t="shared" si="54"/>
        <v>23</v>
      </c>
      <c r="DB28" s="6">
        <f t="shared" si="36"/>
        <v>991.97578458622797</v>
      </c>
      <c r="DC28" s="6">
        <f t="shared" si="37"/>
        <v>2.6018611197216783</v>
      </c>
      <c r="DD28" s="6">
        <f t="shared" si="38"/>
        <v>5.4223542940501819</v>
      </c>
      <c r="DE28" s="6">
        <f t="shared" si="39"/>
        <v>0.10407444478886714</v>
      </c>
      <c r="DF28" s="6">
        <f t="shared" si="40"/>
        <v>3.9267883637707355</v>
      </c>
      <c r="DG28" s="6">
        <v>1000</v>
      </c>
      <c r="DI28" t="s">
        <v>38</v>
      </c>
      <c r="DJ28" s="5" t="s">
        <v>42</v>
      </c>
      <c r="DK28" s="5"/>
      <c r="DO28" s="7">
        <f t="shared" si="55"/>
        <v>23</v>
      </c>
      <c r="DP28" s="6">
        <f t="shared" si="41"/>
        <v>991.97578458622797</v>
      </c>
      <c r="DQ28" s="6">
        <f t="shared" si="42"/>
        <v>2.6018611197216783</v>
      </c>
      <c r="DR28" s="6">
        <f t="shared" si="43"/>
        <v>5.4223542940501819</v>
      </c>
      <c r="DS28" s="6">
        <f t="shared" si="44"/>
        <v>0.10407444478886714</v>
      </c>
      <c r="DT28" s="6">
        <f t="shared" si="45"/>
        <v>3.9267883637707355</v>
      </c>
      <c r="DU28" s="6">
        <v>1000</v>
      </c>
      <c r="DW28" t="s">
        <v>38</v>
      </c>
      <c r="DX28" s="5" t="s">
        <v>42</v>
      </c>
      <c r="DY28" s="5"/>
      <c r="DZ28" s="5"/>
      <c r="EA28" s="5"/>
    </row>
    <row r="29" spans="1:132">
      <c r="A29" s="7">
        <f t="shared" si="46"/>
        <v>24</v>
      </c>
      <c r="B29" s="6">
        <f t="shared" si="0"/>
        <v>395.17646159441938</v>
      </c>
      <c r="C29" s="6">
        <f t="shared" si="1"/>
        <v>341.03821061979932</v>
      </c>
      <c r="D29" s="6">
        <f t="shared" si="47"/>
        <v>263.78532778578108</v>
      </c>
      <c r="E29" s="6">
        <f t="shared" si="2"/>
        <v>17.051910530989968</v>
      </c>
      <c r="F29" s="6">
        <f t="shared" si="3"/>
        <v>4.0053241310461498</v>
      </c>
      <c r="G29" s="6">
        <f t="shared" si="4"/>
        <v>1.7193241310461498</v>
      </c>
      <c r="H29" s="6">
        <f t="shared" si="56"/>
        <v>3.7084000000000001</v>
      </c>
      <c r="I29" s="6">
        <f t="shared" si="5"/>
        <v>1.4224000000000001</v>
      </c>
      <c r="J29" s="6">
        <v>1000</v>
      </c>
      <c r="L29" t="s">
        <v>39</v>
      </c>
      <c r="M29" s="5" t="s">
        <v>42</v>
      </c>
      <c r="Q29" s="7">
        <f t="shared" si="48"/>
        <v>24</v>
      </c>
      <c r="R29" s="6">
        <f t="shared" si="6"/>
        <v>979.54547987991623</v>
      </c>
      <c r="S29" s="6">
        <f t="shared" si="7"/>
        <v>8.6735021281281188</v>
      </c>
      <c r="T29" s="6">
        <f t="shared" si="8"/>
        <v>11.781017991955602</v>
      </c>
      <c r="U29" s="6">
        <f t="shared" si="9"/>
        <v>0.43367510640640594</v>
      </c>
      <c r="V29" s="6">
        <f t="shared" si="10"/>
        <v>4.0053241310461498</v>
      </c>
      <c r="W29" s="6">
        <v>1000</v>
      </c>
      <c r="Y29" t="s">
        <v>39</v>
      </c>
      <c r="Z29" s="5" t="s">
        <v>42</v>
      </c>
      <c r="AF29" s="7">
        <f t="shared" si="49"/>
        <v>24</v>
      </c>
      <c r="AG29" s="6">
        <f t="shared" si="57"/>
        <v>890.00388942861105</v>
      </c>
      <c r="AH29" s="6">
        <f t="shared" si="58"/>
        <v>46.906259821014366</v>
      </c>
      <c r="AI29" s="6">
        <f t="shared" si="13"/>
        <v>63.089850750374502</v>
      </c>
      <c r="AJ29" s="6">
        <f t="shared" si="14"/>
        <v>2.3453129910507182</v>
      </c>
      <c r="AK29" s="6">
        <f t="shared" si="15"/>
        <v>4.0053241310461498</v>
      </c>
      <c r="AL29" s="6">
        <v>1000</v>
      </c>
      <c r="AN29" t="s">
        <v>39</v>
      </c>
      <c r="AO29" s="5" t="s">
        <v>42</v>
      </c>
      <c r="AP29" s="5"/>
      <c r="AT29" s="7">
        <f t="shared" si="50"/>
        <v>24</v>
      </c>
      <c r="AU29" s="6">
        <f t="shared" si="16"/>
        <v>413.82345904593046</v>
      </c>
      <c r="AV29" s="6">
        <f t="shared" si="17"/>
        <v>327.44272117690434</v>
      </c>
      <c r="AW29" s="6">
        <f t="shared" si="18"/>
        <v>258.73381977716519</v>
      </c>
      <c r="AX29" s="6">
        <f t="shared" si="19"/>
        <v>12.770266125899269</v>
      </c>
      <c r="AY29" s="6">
        <f t="shared" si="20"/>
        <v>4.0053241310461498</v>
      </c>
      <c r="AZ29" s="6">
        <v>1000</v>
      </c>
      <c r="BB29" t="s">
        <v>39</v>
      </c>
      <c r="BC29" s="5" t="s">
        <v>42</v>
      </c>
      <c r="BD29" s="5"/>
      <c r="BH29" s="7">
        <f t="shared" si="51"/>
        <v>24</v>
      </c>
      <c r="BI29" s="6">
        <f t="shared" si="21"/>
        <v>814.05015809594227</v>
      </c>
      <c r="BJ29" s="6">
        <f t="shared" si="22"/>
        <v>108.09338293491015</v>
      </c>
      <c r="BK29" s="6">
        <f t="shared" si="23"/>
        <v>77.856458969147681</v>
      </c>
      <c r="BL29" s="6">
        <f t="shared" si="24"/>
        <v>5.4046691467455084</v>
      </c>
      <c r="BM29" s="6">
        <f t="shared" si="25"/>
        <v>4.0053241310461498</v>
      </c>
      <c r="BN29" s="6">
        <v>1000</v>
      </c>
      <c r="BP29" t="s">
        <v>39</v>
      </c>
      <c r="BQ29" s="5" t="s">
        <v>42</v>
      </c>
      <c r="BR29" s="5"/>
      <c r="BV29" s="7">
        <f t="shared" si="52"/>
        <v>24</v>
      </c>
      <c r="BW29" s="6">
        <f t="shared" si="59"/>
        <v>672.82173530926843</v>
      </c>
      <c r="BX29" s="6">
        <f t="shared" si="60"/>
        <v>179.77813289774269</v>
      </c>
      <c r="BY29" s="6">
        <f t="shared" si="28"/>
        <v>147.40013179298884</v>
      </c>
      <c r="BZ29" s="6">
        <f t="shared" si="29"/>
        <v>8.9889066448871358</v>
      </c>
      <c r="CA29" s="6">
        <f t="shared" si="30"/>
        <v>4.0053241310461498</v>
      </c>
      <c r="CB29" s="6">
        <v>1000</v>
      </c>
      <c r="CD29" t="s">
        <v>39</v>
      </c>
      <c r="CE29" s="5" t="s">
        <v>42</v>
      </c>
      <c r="CF29" s="5"/>
      <c r="CK29" s="7">
        <f t="shared" si="53"/>
        <v>24</v>
      </c>
      <c r="CL29" s="6">
        <f t="shared" si="31"/>
        <v>991.46895604597364</v>
      </c>
      <c r="CM29" s="6">
        <f t="shared" si="32"/>
        <v>2.7170215558488628</v>
      </c>
      <c r="CN29" s="6">
        <f t="shared" si="33"/>
        <v>5.8140223981776469</v>
      </c>
      <c r="CO29" s="6">
        <f t="shared" si="34"/>
        <v>0.13585107779244315</v>
      </c>
      <c r="CP29" s="6">
        <f t="shared" si="35"/>
        <v>4.0053241310461498</v>
      </c>
      <c r="CQ29" s="6">
        <v>1000</v>
      </c>
      <c r="CS29" t="s">
        <v>39</v>
      </c>
      <c r="CT29" s="5" t="s">
        <v>42</v>
      </c>
      <c r="CU29" s="5"/>
      <c r="DA29" s="7">
        <f t="shared" si="54"/>
        <v>24</v>
      </c>
      <c r="DB29" s="6">
        <f t="shared" si="36"/>
        <v>991.47217701712509</v>
      </c>
      <c r="DC29" s="6">
        <f t="shared" si="37"/>
        <v>2.7151895208663506</v>
      </c>
      <c r="DD29" s="6">
        <f t="shared" si="38"/>
        <v>5.8126334620084332</v>
      </c>
      <c r="DE29" s="6">
        <f t="shared" si="39"/>
        <v>0.10860758083465402</v>
      </c>
      <c r="DF29" s="6">
        <f t="shared" si="40"/>
        <v>4.0053241310461498</v>
      </c>
      <c r="DG29" s="6">
        <v>1000</v>
      </c>
      <c r="DI29" t="s">
        <v>39</v>
      </c>
      <c r="DJ29" s="5" t="s">
        <v>42</v>
      </c>
      <c r="DK29" s="5"/>
      <c r="DO29" s="7">
        <f t="shared" si="55"/>
        <v>24</v>
      </c>
      <c r="DP29" s="6">
        <f t="shared" si="41"/>
        <v>991.47217701712509</v>
      </c>
      <c r="DQ29" s="6">
        <f t="shared" si="42"/>
        <v>2.7151895208663506</v>
      </c>
      <c r="DR29" s="6">
        <f t="shared" si="43"/>
        <v>5.8126334620084332</v>
      </c>
      <c r="DS29" s="6">
        <f t="shared" si="44"/>
        <v>0.10860758083465402</v>
      </c>
      <c r="DT29" s="6">
        <f t="shared" si="45"/>
        <v>4.0053241310461498</v>
      </c>
      <c r="DU29" s="6">
        <v>1000</v>
      </c>
      <c r="DW29" t="s">
        <v>39</v>
      </c>
      <c r="DX29" s="5" t="s">
        <v>42</v>
      </c>
      <c r="DY29" s="5"/>
      <c r="DZ29" s="5"/>
      <c r="EA29" s="5"/>
    </row>
    <row r="30" spans="1:132" ht="21">
      <c r="A30" s="7">
        <f t="shared" si="46"/>
        <v>25</v>
      </c>
      <c r="B30" s="6">
        <f t="shared" si="0"/>
        <v>327.7238723345472</v>
      </c>
      <c r="C30" s="6">
        <f t="shared" si="1"/>
        <v>357.33506828670158</v>
      </c>
      <c r="D30" s="6">
        <f t="shared" si="47"/>
        <v>314.94105937875099</v>
      </c>
      <c r="E30" s="6">
        <f t="shared" si="2"/>
        <v>17.866753414335079</v>
      </c>
      <c r="F30" s="6">
        <f t="shared" si="3"/>
        <v>4.0854306136670724</v>
      </c>
      <c r="G30" s="6">
        <f t="shared" si="4"/>
        <v>1.7994306136670724</v>
      </c>
      <c r="H30" s="6">
        <f t="shared" si="56"/>
        <v>3.7591999999999999</v>
      </c>
      <c r="I30" s="6">
        <f t="shared" si="5"/>
        <v>1.4731999999999998</v>
      </c>
      <c r="J30" s="6">
        <v>1000</v>
      </c>
      <c r="M30" s="12">
        <f>1/SUM(M25:M29)</f>
        <v>0.8</v>
      </c>
      <c r="Q30" s="7">
        <f t="shared" si="48"/>
        <v>25</v>
      </c>
      <c r="R30" s="6">
        <f t="shared" si="6"/>
        <v>977.41933128023231</v>
      </c>
      <c r="S30" s="6">
        <f t="shared" si="7"/>
        <v>9.498625408592769</v>
      </c>
      <c r="T30" s="6">
        <f t="shared" si="8"/>
        <v>13.08204331117482</v>
      </c>
      <c r="U30" s="6">
        <f t="shared" si="9"/>
        <v>0.47493127042963845</v>
      </c>
      <c r="V30" s="6">
        <f t="shared" si="10"/>
        <v>4.0854306136670724</v>
      </c>
      <c r="W30" s="6">
        <v>1000</v>
      </c>
      <c r="Z30" s="12">
        <f>1/SUM(Z25:Z29)</f>
        <v>0.8</v>
      </c>
      <c r="AF30" s="7">
        <f t="shared" si="49"/>
        <v>25</v>
      </c>
      <c r="AG30" s="6">
        <f t="shared" si="57"/>
        <v>879.55675387324277</v>
      </c>
      <c r="AH30" s="6">
        <f t="shared" si="58"/>
        <v>50.317456403230523</v>
      </c>
      <c r="AI30" s="6">
        <f t="shared" si="13"/>
        <v>70.125789723526651</v>
      </c>
      <c r="AJ30" s="6">
        <f t="shared" si="14"/>
        <v>2.5158728201615261</v>
      </c>
      <c r="AK30" s="6">
        <f t="shared" si="15"/>
        <v>4.0854306136670724</v>
      </c>
      <c r="AL30" s="6">
        <v>1000</v>
      </c>
      <c r="AO30" s="12">
        <f>1/SUM(AO25:AO29)</f>
        <v>0.8</v>
      </c>
      <c r="AP30" s="12"/>
      <c r="AT30" s="7">
        <f t="shared" si="50"/>
        <v>25</v>
      </c>
      <c r="AU30" s="6">
        <f t="shared" si="16"/>
        <v>351.05668167080216</v>
      </c>
      <c r="AV30" s="6">
        <f t="shared" si="17"/>
        <v>341.09309037549701</v>
      </c>
      <c r="AW30" s="6">
        <f t="shared" si="18"/>
        <v>307.85022795370082</v>
      </c>
      <c r="AX30" s="6">
        <f t="shared" si="19"/>
        <v>13.302630524644384</v>
      </c>
      <c r="AY30" s="6">
        <f t="shared" si="20"/>
        <v>4.0854306136670724</v>
      </c>
      <c r="AZ30" s="6">
        <v>1000</v>
      </c>
      <c r="BC30" s="12">
        <f>1/SUM(BC25:BC29)</f>
        <v>0.8</v>
      </c>
      <c r="BD30" s="12"/>
      <c r="BH30" s="7">
        <f t="shared" si="51"/>
        <v>25</v>
      </c>
      <c r="BI30" s="6">
        <f t="shared" si="21"/>
        <v>779.6983664720758</v>
      </c>
      <c r="BJ30" s="6">
        <f t="shared" si="22"/>
        <v>126.23116711854016</v>
      </c>
      <c r="BK30" s="6">
        <f t="shared" si="23"/>
        <v>94.07046640938421</v>
      </c>
      <c r="BL30" s="6">
        <f t="shared" si="24"/>
        <v>6.3115583559270085</v>
      </c>
      <c r="BM30" s="6">
        <f t="shared" si="25"/>
        <v>4.0854306136670724</v>
      </c>
      <c r="BN30" s="6">
        <v>1000</v>
      </c>
      <c r="BQ30" s="12">
        <f>1/SUM(BQ25:BQ29)</f>
        <v>0.8</v>
      </c>
      <c r="BR30" s="12"/>
      <c r="BV30" s="7">
        <f t="shared" si="52"/>
        <v>25</v>
      </c>
      <c r="BW30" s="6">
        <f t="shared" si="59"/>
        <v>625.60064643509565</v>
      </c>
      <c r="BX30" s="6">
        <f t="shared" si="60"/>
        <v>200.03250183725407</v>
      </c>
      <c r="BY30" s="6">
        <f t="shared" si="28"/>
        <v>174.36685172765024</v>
      </c>
      <c r="BZ30" s="6">
        <f t="shared" si="29"/>
        <v>10.001625091862705</v>
      </c>
      <c r="CA30" s="6">
        <f t="shared" si="30"/>
        <v>4.0854306136670724</v>
      </c>
      <c r="CB30" s="6">
        <v>1000</v>
      </c>
      <c r="CE30" s="12">
        <f>1/SUM(CE25:CE29)</f>
        <v>0.8</v>
      </c>
      <c r="CF30" s="12"/>
      <c r="CK30" s="7">
        <f t="shared" si="53"/>
        <v>25</v>
      </c>
      <c r="CL30" s="6">
        <f t="shared" si="31"/>
        <v>990.94313092837729</v>
      </c>
      <c r="CM30" s="6">
        <f t="shared" si="32"/>
        <v>2.8352934400678458</v>
      </c>
      <c r="CN30" s="6">
        <f t="shared" si="33"/>
        <v>6.2215756315549759</v>
      </c>
      <c r="CO30" s="6">
        <f t="shared" si="34"/>
        <v>0.14176467200339229</v>
      </c>
      <c r="CP30" s="6">
        <f t="shared" si="35"/>
        <v>4.0854306136670724</v>
      </c>
      <c r="CQ30" s="6">
        <v>1000</v>
      </c>
      <c r="CT30" s="12">
        <f>1/SUM(CT25:CT29)</f>
        <v>0.8</v>
      </c>
      <c r="CU30" s="12"/>
      <c r="DA30" s="7">
        <f t="shared" si="54"/>
        <v>25</v>
      </c>
      <c r="DB30" s="6">
        <f t="shared" si="36"/>
        <v>990.94691495084612</v>
      </c>
      <c r="DC30" s="6">
        <f t="shared" si="37"/>
        <v>2.8331731590153284</v>
      </c>
      <c r="DD30" s="6">
        <f t="shared" si="38"/>
        <v>6.2199118901383859</v>
      </c>
      <c r="DE30" s="6">
        <f t="shared" si="39"/>
        <v>0.11332692636061314</v>
      </c>
      <c r="DF30" s="6">
        <f t="shared" si="40"/>
        <v>4.0854306136670724</v>
      </c>
      <c r="DG30" s="6">
        <v>1000</v>
      </c>
      <c r="DJ30" s="12">
        <f>1/SUM(DJ25:DJ29)</f>
        <v>0.8</v>
      </c>
      <c r="DK30" s="12"/>
      <c r="DO30" s="7">
        <f t="shared" si="55"/>
        <v>25</v>
      </c>
      <c r="DP30" s="6">
        <f t="shared" si="41"/>
        <v>990.94691495084612</v>
      </c>
      <c r="DQ30" s="6">
        <f t="shared" si="42"/>
        <v>2.8331731590153284</v>
      </c>
      <c r="DR30" s="6">
        <f t="shared" si="43"/>
        <v>6.2199118901383859</v>
      </c>
      <c r="DS30" s="6">
        <f t="shared" si="44"/>
        <v>0.11332692636061314</v>
      </c>
      <c r="DT30" s="6">
        <f t="shared" si="45"/>
        <v>4.0854306136670724</v>
      </c>
      <c r="DU30" s="6">
        <v>1000</v>
      </c>
      <c r="DX30" s="12">
        <f>1/SUM(DX25:DX29)</f>
        <v>0.8</v>
      </c>
      <c r="DY30" s="12"/>
      <c r="DZ30" s="12"/>
      <c r="EA30" s="12"/>
    </row>
    <row r="31" spans="1:132">
      <c r="A31" s="7">
        <f t="shared" si="46"/>
        <v>26</v>
      </c>
      <c r="B31" s="6">
        <f t="shared" si="0"/>
        <v>269.11164395624502</v>
      </c>
      <c r="C31" s="6">
        <f t="shared" si="1"/>
        <v>362.3470364219985</v>
      </c>
      <c r="D31" s="6">
        <f t="shared" si="47"/>
        <v>368.5413196217562</v>
      </c>
      <c r="E31" s="6">
        <f t="shared" si="2"/>
        <v>18.117351821099927</v>
      </c>
      <c r="F31" s="6">
        <f t="shared" si="3"/>
        <v>4.1671392259404136</v>
      </c>
      <c r="G31" s="6">
        <f t="shared" si="4"/>
        <v>1.8811392259404136</v>
      </c>
      <c r="H31" s="6">
        <f t="shared" si="56"/>
        <v>3.81</v>
      </c>
      <c r="I31" s="6">
        <f t="shared" si="5"/>
        <v>1.524</v>
      </c>
      <c r="J31" s="6">
        <v>1000</v>
      </c>
      <c r="L31" s="3" t="s">
        <v>30</v>
      </c>
      <c r="M31" s="3"/>
      <c r="Q31" s="7">
        <f t="shared" si="48"/>
        <v>26</v>
      </c>
      <c r="R31" s="6">
        <f t="shared" si="6"/>
        <v>975.09597289811313</v>
      </c>
      <c r="S31" s="6">
        <f t="shared" si="7"/>
        <v>10.397189979423015</v>
      </c>
      <c r="T31" s="6">
        <f t="shared" si="8"/>
        <v>14.506837122463736</v>
      </c>
      <c r="U31" s="6">
        <f t="shared" si="9"/>
        <v>0.5198594989711508</v>
      </c>
      <c r="V31" s="6">
        <f t="shared" si="10"/>
        <v>4.1671392259404136</v>
      </c>
      <c r="W31" s="6">
        <v>1000</v>
      </c>
      <c r="Y31" s="3" t="s">
        <v>30</v>
      </c>
      <c r="Z31" s="3"/>
      <c r="AF31" s="7">
        <f t="shared" si="49"/>
        <v>26</v>
      </c>
      <c r="AG31" s="6">
        <f t="shared" si="57"/>
        <v>868.48141387895248</v>
      </c>
      <c r="AH31" s="6">
        <f t="shared" si="58"/>
        <v>53.845177937036198</v>
      </c>
      <c r="AI31" s="6">
        <f t="shared" si="13"/>
        <v>77.673408184011237</v>
      </c>
      <c r="AJ31" s="6">
        <f t="shared" si="14"/>
        <v>2.69225889685181</v>
      </c>
      <c r="AK31" s="6">
        <f t="shared" si="15"/>
        <v>4.1671392259404136</v>
      </c>
      <c r="AL31" s="6">
        <v>1000</v>
      </c>
      <c r="AN31" s="3" t="s">
        <v>30</v>
      </c>
      <c r="AO31" s="3"/>
      <c r="AP31" s="3"/>
      <c r="AT31" s="7">
        <f t="shared" si="50"/>
        <v>26</v>
      </c>
      <c r="AU31" s="6">
        <f t="shared" si="16"/>
        <v>296.95322859952387</v>
      </c>
      <c r="AV31" s="6">
        <f t="shared" si="17"/>
        <v>344.03257989045073</v>
      </c>
      <c r="AW31" s="6">
        <f t="shared" si="18"/>
        <v>359.0141915100254</v>
      </c>
      <c r="AX31" s="6">
        <f t="shared" si="19"/>
        <v>13.417270615727579</v>
      </c>
      <c r="AY31" s="6">
        <f t="shared" si="20"/>
        <v>4.1671392259404136</v>
      </c>
      <c r="AZ31" s="6">
        <v>1000</v>
      </c>
      <c r="BB31" s="3" t="s">
        <v>30</v>
      </c>
      <c r="BC31" s="3"/>
      <c r="BD31" s="3"/>
      <c r="BH31" s="7">
        <f t="shared" si="51"/>
        <v>26</v>
      </c>
      <c r="BI31" s="6">
        <f t="shared" si="21"/>
        <v>741.27527180533525</v>
      </c>
      <c r="BJ31" s="6">
        <f t="shared" si="22"/>
        <v>145.71958671749974</v>
      </c>
      <c r="BK31" s="6">
        <f t="shared" si="23"/>
        <v>113.00514147716524</v>
      </c>
      <c r="BL31" s="6">
        <f t="shared" si="24"/>
        <v>7.2859793358749876</v>
      </c>
      <c r="BM31" s="6">
        <f t="shared" si="25"/>
        <v>4.1671392259404136</v>
      </c>
      <c r="BN31" s="6">
        <v>1000</v>
      </c>
      <c r="BP31" s="3" t="s">
        <v>30</v>
      </c>
      <c r="BQ31" s="3"/>
      <c r="BR31" s="3"/>
      <c r="BV31" s="7">
        <f t="shared" si="52"/>
        <v>26</v>
      </c>
      <c r="BW31" s="6">
        <f t="shared" si="59"/>
        <v>576.74701244271114</v>
      </c>
      <c r="BX31" s="6">
        <f t="shared" si="60"/>
        <v>218.88126055405041</v>
      </c>
      <c r="BY31" s="6">
        <f t="shared" si="28"/>
        <v>204.37172700323836</v>
      </c>
      <c r="BZ31" s="6">
        <f t="shared" si="29"/>
        <v>10.944063027702521</v>
      </c>
      <c r="CA31" s="6">
        <f t="shared" si="30"/>
        <v>4.1671392259404136</v>
      </c>
      <c r="CB31" s="6">
        <v>1000</v>
      </c>
      <c r="CD31" s="3" t="s">
        <v>30</v>
      </c>
      <c r="CE31" s="3"/>
      <c r="CF31" s="3"/>
      <c r="CK31" s="7">
        <f t="shared" si="53"/>
        <v>26</v>
      </c>
      <c r="CL31" s="6">
        <f t="shared" si="31"/>
        <v>990.39470766618786</v>
      </c>
      <c r="CM31" s="6">
        <f t="shared" si="32"/>
        <v>2.9584226862471552</v>
      </c>
      <c r="CN31" s="6">
        <f t="shared" si="33"/>
        <v>6.6468696475651532</v>
      </c>
      <c r="CO31" s="6">
        <f t="shared" si="34"/>
        <v>0.14792113431235776</v>
      </c>
      <c r="CP31" s="6">
        <f t="shared" si="35"/>
        <v>4.1671392259404136</v>
      </c>
      <c r="CQ31" s="6">
        <v>1000</v>
      </c>
      <c r="CS31" s="3" t="s">
        <v>30</v>
      </c>
      <c r="CT31" s="3"/>
      <c r="CU31" s="3"/>
      <c r="DA31" s="7">
        <f t="shared" si="54"/>
        <v>26</v>
      </c>
      <c r="DB31" s="6">
        <f t="shared" si="36"/>
        <v>990.39913435971664</v>
      </c>
      <c r="DC31" s="6">
        <f t="shared" si="37"/>
        <v>2.9559777762925532</v>
      </c>
      <c r="DD31" s="6">
        <f t="shared" si="38"/>
        <v>6.644887863990685</v>
      </c>
      <c r="DE31" s="6">
        <f t="shared" si="39"/>
        <v>0.11823911105170214</v>
      </c>
      <c r="DF31" s="6">
        <f t="shared" si="40"/>
        <v>4.1671392259404136</v>
      </c>
      <c r="DG31" s="6">
        <v>1000</v>
      </c>
      <c r="DI31" s="3" t="s">
        <v>30</v>
      </c>
      <c r="DJ31" s="3"/>
      <c r="DK31" s="3"/>
      <c r="DO31" s="7">
        <f t="shared" si="55"/>
        <v>26</v>
      </c>
      <c r="DP31" s="6">
        <f t="shared" si="41"/>
        <v>990.39913435971664</v>
      </c>
      <c r="DQ31" s="6">
        <f t="shared" si="42"/>
        <v>2.9559777762925532</v>
      </c>
      <c r="DR31" s="6">
        <f t="shared" si="43"/>
        <v>6.644887863990685</v>
      </c>
      <c r="DS31" s="6">
        <f t="shared" si="44"/>
        <v>0.11823911105170214</v>
      </c>
      <c r="DT31" s="6">
        <f t="shared" si="45"/>
        <v>4.1671392259404136</v>
      </c>
      <c r="DU31" s="6">
        <v>1000</v>
      </c>
      <c r="DW31" s="3" t="s">
        <v>30</v>
      </c>
      <c r="DX31" s="3"/>
      <c r="DY31" s="3"/>
      <c r="DZ31" s="3"/>
      <c r="EA31" s="3"/>
    </row>
    <row r="32" spans="1:132" ht="210.75" customHeight="1">
      <c r="A32" s="7">
        <f t="shared" si="46"/>
        <v>27</v>
      </c>
      <c r="B32" s="6">
        <f t="shared" si="0"/>
        <v>220.30693592111118</v>
      </c>
      <c r="C32" s="6">
        <f t="shared" si="1"/>
        <v>356.79968899383255</v>
      </c>
      <c r="D32" s="6">
        <f t="shared" si="47"/>
        <v>422.89337508505599</v>
      </c>
      <c r="E32" s="6">
        <f t="shared" si="2"/>
        <v>17.839984449691627</v>
      </c>
      <c r="F32" s="6">
        <f t="shared" si="3"/>
        <v>4.2504820104592218</v>
      </c>
      <c r="G32" s="6">
        <f t="shared" si="4"/>
        <v>1.9644820104592218</v>
      </c>
      <c r="H32" s="6">
        <f t="shared" si="56"/>
        <v>3.8608000000000002</v>
      </c>
      <c r="I32" s="6">
        <f t="shared" si="5"/>
        <v>1.5748000000000002</v>
      </c>
      <c r="J32" s="6">
        <v>1000</v>
      </c>
      <c r="L32" t="s">
        <v>19</v>
      </c>
      <c r="M32">
        <v>2.54</v>
      </c>
      <c r="N32" s="2" t="s">
        <v>80</v>
      </c>
      <c r="Q32" s="7">
        <f t="shared" si="48"/>
        <v>27</v>
      </c>
      <c r="R32" s="6">
        <f t="shared" si="6"/>
        <v>972.55887127689391</v>
      </c>
      <c r="S32" s="6">
        <f t="shared" si="7"/>
        <v>11.37471310372878</v>
      </c>
      <c r="T32" s="6">
        <f t="shared" si="8"/>
        <v>16.066415619377189</v>
      </c>
      <c r="U32" s="6">
        <f t="shared" si="9"/>
        <v>0.56873565518643898</v>
      </c>
      <c r="V32" s="6">
        <f t="shared" si="10"/>
        <v>4.2504820104592218</v>
      </c>
      <c r="W32" s="6">
        <v>1000</v>
      </c>
      <c r="Y32" t="s">
        <v>19</v>
      </c>
      <c r="Z32">
        <v>2.54</v>
      </c>
      <c r="AF32" s="7">
        <f t="shared" si="49"/>
        <v>27</v>
      </c>
      <c r="AG32" s="6">
        <f t="shared" si="57"/>
        <v>856.77882722596928</v>
      </c>
      <c r="AH32" s="6">
        <f t="shared" si="58"/>
        <v>57.470987899463999</v>
      </c>
      <c r="AI32" s="6">
        <f t="shared" si="13"/>
        <v>85.750184874566671</v>
      </c>
      <c r="AJ32" s="6">
        <f t="shared" si="14"/>
        <v>2.8735493949732001</v>
      </c>
      <c r="AK32" s="6">
        <f t="shared" si="15"/>
        <v>4.2504820104592218</v>
      </c>
      <c r="AL32" s="6">
        <v>1000</v>
      </c>
      <c r="AN32" t="s">
        <v>19</v>
      </c>
      <c r="AO32">
        <v>2.54</v>
      </c>
      <c r="AT32" s="7">
        <f t="shared" si="50"/>
        <v>27</v>
      </c>
      <c r="AU32" s="6">
        <f t="shared" si="16"/>
        <v>252.19034327424967</v>
      </c>
      <c r="AV32" s="6">
        <f t="shared" si="17"/>
        <v>337.19057823215735</v>
      </c>
      <c r="AW32" s="6">
        <f t="shared" si="18"/>
        <v>410.61907849359301</v>
      </c>
      <c r="AX32" s="6">
        <f t="shared" si="19"/>
        <v>13.150432551054136</v>
      </c>
      <c r="AY32" s="6">
        <f t="shared" si="20"/>
        <v>4.2504820104592218</v>
      </c>
      <c r="AZ32" s="6">
        <v>1000</v>
      </c>
      <c r="BB32" t="s">
        <v>19</v>
      </c>
      <c r="BC32">
        <v>2.54</v>
      </c>
      <c r="BH32" s="7">
        <f t="shared" si="51"/>
        <v>27</v>
      </c>
      <c r="BI32" s="6">
        <f t="shared" si="21"/>
        <v>699.10595525074416</v>
      </c>
      <c r="BJ32" s="6">
        <f t="shared" si="22"/>
        <v>166.03096526446589</v>
      </c>
      <c r="BK32" s="6">
        <f t="shared" si="23"/>
        <v>134.86307948479021</v>
      </c>
      <c r="BL32" s="6">
        <f t="shared" si="24"/>
        <v>8.3015482632232942</v>
      </c>
      <c r="BM32" s="6">
        <f t="shared" si="25"/>
        <v>4.2504820104592218</v>
      </c>
      <c r="BN32" s="6">
        <v>1000</v>
      </c>
      <c r="BP32" t="s">
        <v>19</v>
      </c>
      <c r="BQ32">
        <v>2.54</v>
      </c>
      <c r="BV32" s="7">
        <f t="shared" si="52"/>
        <v>27</v>
      </c>
      <c r="BW32" s="6">
        <f t="shared" si="59"/>
        <v>527.46447579540904</v>
      </c>
      <c r="BX32" s="6">
        <f t="shared" si="60"/>
        <v>235.33160811824501</v>
      </c>
      <c r="BY32" s="6">
        <f t="shared" si="28"/>
        <v>237.20391608634591</v>
      </c>
      <c r="BZ32" s="6">
        <f t="shared" si="29"/>
        <v>11.766580405912251</v>
      </c>
      <c r="CA32" s="6">
        <f t="shared" si="30"/>
        <v>4.2504820104592218</v>
      </c>
      <c r="CB32" s="6">
        <v>1000</v>
      </c>
      <c r="CD32" t="s">
        <v>19</v>
      </c>
      <c r="CE32">
        <v>2.54</v>
      </c>
      <c r="CK32" s="7">
        <f t="shared" si="53"/>
        <v>27</v>
      </c>
      <c r="CL32" s="6">
        <f t="shared" si="31"/>
        <v>989.82278453961908</v>
      </c>
      <c r="CM32" s="6">
        <f t="shared" si="32"/>
        <v>3.0865824098789107</v>
      </c>
      <c r="CN32" s="6">
        <f t="shared" si="33"/>
        <v>7.0906330505022268</v>
      </c>
      <c r="CO32" s="6">
        <f t="shared" si="34"/>
        <v>0.15432912049394554</v>
      </c>
      <c r="CP32" s="6">
        <f t="shared" si="35"/>
        <v>4.2504820104592218</v>
      </c>
      <c r="CQ32" s="6">
        <v>1000</v>
      </c>
      <c r="CS32" t="s">
        <v>19</v>
      </c>
      <c r="CT32">
        <v>2.54</v>
      </c>
      <c r="DA32" s="7">
        <f t="shared" si="54"/>
        <v>27</v>
      </c>
      <c r="DB32" s="6">
        <f t="shared" si="36"/>
        <v>989.82794279628945</v>
      </c>
      <c r="DC32" s="6">
        <f t="shared" si="37"/>
        <v>3.0837726732758091</v>
      </c>
      <c r="DD32" s="6">
        <f t="shared" si="38"/>
        <v>7.0882845304345681</v>
      </c>
      <c r="DE32" s="6">
        <f t="shared" si="39"/>
        <v>0.12335090693103236</v>
      </c>
      <c r="DF32" s="6">
        <f t="shared" si="40"/>
        <v>4.2504820104592218</v>
      </c>
      <c r="DG32" s="6">
        <v>1000</v>
      </c>
      <c r="DI32" t="s">
        <v>19</v>
      </c>
      <c r="DJ32">
        <v>2.54</v>
      </c>
      <c r="DO32" s="7">
        <f t="shared" si="55"/>
        <v>27</v>
      </c>
      <c r="DP32" s="6">
        <f t="shared" si="41"/>
        <v>989.82794279628945</v>
      </c>
      <c r="DQ32" s="6">
        <f t="shared" si="42"/>
        <v>3.0837726732758091</v>
      </c>
      <c r="DR32" s="6">
        <f t="shared" si="43"/>
        <v>7.0882845304345681</v>
      </c>
      <c r="DS32" s="6">
        <f t="shared" si="44"/>
        <v>0.12335090693103236</v>
      </c>
      <c r="DT32" s="6">
        <f t="shared" si="45"/>
        <v>4.2504820104592218</v>
      </c>
      <c r="DU32" s="6">
        <v>1000</v>
      </c>
      <c r="DW32" t="s">
        <v>19</v>
      </c>
      <c r="DX32">
        <v>2.54</v>
      </c>
    </row>
    <row r="33" spans="1:132" ht="139.5" customHeight="1">
      <c r="A33" s="7">
        <f t="shared" si="46"/>
        <v>28</v>
      </c>
      <c r="B33" s="6">
        <f t="shared" si="0"/>
        <v>180.96487074601777</v>
      </c>
      <c r="C33" s="6">
        <f t="shared" si="1"/>
        <v>342.62180081985105</v>
      </c>
      <c r="D33" s="6">
        <f t="shared" si="47"/>
        <v>476.4133284341309</v>
      </c>
      <c r="E33" s="6">
        <f t="shared" si="2"/>
        <v>17.131090040992554</v>
      </c>
      <c r="F33" s="6">
        <f t="shared" si="3"/>
        <v>4.3354916506684065</v>
      </c>
      <c r="G33" s="6">
        <f t="shared" si="4"/>
        <v>2.0494916506684064</v>
      </c>
      <c r="H33" s="6">
        <f t="shared" si="56"/>
        <v>3.9116</v>
      </c>
      <c r="I33" s="6">
        <f t="shared" si="5"/>
        <v>1.6255999999999999</v>
      </c>
      <c r="J33" s="6">
        <v>1000</v>
      </c>
      <c r="L33" t="s">
        <v>81</v>
      </c>
      <c r="M33" s="8">
        <v>0.02</v>
      </c>
      <c r="N33" s="2" t="s">
        <v>82</v>
      </c>
      <c r="Q33" s="7">
        <f t="shared" si="48"/>
        <v>28</v>
      </c>
      <c r="R33" s="6">
        <f t="shared" si="6"/>
        <v>969.79045832963141</v>
      </c>
      <c r="S33" s="6">
        <f t="shared" si="7"/>
        <v>12.436919085431963</v>
      </c>
      <c r="T33" s="6">
        <f t="shared" si="8"/>
        <v>17.772622584936506</v>
      </c>
      <c r="U33" s="6">
        <f t="shared" si="9"/>
        <v>0.62184595427159817</v>
      </c>
      <c r="V33" s="6">
        <f t="shared" si="10"/>
        <v>4.3354916506684065</v>
      </c>
      <c r="W33" s="6">
        <v>1000</v>
      </c>
      <c r="Y33" t="s">
        <v>20</v>
      </c>
      <c r="Z33" s="8">
        <v>0.02</v>
      </c>
      <c r="AF33" s="7">
        <f t="shared" si="49"/>
        <v>28</v>
      </c>
      <c r="AG33" s="6">
        <f t="shared" si="57"/>
        <v>844.45652351925742</v>
      </c>
      <c r="AH33" s="6">
        <f t="shared" si="58"/>
        <v>61.172643421256268</v>
      </c>
      <c r="AI33" s="6">
        <f t="shared" si="13"/>
        <v>94.370833059486273</v>
      </c>
      <c r="AJ33" s="6">
        <f t="shared" si="14"/>
        <v>3.0586321710628135</v>
      </c>
      <c r="AK33" s="6">
        <f t="shared" si="15"/>
        <v>4.3354916506684065</v>
      </c>
      <c r="AL33" s="6">
        <v>1000</v>
      </c>
      <c r="AN33" t="s">
        <v>20</v>
      </c>
      <c r="AO33" s="8">
        <v>0.02</v>
      </c>
      <c r="AP33" s="8"/>
      <c r="AT33" s="7">
        <f t="shared" si="50"/>
        <v>28</v>
      </c>
      <c r="AU33" s="6">
        <f t="shared" si="16"/>
        <v>216.27006995412182</v>
      </c>
      <c r="AV33" s="6">
        <f t="shared" si="17"/>
        <v>322.53226481746157</v>
      </c>
      <c r="AW33" s="6">
        <f t="shared" si="18"/>
        <v>461.19766522841661</v>
      </c>
      <c r="AX33" s="6">
        <f t="shared" si="19"/>
        <v>12.578758327881001</v>
      </c>
      <c r="AY33" s="6">
        <f t="shared" si="20"/>
        <v>4.3354916506684065</v>
      </c>
      <c r="AZ33" s="6">
        <v>1000</v>
      </c>
      <c r="BB33" t="s">
        <v>20</v>
      </c>
      <c r="BC33" s="8">
        <v>0.02</v>
      </c>
      <c r="BD33" s="8"/>
      <c r="BH33" s="7">
        <f t="shared" si="51"/>
        <v>28</v>
      </c>
      <c r="BI33" s="6">
        <f t="shared" si="21"/>
        <v>653.79207911136189</v>
      </c>
      <c r="BJ33" s="6">
        <f t="shared" si="22"/>
        <v>186.44019661417826</v>
      </c>
      <c r="BK33" s="6">
        <f t="shared" si="23"/>
        <v>159.76772427446008</v>
      </c>
      <c r="BL33" s="6">
        <f t="shared" si="24"/>
        <v>9.3220098307089128</v>
      </c>
      <c r="BM33" s="6">
        <f t="shared" si="25"/>
        <v>4.3354916506684065</v>
      </c>
      <c r="BN33" s="6">
        <v>1000</v>
      </c>
      <c r="BP33" t="s">
        <v>20</v>
      </c>
      <c r="BQ33" s="8">
        <v>0.02</v>
      </c>
      <c r="BR33" s="8"/>
      <c r="BV33" s="7">
        <f t="shared" si="52"/>
        <v>28</v>
      </c>
      <c r="BW33" s="6">
        <f t="shared" si="59"/>
        <v>479.00568230939251</v>
      </c>
      <c r="BX33" s="6">
        <f t="shared" si="60"/>
        <v>248.49066038652478</v>
      </c>
      <c r="BY33" s="6">
        <f t="shared" si="28"/>
        <v>272.50365730408265</v>
      </c>
      <c r="BZ33" s="6">
        <f t="shared" si="29"/>
        <v>12.42453301932624</v>
      </c>
      <c r="CA33" s="6">
        <f t="shared" si="30"/>
        <v>4.3354916506684065</v>
      </c>
      <c r="CB33" s="6">
        <v>1000</v>
      </c>
      <c r="CD33" t="s">
        <v>20</v>
      </c>
      <c r="CE33" s="8">
        <v>0.02</v>
      </c>
      <c r="CF33" s="8"/>
      <c r="CK33" s="7">
        <f t="shared" si="53"/>
        <v>28</v>
      </c>
      <c r="CL33" s="6">
        <f t="shared" si="31"/>
        <v>989.22643011404034</v>
      </c>
      <c r="CM33" s="6">
        <f t="shared" si="32"/>
        <v>3.2199494739758365</v>
      </c>
      <c r="CN33" s="6">
        <f t="shared" si="33"/>
        <v>7.5536204119840633</v>
      </c>
      <c r="CO33" s="6">
        <f t="shared" si="34"/>
        <v>0.16099747369879183</v>
      </c>
      <c r="CP33" s="6">
        <f t="shared" si="35"/>
        <v>4.3354916506684065</v>
      </c>
      <c r="CQ33" s="6">
        <v>1000</v>
      </c>
      <c r="CS33" t="s">
        <v>20</v>
      </c>
      <c r="CT33" s="8">
        <v>0.02</v>
      </c>
      <c r="CU33" s="8"/>
      <c r="DA33" s="7">
        <f t="shared" si="54"/>
        <v>28</v>
      </c>
      <c r="DB33" s="6">
        <f t="shared" si="36"/>
        <v>989.23241901665051</v>
      </c>
      <c r="DC33" s="6">
        <f t="shared" si="37"/>
        <v>3.2167305519233866</v>
      </c>
      <c r="DD33" s="6">
        <f t="shared" si="38"/>
        <v>7.550850431425939</v>
      </c>
      <c r="DE33" s="6">
        <f t="shared" si="39"/>
        <v>0.12866922207693546</v>
      </c>
      <c r="DF33" s="6">
        <f t="shared" si="40"/>
        <v>4.3354916506684065</v>
      </c>
      <c r="DG33" s="6">
        <v>1000</v>
      </c>
      <c r="DI33" t="s">
        <v>20</v>
      </c>
      <c r="DJ33" s="8">
        <v>0.02</v>
      </c>
      <c r="DK33" s="8"/>
      <c r="DO33" s="7">
        <f t="shared" si="55"/>
        <v>28</v>
      </c>
      <c r="DP33" s="6">
        <f t="shared" si="41"/>
        <v>989.23241901665051</v>
      </c>
      <c r="DQ33" s="6">
        <f t="shared" si="42"/>
        <v>3.2167305519233866</v>
      </c>
      <c r="DR33" s="6">
        <f t="shared" si="43"/>
        <v>7.550850431425939</v>
      </c>
      <c r="DS33" s="6">
        <f t="shared" si="44"/>
        <v>0.12866922207693546</v>
      </c>
      <c r="DT33" s="6">
        <f t="shared" si="45"/>
        <v>4.3354916506684065</v>
      </c>
      <c r="DU33" s="6">
        <v>1000</v>
      </c>
      <c r="DW33" t="s">
        <v>20</v>
      </c>
      <c r="DX33" s="8">
        <v>0.02</v>
      </c>
      <c r="DY33" s="8"/>
      <c r="DZ33" s="8"/>
      <c r="EA33" s="8"/>
    </row>
    <row r="34" spans="1:132" ht="119">
      <c r="A34" s="7">
        <f t="shared" si="46"/>
        <v>29</v>
      </c>
      <c r="B34" s="6">
        <f t="shared" si="0"/>
        <v>149.93258350871437</v>
      </c>
      <c r="C34" s="6">
        <f t="shared" si="1"/>
        <v>322.26081793417683</v>
      </c>
      <c r="D34" s="6">
        <f t="shared" si="47"/>
        <v>527.8065985571086</v>
      </c>
      <c r="E34" s="6">
        <f t="shared" si="2"/>
        <v>16.113040896708842</v>
      </c>
      <c r="F34" s="6">
        <f t="shared" si="3"/>
        <v>4.4222014836817749</v>
      </c>
      <c r="G34" s="6">
        <f t="shared" si="4"/>
        <v>2.1362014836817749</v>
      </c>
      <c r="H34" s="6">
        <f t="shared" si="56"/>
        <v>3.9624000000000001</v>
      </c>
      <c r="I34" s="6">
        <f t="shared" si="5"/>
        <v>1.6764000000000001</v>
      </c>
      <c r="J34" s="6">
        <v>1000</v>
      </c>
      <c r="L34" t="s">
        <v>29</v>
      </c>
      <c r="M34" s="8">
        <v>0.05</v>
      </c>
      <c r="N34" s="2" t="s">
        <v>83</v>
      </c>
      <c r="Q34" s="7">
        <f t="shared" si="48"/>
        <v>29</v>
      </c>
      <c r="R34" s="6">
        <f t="shared" si="6"/>
        <v>966.77213864492933</v>
      </c>
      <c r="S34" s="6">
        <f t="shared" si="7"/>
        <v>13.589700907319273</v>
      </c>
      <c r="T34" s="6">
        <f t="shared" si="8"/>
        <v>19.6381604477513</v>
      </c>
      <c r="U34" s="6">
        <f t="shared" si="9"/>
        <v>0.67948504536596366</v>
      </c>
      <c r="V34" s="6">
        <f t="shared" si="10"/>
        <v>4.4222014836817749</v>
      </c>
      <c r="W34" s="6">
        <v>1000</v>
      </c>
      <c r="Y34" t="s">
        <v>29</v>
      </c>
      <c r="Z34" s="8">
        <v>0.05</v>
      </c>
      <c r="AF34" s="7">
        <f t="shared" si="49"/>
        <v>29</v>
      </c>
      <c r="AG34" s="6">
        <f t="shared" si="57"/>
        <v>831.52918673297177</v>
      </c>
      <c r="AH34" s="6">
        <f t="shared" si="58"/>
        <v>64.924083694353428</v>
      </c>
      <c r="AI34" s="6">
        <f t="shared" si="13"/>
        <v>103.54672957267471</v>
      </c>
      <c r="AJ34" s="6">
        <f t="shared" si="14"/>
        <v>3.2462041847176715</v>
      </c>
      <c r="AK34" s="6">
        <f t="shared" si="15"/>
        <v>4.4222014836817749</v>
      </c>
      <c r="AL34" s="6">
        <v>1000</v>
      </c>
      <c r="AN34" t="s">
        <v>29</v>
      </c>
      <c r="AO34" s="8">
        <v>0.05</v>
      </c>
      <c r="AP34" s="8"/>
      <c r="AT34" s="7">
        <f t="shared" si="50"/>
        <v>29</v>
      </c>
      <c r="AU34" s="6">
        <f t="shared" si="16"/>
        <v>188.01534801857878</v>
      </c>
      <c r="AV34" s="6">
        <f t="shared" si="17"/>
        <v>302.40714703038537</v>
      </c>
      <c r="AW34" s="6">
        <f t="shared" si="18"/>
        <v>509.57750495103585</v>
      </c>
      <c r="AX34" s="6">
        <f t="shared" si="19"/>
        <v>11.79387873418503</v>
      </c>
      <c r="AY34" s="6">
        <f t="shared" si="20"/>
        <v>4.4222014836817749</v>
      </c>
      <c r="AZ34" s="6">
        <v>1000</v>
      </c>
      <c r="BB34" t="s">
        <v>29</v>
      </c>
      <c r="BC34" s="8">
        <v>3.9E-2</v>
      </c>
      <c r="BD34" s="8"/>
      <c r="BE34" s="2" t="s">
        <v>67</v>
      </c>
      <c r="BH34" s="7">
        <f t="shared" si="51"/>
        <v>29</v>
      </c>
      <c r="BI34" s="6">
        <f t="shared" si="21"/>
        <v>606.20617493520297</v>
      </c>
      <c r="BJ34" s="6">
        <f t="shared" si="22"/>
        <v>206.0600712982104</v>
      </c>
      <c r="BK34" s="6">
        <f t="shared" si="23"/>
        <v>187.73375376658683</v>
      </c>
      <c r="BL34" s="6">
        <f t="shared" si="24"/>
        <v>10.30300356491052</v>
      </c>
      <c r="BM34" s="6">
        <f t="shared" si="25"/>
        <v>4.4222014836817749</v>
      </c>
      <c r="BN34" s="6">
        <v>1000</v>
      </c>
      <c r="BP34" t="s">
        <v>29</v>
      </c>
      <c r="BQ34" s="8">
        <v>0.05</v>
      </c>
      <c r="BR34" s="8"/>
      <c r="BV34" s="7">
        <f t="shared" si="52"/>
        <v>29</v>
      </c>
      <c r="BW34" s="6">
        <f t="shared" si="59"/>
        <v>432.53812380376291</v>
      </c>
      <c r="BX34" s="6">
        <f t="shared" si="60"/>
        <v>257.68461983417569</v>
      </c>
      <c r="BY34" s="6">
        <f t="shared" si="28"/>
        <v>309.77725636206139</v>
      </c>
      <c r="BZ34" s="6">
        <f t="shared" si="29"/>
        <v>12.884230991708785</v>
      </c>
      <c r="CA34" s="6">
        <f t="shared" si="30"/>
        <v>4.4222014836817749</v>
      </c>
      <c r="CB34" s="6">
        <v>1000</v>
      </c>
      <c r="CD34" t="s">
        <v>29</v>
      </c>
      <c r="CE34" s="8">
        <v>0.05</v>
      </c>
      <c r="CF34" s="8"/>
      <c r="CK34" s="7">
        <f t="shared" si="53"/>
        <v>29</v>
      </c>
      <c r="CL34" s="6">
        <f t="shared" si="31"/>
        <v>988.60468283772275</v>
      </c>
      <c r="CM34" s="6">
        <f t="shared" si="32"/>
        <v>3.3587043291970748</v>
      </c>
      <c r="CN34" s="6">
        <f t="shared" si="33"/>
        <v>8.0366128330804383</v>
      </c>
      <c r="CO34" s="6">
        <f t="shared" si="34"/>
        <v>0.16793521645985376</v>
      </c>
      <c r="CP34" s="6">
        <f t="shared" si="35"/>
        <v>4.4222014836817749</v>
      </c>
      <c r="CQ34" s="6">
        <v>1000</v>
      </c>
      <c r="CS34" t="s">
        <v>29</v>
      </c>
      <c r="CT34" s="8">
        <v>0.05</v>
      </c>
      <c r="CU34" s="8"/>
      <c r="DA34" s="7">
        <f t="shared" si="54"/>
        <v>29</v>
      </c>
      <c r="DB34" s="6">
        <f t="shared" si="36"/>
        <v>988.61161265686815</v>
      </c>
      <c r="DC34" s="6">
        <f t="shared" si="37"/>
        <v>3.3550273289172967</v>
      </c>
      <c r="DD34" s="6">
        <f t="shared" si="38"/>
        <v>8.0333600142144466</v>
      </c>
      <c r="DE34" s="6">
        <f t="shared" si="39"/>
        <v>0.13420109315669188</v>
      </c>
      <c r="DF34" s="6">
        <f t="shared" si="40"/>
        <v>4.4222014836817749</v>
      </c>
      <c r="DG34" s="6">
        <v>1000</v>
      </c>
      <c r="DI34" t="s">
        <v>29</v>
      </c>
      <c r="DJ34" s="8">
        <v>0.04</v>
      </c>
      <c r="DK34" s="8"/>
      <c r="DL34" t="s">
        <v>69</v>
      </c>
      <c r="DO34" s="7">
        <f t="shared" si="55"/>
        <v>29</v>
      </c>
      <c r="DP34" s="6">
        <f t="shared" si="41"/>
        <v>988.61161265686815</v>
      </c>
      <c r="DQ34" s="6">
        <f t="shared" si="42"/>
        <v>3.3550273289172967</v>
      </c>
      <c r="DR34" s="6">
        <f t="shared" si="43"/>
        <v>8.0333600142144466</v>
      </c>
      <c r="DS34" s="6">
        <f t="shared" si="44"/>
        <v>0.13420109315669188</v>
      </c>
      <c r="DT34" s="6">
        <f t="shared" si="45"/>
        <v>4.4222014836817749</v>
      </c>
      <c r="DU34" s="6">
        <v>1000</v>
      </c>
      <c r="DW34" t="s">
        <v>29</v>
      </c>
      <c r="DX34" s="23">
        <v>0.04</v>
      </c>
      <c r="DY34" s="24"/>
      <c r="DZ34" s="8"/>
      <c r="EA34" s="8"/>
      <c r="EB34" s="2" t="s">
        <v>76</v>
      </c>
    </row>
    <row r="35" spans="1:132" ht="34">
      <c r="A35" s="7">
        <f t="shared" si="46"/>
        <v>30</v>
      </c>
      <c r="B35" s="6">
        <f t="shared" si="0"/>
        <v>125.74970212908346</v>
      </c>
      <c r="C35" s="6">
        <f t="shared" si="1"/>
        <v>298.10457662368123</v>
      </c>
      <c r="D35" s="6">
        <f t="shared" si="47"/>
        <v>576.14572124723509</v>
      </c>
      <c r="E35" s="6">
        <f t="shared" si="2"/>
        <v>14.905228831184061</v>
      </c>
      <c r="F35" s="6">
        <f t="shared" si="3"/>
        <v>4.51064551335541</v>
      </c>
      <c r="G35" s="6">
        <f t="shared" si="4"/>
        <v>2.2246455133554099</v>
      </c>
      <c r="H35" s="6">
        <f t="shared" si="56"/>
        <v>4.0132000000000003</v>
      </c>
      <c r="I35" s="6">
        <f t="shared" si="5"/>
        <v>1.7272000000000003</v>
      </c>
      <c r="J35" s="6">
        <v>1000</v>
      </c>
      <c r="L35" s="2" t="s">
        <v>85</v>
      </c>
      <c r="M35">
        <v>0.1</v>
      </c>
      <c r="N35" s="2" t="s">
        <v>84</v>
      </c>
      <c r="Q35" s="7">
        <f t="shared" si="48"/>
        <v>30</v>
      </c>
      <c r="R35" s="6">
        <f t="shared" si="6"/>
        <v>963.48431476862447</v>
      </c>
      <c r="S35" s="6">
        <f t="shared" si="7"/>
        <v>14.839069647526184</v>
      </c>
      <c r="T35" s="6">
        <f t="shared" si="8"/>
        <v>21.676615583849191</v>
      </c>
      <c r="U35" s="6">
        <f t="shared" si="9"/>
        <v>0.7419534823763092</v>
      </c>
      <c r="V35" s="6">
        <f t="shared" si="10"/>
        <v>4.51064551335541</v>
      </c>
      <c r="W35" s="6">
        <v>1000</v>
      </c>
      <c r="AF35" s="7">
        <f t="shared" si="49"/>
        <v>30</v>
      </c>
      <c r="AG35" s="6">
        <f t="shared" si="57"/>
        <v>818.01910902682835</v>
      </c>
      <c r="AH35" s="6">
        <f t="shared" si="58"/>
        <v>68.69554884634384</v>
      </c>
      <c r="AI35" s="6">
        <f t="shared" si="13"/>
        <v>113.28534212682771</v>
      </c>
      <c r="AJ35" s="6">
        <f t="shared" si="14"/>
        <v>3.4347774423171922</v>
      </c>
      <c r="AK35" s="6">
        <f t="shared" si="15"/>
        <v>4.51064551335541</v>
      </c>
      <c r="AL35" s="6">
        <v>1000</v>
      </c>
      <c r="AT35" s="7">
        <f t="shared" si="50"/>
        <v>30</v>
      </c>
      <c r="AU35" s="6">
        <f t="shared" si="16"/>
        <v>166.02544936699599</v>
      </c>
      <c r="AV35" s="6">
        <f t="shared" si="17"/>
        <v>279.03597362741039</v>
      </c>
      <c r="AW35" s="6">
        <f t="shared" si="18"/>
        <v>554.93857700559363</v>
      </c>
      <c r="AX35" s="6">
        <f t="shared" si="19"/>
        <v>10.882402971469006</v>
      </c>
      <c r="AY35" s="6">
        <f t="shared" si="20"/>
        <v>4.51064551335541</v>
      </c>
      <c r="AZ35" s="6">
        <v>1000</v>
      </c>
      <c r="BH35" s="7">
        <f t="shared" si="51"/>
        <v>30</v>
      </c>
      <c r="BI35" s="6">
        <f t="shared" si="21"/>
        <v>557.44060318831635</v>
      </c>
      <c r="BJ35" s="6">
        <f t="shared" si="22"/>
        <v>223.91663235036543</v>
      </c>
      <c r="BK35" s="6">
        <f t="shared" si="23"/>
        <v>218.64276446131839</v>
      </c>
      <c r="BL35" s="6">
        <f t="shared" si="24"/>
        <v>11.195831617518273</v>
      </c>
      <c r="BM35" s="6">
        <f t="shared" si="25"/>
        <v>4.51064551335541</v>
      </c>
      <c r="BN35" s="6">
        <v>1000</v>
      </c>
      <c r="BV35" s="7">
        <f t="shared" si="52"/>
        <v>30</v>
      </c>
      <c r="BW35" s="6">
        <f t="shared" si="59"/>
        <v>389.02582692838502</v>
      </c>
      <c r="BX35" s="6">
        <f t="shared" si="60"/>
        <v>262.54422373442725</v>
      </c>
      <c r="BY35" s="6">
        <f t="shared" si="28"/>
        <v>348.42994933718774</v>
      </c>
      <c r="BZ35" s="6">
        <f t="shared" si="29"/>
        <v>13.127211186721363</v>
      </c>
      <c r="CA35" s="6">
        <f t="shared" si="30"/>
        <v>4.51064551335541</v>
      </c>
      <c r="CB35" s="6">
        <v>1000</v>
      </c>
      <c r="CK35" s="7">
        <f t="shared" si="53"/>
        <v>30</v>
      </c>
      <c r="CL35" s="6">
        <f t="shared" si="31"/>
        <v>987.95655069409736</v>
      </c>
      <c r="CM35" s="6">
        <f t="shared" si="32"/>
        <v>3.5030308234428937</v>
      </c>
      <c r="CN35" s="6">
        <f t="shared" si="33"/>
        <v>8.5404184824599998</v>
      </c>
      <c r="CO35" s="6">
        <f t="shared" si="34"/>
        <v>0.17515154117214471</v>
      </c>
      <c r="CP35" s="6">
        <f t="shared" si="35"/>
        <v>4.51064551335541</v>
      </c>
      <c r="CQ35" s="6">
        <v>1000</v>
      </c>
      <c r="DA35" s="7">
        <f t="shared" si="54"/>
        <v>30</v>
      </c>
      <c r="DB35" s="6">
        <f t="shared" si="36"/>
        <v>987.96454396953197</v>
      </c>
      <c r="DC35" s="6">
        <f t="shared" si="37"/>
        <v>3.4988419169159206</v>
      </c>
      <c r="DD35" s="6">
        <f t="shared" si="38"/>
        <v>8.5366141135520408</v>
      </c>
      <c r="DE35" s="6">
        <f t="shared" si="39"/>
        <v>0.13995367667663683</v>
      </c>
      <c r="DF35" s="6">
        <f t="shared" si="40"/>
        <v>4.51064551335541</v>
      </c>
      <c r="DG35" s="6">
        <v>1000</v>
      </c>
      <c r="DO35" s="7">
        <f t="shared" si="55"/>
        <v>30</v>
      </c>
      <c r="DP35" s="6">
        <f t="shared" si="41"/>
        <v>987.96454396953197</v>
      </c>
      <c r="DQ35" s="6">
        <f t="shared" si="42"/>
        <v>3.4988419169159206</v>
      </c>
      <c r="DR35" s="6">
        <f t="shared" si="43"/>
        <v>8.5366141135520408</v>
      </c>
      <c r="DS35" s="6">
        <f t="shared" si="44"/>
        <v>0.13995367667663683</v>
      </c>
      <c r="DT35" s="6">
        <f t="shared" si="45"/>
        <v>4.51064551335541</v>
      </c>
      <c r="DU35" s="6">
        <v>1000</v>
      </c>
    </row>
    <row r="36" spans="1:132">
      <c r="A36" s="7">
        <f t="shared" si="46"/>
        <v>31</v>
      </c>
      <c r="B36" s="6">
        <f t="shared" si="0"/>
        <v>106.98765922931146</v>
      </c>
      <c r="C36" s="6">
        <f t="shared" si="1"/>
        <v>272.15093302990101</v>
      </c>
      <c r="D36" s="6">
        <f t="shared" si="47"/>
        <v>620.86140774078729</v>
      </c>
      <c r="E36" s="6">
        <f t="shared" si="2"/>
        <v>13.607546651495051</v>
      </c>
      <c r="F36" s="6">
        <f t="shared" si="3"/>
        <v>4.6008584236225181</v>
      </c>
      <c r="G36" s="6">
        <f t="shared" si="4"/>
        <v>2.314858423622518</v>
      </c>
      <c r="H36" s="6">
        <f t="shared" si="56"/>
        <v>4.0640000000000001</v>
      </c>
      <c r="I36" s="6">
        <f t="shared" si="5"/>
        <v>1.778</v>
      </c>
      <c r="J36" s="6">
        <v>1000</v>
      </c>
      <c r="Q36" s="7">
        <f t="shared" si="48"/>
        <v>31</v>
      </c>
      <c r="R36" s="6">
        <f t="shared" si="6"/>
        <v>959.90643417524348</v>
      </c>
      <c r="S36" s="6">
        <f t="shared" si="7"/>
        <v>16.191089793778303</v>
      </c>
      <c r="T36" s="6">
        <f t="shared" si="8"/>
        <v>23.902476030978118</v>
      </c>
      <c r="U36" s="6">
        <f t="shared" si="9"/>
        <v>0.80955448968891519</v>
      </c>
      <c r="V36" s="6">
        <f t="shared" si="10"/>
        <v>4.6008584236225181</v>
      </c>
      <c r="W36" s="6">
        <v>1000</v>
      </c>
      <c r="AF36" s="7">
        <f t="shared" si="49"/>
        <v>31</v>
      </c>
      <c r="AG36" s="6">
        <f t="shared" si="57"/>
        <v>803.9564784809337</v>
      </c>
      <c r="AH36" s="6">
        <f t="shared" si="58"/>
        <v>72.453847065286951</v>
      </c>
      <c r="AI36" s="6">
        <f t="shared" si="13"/>
        <v>123.5896744537793</v>
      </c>
      <c r="AJ36" s="6">
        <f t="shared" si="14"/>
        <v>3.6226923532643478</v>
      </c>
      <c r="AK36" s="6">
        <f t="shared" si="15"/>
        <v>4.6008584236225181</v>
      </c>
      <c r="AL36" s="6">
        <v>1000</v>
      </c>
      <c r="AT36" s="7">
        <f t="shared" si="50"/>
        <v>31</v>
      </c>
      <c r="AU36" s="6">
        <f t="shared" si="16"/>
        <v>148.96787601100149</v>
      </c>
      <c r="AV36" s="6">
        <f t="shared" si="17"/>
        <v>254.23815093929329</v>
      </c>
      <c r="AW36" s="6">
        <f t="shared" si="18"/>
        <v>596.79397304970519</v>
      </c>
      <c r="AX36" s="6">
        <f t="shared" si="19"/>
        <v>9.9152878866324379</v>
      </c>
      <c r="AY36" s="6">
        <f t="shared" si="20"/>
        <v>4.6008584236225181</v>
      </c>
      <c r="AZ36" s="6">
        <v>1000</v>
      </c>
      <c r="BH36" s="7">
        <f t="shared" si="51"/>
        <v>31</v>
      </c>
      <c r="BI36" s="6">
        <f t="shared" si="21"/>
        <v>508.71198775838559</v>
      </c>
      <c r="BJ36" s="6">
        <f t="shared" si="22"/>
        <v>239.05775292774138</v>
      </c>
      <c r="BK36" s="6">
        <f t="shared" si="23"/>
        <v>252.2302593138732</v>
      </c>
      <c r="BL36" s="6">
        <f t="shared" si="24"/>
        <v>11.952887646387069</v>
      </c>
      <c r="BM36" s="6">
        <f t="shared" si="25"/>
        <v>4.6008584236225181</v>
      </c>
      <c r="BN36" s="6">
        <v>1000</v>
      </c>
      <c r="BV36" s="7">
        <f t="shared" si="52"/>
        <v>31</v>
      </c>
      <c r="BW36" s="6">
        <f t="shared" si="59"/>
        <v>349.15272516663623</v>
      </c>
      <c r="BX36" s="6">
        <f t="shared" si="60"/>
        <v>263.03569193601197</v>
      </c>
      <c r="BY36" s="6">
        <f t="shared" si="28"/>
        <v>387.8115828973518</v>
      </c>
      <c r="BZ36" s="6">
        <f t="shared" si="29"/>
        <v>13.151784596800599</v>
      </c>
      <c r="CA36" s="6">
        <f t="shared" si="30"/>
        <v>4.6008584236225181</v>
      </c>
      <c r="CB36" s="6">
        <v>1000</v>
      </c>
      <c r="CK36" s="7">
        <f t="shared" si="53"/>
        <v>31</v>
      </c>
      <c r="CL36" s="6">
        <f t="shared" si="31"/>
        <v>987.28101091570477</v>
      </c>
      <c r="CM36" s="6">
        <f t="shared" si="32"/>
        <v>3.6531159783190832</v>
      </c>
      <c r="CN36" s="6">
        <f t="shared" si="33"/>
        <v>9.0658731059764346</v>
      </c>
      <c r="CO36" s="6">
        <f t="shared" si="34"/>
        <v>0.18265579891595418</v>
      </c>
      <c r="CP36" s="6">
        <f t="shared" si="35"/>
        <v>4.6008584236225181</v>
      </c>
      <c r="CQ36" s="6">
        <v>1000</v>
      </c>
      <c r="DA36" s="7">
        <f t="shared" si="54"/>
        <v>31</v>
      </c>
      <c r="DB36" s="6">
        <f t="shared" si="36"/>
        <v>987.29020362781523</v>
      </c>
      <c r="DC36" s="6">
        <f t="shared" si="37"/>
        <v>3.6483559710952842</v>
      </c>
      <c r="DD36" s="6">
        <f t="shared" si="38"/>
        <v>9.0614404010894294</v>
      </c>
      <c r="DE36" s="6">
        <f t="shared" si="39"/>
        <v>0.14593423884381138</v>
      </c>
      <c r="DF36" s="6">
        <f t="shared" si="40"/>
        <v>4.6008584236225181</v>
      </c>
      <c r="DG36" s="6">
        <v>1000</v>
      </c>
      <c r="DO36" s="7">
        <f t="shared" si="55"/>
        <v>31</v>
      </c>
      <c r="DP36" s="6">
        <f t="shared" si="41"/>
        <v>987.29020362781523</v>
      </c>
      <c r="DQ36" s="6">
        <f t="shared" si="42"/>
        <v>3.6483559710952842</v>
      </c>
      <c r="DR36" s="6">
        <f t="shared" si="43"/>
        <v>9.0614404010894294</v>
      </c>
      <c r="DS36" s="6">
        <f t="shared" si="44"/>
        <v>0.14593423884381138</v>
      </c>
      <c r="DT36" s="6">
        <f t="shared" si="45"/>
        <v>4.6008584236225181</v>
      </c>
      <c r="DU36" s="6">
        <v>1000</v>
      </c>
    </row>
    <row r="37" spans="1:132">
      <c r="A37" s="7">
        <f t="shared" si="46"/>
        <v>32</v>
      </c>
      <c r="B37" s="6">
        <f t="shared" si="0"/>
        <v>92.414690619730777</v>
      </c>
      <c r="C37" s="6">
        <f t="shared" si="1"/>
        <v>245.90126168499657</v>
      </c>
      <c r="D37" s="6">
        <f t="shared" si="47"/>
        <v>661.6840476952724</v>
      </c>
      <c r="E37" s="6">
        <f t="shared" si="2"/>
        <v>12.295063084249829</v>
      </c>
      <c r="F37" s="6">
        <f t="shared" si="3"/>
        <v>4.6928755920949685</v>
      </c>
      <c r="G37" s="6">
        <f t="shared" si="4"/>
        <v>2.4068755920949685</v>
      </c>
      <c r="H37" s="6">
        <f t="shared" si="56"/>
        <v>4.1148000000000007</v>
      </c>
      <c r="I37" s="6">
        <f t="shared" si="5"/>
        <v>1.8288000000000006</v>
      </c>
      <c r="J37" s="6">
        <v>1000</v>
      </c>
      <c r="Q37" s="7">
        <f t="shared" si="48"/>
        <v>32</v>
      </c>
      <c r="R37" s="6">
        <f t="shared" si="6"/>
        <v>956.01706198571469</v>
      </c>
      <c r="S37" s="6">
        <f t="shared" si="7"/>
        <v>17.651798514240316</v>
      </c>
      <c r="T37" s="6">
        <f t="shared" si="8"/>
        <v>26.331139500044863</v>
      </c>
      <c r="U37" s="6">
        <f t="shared" si="9"/>
        <v>0.88258992571201578</v>
      </c>
      <c r="V37" s="6">
        <f t="shared" si="10"/>
        <v>4.6928755920949685</v>
      </c>
      <c r="W37" s="6">
        <v>1000</v>
      </c>
      <c r="AF37" s="7">
        <f t="shared" si="49"/>
        <v>32</v>
      </c>
      <c r="AG37" s="6">
        <f t="shared" si="57"/>
        <v>789.37946653423592</v>
      </c>
      <c r="AH37" s="6">
        <f t="shared" si="58"/>
        <v>76.162781952191665</v>
      </c>
      <c r="AI37" s="6">
        <f t="shared" si="13"/>
        <v>134.45775151357233</v>
      </c>
      <c r="AJ37" s="6">
        <f t="shared" si="14"/>
        <v>3.8081390976095832</v>
      </c>
      <c r="AK37" s="6">
        <f t="shared" si="15"/>
        <v>4.6928755920949685</v>
      </c>
      <c r="AL37" s="6">
        <v>1000</v>
      </c>
      <c r="AT37" s="7">
        <f t="shared" si="50"/>
        <v>32</v>
      </c>
      <c r="AU37" s="6">
        <f t="shared" si="16"/>
        <v>135.71107421994446</v>
      </c>
      <c r="AV37" s="6">
        <f t="shared" si="17"/>
        <v>229.35923008945636</v>
      </c>
      <c r="AW37" s="6">
        <f t="shared" si="18"/>
        <v>634.92969569059915</v>
      </c>
      <c r="AX37" s="6">
        <f t="shared" si="19"/>
        <v>8.9450099734887978</v>
      </c>
      <c r="AY37" s="6">
        <f t="shared" si="20"/>
        <v>4.6928755920949685</v>
      </c>
      <c r="AZ37" s="6">
        <v>1000</v>
      </c>
      <c r="BH37" s="7">
        <f t="shared" si="51"/>
        <v>32</v>
      </c>
      <c r="BI37" s="6">
        <f t="shared" si="21"/>
        <v>461.23600935442113</v>
      </c>
      <c r="BJ37" s="6">
        <f t="shared" si="22"/>
        <v>250.67506839254463</v>
      </c>
      <c r="BK37" s="6">
        <f t="shared" si="23"/>
        <v>288.08892225303441</v>
      </c>
      <c r="BL37" s="6">
        <f t="shared" si="24"/>
        <v>12.533753419627232</v>
      </c>
      <c r="BM37" s="6">
        <f t="shared" si="25"/>
        <v>4.6928755920949685</v>
      </c>
      <c r="BN37" s="6">
        <v>1000</v>
      </c>
      <c r="BV37" s="7">
        <f t="shared" si="52"/>
        <v>32</v>
      </c>
      <c r="BW37" s="6">
        <f t="shared" si="59"/>
        <v>313.29941668248745</v>
      </c>
      <c r="BX37" s="6">
        <f t="shared" si="60"/>
        <v>259.43364662975898</v>
      </c>
      <c r="BY37" s="6">
        <f t="shared" si="28"/>
        <v>427.26693668775357</v>
      </c>
      <c r="BZ37" s="6">
        <f t="shared" si="29"/>
        <v>12.971682331487949</v>
      </c>
      <c r="CA37" s="6">
        <f t="shared" si="30"/>
        <v>4.6928755920949685</v>
      </c>
      <c r="CB37" s="6">
        <v>1000</v>
      </c>
      <c r="CK37" s="7">
        <f t="shared" si="53"/>
        <v>32</v>
      </c>
      <c r="CL37" s="6">
        <f t="shared" si="31"/>
        <v>986.57700976752346</v>
      </c>
      <c r="CM37" s="6">
        <f t="shared" si="32"/>
        <v>3.8091497297525021</v>
      </c>
      <c r="CN37" s="6">
        <f t="shared" si="33"/>
        <v>9.6138405027242975</v>
      </c>
      <c r="CO37" s="6">
        <f t="shared" si="34"/>
        <v>0.19045748648762512</v>
      </c>
      <c r="CP37" s="6">
        <f t="shared" si="35"/>
        <v>4.6928755920949685</v>
      </c>
      <c r="CQ37" s="6">
        <v>1000</v>
      </c>
      <c r="DA37" s="7">
        <f t="shared" si="54"/>
        <v>32</v>
      </c>
      <c r="DB37" s="6">
        <f t="shared" si="36"/>
        <v>986.58755260499584</v>
      </c>
      <c r="DC37" s="6">
        <f t="shared" si="37"/>
        <v>3.8037535982504407</v>
      </c>
      <c r="DD37" s="6">
        <f t="shared" si="38"/>
        <v>9.6086937967537214</v>
      </c>
      <c r="DE37" s="6">
        <f t="shared" si="39"/>
        <v>0.15215014393001763</v>
      </c>
      <c r="DF37" s="6">
        <f t="shared" si="40"/>
        <v>4.6928755920949685</v>
      </c>
      <c r="DG37" s="6">
        <v>1000</v>
      </c>
      <c r="DO37" s="7">
        <f t="shared" si="55"/>
        <v>32</v>
      </c>
      <c r="DP37" s="6">
        <f t="shared" si="41"/>
        <v>986.58755260499584</v>
      </c>
      <c r="DQ37" s="6">
        <f t="shared" si="42"/>
        <v>3.8037535982504407</v>
      </c>
      <c r="DR37" s="6">
        <f t="shared" si="43"/>
        <v>9.6086937967537214</v>
      </c>
      <c r="DS37" s="6">
        <f t="shared" si="44"/>
        <v>0.15215014393001763</v>
      </c>
      <c r="DT37" s="6">
        <f t="shared" si="45"/>
        <v>4.6928755920949685</v>
      </c>
      <c r="DU37" s="6">
        <v>1000</v>
      </c>
    </row>
    <row r="38" spans="1:132">
      <c r="A38" s="7">
        <f t="shared" si="46"/>
        <v>33</v>
      </c>
      <c r="B38" s="6">
        <f t="shared" si="0"/>
        <v>81.040872290591437</v>
      </c>
      <c r="C38" s="6">
        <f t="shared" si="1"/>
        <v>220.38989076138645</v>
      </c>
      <c r="D38" s="6">
        <f t="shared" si="47"/>
        <v>698.56923694802185</v>
      </c>
      <c r="E38" s="6">
        <f t="shared" si="2"/>
        <v>11.019494538069324</v>
      </c>
      <c r="F38" s="6">
        <f t="shared" si="3"/>
        <v>4.7867331039368679</v>
      </c>
      <c r="G38" s="6">
        <f t="shared" si="4"/>
        <v>2.5007331039368679</v>
      </c>
      <c r="H38" s="6">
        <f t="shared" si="56"/>
        <v>4.1656000000000004</v>
      </c>
      <c r="I38" s="6">
        <f t="shared" si="5"/>
        <v>1.8796000000000004</v>
      </c>
      <c r="J38" s="6">
        <v>1000</v>
      </c>
      <c r="Q38" s="7">
        <f t="shared" si="48"/>
        <v>33</v>
      </c>
      <c r="R38" s="6">
        <f t="shared" si="6"/>
        <v>951.79398376891095</v>
      </c>
      <c r="S38" s="6">
        <f t="shared" si="7"/>
        <v>19.227106953908027</v>
      </c>
      <c r="T38" s="6">
        <f t="shared" si="8"/>
        <v>28.978909277180911</v>
      </c>
      <c r="U38" s="6">
        <f t="shared" si="9"/>
        <v>0.96135534769540143</v>
      </c>
      <c r="V38" s="6">
        <f t="shared" si="10"/>
        <v>4.7867331039368679</v>
      </c>
      <c r="W38" s="6">
        <v>1000</v>
      </c>
      <c r="AF38" s="7">
        <f t="shared" si="49"/>
        <v>33</v>
      </c>
      <c r="AG38" s="6">
        <f t="shared" si="57"/>
        <v>774.33408710801359</v>
      </c>
      <c r="AH38" s="6">
        <f t="shared" si="58"/>
        <v>79.783744085585241</v>
      </c>
      <c r="AI38" s="6">
        <f t="shared" si="13"/>
        <v>145.88216880640107</v>
      </c>
      <c r="AJ38" s="6">
        <f t="shared" si="14"/>
        <v>3.9891872042792622</v>
      </c>
      <c r="AK38" s="6">
        <f t="shared" si="15"/>
        <v>4.7867331039368679</v>
      </c>
      <c r="AL38" s="6">
        <v>1000</v>
      </c>
      <c r="AT38" s="7">
        <f t="shared" si="50"/>
        <v>33</v>
      </c>
      <c r="AU38" s="6">
        <f t="shared" si="16"/>
        <v>125.35352627830763</v>
      </c>
      <c r="AV38" s="6">
        <f t="shared" si="17"/>
        <v>205.31289351767472</v>
      </c>
      <c r="AW38" s="6">
        <f t="shared" si="18"/>
        <v>669.33358020401761</v>
      </c>
      <c r="AX38" s="6">
        <f t="shared" si="19"/>
        <v>8.0072028471893137</v>
      </c>
      <c r="AY38" s="6">
        <f t="shared" si="20"/>
        <v>4.7867331039368679</v>
      </c>
      <c r="AZ38" s="6">
        <v>1000</v>
      </c>
      <c r="BH38" s="7">
        <f t="shared" si="51"/>
        <v>33</v>
      </c>
      <c r="BI38" s="6">
        <f t="shared" si="21"/>
        <v>416.09892867963703</v>
      </c>
      <c r="BJ38" s="6">
        <f t="shared" si="22"/>
        <v>258.21088880844707</v>
      </c>
      <c r="BK38" s="6">
        <f t="shared" si="23"/>
        <v>325.69018251191608</v>
      </c>
      <c r="BL38" s="6">
        <f t="shared" si="24"/>
        <v>12.910544440422354</v>
      </c>
      <c r="BM38" s="6">
        <f t="shared" si="25"/>
        <v>4.7867331039368679</v>
      </c>
      <c r="BN38" s="6">
        <v>1000</v>
      </c>
      <c r="BV38" s="7">
        <f t="shared" si="52"/>
        <v>33</v>
      </c>
      <c r="BW38" s="6">
        <f t="shared" si="59"/>
        <v>281.56832563023869</v>
      </c>
      <c r="BX38" s="6">
        <f t="shared" si="60"/>
        <v>252.2496906875439</v>
      </c>
      <c r="BY38" s="6">
        <f t="shared" si="28"/>
        <v>466.18198368221744</v>
      </c>
      <c r="BZ38" s="6">
        <f t="shared" si="29"/>
        <v>12.612484534377195</v>
      </c>
      <c r="CA38" s="6">
        <f t="shared" si="30"/>
        <v>4.7867331039368679</v>
      </c>
      <c r="CB38" s="6">
        <v>1000</v>
      </c>
      <c r="CK38" s="7">
        <f t="shared" si="53"/>
        <v>33</v>
      </c>
      <c r="CL38" s="6">
        <f t="shared" si="31"/>
        <v>985.84346240788727</v>
      </c>
      <c r="CM38" s="6">
        <f t="shared" si="32"/>
        <v>3.9713246299257818</v>
      </c>
      <c r="CN38" s="6">
        <f t="shared" si="33"/>
        <v>10.185212962187173</v>
      </c>
      <c r="CO38" s="6">
        <f t="shared" si="34"/>
        <v>0.1985662314962891</v>
      </c>
      <c r="CP38" s="6">
        <f t="shared" si="35"/>
        <v>4.7867331039368679</v>
      </c>
      <c r="CQ38" s="6">
        <v>1000</v>
      </c>
      <c r="DA38" s="7">
        <f t="shared" si="54"/>
        <v>33</v>
      </c>
      <c r="DB38" s="6">
        <f t="shared" si="36"/>
        <v>985.8555221378798</v>
      </c>
      <c r="DC38" s="6">
        <f t="shared" si="37"/>
        <v>3.9652210256288667</v>
      </c>
      <c r="DD38" s="6">
        <f t="shared" si="38"/>
        <v>10.179256836491287</v>
      </c>
      <c r="DE38" s="6">
        <f t="shared" si="39"/>
        <v>0.15860884102515468</v>
      </c>
      <c r="DF38" s="6">
        <f t="shared" si="40"/>
        <v>4.7867331039368679</v>
      </c>
      <c r="DG38" s="6">
        <v>1000</v>
      </c>
      <c r="DO38" s="7">
        <f t="shared" si="55"/>
        <v>33</v>
      </c>
      <c r="DP38" s="6">
        <f t="shared" si="41"/>
        <v>985.8555221378798</v>
      </c>
      <c r="DQ38" s="6">
        <f t="shared" si="42"/>
        <v>3.9652210256288667</v>
      </c>
      <c r="DR38" s="6">
        <f t="shared" si="43"/>
        <v>10.179256836491287</v>
      </c>
      <c r="DS38" s="6">
        <f t="shared" si="44"/>
        <v>0.15860884102515468</v>
      </c>
      <c r="DT38" s="6">
        <f t="shared" si="45"/>
        <v>4.7867331039368679</v>
      </c>
      <c r="DU38" s="6">
        <v>1000</v>
      </c>
    </row>
    <row r="39" spans="1:132">
      <c r="A39" s="7">
        <f t="shared" si="46"/>
        <v>34</v>
      </c>
      <c r="B39" s="6">
        <f t="shared" ref="B39:B70" si="61">B38-((B38/M$3)*(M$6*C38))</f>
        <v>72.10163856119658</v>
      </c>
      <c r="C39" s="6">
        <f t="shared" ref="C39:C70" si="62">C38+(B38/M$3)*(M$6*C38)-(C38*M$7)</f>
        <v>196.27064087657334</v>
      </c>
      <c r="D39" s="6">
        <f t="shared" si="47"/>
        <v>731.6277205622298</v>
      </c>
      <c r="E39" s="6">
        <f t="shared" si="2"/>
        <v>9.8135320438286673</v>
      </c>
      <c r="F39" s="6">
        <f t="shared" si="3"/>
        <v>4.8824677660156048</v>
      </c>
      <c r="G39" s="6">
        <f t="shared" si="4"/>
        <v>2.5964677660156048</v>
      </c>
      <c r="H39" s="6">
        <f t="shared" si="56"/>
        <v>4.2164000000000001</v>
      </c>
      <c r="I39" s="6">
        <f t="shared" si="5"/>
        <v>1.9304000000000001</v>
      </c>
      <c r="J39" s="6">
        <v>1000</v>
      </c>
      <c r="Q39" s="7">
        <f t="shared" si="48"/>
        <v>34</v>
      </c>
      <c r="R39" s="6">
        <f t="shared" ref="R39:R70" si="63">R38-((R38/Z$3)*(Z$6*S38))</f>
        <v>947.21434294708638</v>
      </c>
      <c r="S39" s="6">
        <f t="shared" ref="S39:S70" si="64">S38+(R38/Z$3)*(Z$6*S38)-(S38*Z$7)</f>
        <v>20.92268173264641</v>
      </c>
      <c r="T39" s="6">
        <f t="shared" si="8"/>
        <v>31.862975320267115</v>
      </c>
      <c r="U39" s="6">
        <f t="shared" ref="U39:U70" si="65">S39*$Z$34</f>
        <v>1.0461340866323205</v>
      </c>
      <c r="V39" s="6">
        <f t="shared" si="10"/>
        <v>4.8824677660156048</v>
      </c>
      <c r="W39" s="6">
        <v>1000</v>
      </c>
      <c r="AF39" s="7">
        <f t="shared" si="49"/>
        <v>34</v>
      </c>
      <c r="AG39" s="6">
        <f t="shared" si="57"/>
        <v>758.8738086689317</v>
      </c>
      <c r="AH39" s="6">
        <f t="shared" si="58"/>
        <v>83.276460911829304</v>
      </c>
      <c r="AI39" s="6">
        <f t="shared" si="13"/>
        <v>157.84973041923885</v>
      </c>
      <c r="AJ39" s="6">
        <f t="shared" ref="AJ39:AJ70" si="66">AH39*AO$34</f>
        <v>4.1638230455914655</v>
      </c>
      <c r="AK39" s="6">
        <f t="shared" si="15"/>
        <v>4.8824677660156048</v>
      </c>
      <c r="AL39" s="6">
        <v>1000</v>
      </c>
      <c r="AT39" s="7">
        <f t="shared" si="50"/>
        <v>34</v>
      </c>
      <c r="AU39" s="6">
        <f t="shared" ref="AU39:AU70" si="67">AU38-(((AU38-BC$4)/(BC$3-BC$4))*(BC$6*AV38))</f>
        <v>117.20228786052076</v>
      </c>
      <c r="AV39" s="6">
        <f t="shared" ref="AV39:AV70" si="68">AV38+((AU38-BC$4)/(BC$3-BC$4))*(BC$6*AV38)-(AV38*BC$7)</f>
        <v>182.66719790781036</v>
      </c>
      <c r="AW39" s="6">
        <f t="shared" si="18"/>
        <v>700.13051423166883</v>
      </c>
      <c r="AX39" s="6">
        <f t="shared" ref="AX39:AX70" si="69">AV39*BC$34</f>
        <v>7.124020718404604</v>
      </c>
      <c r="AY39" s="6">
        <f t="shared" si="20"/>
        <v>4.8824677660156048</v>
      </c>
      <c r="AZ39" s="6">
        <v>1000</v>
      </c>
      <c r="BH39" s="7">
        <f t="shared" si="51"/>
        <v>34</v>
      </c>
      <c r="BI39" s="6">
        <f t="shared" ref="BI39:BI70" si="70">BI38-(((BI38-BQ$4)/(BQ$3-BQ$4))*(BQ$6*BJ38))</f>
        <v>374.15488769807689</v>
      </c>
      <c r="BJ39" s="6">
        <f t="shared" ref="BJ39:BJ70" si="71">BJ38+((BI38-BQ$4)/(BQ$3-BQ$4))*(BQ$6*BJ38)-(BJ38*BQ$7)</f>
        <v>261.42329646874015</v>
      </c>
      <c r="BK39" s="6">
        <f t="shared" si="23"/>
        <v>364.42181583318313</v>
      </c>
      <c r="BL39" s="6">
        <f t="shared" ref="BL39:BL70" si="72">BJ39*BQ$34</f>
        <v>13.071164823437009</v>
      </c>
      <c r="BM39" s="6">
        <f t="shared" si="25"/>
        <v>4.8824677660156048</v>
      </c>
      <c r="BN39" s="6">
        <v>1000</v>
      </c>
      <c r="BV39" s="7">
        <f t="shared" si="52"/>
        <v>34</v>
      </c>
      <c r="BW39" s="6">
        <f t="shared" si="59"/>
        <v>253.84064395998988</v>
      </c>
      <c r="BX39" s="6">
        <f t="shared" si="60"/>
        <v>242.13991875466112</v>
      </c>
      <c r="BY39" s="6">
        <f t="shared" si="28"/>
        <v>504.019437285349</v>
      </c>
      <c r="BZ39" s="6">
        <f t="shared" ref="BZ39:BZ70" si="73">BX39*CE$34</f>
        <v>12.106995937733057</v>
      </c>
      <c r="CA39" s="6">
        <f t="shared" si="30"/>
        <v>4.8824677660156048</v>
      </c>
      <c r="CB39" s="6">
        <v>1000</v>
      </c>
      <c r="CK39" s="7">
        <f t="shared" si="53"/>
        <v>34</v>
      </c>
      <c r="CL39" s="6">
        <f t="shared" ref="CL39:CL70" si="74">CL38-(((CL38-CT$4)/(CT$3-CT$4))*(CT$6*CM38))</f>
        <v>985.07925283573036</v>
      </c>
      <c r="CM39" s="6">
        <f t="shared" ref="CM39:CM70" si="75">CM38+((CL38-CT$4)/(CT$3-CT$4))*(CT$6*CM38)-(CM38*CT$7)</f>
        <v>4.1398355075938635</v>
      </c>
      <c r="CN39" s="6">
        <f t="shared" si="33"/>
        <v>10.780911656676039</v>
      </c>
      <c r="CO39" s="6">
        <f t="shared" ref="CO39:CO70" si="76">CM39*CT$34</f>
        <v>0.20699177537969318</v>
      </c>
      <c r="CP39" s="6">
        <f t="shared" si="35"/>
        <v>4.8824677660156048</v>
      </c>
      <c r="CQ39" s="6">
        <v>1000</v>
      </c>
      <c r="DA39" s="7">
        <f t="shared" si="54"/>
        <v>34</v>
      </c>
      <c r="DB39" s="6">
        <f t="shared" ref="DB39:DB70" si="77">DB38-(((DB38-DJ$4)/(DJ$3-DJ$4))*(DJ$6*DC38))</f>
        <v>985.09301378308555</v>
      </c>
      <c r="DC39" s="6">
        <f t="shared" ref="DC39:DC70" si="78">DC38+((DB38-DJ$4)/(DJ$3-DJ$4))*(DJ$6*DC38)-(DC38*DJ$7)</f>
        <v>4.1329462265787837</v>
      </c>
      <c r="DD39" s="6">
        <f t="shared" si="38"/>
        <v>10.774039990335618</v>
      </c>
      <c r="DE39" s="6">
        <f t="shared" ref="DE39:DE70" si="79">DC39*DJ$34</f>
        <v>0.16531784906315136</v>
      </c>
      <c r="DF39" s="6">
        <f t="shared" si="40"/>
        <v>4.8824677660156048</v>
      </c>
      <c r="DG39" s="6">
        <v>1000</v>
      </c>
      <c r="DO39" s="7">
        <f t="shared" si="55"/>
        <v>34</v>
      </c>
      <c r="DP39" s="6">
        <f t="shared" ref="DP39:DP70" si="80">DP38-(((DP38-DX$4)/(DX$3-DX$4))*(DX$6*DQ38))</f>
        <v>985.09301378308555</v>
      </c>
      <c r="DQ39" s="6">
        <f t="shared" ref="DQ39:DQ70" si="81">DQ38+((DP38-DX$4)/(DX$3-DX$4))*(DX$6*DQ38)-(DQ38*DX$7)</f>
        <v>4.1329462265787837</v>
      </c>
      <c r="DR39" s="6">
        <f t="shared" si="43"/>
        <v>10.774039990335618</v>
      </c>
      <c r="DS39" s="6">
        <f t="shared" ref="DS39:DS70" si="82">DQ39*DX$34</f>
        <v>0.16531784906315136</v>
      </c>
      <c r="DT39" s="6">
        <f t="shared" si="45"/>
        <v>4.8824677660156048</v>
      </c>
      <c r="DU39" s="6">
        <v>1000</v>
      </c>
    </row>
    <row r="40" spans="1:132">
      <c r="A40" s="7">
        <f t="shared" si="46"/>
        <v>35</v>
      </c>
      <c r="B40" s="6">
        <f t="shared" si="61"/>
        <v>65.018838356663494</v>
      </c>
      <c r="C40" s="6">
        <f t="shared" si="62"/>
        <v>173.91284494962045</v>
      </c>
      <c r="D40" s="6">
        <f t="shared" si="47"/>
        <v>761.06831669371581</v>
      </c>
      <c r="E40" s="6">
        <f t="shared" si="2"/>
        <v>8.6956422474810235</v>
      </c>
      <c r="F40" s="6">
        <f t="shared" si="3"/>
        <v>4.9801171213359172</v>
      </c>
      <c r="G40" s="6">
        <f t="shared" si="4"/>
        <v>2.6941171213359172</v>
      </c>
      <c r="H40" s="6">
        <f t="shared" si="56"/>
        <v>4.2671999999999999</v>
      </c>
      <c r="I40" s="6">
        <f t="shared" si="5"/>
        <v>1.9811999999999999</v>
      </c>
      <c r="J40" s="6">
        <v>1000</v>
      </c>
      <c r="Q40" s="7">
        <f t="shared" si="48"/>
        <v>35</v>
      </c>
      <c r="R40" s="6">
        <f t="shared" si="63"/>
        <v>942.25481736398331</v>
      </c>
      <c r="S40" s="6">
        <f t="shared" si="64"/>
        <v>22.743805055852473</v>
      </c>
      <c r="T40" s="6">
        <f t="shared" si="8"/>
        <v>35.001377580164075</v>
      </c>
      <c r="U40" s="6">
        <f t="shared" si="65"/>
        <v>1.1371902527926236</v>
      </c>
      <c r="V40" s="6">
        <f t="shared" si="10"/>
        <v>4.9801171213359172</v>
      </c>
      <c r="W40" s="6">
        <v>1000</v>
      </c>
      <c r="AF40" s="7">
        <f t="shared" si="49"/>
        <v>35</v>
      </c>
      <c r="AG40" s="6">
        <f t="shared" si="57"/>
        <v>743.05891250661205</v>
      </c>
      <c r="AH40" s="6">
        <f t="shared" si="58"/>
        <v>86.599887937374561</v>
      </c>
      <c r="AI40" s="6">
        <f t="shared" si="13"/>
        <v>170.34119955601324</v>
      </c>
      <c r="AJ40" s="6">
        <f t="shared" si="66"/>
        <v>4.3299943968687282</v>
      </c>
      <c r="AK40" s="6">
        <f t="shared" si="15"/>
        <v>4.9801171213359172</v>
      </c>
      <c r="AL40" s="6">
        <v>1000</v>
      </c>
      <c r="AT40" s="7">
        <f t="shared" si="50"/>
        <v>35</v>
      </c>
      <c r="AU40" s="6">
        <f t="shared" si="67"/>
        <v>110.73460945352635</v>
      </c>
      <c r="AV40" s="6">
        <f t="shared" si="68"/>
        <v>161.73479662863321</v>
      </c>
      <c r="AW40" s="6">
        <f t="shared" si="18"/>
        <v>727.53059391784041</v>
      </c>
      <c r="AX40" s="6">
        <f t="shared" si="69"/>
        <v>6.3076570685166953</v>
      </c>
      <c r="AY40" s="6">
        <f t="shared" si="20"/>
        <v>4.9801171213359172</v>
      </c>
      <c r="AZ40" s="6">
        <v>1000</v>
      </c>
      <c r="BH40" s="7">
        <f t="shared" si="51"/>
        <v>35</v>
      </c>
      <c r="BI40" s="6">
        <f t="shared" si="70"/>
        <v>335.96970890783689</v>
      </c>
      <c r="BJ40" s="6">
        <f t="shared" si="71"/>
        <v>260.39498078866916</v>
      </c>
      <c r="BK40" s="6">
        <f t="shared" si="23"/>
        <v>403.63531030349418</v>
      </c>
      <c r="BL40" s="6">
        <f t="shared" si="72"/>
        <v>13.019749039433458</v>
      </c>
      <c r="BM40" s="6">
        <f t="shared" si="25"/>
        <v>4.9801171213359172</v>
      </c>
      <c r="BN40" s="6">
        <v>1000</v>
      </c>
      <c r="BV40" s="7">
        <f t="shared" si="52"/>
        <v>35</v>
      </c>
      <c r="BW40" s="6">
        <f t="shared" si="59"/>
        <v>229.84531700003984</v>
      </c>
      <c r="BX40" s="6">
        <f t="shared" si="60"/>
        <v>229.81425790141202</v>
      </c>
      <c r="BY40" s="6">
        <f t="shared" si="28"/>
        <v>540.34042509854817</v>
      </c>
      <c r="BZ40" s="6">
        <f t="shared" si="73"/>
        <v>11.490712895070601</v>
      </c>
      <c r="CA40" s="6">
        <f t="shared" si="30"/>
        <v>4.9801171213359172</v>
      </c>
      <c r="CB40" s="6">
        <v>1000</v>
      </c>
      <c r="CK40" s="7">
        <f t="shared" si="53"/>
        <v>35</v>
      </c>
      <c r="CL40" s="6">
        <f t="shared" si="74"/>
        <v>984.28323393343476</v>
      </c>
      <c r="CM40" s="6">
        <f t="shared" si="75"/>
        <v>4.3148790837503403</v>
      </c>
      <c r="CN40" s="6">
        <f t="shared" si="33"/>
        <v>11.401886982815119</v>
      </c>
      <c r="CO40" s="6">
        <f t="shared" si="76"/>
        <v>0.21574395418751702</v>
      </c>
      <c r="CP40" s="6">
        <f t="shared" si="35"/>
        <v>4.9801171213359172</v>
      </c>
      <c r="CQ40" s="6">
        <v>1000</v>
      </c>
      <c r="DA40" s="7">
        <f t="shared" si="54"/>
        <v>35</v>
      </c>
      <c r="DB40" s="6">
        <f t="shared" si="77"/>
        <v>984.29889957565786</v>
      </c>
      <c r="DC40" s="6">
        <f t="shared" si="78"/>
        <v>4.307118500019703</v>
      </c>
      <c r="DD40" s="6">
        <f t="shared" si="38"/>
        <v>11.393981924322436</v>
      </c>
      <c r="DE40" s="6">
        <f t="shared" si="79"/>
        <v>0.17228474000078811</v>
      </c>
      <c r="DF40" s="6">
        <f t="shared" si="40"/>
        <v>4.9801171213359172</v>
      </c>
      <c r="DG40" s="6">
        <v>1000</v>
      </c>
      <c r="DO40" s="7">
        <f t="shared" si="55"/>
        <v>35</v>
      </c>
      <c r="DP40" s="6">
        <f t="shared" si="80"/>
        <v>984.29889957565786</v>
      </c>
      <c r="DQ40" s="6">
        <f t="shared" si="81"/>
        <v>4.307118500019703</v>
      </c>
      <c r="DR40" s="6">
        <f t="shared" si="43"/>
        <v>11.393981924322436</v>
      </c>
      <c r="DS40" s="6">
        <f t="shared" si="82"/>
        <v>0.17228474000078811</v>
      </c>
      <c r="DT40" s="6">
        <f t="shared" si="45"/>
        <v>4.9801171213359172</v>
      </c>
      <c r="DU40" s="6">
        <v>1000</v>
      </c>
    </row>
    <row r="41" spans="1:132">
      <c r="A41" s="7">
        <f t="shared" si="46"/>
        <v>36</v>
      </c>
      <c r="B41" s="6">
        <f t="shared" si="61"/>
        <v>59.359373314658065</v>
      </c>
      <c r="C41" s="6">
        <f t="shared" si="62"/>
        <v>153.4853832491828</v>
      </c>
      <c r="D41" s="6">
        <f t="shared" si="47"/>
        <v>787.15524343615891</v>
      </c>
      <c r="E41" s="6">
        <f t="shared" si="2"/>
        <v>7.6742691624591401</v>
      </c>
      <c r="F41" s="6">
        <f t="shared" si="3"/>
        <v>5.0797194637626353</v>
      </c>
      <c r="G41" s="6">
        <f t="shared" si="4"/>
        <v>2.7937194637626352</v>
      </c>
      <c r="H41" s="6">
        <f t="shared" si="56"/>
        <v>4.3180000000000005</v>
      </c>
      <c r="I41" s="6">
        <f t="shared" si="5"/>
        <v>2.0320000000000005</v>
      </c>
      <c r="J41" s="6">
        <v>1000</v>
      </c>
      <c r="Q41" s="7">
        <f t="shared" si="48"/>
        <v>36</v>
      </c>
      <c r="R41" s="6">
        <f t="shared" si="63"/>
        <v>936.89183941626948</v>
      </c>
      <c r="S41" s="6">
        <f t="shared" si="64"/>
        <v>24.695212245188394</v>
      </c>
      <c r="T41" s="6">
        <f t="shared" si="8"/>
        <v>38.412948338541945</v>
      </c>
      <c r="U41" s="6">
        <f t="shared" si="65"/>
        <v>1.2347606122594197</v>
      </c>
      <c r="V41" s="6">
        <f t="shared" si="10"/>
        <v>5.0797194637626353</v>
      </c>
      <c r="W41" s="6">
        <v>1000</v>
      </c>
      <c r="AF41" s="7">
        <f t="shared" si="49"/>
        <v>36</v>
      </c>
      <c r="AG41" s="6">
        <f t="shared" si="57"/>
        <v>726.95560456018063</v>
      </c>
      <c r="AH41" s="6">
        <f t="shared" si="58"/>
        <v>89.713212693199807</v>
      </c>
      <c r="AI41" s="6">
        <f t="shared" si="13"/>
        <v>183.33118274661942</v>
      </c>
      <c r="AJ41" s="6">
        <f t="shared" si="66"/>
        <v>4.4856606346599905</v>
      </c>
      <c r="AK41" s="6">
        <f t="shared" si="15"/>
        <v>5.0797194637626353</v>
      </c>
      <c r="AL41" s="6">
        <v>1000</v>
      </c>
      <c r="AT41" s="7">
        <f t="shared" si="50"/>
        <v>36</v>
      </c>
      <c r="AU41" s="6">
        <f t="shared" si="67"/>
        <v>105.55921445442964</v>
      </c>
      <c r="AV41" s="6">
        <f t="shared" si="68"/>
        <v>142.64997213343494</v>
      </c>
      <c r="AW41" s="6">
        <f t="shared" si="18"/>
        <v>751.79081341213544</v>
      </c>
      <c r="AX41" s="6">
        <f t="shared" si="69"/>
        <v>5.5633489132039626</v>
      </c>
      <c r="AY41" s="6">
        <f t="shared" si="20"/>
        <v>5.0797194637626353</v>
      </c>
      <c r="AZ41" s="6">
        <v>1000</v>
      </c>
      <c r="BH41" s="7">
        <f t="shared" si="51"/>
        <v>36</v>
      </c>
      <c r="BI41" s="6">
        <f t="shared" si="70"/>
        <v>301.81647357281577</v>
      </c>
      <c r="BJ41" s="6">
        <f t="shared" si="71"/>
        <v>255.48896900538992</v>
      </c>
      <c r="BK41" s="6">
        <f t="shared" si="23"/>
        <v>442.69455742179457</v>
      </c>
      <c r="BL41" s="6">
        <f t="shared" si="72"/>
        <v>12.774448450269496</v>
      </c>
      <c r="BM41" s="6">
        <f t="shared" si="25"/>
        <v>5.0797194637626353</v>
      </c>
      <c r="BN41" s="6">
        <v>1000</v>
      </c>
      <c r="BV41" s="7">
        <f t="shared" si="52"/>
        <v>36</v>
      </c>
      <c r="BW41" s="6">
        <f t="shared" si="59"/>
        <v>209.22422083006308</v>
      </c>
      <c r="BX41" s="6">
        <f t="shared" si="60"/>
        <v>215.96321538617698</v>
      </c>
      <c r="BY41" s="6">
        <f t="shared" si="28"/>
        <v>574.81256378375997</v>
      </c>
      <c r="BZ41" s="6">
        <f t="shared" si="73"/>
        <v>10.798160769308851</v>
      </c>
      <c r="CA41" s="6">
        <f t="shared" si="30"/>
        <v>5.0797194637626353</v>
      </c>
      <c r="CB41" s="6">
        <v>1000</v>
      </c>
      <c r="CK41" s="7">
        <f t="shared" si="53"/>
        <v>36</v>
      </c>
      <c r="CL41" s="6">
        <f t="shared" si="74"/>
        <v>983.45422761509224</v>
      </c>
      <c r="CM41" s="6">
        <f t="shared" si="75"/>
        <v>4.4966535395303087</v>
      </c>
      <c r="CN41" s="6">
        <f t="shared" si="33"/>
        <v>12.04911884537767</v>
      </c>
      <c r="CO41" s="6">
        <f t="shared" si="76"/>
        <v>0.22483267697651543</v>
      </c>
      <c r="CP41" s="6">
        <f t="shared" si="35"/>
        <v>5.0797194637626353</v>
      </c>
      <c r="CQ41" s="6">
        <v>1000</v>
      </c>
      <c r="DA41" s="7">
        <f t="shared" si="54"/>
        <v>36</v>
      </c>
      <c r="DB41" s="6">
        <f t="shared" si="77"/>
        <v>983.47202229999129</v>
      </c>
      <c r="DC41" s="6">
        <f t="shared" si="78"/>
        <v>4.4879280006832607</v>
      </c>
      <c r="DD41" s="6">
        <f t="shared" si="38"/>
        <v>12.04004969932539</v>
      </c>
      <c r="DE41" s="6">
        <f t="shared" si="79"/>
        <v>0.17951712002733042</v>
      </c>
      <c r="DF41" s="6">
        <f t="shared" si="40"/>
        <v>5.0797194637626353</v>
      </c>
      <c r="DG41" s="6">
        <v>1000</v>
      </c>
      <c r="DO41" s="7">
        <f t="shared" si="55"/>
        <v>36</v>
      </c>
      <c r="DP41" s="6">
        <f t="shared" si="80"/>
        <v>983.47202229999129</v>
      </c>
      <c r="DQ41" s="6">
        <f t="shared" si="81"/>
        <v>4.4879280006832607</v>
      </c>
      <c r="DR41" s="6">
        <f t="shared" si="43"/>
        <v>12.04004969932539</v>
      </c>
      <c r="DS41" s="6">
        <f t="shared" si="82"/>
        <v>0.17951712002733042</v>
      </c>
      <c r="DT41" s="6">
        <f t="shared" si="45"/>
        <v>5.0797194637626353</v>
      </c>
      <c r="DU41" s="6">
        <v>1000</v>
      </c>
    </row>
    <row r="42" spans="1:132">
      <c r="A42" s="7">
        <f t="shared" si="46"/>
        <v>37</v>
      </c>
      <c r="B42" s="6">
        <f t="shared" si="61"/>
        <v>54.799415275302906</v>
      </c>
      <c r="C42" s="6">
        <f t="shared" si="62"/>
        <v>135.02253380116053</v>
      </c>
      <c r="D42" s="6">
        <f t="shared" si="47"/>
        <v>810.17805092353638</v>
      </c>
      <c r="E42" s="6">
        <f t="shared" si="2"/>
        <v>6.7511266900580269</v>
      </c>
      <c r="F42" s="6">
        <f t="shared" si="3"/>
        <v>5.1813138530378877</v>
      </c>
      <c r="G42" s="6">
        <f t="shared" si="4"/>
        <v>2.8953138530378877</v>
      </c>
      <c r="H42" s="6">
        <f t="shared" si="56"/>
        <v>4.3688000000000002</v>
      </c>
      <c r="I42" s="6">
        <f t="shared" si="5"/>
        <v>2.0828000000000002</v>
      </c>
      <c r="J42" s="6">
        <v>1000</v>
      </c>
      <c r="Q42" s="7">
        <f t="shared" si="48"/>
        <v>37</v>
      </c>
      <c r="R42" s="6">
        <f t="shared" si="63"/>
        <v>931.10186373429508</v>
      </c>
      <c r="S42" s="6">
        <f t="shared" si="64"/>
        <v>26.780906090384541</v>
      </c>
      <c r="T42" s="6">
        <f t="shared" si="8"/>
        <v>42.117230175320202</v>
      </c>
      <c r="U42" s="6">
        <f t="shared" si="65"/>
        <v>1.3390453045192272</v>
      </c>
      <c r="V42" s="6">
        <f t="shared" si="10"/>
        <v>5.1813138530378877</v>
      </c>
      <c r="W42" s="6">
        <v>1000</v>
      </c>
      <c r="AF42" s="7">
        <f t="shared" si="49"/>
        <v>37</v>
      </c>
      <c r="AG42" s="6">
        <f t="shared" si="57"/>
        <v>710.6349031661814</v>
      </c>
      <c r="AH42" s="6">
        <f t="shared" si="58"/>
        <v>92.576932183219128</v>
      </c>
      <c r="AI42" s="6">
        <f t="shared" si="13"/>
        <v>196.78816465059938</v>
      </c>
      <c r="AJ42" s="6">
        <f t="shared" si="66"/>
        <v>4.6288466091609566</v>
      </c>
      <c r="AK42" s="6">
        <f t="shared" si="15"/>
        <v>5.1813138530378877</v>
      </c>
      <c r="AL42" s="6">
        <v>1000</v>
      </c>
      <c r="AT42" s="7">
        <f t="shared" si="50"/>
        <v>37</v>
      </c>
      <c r="AU42" s="6">
        <f t="shared" si="67"/>
        <v>101.38349243457719</v>
      </c>
      <c r="AV42" s="6">
        <f t="shared" si="68"/>
        <v>125.42819833327214</v>
      </c>
      <c r="AW42" s="6">
        <f t="shared" si="18"/>
        <v>773.18830923215069</v>
      </c>
      <c r="AX42" s="6">
        <f t="shared" si="69"/>
        <v>4.891699734997613</v>
      </c>
      <c r="AY42" s="6">
        <f t="shared" si="20"/>
        <v>5.1813138530378877</v>
      </c>
      <c r="AZ42" s="6">
        <v>1000</v>
      </c>
      <c r="BH42" s="7">
        <f t="shared" si="51"/>
        <v>37</v>
      </c>
      <c r="BI42" s="6">
        <f t="shared" si="70"/>
        <v>271.71316619727537</v>
      </c>
      <c r="BJ42" s="6">
        <f t="shared" si="71"/>
        <v>247.26893103012185</v>
      </c>
      <c r="BK42" s="6">
        <f t="shared" si="23"/>
        <v>481.01790277260307</v>
      </c>
      <c r="BL42" s="6">
        <f t="shared" si="72"/>
        <v>12.363446551506094</v>
      </c>
      <c r="BM42" s="6">
        <f t="shared" si="25"/>
        <v>5.1813138530378877</v>
      </c>
      <c r="BN42" s="6">
        <v>1000</v>
      </c>
      <c r="BV42" s="7">
        <f t="shared" si="52"/>
        <v>37</v>
      </c>
      <c r="BW42" s="6">
        <f t="shared" si="59"/>
        <v>191.58453431136448</v>
      </c>
      <c r="BX42" s="6">
        <f t="shared" si="60"/>
        <v>201.20841959694903</v>
      </c>
      <c r="BY42" s="6">
        <f t="shared" si="28"/>
        <v>607.20704609168649</v>
      </c>
      <c r="BZ42" s="6">
        <f t="shared" si="73"/>
        <v>10.060420979847452</v>
      </c>
      <c r="CA42" s="6">
        <f t="shared" si="30"/>
        <v>5.1813138530378877</v>
      </c>
      <c r="CB42" s="6">
        <v>1000</v>
      </c>
      <c r="CK42" s="7">
        <f t="shared" si="53"/>
        <v>37</v>
      </c>
      <c r="CL42" s="6">
        <f t="shared" si="74"/>
        <v>982.59102509052127</v>
      </c>
      <c r="CM42" s="6">
        <f t="shared" si="75"/>
        <v>4.6853580331717666</v>
      </c>
      <c r="CN42" s="6">
        <f t="shared" si="33"/>
        <v>12.723616876307217</v>
      </c>
      <c r="CO42" s="6">
        <f t="shared" si="76"/>
        <v>0.23426790165858835</v>
      </c>
      <c r="CP42" s="6">
        <f t="shared" si="35"/>
        <v>5.1813138530378877</v>
      </c>
      <c r="CQ42" s="6">
        <v>1000</v>
      </c>
      <c r="DA42" s="7">
        <f t="shared" si="54"/>
        <v>37</v>
      </c>
      <c r="DB42" s="6">
        <f t="shared" si="77"/>
        <v>982.61119588353904</v>
      </c>
      <c r="DC42" s="6">
        <f t="shared" si="78"/>
        <v>4.6755652170330784</v>
      </c>
      <c r="DD42" s="6">
        <f t="shared" si="38"/>
        <v>12.713238899427878</v>
      </c>
      <c r="DE42" s="6">
        <f t="shared" si="79"/>
        <v>0.18702260868132314</v>
      </c>
      <c r="DF42" s="6">
        <f t="shared" si="40"/>
        <v>5.1813138530378877</v>
      </c>
      <c r="DG42" s="6">
        <v>1000</v>
      </c>
      <c r="DO42" s="7">
        <f t="shared" si="55"/>
        <v>37</v>
      </c>
      <c r="DP42" s="6">
        <f t="shared" si="80"/>
        <v>982.61119588353904</v>
      </c>
      <c r="DQ42" s="6">
        <f t="shared" si="81"/>
        <v>4.6755652170330784</v>
      </c>
      <c r="DR42" s="6">
        <f t="shared" si="43"/>
        <v>12.713238899427878</v>
      </c>
      <c r="DS42" s="6">
        <f t="shared" si="82"/>
        <v>0.18702260868132314</v>
      </c>
      <c r="DT42" s="6">
        <f t="shared" si="45"/>
        <v>5.1813138530378877</v>
      </c>
      <c r="DU42" s="6">
        <v>1000</v>
      </c>
    </row>
    <row r="43" spans="1:132">
      <c r="A43" s="7">
        <f t="shared" si="46"/>
        <v>38</v>
      </c>
      <c r="B43" s="6">
        <f t="shared" si="61"/>
        <v>51.096134043424314</v>
      </c>
      <c r="C43" s="6">
        <f t="shared" si="62"/>
        <v>118.47243496286504</v>
      </c>
      <c r="D43" s="6">
        <f t="shared" si="47"/>
        <v>830.43143099371048</v>
      </c>
      <c r="E43" s="6">
        <f t="shared" si="2"/>
        <v>5.923621748143252</v>
      </c>
      <c r="F43" s="6">
        <f t="shared" si="3"/>
        <v>5.2849401300986454</v>
      </c>
      <c r="G43" s="6">
        <f t="shared" si="4"/>
        <v>2.9989401300986454</v>
      </c>
      <c r="H43" s="6">
        <f t="shared" si="56"/>
        <v>4.4196</v>
      </c>
      <c r="I43" s="6">
        <f t="shared" si="5"/>
        <v>2.1335999999999999</v>
      </c>
      <c r="J43" s="6">
        <v>1000</v>
      </c>
      <c r="Q43" s="7">
        <f t="shared" si="48"/>
        <v>38</v>
      </c>
      <c r="R43" s="6">
        <f t="shared" si="63"/>
        <v>924.8616856629111</v>
      </c>
      <c r="S43" s="6">
        <f t="shared" si="64"/>
        <v>29.00394824821079</v>
      </c>
      <c r="T43" s="6">
        <f t="shared" si="8"/>
        <v>46.134366088877883</v>
      </c>
      <c r="U43" s="6">
        <f t="shared" si="65"/>
        <v>1.4501974124105397</v>
      </c>
      <c r="V43" s="6">
        <f t="shared" si="10"/>
        <v>5.2849401300986454</v>
      </c>
      <c r="W43" s="6">
        <v>1000</v>
      </c>
      <c r="AF43" s="7">
        <f t="shared" si="49"/>
        <v>38</v>
      </c>
      <c r="AG43" s="6">
        <f t="shared" si="57"/>
        <v>694.1713397934476</v>
      </c>
      <c r="AH43" s="6">
        <f t="shared" si="58"/>
        <v>95.153955728470009</v>
      </c>
      <c r="AI43" s="6">
        <f t="shared" si="13"/>
        <v>210.67470447808225</v>
      </c>
      <c r="AJ43" s="6">
        <f t="shared" si="66"/>
        <v>4.7576977864235008</v>
      </c>
      <c r="AK43" s="6">
        <f t="shared" si="15"/>
        <v>5.2849401300986454</v>
      </c>
      <c r="AL43" s="6">
        <v>1000</v>
      </c>
      <c r="AT43" s="7">
        <f t="shared" si="50"/>
        <v>38</v>
      </c>
      <c r="AU43" s="6">
        <f t="shared" si="67"/>
        <v>97.987844974018529</v>
      </c>
      <c r="AV43" s="6">
        <f t="shared" si="68"/>
        <v>110.00961604383998</v>
      </c>
      <c r="AW43" s="6">
        <f t="shared" si="18"/>
        <v>792.00253898214146</v>
      </c>
      <c r="AX43" s="6">
        <f t="shared" si="69"/>
        <v>4.2903750257097597</v>
      </c>
      <c r="AY43" s="6">
        <f t="shared" si="20"/>
        <v>5.2849401300986454</v>
      </c>
      <c r="AZ43" s="6">
        <v>1000</v>
      </c>
      <c r="BH43" s="7">
        <f t="shared" si="51"/>
        <v>38</v>
      </c>
      <c r="BI43" s="6">
        <f t="shared" si="70"/>
        <v>245.48430992155971</v>
      </c>
      <c r="BJ43" s="6">
        <f t="shared" si="71"/>
        <v>236.40744765131922</v>
      </c>
      <c r="BK43" s="6">
        <f t="shared" si="23"/>
        <v>518.10824242712135</v>
      </c>
      <c r="BL43" s="6">
        <f t="shared" si="72"/>
        <v>11.820372382565962</v>
      </c>
      <c r="BM43" s="6">
        <f t="shared" si="25"/>
        <v>5.2849401300986454</v>
      </c>
      <c r="BN43" s="6">
        <v>1000</v>
      </c>
      <c r="BV43" s="7">
        <f t="shared" si="52"/>
        <v>38</v>
      </c>
      <c r="BW43" s="6">
        <f t="shared" si="59"/>
        <v>176.53560104457492</v>
      </c>
      <c r="BX43" s="6">
        <f t="shared" si="60"/>
        <v>186.07608992419622</v>
      </c>
      <c r="BY43" s="6">
        <f t="shared" si="28"/>
        <v>637.3883090312288</v>
      </c>
      <c r="BZ43" s="6">
        <f t="shared" si="73"/>
        <v>9.3038044962098123</v>
      </c>
      <c r="CA43" s="6">
        <f t="shared" si="30"/>
        <v>5.2849401300986454</v>
      </c>
      <c r="CB43" s="6">
        <v>1000</v>
      </c>
      <c r="CK43" s="7">
        <f t="shared" si="53"/>
        <v>38</v>
      </c>
      <c r="CL43" s="6">
        <f t="shared" si="74"/>
        <v>981.69238725590424</v>
      </c>
      <c r="CM43" s="6">
        <f t="shared" si="75"/>
        <v>4.8811921628130372</v>
      </c>
      <c r="CN43" s="6">
        <f t="shared" si="33"/>
        <v>13.426420581282981</v>
      </c>
      <c r="CO43" s="6">
        <f t="shared" si="76"/>
        <v>0.24405960814065186</v>
      </c>
      <c r="CP43" s="6">
        <f t="shared" si="35"/>
        <v>5.2849401300986454</v>
      </c>
      <c r="CQ43" s="6">
        <v>1000</v>
      </c>
      <c r="DA43" s="7">
        <f t="shared" si="54"/>
        <v>38</v>
      </c>
      <c r="DB43" s="6">
        <f t="shared" si="77"/>
        <v>981.71520592426054</v>
      </c>
      <c r="DC43" s="6">
        <f t="shared" si="78"/>
        <v>4.8702203937566164</v>
      </c>
      <c r="DD43" s="6">
        <f t="shared" si="38"/>
        <v>13.414573681982841</v>
      </c>
      <c r="DE43" s="6">
        <f t="shared" si="79"/>
        <v>0.19480881575026465</v>
      </c>
      <c r="DF43" s="6">
        <f t="shared" si="40"/>
        <v>5.2849401300986454</v>
      </c>
      <c r="DG43" s="6">
        <v>1000</v>
      </c>
      <c r="DO43" s="7">
        <f t="shared" si="55"/>
        <v>38</v>
      </c>
      <c r="DP43" s="6">
        <f t="shared" si="80"/>
        <v>981.71520592426054</v>
      </c>
      <c r="DQ43" s="6">
        <f t="shared" si="81"/>
        <v>4.8702203937566164</v>
      </c>
      <c r="DR43" s="6">
        <f t="shared" si="43"/>
        <v>13.414573681982841</v>
      </c>
      <c r="DS43" s="6">
        <f t="shared" si="82"/>
        <v>0.19480881575026465</v>
      </c>
      <c r="DT43" s="6">
        <f t="shared" si="45"/>
        <v>5.2849401300986454</v>
      </c>
      <c r="DU43" s="6">
        <v>1000</v>
      </c>
    </row>
    <row r="44" spans="1:132">
      <c r="A44" s="7">
        <f t="shared" si="46"/>
        <v>39</v>
      </c>
      <c r="B44" s="6">
        <f t="shared" si="61"/>
        <v>48.06636256328747</v>
      </c>
      <c r="C44" s="6">
        <f t="shared" si="62"/>
        <v>103.73134119857212</v>
      </c>
      <c r="D44" s="6">
        <f t="shared" si="47"/>
        <v>848.20229623814021</v>
      </c>
      <c r="E44" s="6">
        <f t="shared" si="2"/>
        <v>5.1865670599286062</v>
      </c>
      <c r="F44" s="6">
        <f t="shared" si="3"/>
        <v>5.3906389327006181</v>
      </c>
      <c r="G44" s="6">
        <f t="shared" si="4"/>
        <v>3.1046389327006181</v>
      </c>
      <c r="H44" s="6">
        <f t="shared" si="56"/>
        <v>4.4703999999999997</v>
      </c>
      <c r="I44" s="6">
        <f t="shared" si="5"/>
        <v>2.1843999999999997</v>
      </c>
      <c r="J44" s="6">
        <v>1000</v>
      </c>
      <c r="Q44" s="7">
        <f t="shared" si="48"/>
        <v>39</v>
      </c>
      <c r="R44" s="6">
        <f t="shared" si="63"/>
        <v>918.1488126729912</v>
      </c>
      <c r="S44" s="6">
        <f t="shared" si="64"/>
        <v>31.366229000899111</v>
      </c>
      <c r="T44" s="6">
        <f t="shared" si="8"/>
        <v>50.484958326109499</v>
      </c>
      <c r="U44" s="6">
        <f t="shared" si="65"/>
        <v>1.5683114500449555</v>
      </c>
      <c r="V44" s="6">
        <f t="shared" si="10"/>
        <v>5.3906389327006181</v>
      </c>
      <c r="W44" s="6">
        <v>1000</v>
      </c>
      <c r="AF44" s="7">
        <f t="shared" si="49"/>
        <v>39</v>
      </c>
      <c r="AG44" s="6">
        <f t="shared" si="57"/>
        <v>677.64152274272726</v>
      </c>
      <c r="AH44" s="6">
        <f t="shared" si="58"/>
        <v>97.41067941991983</v>
      </c>
      <c r="AI44" s="6">
        <f t="shared" si="13"/>
        <v>224.94779783735274</v>
      </c>
      <c r="AJ44" s="6">
        <f t="shared" si="66"/>
        <v>4.8705339709959921</v>
      </c>
      <c r="AK44" s="6">
        <f t="shared" si="15"/>
        <v>5.3906389327006181</v>
      </c>
      <c r="AL44" s="6">
        <v>1000</v>
      </c>
      <c r="AT44" s="7">
        <f t="shared" si="50"/>
        <v>39</v>
      </c>
      <c r="AU44" s="6">
        <f t="shared" si="67"/>
        <v>95.206430642952625</v>
      </c>
      <c r="AV44" s="6">
        <f t="shared" si="68"/>
        <v>96.289587968329897</v>
      </c>
      <c r="AW44" s="6">
        <f t="shared" si="18"/>
        <v>808.50398138871742</v>
      </c>
      <c r="AX44" s="6">
        <f t="shared" si="69"/>
        <v>3.7552939307648661</v>
      </c>
      <c r="AY44" s="6">
        <f t="shared" si="20"/>
        <v>5.3906389327006181</v>
      </c>
      <c r="AZ44" s="6">
        <v>1000</v>
      </c>
      <c r="BH44" s="7">
        <f t="shared" si="51"/>
        <v>39</v>
      </c>
      <c r="BI44" s="6">
        <f t="shared" si="70"/>
        <v>222.82826941372136</v>
      </c>
      <c r="BJ44" s="6">
        <f t="shared" si="71"/>
        <v>223.60237101145972</v>
      </c>
      <c r="BK44" s="6">
        <f t="shared" si="23"/>
        <v>553.56935957481926</v>
      </c>
      <c r="BL44" s="6">
        <f t="shared" si="72"/>
        <v>11.180118550572987</v>
      </c>
      <c r="BM44" s="6">
        <f t="shared" si="25"/>
        <v>5.3906389327006181</v>
      </c>
      <c r="BN44" s="6">
        <v>1000</v>
      </c>
      <c r="BV44" s="7">
        <f t="shared" si="52"/>
        <v>39</v>
      </c>
      <c r="BW44" s="6">
        <f t="shared" si="59"/>
        <v>163.71164588324456</v>
      </c>
      <c r="BX44" s="6">
        <f t="shared" si="60"/>
        <v>170.98863159689716</v>
      </c>
      <c r="BY44" s="6">
        <f t="shared" si="28"/>
        <v>665.29972251985828</v>
      </c>
      <c r="BZ44" s="6">
        <f t="shared" si="73"/>
        <v>8.5494315798448586</v>
      </c>
      <c r="CA44" s="6">
        <f t="shared" si="30"/>
        <v>5.3906389327006181</v>
      </c>
      <c r="CB44" s="6">
        <v>1000</v>
      </c>
      <c r="CK44" s="7">
        <f t="shared" si="53"/>
        <v>39</v>
      </c>
      <c r="CL44" s="6">
        <f t="shared" si="74"/>
        <v>980.75704522241222</v>
      </c>
      <c r="CM44" s="6">
        <f t="shared" si="75"/>
        <v>5.0843553718830883</v>
      </c>
      <c r="CN44" s="6">
        <f t="shared" si="33"/>
        <v>14.158599405704937</v>
      </c>
      <c r="CO44" s="6">
        <f t="shared" si="76"/>
        <v>0.2542177685941544</v>
      </c>
      <c r="CP44" s="6">
        <f t="shared" si="35"/>
        <v>5.3906389327006181</v>
      </c>
      <c r="CQ44" s="6">
        <v>1000</v>
      </c>
      <c r="DA44" s="7">
        <f t="shared" si="54"/>
        <v>39</v>
      </c>
      <c r="DB44" s="6">
        <f t="shared" si="77"/>
        <v>980.78281036321971</v>
      </c>
      <c r="DC44" s="6">
        <f t="shared" si="78"/>
        <v>5.0720828957339759</v>
      </c>
      <c r="DD44" s="6">
        <f t="shared" si="38"/>
        <v>14.145106741046334</v>
      </c>
      <c r="DE44" s="6">
        <f t="shared" si="79"/>
        <v>0.20288331582935903</v>
      </c>
      <c r="DF44" s="6">
        <f t="shared" si="40"/>
        <v>5.3906389327006181</v>
      </c>
      <c r="DG44" s="6">
        <v>1000</v>
      </c>
      <c r="DO44" s="7">
        <f t="shared" si="55"/>
        <v>39</v>
      </c>
      <c r="DP44" s="6">
        <f t="shared" si="80"/>
        <v>980.78281036321971</v>
      </c>
      <c r="DQ44" s="6">
        <f t="shared" si="81"/>
        <v>5.0720828957339759</v>
      </c>
      <c r="DR44" s="6">
        <f t="shared" si="43"/>
        <v>14.145106741046334</v>
      </c>
      <c r="DS44" s="6">
        <f t="shared" si="82"/>
        <v>0.20288331582935903</v>
      </c>
      <c r="DT44" s="6">
        <f t="shared" si="45"/>
        <v>5.3906389327006181</v>
      </c>
      <c r="DU44" s="6">
        <v>1000</v>
      </c>
    </row>
    <row r="45" spans="1:132">
      <c r="A45" s="7">
        <f t="shared" si="46"/>
        <v>40</v>
      </c>
      <c r="B45" s="6">
        <f t="shared" si="61"/>
        <v>45.570872946056916</v>
      </c>
      <c r="C45" s="6">
        <f t="shared" si="62"/>
        <v>90.667129636016867</v>
      </c>
      <c r="D45" s="6">
        <f t="shared" si="47"/>
        <v>863.76199741792607</v>
      </c>
      <c r="E45" s="6">
        <f t="shared" si="2"/>
        <v>4.5333564818008432</v>
      </c>
      <c r="F45" s="6">
        <f t="shared" si="3"/>
        <v>5.4984517113546305</v>
      </c>
      <c r="G45" s="6">
        <f t="shared" si="4"/>
        <v>3.2124517113546305</v>
      </c>
      <c r="H45" s="6">
        <f t="shared" si="56"/>
        <v>4.5212000000000003</v>
      </c>
      <c r="I45" s="6">
        <f t="shared" si="5"/>
        <v>2.2352000000000003</v>
      </c>
      <c r="J45" s="6">
        <v>1000</v>
      </c>
      <c r="Q45" s="7">
        <f t="shared" si="48"/>
        <v>40</v>
      </c>
      <c r="R45" s="6">
        <f t="shared" si="63"/>
        <v>910.94188927078778</v>
      </c>
      <c r="S45" s="6">
        <f t="shared" si="64"/>
        <v>33.868218052967606</v>
      </c>
      <c r="T45" s="6">
        <f t="shared" si="8"/>
        <v>55.189892676244369</v>
      </c>
      <c r="U45" s="6">
        <f t="shared" si="65"/>
        <v>1.6934109026483803</v>
      </c>
      <c r="V45" s="6">
        <f t="shared" si="10"/>
        <v>5.4984517113546305</v>
      </c>
      <c r="W45" s="6">
        <v>1000</v>
      </c>
      <c r="AF45" s="7">
        <f t="shared" si="49"/>
        <v>40</v>
      </c>
      <c r="AG45" s="6">
        <f t="shared" si="57"/>
        <v>661.12262356016515</v>
      </c>
      <c r="AH45" s="6">
        <f t="shared" si="58"/>
        <v>99.317976689493946</v>
      </c>
      <c r="AI45" s="6">
        <f t="shared" si="13"/>
        <v>239.5593997503407</v>
      </c>
      <c r="AJ45" s="6">
        <f t="shared" si="66"/>
        <v>4.9658988344746975</v>
      </c>
      <c r="AK45" s="6">
        <f t="shared" si="15"/>
        <v>5.4984517113546305</v>
      </c>
      <c r="AL45" s="6">
        <v>1000</v>
      </c>
      <c r="AT45" s="7">
        <f t="shared" si="50"/>
        <v>40</v>
      </c>
      <c r="AU45" s="6">
        <f t="shared" si="67"/>
        <v>92.91301200221038</v>
      </c>
      <c r="AV45" s="6">
        <f t="shared" si="68"/>
        <v>84.139568413822658</v>
      </c>
      <c r="AW45" s="6">
        <f t="shared" si="18"/>
        <v>822.94741958396685</v>
      </c>
      <c r="AX45" s="6">
        <f t="shared" si="69"/>
        <v>3.2814431681390839</v>
      </c>
      <c r="AY45" s="6">
        <f t="shared" si="20"/>
        <v>5.4984517113546305</v>
      </c>
      <c r="AZ45" s="6">
        <v>1000</v>
      </c>
      <c r="BH45" s="7">
        <f t="shared" si="51"/>
        <v>40</v>
      </c>
      <c r="BI45" s="6">
        <f t="shared" si="70"/>
        <v>203.37709578607121</v>
      </c>
      <c r="BJ45" s="6">
        <f t="shared" si="71"/>
        <v>209.51318898739092</v>
      </c>
      <c r="BK45" s="6">
        <f t="shared" si="23"/>
        <v>587.10971522653824</v>
      </c>
      <c r="BL45" s="6">
        <f t="shared" si="72"/>
        <v>10.475659449369546</v>
      </c>
      <c r="BM45" s="6">
        <f t="shared" si="25"/>
        <v>5.4984517113546305</v>
      </c>
      <c r="BN45" s="6">
        <v>1000</v>
      </c>
      <c r="BV45" s="7">
        <f t="shared" si="52"/>
        <v>40</v>
      </c>
      <c r="BW45" s="6">
        <f t="shared" si="59"/>
        <v>152.78351393193304</v>
      </c>
      <c r="BX45" s="6">
        <f t="shared" si="60"/>
        <v>156.2684688086741</v>
      </c>
      <c r="BY45" s="6">
        <f t="shared" si="28"/>
        <v>690.94801725939283</v>
      </c>
      <c r="BZ45" s="6">
        <f t="shared" si="73"/>
        <v>7.8134234404337057</v>
      </c>
      <c r="CA45" s="6">
        <f t="shared" si="30"/>
        <v>5.4984517113546305</v>
      </c>
      <c r="CB45" s="6">
        <v>1000</v>
      </c>
      <c r="CK45" s="7">
        <f t="shared" si="53"/>
        <v>40</v>
      </c>
      <c r="CL45" s="6">
        <f t="shared" si="74"/>
        <v>979.7837009946636</v>
      </c>
      <c r="CM45" s="6">
        <f t="shared" si="75"/>
        <v>5.2950462938491807</v>
      </c>
      <c r="CN45" s="6">
        <f t="shared" si="33"/>
        <v>14.9212527114874</v>
      </c>
      <c r="CO45" s="6">
        <f t="shared" si="76"/>
        <v>0.26475231469245902</v>
      </c>
      <c r="CP45" s="6">
        <f t="shared" si="35"/>
        <v>5.4984517113546305</v>
      </c>
      <c r="CQ45" s="6">
        <v>1000</v>
      </c>
      <c r="DA45" s="7">
        <f t="shared" si="54"/>
        <v>40</v>
      </c>
      <c r="DB45" s="6">
        <f t="shared" si="77"/>
        <v>979.81274031416081</v>
      </c>
      <c r="DC45" s="6">
        <f t="shared" si="78"/>
        <v>5.2813405104327469</v>
      </c>
      <c r="DD45" s="6">
        <f t="shared" si="38"/>
        <v>14.90591917540643</v>
      </c>
      <c r="DE45" s="6">
        <f t="shared" si="79"/>
        <v>0.21125362041730988</v>
      </c>
      <c r="DF45" s="6">
        <f t="shared" si="40"/>
        <v>5.4984517113546305</v>
      </c>
      <c r="DG45" s="6">
        <v>1000</v>
      </c>
      <c r="DO45" s="7">
        <f t="shared" si="55"/>
        <v>40</v>
      </c>
      <c r="DP45" s="6">
        <f t="shared" si="80"/>
        <v>979.81274031416081</v>
      </c>
      <c r="DQ45" s="6">
        <f t="shared" si="81"/>
        <v>5.2813405104327469</v>
      </c>
      <c r="DR45" s="6">
        <f t="shared" si="43"/>
        <v>14.90591917540643</v>
      </c>
      <c r="DS45" s="6">
        <f t="shared" si="82"/>
        <v>0.21125362041730988</v>
      </c>
      <c r="DT45" s="6">
        <f t="shared" si="45"/>
        <v>5.4984517113546305</v>
      </c>
      <c r="DU45" s="6">
        <v>1000</v>
      </c>
    </row>
    <row r="46" spans="1:132">
      <c r="A46" s="7">
        <f t="shared" si="46"/>
        <v>41</v>
      </c>
      <c r="B46" s="6">
        <f t="shared" si="61"/>
        <v>43.502914865463026</v>
      </c>
      <c r="C46" s="6">
        <f t="shared" si="62"/>
        <v>79.135018271208239</v>
      </c>
      <c r="D46" s="6">
        <f t="shared" si="47"/>
        <v>877.36206686332855</v>
      </c>
      <c r="E46" s="6">
        <f t="shared" si="2"/>
        <v>3.9567509135604122</v>
      </c>
      <c r="F46" s="6">
        <f t="shared" si="3"/>
        <v>5.6084207455817232</v>
      </c>
      <c r="G46" s="6">
        <f t="shared" si="4"/>
        <v>3.3224207455817232</v>
      </c>
      <c r="H46" s="6">
        <f t="shared" si="56"/>
        <v>4.5720000000000001</v>
      </c>
      <c r="I46" s="6">
        <f t="shared" si="5"/>
        <v>2.286</v>
      </c>
      <c r="J46" s="6">
        <v>1000</v>
      </c>
      <c r="Q46" s="7">
        <f t="shared" si="48"/>
        <v>41</v>
      </c>
      <c r="R46" s="6">
        <f t="shared" si="63"/>
        <v>903.22117392058624</v>
      </c>
      <c r="S46" s="6">
        <f t="shared" si="64"/>
        <v>36.508700695223993</v>
      </c>
      <c r="T46" s="6">
        <f t="shared" si="8"/>
        <v>60.270125384189512</v>
      </c>
      <c r="U46" s="6">
        <f t="shared" si="65"/>
        <v>1.8254350347611998</v>
      </c>
      <c r="V46" s="6">
        <f t="shared" si="10"/>
        <v>5.6084207455817232</v>
      </c>
      <c r="W46" s="6">
        <v>1000</v>
      </c>
      <c r="AF46" s="7">
        <f t="shared" si="49"/>
        <v>41</v>
      </c>
      <c r="AG46" s="6">
        <f t="shared" si="57"/>
        <v>644.69085145915278</v>
      </c>
      <c r="AH46" s="6">
        <f t="shared" si="58"/>
        <v>100.85205228708226</v>
      </c>
      <c r="AI46" s="6">
        <f t="shared" si="13"/>
        <v>254.4570962537648</v>
      </c>
      <c r="AJ46" s="6">
        <f t="shared" si="66"/>
        <v>5.0426026143541129</v>
      </c>
      <c r="AK46" s="6">
        <f t="shared" si="15"/>
        <v>5.6084207455817232</v>
      </c>
      <c r="AL46" s="6">
        <v>1000</v>
      </c>
      <c r="AT46" s="7">
        <f t="shared" si="50"/>
        <v>41</v>
      </c>
      <c r="AU46" s="6">
        <f t="shared" si="67"/>
        <v>91.010650406212918</v>
      </c>
      <c r="AV46" s="6">
        <f t="shared" si="68"/>
        <v>73.420994747746718</v>
      </c>
      <c r="AW46" s="6">
        <f t="shared" si="18"/>
        <v>835.56835484604028</v>
      </c>
      <c r="AX46" s="6">
        <f t="shared" si="69"/>
        <v>2.8634187951621222</v>
      </c>
      <c r="AY46" s="6">
        <f t="shared" si="20"/>
        <v>5.6084207455817232</v>
      </c>
      <c r="AZ46" s="6">
        <v>1000</v>
      </c>
      <c r="BH46" s="7">
        <f t="shared" si="51"/>
        <v>41</v>
      </c>
      <c r="BI46" s="6">
        <f t="shared" si="70"/>
        <v>186.74248945673969</v>
      </c>
      <c r="BJ46" s="6">
        <f t="shared" si="71"/>
        <v>194.7208169686138</v>
      </c>
      <c r="BK46" s="6">
        <f t="shared" si="23"/>
        <v>618.53669357464685</v>
      </c>
      <c r="BL46" s="6">
        <f t="shared" si="72"/>
        <v>9.7360408484306902</v>
      </c>
      <c r="BM46" s="6">
        <f t="shared" si="25"/>
        <v>5.6084207455817232</v>
      </c>
      <c r="BN46" s="6">
        <v>1000</v>
      </c>
      <c r="BV46" s="7">
        <f t="shared" si="52"/>
        <v>41</v>
      </c>
      <c r="BW46" s="6">
        <f t="shared" si="59"/>
        <v>143.46284741068456</v>
      </c>
      <c r="BX46" s="6">
        <f t="shared" si="60"/>
        <v>142.14886500862147</v>
      </c>
      <c r="BY46" s="6">
        <f t="shared" si="28"/>
        <v>714.38828758069394</v>
      </c>
      <c r="BZ46" s="6">
        <f t="shared" si="73"/>
        <v>7.1074432504310741</v>
      </c>
      <c r="CA46" s="6">
        <f t="shared" si="30"/>
        <v>5.6084207455817232</v>
      </c>
      <c r="CB46" s="6">
        <v>1000</v>
      </c>
      <c r="CK46" s="7">
        <f t="shared" si="53"/>
        <v>41</v>
      </c>
      <c r="CL46" s="6">
        <f t="shared" si="74"/>
        <v>978.77102831130878</v>
      </c>
      <c r="CM46" s="6">
        <f t="shared" si="75"/>
        <v>5.5134620331266557</v>
      </c>
      <c r="CN46" s="6">
        <f t="shared" si="33"/>
        <v>15.715509655564777</v>
      </c>
      <c r="CO46" s="6">
        <f t="shared" si="76"/>
        <v>0.2756731016563328</v>
      </c>
      <c r="CP46" s="6">
        <f t="shared" si="35"/>
        <v>5.6084207455817232</v>
      </c>
      <c r="CQ46" s="6">
        <v>1000</v>
      </c>
      <c r="DA46" s="7">
        <f t="shared" si="54"/>
        <v>41</v>
      </c>
      <c r="DB46" s="6">
        <f t="shared" si="77"/>
        <v>978.80370106226951</v>
      </c>
      <c r="DC46" s="6">
        <f t="shared" si="78"/>
        <v>5.498178685759135</v>
      </c>
      <c r="DD46" s="6">
        <f t="shared" si="38"/>
        <v>15.698120251971341</v>
      </c>
      <c r="DE46" s="6">
        <f t="shared" si="79"/>
        <v>0.2199271474303654</v>
      </c>
      <c r="DF46" s="6">
        <f t="shared" si="40"/>
        <v>5.6084207455817232</v>
      </c>
      <c r="DG46" s="6">
        <v>1000</v>
      </c>
      <c r="DO46" s="7">
        <f t="shared" si="55"/>
        <v>41</v>
      </c>
      <c r="DP46" s="6">
        <f t="shared" si="80"/>
        <v>978.80370106226951</v>
      </c>
      <c r="DQ46" s="6">
        <f t="shared" si="81"/>
        <v>5.498178685759135</v>
      </c>
      <c r="DR46" s="6">
        <f t="shared" si="43"/>
        <v>15.698120251971341</v>
      </c>
      <c r="DS46" s="6">
        <f t="shared" si="82"/>
        <v>0.2199271474303654</v>
      </c>
      <c r="DT46" s="6">
        <f t="shared" si="45"/>
        <v>5.6084207455817232</v>
      </c>
      <c r="DU46" s="6">
        <v>1000</v>
      </c>
    </row>
    <row r="47" spans="1:132">
      <c r="A47" s="7">
        <f t="shared" si="46"/>
        <v>42</v>
      </c>
      <c r="B47" s="6">
        <f t="shared" si="61"/>
        <v>41.779889859092037</v>
      </c>
      <c r="C47" s="6">
        <f t="shared" si="62"/>
        <v>68.98779053689799</v>
      </c>
      <c r="D47" s="6">
        <f t="shared" si="47"/>
        <v>889.23231960400983</v>
      </c>
      <c r="E47" s="6">
        <f t="shared" si="2"/>
        <v>3.4493895268448997</v>
      </c>
      <c r="F47" s="6">
        <f t="shared" si="3"/>
        <v>5.7205891604933576</v>
      </c>
      <c r="G47" s="6">
        <f t="shared" si="4"/>
        <v>3.4345891604933576</v>
      </c>
      <c r="H47" s="6">
        <f t="shared" si="56"/>
        <v>4.6227999999999998</v>
      </c>
      <c r="I47" s="6">
        <f t="shared" si="5"/>
        <v>2.3367999999999998</v>
      </c>
      <c r="J47" s="6">
        <v>1000</v>
      </c>
      <c r="Q47" s="7">
        <f t="shared" si="48"/>
        <v>42</v>
      </c>
      <c r="R47" s="6">
        <f t="shared" si="63"/>
        <v>894.96906393553729</v>
      </c>
      <c r="S47" s="6">
        <f t="shared" si="64"/>
        <v>39.284505575989328</v>
      </c>
      <c r="T47" s="6">
        <f t="shared" si="8"/>
        <v>65.746430488473109</v>
      </c>
      <c r="U47" s="6">
        <f t="shared" si="65"/>
        <v>1.9642252787994665</v>
      </c>
      <c r="V47" s="6">
        <f t="shared" si="10"/>
        <v>5.7205891604933576</v>
      </c>
      <c r="W47" s="6">
        <v>1000</v>
      </c>
      <c r="AF47" s="7">
        <f t="shared" si="49"/>
        <v>42</v>
      </c>
      <c r="AG47" s="6">
        <f t="shared" si="57"/>
        <v>628.4199817243275</v>
      </c>
      <c r="AH47" s="6">
        <f t="shared" si="58"/>
        <v>101.99511417884526</v>
      </c>
      <c r="AI47" s="6">
        <f t="shared" si="13"/>
        <v>269.58490409682713</v>
      </c>
      <c r="AJ47" s="6">
        <f t="shared" si="66"/>
        <v>5.0997557089422632</v>
      </c>
      <c r="AK47" s="6">
        <f t="shared" si="15"/>
        <v>5.7205891604933576</v>
      </c>
      <c r="AL47" s="6">
        <v>1000</v>
      </c>
      <c r="AT47" s="7">
        <f t="shared" si="50"/>
        <v>42</v>
      </c>
      <c r="AU47" s="6">
        <f t="shared" si="67"/>
        <v>89.424221139576332</v>
      </c>
      <c r="AV47" s="6">
        <f t="shared" si="68"/>
        <v>63.994274802221298</v>
      </c>
      <c r="AW47" s="6">
        <f t="shared" si="18"/>
        <v>846.58150405820231</v>
      </c>
      <c r="AX47" s="6">
        <f t="shared" si="69"/>
        <v>2.4957767172866308</v>
      </c>
      <c r="AY47" s="6">
        <f t="shared" si="20"/>
        <v>5.7205891604933576</v>
      </c>
      <c r="AZ47" s="6">
        <v>1000</v>
      </c>
      <c r="BH47" s="7">
        <f t="shared" si="51"/>
        <v>42</v>
      </c>
      <c r="BI47" s="6">
        <f t="shared" si="70"/>
        <v>172.54686028475777</v>
      </c>
      <c r="BJ47" s="6">
        <f t="shared" si="71"/>
        <v>179.70832359530365</v>
      </c>
      <c r="BK47" s="6">
        <f t="shared" si="23"/>
        <v>647.74481611993895</v>
      </c>
      <c r="BL47" s="6">
        <f t="shared" si="72"/>
        <v>8.985416179765183</v>
      </c>
      <c r="BM47" s="6">
        <f t="shared" si="25"/>
        <v>5.7205891604933576</v>
      </c>
      <c r="BN47" s="6">
        <v>1000</v>
      </c>
      <c r="BV47" s="7">
        <f t="shared" si="52"/>
        <v>42</v>
      </c>
      <c r="BW47" s="6">
        <f t="shared" si="59"/>
        <v>135.5015845850287</v>
      </c>
      <c r="BX47" s="6">
        <f t="shared" si="60"/>
        <v>128.78779808298412</v>
      </c>
      <c r="BY47" s="6">
        <f t="shared" si="28"/>
        <v>735.71061733198712</v>
      </c>
      <c r="BZ47" s="6">
        <f t="shared" si="73"/>
        <v>6.4393899041492064</v>
      </c>
      <c r="CA47" s="6">
        <f t="shared" si="30"/>
        <v>5.7205891604933576</v>
      </c>
      <c r="CB47" s="6">
        <v>1000</v>
      </c>
      <c r="CK47" s="7">
        <f t="shared" si="53"/>
        <v>42</v>
      </c>
      <c r="CL47" s="6">
        <f t="shared" si="74"/>
        <v>977.71767366043275</v>
      </c>
      <c r="CM47" s="6">
        <f t="shared" si="75"/>
        <v>5.7397973790336865</v>
      </c>
      <c r="CN47" s="6">
        <f t="shared" si="33"/>
        <v>16.542528960533776</v>
      </c>
      <c r="CO47" s="6">
        <f t="shared" si="76"/>
        <v>0.28698986895168432</v>
      </c>
      <c r="CP47" s="6">
        <f t="shared" si="35"/>
        <v>5.7205891604933576</v>
      </c>
      <c r="CQ47" s="6">
        <v>1000</v>
      </c>
      <c r="DA47" s="7">
        <f t="shared" si="54"/>
        <v>42</v>
      </c>
      <c r="DB47" s="6">
        <f t="shared" si="77"/>
        <v>977.75437324464588</v>
      </c>
      <c r="DC47" s="6">
        <f t="shared" si="78"/>
        <v>5.7227797005188474</v>
      </c>
      <c r="DD47" s="6">
        <f t="shared" si="38"/>
        <v>16.522847054835211</v>
      </c>
      <c r="DE47" s="6">
        <f t="shared" si="79"/>
        <v>0.22891118802075391</v>
      </c>
      <c r="DF47" s="6">
        <f t="shared" si="40"/>
        <v>5.7205891604933576</v>
      </c>
      <c r="DG47" s="6">
        <v>1000</v>
      </c>
      <c r="DO47" s="7">
        <f t="shared" si="55"/>
        <v>42</v>
      </c>
      <c r="DP47" s="6">
        <f t="shared" si="80"/>
        <v>977.75437324464588</v>
      </c>
      <c r="DQ47" s="6">
        <f t="shared" si="81"/>
        <v>5.7227797005188474</v>
      </c>
      <c r="DR47" s="6">
        <f t="shared" si="43"/>
        <v>16.522847054835211</v>
      </c>
      <c r="DS47" s="6">
        <f t="shared" si="82"/>
        <v>0.22891118802075391</v>
      </c>
      <c r="DT47" s="6">
        <f t="shared" si="45"/>
        <v>5.7205891604933576</v>
      </c>
      <c r="DU47" s="6">
        <v>1000</v>
      </c>
    </row>
    <row r="48" spans="1:132">
      <c r="A48" s="7">
        <f t="shared" si="46"/>
        <v>43</v>
      </c>
      <c r="B48" s="6">
        <f t="shared" si="61"/>
        <v>40.33729612022632</v>
      </c>
      <c r="C48" s="6">
        <f t="shared" si="62"/>
        <v>60.082215695229017</v>
      </c>
      <c r="D48" s="6">
        <f t="shared" si="47"/>
        <v>899.58048818454449</v>
      </c>
      <c r="E48" s="6">
        <f t="shared" si="2"/>
        <v>3.0041107847614512</v>
      </c>
      <c r="F48" s="6">
        <f t="shared" si="3"/>
        <v>5.8350009437032249</v>
      </c>
      <c r="G48" s="6">
        <f t="shared" si="4"/>
        <v>3.5490009437032248</v>
      </c>
      <c r="H48" s="6">
        <f t="shared" si="56"/>
        <v>4.6736000000000004</v>
      </c>
      <c r="I48" s="6">
        <f t="shared" si="5"/>
        <v>2.3876000000000004</v>
      </c>
      <c r="J48" s="6">
        <v>1000</v>
      </c>
      <c r="Q48" s="7">
        <f t="shared" si="48"/>
        <v>43</v>
      </c>
      <c r="R48" s="6">
        <f t="shared" si="63"/>
        <v>886.17066123721054</v>
      </c>
      <c r="S48" s="6">
        <f t="shared" si="64"/>
        <v>42.190232437917651</v>
      </c>
      <c r="T48" s="6">
        <f t="shared" si="8"/>
        <v>71.639106324871506</v>
      </c>
      <c r="U48" s="6">
        <f t="shared" si="65"/>
        <v>2.1095116218958827</v>
      </c>
      <c r="V48" s="6">
        <f t="shared" si="10"/>
        <v>5.8350009437032249</v>
      </c>
      <c r="W48" s="6">
        <v>1000</v>
      </c>
      <c r="AF48" s="7">
        <f t="shared" si="49"/>
        <v>43</v>
      </c>
      <c r="AG48" s="6">
        <f t="shared" ref="AG48:AG79" si="83">AG47-((AG47/AO$3)*(AP$6*AH47))</f>
        <v>612.37999979533834</v>
      </c>
      <c r="AH48" s="6">
        <f t="shared" ref="AH48:AH79" si="84">AH47+(AG47/AO$3)*(AP$6*AH47)-(AH47*AO$7)</f>
        <v>102.73582898100761</v>
      </c>
      <c r="AI48" s="6">
        <f t="shared" si="13"/>
        <v>284.88417122365394</v>
      </c>
      <c r="AJ48" s="6">
        <f t="shared" si="66"/>
        <v>5.1367914490503814</v>
      </c>
      <c r="AK48" s="6">
        <f t="shared" si="15"/>
        <v>5.8350009437032249</v>
      </c>
      <c r="AL48" s="6">
        <v>1000</v>
      </c>
      <c r="AT48" s="7">
        <f t="shared" si="50"/>
        <v>43</v>
      </c>
      <c r="AU48" s="6">
        <f t="shared" si="67"/>
        <v>88.094966955451156</v>
      </c>
      <c r="AV48" s="6">
        <f t="shared" si="68"/>
        <v>55.72438776601328</v>
      </c>
      <c r="AW48" s="6">
        <f t="shared" si="18"/>
        <v>856.18064527853551</v>
      </c>
      <c r="AX48" s="6">
        <f t="shared" si="69"/>
        <v>2.1732511228745177</v>
      </c>
      <c r="AY48" s="6">
        <f t="shared" si="20"/>
        <v>5.8350009437032249</v>
      </c>
      <c r="AZ48" s="6">
        <v>1000</v>
      </c>
      <c r="BH48" s="7">
        <f t="shared" si="51"/>
        <v>43</v>
      </c>
      <c r="BI48" s="6">
        <f t="shared" si="70"/>
        <v>160.44159328643076</v>
      </c>
      <c r="BJ48" s="6">
        <f t="shared" si="71"/>
        <v>164.85734205433511</v>
      </c>
      <c r="BK48" s="6">
        <f t="shared" si="23"/>
        <v>674.70106465923448</v>
      </c>
      <c r="BL48" s="6">
        <f t="shared" si="72"/>
        <v>8.2428671027167564</v>
      </c>
      <c r="BM48" s="6">
        <f t="shared" si="25"/>
        <v>5.8350009437032249</v>
      </c>
      <c r="BN48" s="6">
        <v>1000</v>
      </c>
      <c r="BV48" s="7">
        <f t="shared" si="52"/>
        <v>43</v>
      </c>
      <c r="BW48" s="6">
        <f t="shared" ref="BW48:BW79" si="85">BW47-(((BW47-CE$4)/(CE$3-CE$4))*(CF$6*BX47))</f>
        <v>128.68890112253638</v>
      </c>
      <c r="BX48" s="6">
        <f t="shared" ref="BX48:BX79" si="86">BX47+((BW47-CE$4)/(CE$3-CE$4))*(CF$6*BX47)-(BX47*CE$7)</f>
        <v>116.28231183302883</v>
      </c>
      <c r="BY48" s="6">
        <f t="shared" si="28"/>
        <v>755.02878704443469</v>
      </c>
      <c r="BZ48" s="6">
        <f t="shared" si="73"/>
        <v>5.8141155916514418</v>
      </c>
      <c r="CA48" s="6">
        <f t="shared" si="30"/>
        <v>5.8350009437032249</v>
      </c>
      <c r="CB48" s="6">
        <v>1000</v>
      </c>
      <c r="CK48" s="7">
        <f t="shared" si="53"/>
        <v>43</v>
      </c>
      <c r="CL48" s="6">
        <f t="shared" si="74"/>
        <v>976.62225748281651</v>
      </c>
      <c r="CM48" s="6">
        <f t="shared" si="75"/>
        <v>5.9742439497949071</v>
      </c>
      <c r="CN48" s="6">
        <f t="shared" si="33"/>
        <v>17.40349856738883</v>
      </c>
      <c r="CO48" s="6">
        <f t="shared" si="76"/>
        <v>0.29871219748974537</v>
      </c>
      <c r="CP48" s="6">
        <f t="shared" si="35"/>
        <v>5.8350009437032249</v>
      </c>
      <c r="CQ48" s="6">
        <v>1000</v>
      </c>
      <c r="DA48" s="7">
        <f t="shared" si="54"/>
        <v>43</v>
      </c>
      <c r="DB48" s="6">
        <f t="shared" si="77"/>
        <v>976.66341422527489</v>
      </c>
      <c r="DC48" s="6">
        <f t="shared" si="78"/>
        <v>5.9553217648119894</v>
      </c>
      <c r="DD48" s="6">
        <f t="shared" si="38"/>
        <v>17.381264009913039</v>
      </c>
      <c r="DE48" s="6">
        <f t="shared" si="79"/>
        <v>0.23821287059247959</v>
      </c>
      <c r="DF48" s="6">
        <f t="shared" si="40"/>
        <v>5.8350009437032249</v>
      </c>
      <c r="DG48" s="6">
        <v>1000</v>
      </c>
      <c r="DO48" s="7">
        <f t="shared" si="55"/>
        <v>43</v>
      </c>
      <c r="DP48" s="6">
        <f t="shared" si="80"/>
        <v>976.66341422527489</v>
      </c>
      <c r="DQ48" s="6">
        <f t="shared" si="81"/>
        <v>5.9553217648119894</v>
      </c>
      <c r="DR48" s="6">
        <f t="shared" si="43"/>
        <v>17.381264009913039</v>
      </c>
      <c r="DS48" s="6">
        <f t="shared" si="82"/>
        <v>0.23821287059247959</v>
      </c>
      <c r="DT48" s="6">
        <f t="shared" si="45"/>
        <v>5.8350009437032249</v>
      </c>
      <c r="DU48" s="6">
        <v>1000</v>
      </c>
    </row>
    <row r="49" spans="1:125">
      <c r="A49" s="7">
        <f t="shared" si="46"/>
        <v>44</v>
      </c>
      <c r="B49" s="6">
        <f t="shared" si="61"/>
        <v>39.12430606714436</v>
      </c>
      <c r="C49" s="6">
        <f t="shared" si="62"/>
        <v>52.282873394026623</v>
      </c>
      <c r="D49" s="6">
        <f t="shared" si="47"/>
        <v>908.59282053882885</v>
      </c>
      <c r="E49" s="6">
        <f t="shared" si="2"/>
        <v>2.6141436697013312</v>
      </c>
      <c r="F49" s="6">
        <f t="shared" si="3"/>
        <v>5.9517009625772896</v>
      </c>
      <c r="G49" s="6">
        <f t="shared" si="4"/>
        <v>3.6657009625772896</v>
      </c>
      <c r="H49" s="6">
        <f t="shared" si="56"/>
        <v>4.7244000000000002</v>
      </c>
      <c r="I49" s="6">
        <f t="shared" si="5"/>
        <v>2.4384000000000001</v>
      </c>
      <c r="J49" s="6">
        <v>1000</v>
      </c>
      <c r="Q49" s="7">
        <f t="shared" si="48"/>
        <v>44</v>
      </c>
      <c r="R49" s="6">
        <f t="shared" si="63"/>
        <v>876.81436840005813</v>
      </c>
      <c r="S49" s="6">
        <f t="shared" si="64"/>
        <v>45.217990409382423</v>
      </c>
      <c r="T49" s="6">
        <f t="shared" si="8"/>
        <v>77.967641190559149</v>
      </c>
      <c r="U49" s="6">
        <f t="shared" si="65"/>
        <v>2.2608995204691213</v>
      </c>
      <c r="V49" s="6">
        <f t="shared" si="10"/>
        <v>5.9517009625772896</v>
      </c>
      <c r="W49" s="6">
        <v>1000</v>
      </c>
      <c r="AF49" s="7">
        <f t="shared" si="49"/>
        <v>44</v>
      </c>
      <c r="AG49" s="6">
        <f t="shared" si="83"/>
        <v>596.63591397692903</v>
      </c>
      <c r="AH49" s="6">
        <f t="shared" si="84"/>
        <v>103.06954045226573</v>
      </c>
      <c r="AI49" s="6">
        <f t="shared" si="13"/>
        <v>300.2945455708051</v>
      </c>
      <c r="AJ49" s="6">
        <f t="shared" si="66"/>
        <v>5.1534770226132869</v>
      </c>
      <c r="AK49" s="6">
        <f t="shared" si="15"/>
        <v>5.9517009625772896</v>
      </c>
      <c r="AL49" s="6">
        <v>1000</v>
      </c>
      <c r="AT49" s="7">
        <f t="shared" si="50"/>
        <v>44</v>
      </c>
      <c r="AU49" s="6">
        <f t="shared" si="67"/>
        <v>86.976516633765684</v>
      </c>
      <c r="AV49" s="6">
        <f t="shared" si="68"/>
        <v>48.484179922796763</v>
      </c>
      <c r="AW49" s="6">
        <f t="shared" si="18"/>
        <v>864.53930344343746</v>
      </c>
      <c r="AX49" s="6">
        <f t="shared" si="69"/>
        <v>1.8908830169890738</v>
      </c>
      <c r="AY49" s="6">
        <f t="shared" si="20"/>
        <v>5.9517009625772896</v>
      </c>
      <c r="AZ49" s="6">
        <v>1000</v>
      </c>
      <c r="BH49" s="7">
        <f t="shared" si="51"/>
        <v>44</v>
      </c>
      <c r="BI49" s="6">
        <f t="shared" si="70"/>
        <v>150.11577736708759</v>
      </c>
      <c r="BJ49" s="6">
        <f t="shared" si="71"/>
        <v>150.454556665528</v>
      </c>
      <c r="BK49" s="6">
        <f t="shared" si="23"/>
        <v>699.42966596738472</v>
      </c>
      <c r="BL49" s="6">
        <f t="shared" si="72"/>
        <v>7.5227278332764005</v>
      </c>
      <c r="BM49" s="6">
        <f t="shared" si="25"/>
        <v>5.9517009625772896</v>
      </c>
      <c r="BN49" s="6">
        <v>1000</v>
      </c>
      <c r="BV49" s="7">
        <f t="shared" si="52"/>
        <v>44</v>
      </c>
      <c r="BW49" s="6">
        <f t="shared" si="85"/>
        <v>122.84700448328269</v>
      </c>
      <c r="BX49" s="6">
        <f t="shared" si="86"/>
        <v>104.68186169732817</v>
      </c>
      <c r="BY49" s="6">
        <f t="shared" si="28"/>
        <v>772.47113381938902</v>
      </c>
      <c r="BZ49" s="6">
        <f t="shared" si="73"/>
        <v>5.2340930848664087</v>
      </c>
      <c r="CA49" s="6">
        <f t="shared" si="30"/>
        <v>5.9517009625772896</v>
      </c>
      <c r="CB49" s="6">
        <v>1000</v>
      </c>
      <c r="CK49" s="7">
        <f t="shared" si="53"/>
        <v>44</v>
      </c>
      <c r="CL49" s="6">
        <f t="shared" si="74"/>
        <v>975.48337557637467</v>
      </c>
      <c r="CM49" s="6">
        <f t="shared" si="75"/>
        <v>6.2169892637674566</v>
      </c>
      <c r="CN49" s="6">
        <f t="shared" si="33"/>
        <v>18.299635159858067</v>
      </c>
      <c r="CO49" s="6">
        <f t="shared" si="76"/>
        <v>0.31084946318837287</v>
      </c>
      <c r="CP49" s="6">
        <f t="shared" si="35"/>
        <v>5.9517009625772896</v>
      </c>
      <c r="CQ49" s="6">
        <v>1000</v>
      </c>
      <c r="DA49" s="7">
        <f t="shared" si="54"/>
        <v>44</v>
      </c>
      <c r="DB49" s="6">
        <f t="shared" si="77"/>
        <v>975.52945967745484</v>
      </c>
      <c r="DC49" s="6">
        <f t="shared" si="78"/>
        <v>6.1959780479102111</v>
      </c>
      <c r="DD49" s="6">
        <f t="shared" si="38"/>
        <v>18.274562274634839</v>
      </c>
      <c r="DE49" s="6">
        <f t="shared" si="79"/>
        <v>0.24783912191640844</v>
      </c>
      <c r="DF49" s="6">
        <f t="shared" si="40"/>
        <v>5.9517009625772896</v>
      </c>
      <c r="DG49" s="6">
        <v>1000</v>
      </c>
      <c r="DO49" s="7">
        <f t="shared" si="55"/>
        <v>44</v>
      </c>
      <c r="DP49" s="6">
        <f t="shared" si="80"/>
        <v>975.52945967745484</v>
      </c>
      <c r="DQ49" s="6">
        <f t="shared" si="81"/>
        <v>6.1959780479102111</v>
      </c>
      <c r="DR49" s="6">
        <f t="shared" si="43"/>
        <v>18.274562274634839</v>
      </c>
      <c r="DS49" s="6">
        <f t="shared" si="82"/>
        <v>0.24783912191640844</v>
      </c>
      <c r="DT49" s="6">
        <f t="shared" si="45"/>
        <v>5.9517009625772896</v>
      </c>
      <c r="DU49" s="6">
        <v>1000</v>
      </c>
    </row>
    <row r="50" spans="1:125">
      <c r="A50" s="7">
        <f t="shared" si="46"/>
        <v>45</v>
      </c>
      <c r="B50" s="6">
        <f t="shared" si="61"/>
        <v>38.100516707415807</v>
      </c>
      <c r="C50" s="6">
        <f t="shared" si="62"/>
        <v>45.464231744651187</v>
      </c>
      <c r="D50" s="6">
        <f t="shared" si="47"/>
        <v>916.43525154793281</v>
      </c>
      <c r="E50" s="6">
        <f t="shared" si="2"/>
        <v>2.2732115872325593</v>
      </c>
      <c r="F50" s="6">
        <f t="shared" si="3"/>
        <v>6.0707349818288359</v>
      </c>
      <c r="G50" s="6">
        <f t="shared" si="4"/>
        <v>3.7847349818288358</v>
      </c>
      <c r="H50" s="6">
        <f t="shared" si="56"/>
        <v>4.7751999999999999</v>
      </c>
      <c r="I50" s="6">
        <f t="shared" si="5"/>
        <v>2.4891999999999999</v>
      </c>
      <c r="J50" s="6">
        <v>1000</v>
      </c>
      <c r="Q50" s="7">
        <f t="shared" si="48"/>
        <v>45</v>
      </c>
      <c r="R50" s="6">
        <f t="shared" si="63"/>
        <v>866.89250060698441</v>
      </c>
      <c r="S50" s="6">
        <f t="shared" si="64"/>
        <v>48.357159641048767</v>
      </c>
      <c r="T50" s="6">
        <f t="shared" si="8"/>
        <v>84.750339751966507</v>
      </c>
      <c r="U50" s="6">
        <f t="shared" si="65"/>
        <v>2.4178579820524386</v>
      </c>
      <c r="V50" s="6">
        <f t="shared" si="10"/>
        <v>6.0707349818288359</v>
      </c>
      <c r="W50" s="6">
        <v>1000</v>
      </c>
      <c r="AF50" s="7">
        <f t="shared" si="49"/>
        <v>45</v>
      </c>
      <c r="AG50" s="6">
        <f t="shared" si="83"/>
        <v>581.24677747269493</v>
      </c>
      <c r="AH50" s="6">
        <f t="shared" si="84"/>
        <v>102.99824588866001</v>
      </c>
      <c r="AI50" s="6">
        <f t="shared" si="13"/>
        <v>315.75497663864496</v>
      </c>
      <c r="AJ50" s="6">
        <f t="shared" si="66"/>
        <v>5.1499122944330011</v>
      </c>
      <c r="AK50" s="6">
        <f t="shared" si="15"/>
        <v>6.0707349818288359</v>
      </c>
      <c r="AL50" s="6">
        <v>1000</v>
      </c>
      <c r="AT50" s="7">
        <f t="shared" si="50"/>
        <v>45</v>
      </c>
      <c r="AU50" s="6">
        <f t="shared" si="67"/>
        <v>86.031955998681497</v>
      </c>
      <c r="AV50" s="6">
        <f t="shared" si="68"/>
        <v>42.156113569461439</v>
      </c>
      <c r="AW50" s="6">
        <f t="shared" si="18"/>
        <v>871.81193043185692</v>
      </c>
      <c r="AX50" s="6">
        <f t="shared" si="69"/>
        <v>1.6440884292089961</v>
      </c>
      <c r="AY50" s="6">
        <f t="shared" si="20"/>
        <v>6.0707349818288359</v>
      </c>
      <c r="AZ50" s="6">
        <v>1000</v>
      </c>
      <c r="BH50" s="7">
        <f t="shared" si="51"/>
        <v>45</v>
      </c>
      <c r="BI50" s="6">
        <f t="shared" si="70"/>
        <v>141.2985750992359</v>
      </c>
      <c r="BJ50" s="6">
        <f t="shared" si="71"/>
        <v>136.7035754335505</v>
      </c>
      <c r="BK50" s="6">
        <f t="shared" si="23"/>
        <v>721.99784946721388</v>
      </c>
      <c r="BL50" s="6">
        <f t="shared" si="72"/>
        <v>6.8351787716775254</v>
      </c>
      <c r="BM50" s="6">
        <f t="shared" si="25"/>
        <v>6.0707349818288359</v>
      </c>
      <c r="BN50" s="6">
        <v>1000</v>
      </c>
      <c r="BV50" s="7">
        <f t="shared" si="52"/>
        <v>45</v>
      </c>
      <c r="BW50" s="6">
        <f t="shared" si="85"/>
        <v>117.82664139823012</v>
      </c>
      <c r="BX50" s="6">
        <f t="shared" si="86"/>
        <v>93.999945527781506</v>
      </c>
      <c r="BY50" s="6">
        <f t="shared" si="28"/>
        <v>788.17341307398829</v>
      </c>
      <c r="BZ50" s="6">
        <f t="shared" si="73"/>
        <v>4.6999972763890758</v>
      </c>
      <c r="CA50" s="6">
        <f t="shared" si="30"/>
        <v>6.0707349818288359</v>
      </c>
      <c r="CB50" s="6">
        <v>1000</v>
      </c>
      <c r="CK50" s="7">
        <f t="shared" si="53"/>
        <v>45</v>
      </c>
      <c r="CL50" s="6">
        <f t="shared" si="74"/>
        <v>974.2996007152899</v>
      </c>
      <c r="CM50" s="6">
        <f t="shared" si="75"/>
        <v>6.4682157352871048</v>
      </c>
      <c r="CN50" s="6">
        <f t="shared" si="33"/>
        <v>19.232183549423183</v>
      </c>
      <c r="CO50" s="6">
        <f t="shared" si="76"/>
        <v>0.32341078676435525</v>
      </c>
      <c r="CP50" s="6">
        <f t="shared" si="35"/>
        <v>6.0707349818288359</v>
      </c>
      <c r="CQ50" s="6">
        <v>1000</v>
      </c>
      <c r="DA50" s="7">
        <f t="shared" si="54"/>
        <v>45</v>
      </c>
      <c r="DB50" s="6">
        <f t="shared" si="77"/>
        <v>974.35112538673104</v>
      </c>
      <c r="DC50" s="6">
        <f t="shared" si="78"/>
        <v>6.4449156314474543</v>
      </c>
      <c r="DD50" s="6">
        <f t="shared" si="38"/>
        <v>19.203958981821369</v>
      </c>
      <c r="DE50" s="6">
        <f t="shared" si="79"/>
        <v>0.25779662525789815</v>
      </c>
      <c r="DF50" s="6">
        <f t="shared" si="40"/>
        <v>6.0707349818288359</v>
      </c>
      <c r="DG50" s="6">
        <v>1000</v>
      </c>
      <c r="DO50" s="7">
        <f t="shared" si="55"/>
        <v>45</v>
      </c>
      <c r="DP50" s="6">
        <f t="shared" si="80"/>
        <v>974.35112538673104</v>
      </c>
      <c r="DQ50" s="6">
        <f t="shared" si="81"/>
        <v>6.4449156314474543</v>
      </c>
      <c r="DR50" s="6">
        <f t="shared" si="43"/>
        <v>19.203958981821369</v>
      </c>
      <c r="DS50" s="6">
        <f t="shared" si="82"/>
        <v>0.25779662525789815</v>
      </c>
      <c r="DT50" s="6">
        <f t="shared" si="45"/>
        <v>6.0707349818288359</v>
      </c>
      <c r="DU50" s="6">
        <v>1000</v>
      </c>
    </row>
    <row r="51" spans="1:125">
      <c r="A51" s="7">
        <f t="shared" si="46"/>
        <v>46</v>
      </c>
      <c r="B51" s="6">
        <f t="shared" si="61"/>
        <v>37.233544374494429</v>
      </c>
      <c r="C51" s="6">
        <f t="shared" si="62"/>
        <v>39.511569315874887</v>
      </c>
      <c r="D51" s="6">
        <f t="shared" si="47"/>
        <v>923.25488630963048</v>
      </c>
      <c r="E51" s="6">
        <f t="shared" si="2"/>
        <v>1.9755784657937445</v>
      </c>
      <c r="F51" s="6">
        <f t="shared" si="3"/>
        <v>6.1921496814654127</v>
      </c>
      <c r="G51" s="6">
        <f t="shared" si="4"/>
        <v>3.9061496814654126</v>
      </c>
      <c r="H51" s="6">
        <f t="shared" si="56"/>
        <v>4.8260000000000005</v>
      </c>
      <c r="I51" s="6">
        <f t="shared" si="5"/>
        <v>2.5400000000000005</v>
      </c>
      <c r="J51" s="6">
        <v>1000</v>
      </c>
      <c r="Q51" s="7">
        <f t="shared" si="48"/>
        <v>46</v>
      </c>
      <c r="R51" s="6">
        <f t="shared" si="63"/>
        <v>856.40189524074822</v>
      </c>
      <c r="S51" s="6">
        <f t="shared" si="64"/>
        <v>51.594191061127667</v>
      </c>
      <c r="T51" s="6">
        <f t="shared" si="8"/>
        <v>92.003913698123824</v>
      </c>
      <c r="U51" s="6">
        <f t="shared" si="65"/>
        <v>2.5797095530563836</v>
      </c>
      <c r="V51" s="6">
        <f t="shared" si="10"/>
        <v>6.1921496814654127</v>
      </c>
      <c r="W51" s="6">
        <v>1000</v>
      </c>
      <c r="AF51" s="7">
        <f t="shared" si="49"/>
        <v>46</v>
      </c>
      <c r="AG51" s="6">
        <f t="shared" si="83"/>
        <v>566.26494601420552</v>
      </c>
      <c r="AH51" s="6">
        <f t="shared" si="84"/>
        <v>102.53034046385046</v>
      </c>
      <c r="AI51" s="6">
        <f t="shared" si="13"/>
        <v>331.20471352194397</v>
      </c>
      <c r="AJ51" s="6">
        <f t="shared" si="66"/>
        <v>5.1265170231925232</v>
      </c>
      <c r="AK51" s="6">
        <f t="shared" si="15"/>
        <v>6.1921496814654127</v>
      </c>
      <c r="AL51" s="6">
        <v>1000</v>
      </c>
      <c r="AT51" s="7">
        <f t="shared" si="50"/>
        <v>46</v>
      </c>
      <c r="AU51" s="6">
        <f t="shared" si="67"/>
        <v>85.231657142406334</v>
      </c>
      <c r="AV51" s="6">
        <f t="shared" si="68"/>
        <v>36.632995390317383</v>
      </c>
      <c r="AW51" s="6">
        <f t="shared" si="18"/>
        <v>878.13534746727612</v>
      </c>
      <c r="AX51" s="6">
        <f t="shared" si="69"/>
        <v>1.4286868202223779</v>
      </c>
      <c r="AY51" s="6">
        <f t="shared" si="20"/>
        <v>6.1921496814654127</v>
      </c>
      <c r="AZ51" s="6">
        <v>1000</v>
      </c>
      <c r="BH51" s="7">
        <f t="shared" si="51"/>
        <v>46</v>
      </c>
      <c r="BI51" s="6">
        <f t="shared" si="70"/>
        <v>133.75778634678812</v>
      </c>
      <c r="BJ51" s="6">
        <f t="shared" si="71"/>
        <v>123.73882787096571</v>
      </c>
      <c r="BK51" s="6">
        <f t="shared" si="23"/>
        <v>742.50338578224648</v>
      </c>
      <c r="BL51" s="6">
        <f t="shared" si="72"/>
        <v>6.1869413935482855</v>
      </c>
      <c r="BM51" s="6">
        <f t="shared" si="25"/>
        <v>6.1921496814654127</v>
      </c>
      <c r="BN51" s="6">
        <v>1000</v>
      </c>
      <c r="BV51" s="7">
        <f t="shared" si="52"/>
        <v>46</v>
      </c>
      <c r="BW51" s="6">
        <f t="shared" si="85"/>
        <v>113.5027953816831</v>
      </c>
      <c r="BX51" s="6">
        <f t="shared" si="86"/>
        <v>84.223799715161306</v>
      </c>
      <c r="BY51" s="6">
        <f t="shared" si="28"/>
        <v>802.27340490315555</v>
      </c>
      <c r="BZ51" s="6">
        <f t="shared" si="73"/>
        <v>4.2111899857580655</v>
      </c>
      <c r="CA51" s="6">
        <f t="shared" si="30"/>
        <v>6.1921496814654127</v>
      </c>
      <c r="CB51" s="6">
        <v>1000</v>
      </c>
      <c r="CK51" s="7">
        <f t="shared" si="53"/>
        <v>46</v>
      </c>
      <c r="CL51" s="6">
        <f t="shared" si="74"/>
        <v>973.0694844974671</v>
      </c>
      <c r="CM51" s="6">
        <f t="shared" si="75"/>
        <v>6.7280995928168252</v>
      </c>
      <c r="CN51" s="6">
        <f t="shared" si="33"/>
        <v>20.202415909716247</v>
      </c>
      <c r="CO51" s="6">
        <f t="shared" si="76"/>
        <v>0.33640497964084126</v>
      </c>
      <c r="CP51" s="6">
        <f t="shared" si="35"/>
        <v>6.1921496814654127</v>
      </c>
      <c r="CQ51" s="6">
        <v>1000</v>
      </c>
      <c r="DA51" s="7">
        <f t="shared" si="54"/>
        <v>46</v>
      </c>
      <c r="DB51" s="6">
        <f t="shared" si="77"/>
        <v>973.12700928735751</v>
      </c>
      <c r="DC51" s="6">
        <f t="shared" si="78"/>
        <v>6.7022943861038273</v>
      </c>
      <c r="DD51" s="6">
        <f t="shared" si="38"/>
        <v>20.170696326538486</v>
      </c>
      <c r="DE51" s="6">
        <f t="shared" si="79"/>
        <v>0.26809177544415308</v>
      </c>
      <c r="DF51" s="6">
        <f t="shared" si="40"/>
        <v>6.1921496814654127</v>
      </c>
      <c r="DG51" s="6">
        <v>1000</v>
      </c>
      <c r="DO51" s="7">
        <f t="shared" si="55"/>
        <v>46</v>
      </c>
      <c r="DP51" s="6">
        <f t="shared" si="80"/>
        <v>973.12700928735751</v>
      </c>
      <c r="DQ51" s="6">
        <f t="shared" si="81"/>
        <v>6.7022943861038273</v>
      </c>
      <c r="DR51" s="6">
        <f t="shared" si="43"/>
        <v>20.170696326538486</v>
      </c>
      <c r="DS51" s="6">
        <f t="shared" si="82"/>
        <v>0.26809177544415308</v>
      </c>
      <c r="DT51" s="6">
        <f t="shared" si="45"/>
        <v>6.1921496814654127</v>
      </c>
      <c r="DU51" s="6">
        <v>1000</v>
      </c>
    </row>
    <row r="52" spans="1:125">
      <c r="A52" s="7">
        <f t="shared" si="46"/>
        <v>47</v>
      </c>
      <c r="B52" s="6">
        <f t="shared" si="61"/>
        <v>36.497230175581244</v>
      </c>
      <c r="C52" s="6">
        <f t="shared" si="62"/>
        <v>34.321148117406835</v>
      </c>
      <c r="D52" s="6">
        <f t="shared" si="47"/>
        <v>929.18162170701169</v>
      </c>
      <c r="E52" s="6">
        <f t="shared" si="2"/>
        <v>1.7160574058703419</v>
      </c>
      <c r="F52" s="6">
        <f t="shared" si="3"/>
        <v>6.3159926750947211</v>
      </c>
      <c r="G52" s="6">
        <f t="shared" si="4"/>
        <v>4.0299926750947215</v>
      </c>
      <c r="H52" s="6">
        <f t="shared" si="56"/>
        <v>4.8768000000000002</v>
      </c>
      <c r="I52" s="6">
        <f t="shared" si="5"/>
        <v>2.5908000000000002</v>
      </c>
      <c r="J52" s="6">
        <v>1000</v>
      </c>
      <c r="Q52" s="7">
        <f t="shared" si="48"/>
        <v>47</v>
      </c>
      <c r="R52" s="6">
        <f t="shared" si="63"/>
        <v>845.3444970905573</v>
      </c>
      <c r="S52" s="6">
        <f t="shared" si="64"/>
        <v>54.912460552149462</v>
      </c>
      <c r="T52" s="6">
        <f t="shared" si="8"/>
        <v>99.743042357292978</v>
      </c>
      <c r="U52" s="6">
        <f t="shared" si="65"/>
        <v>2.7456230276074733</v>
      </c>
      <c r="V52" s="6">
        <f t="shared" si="10"/>
        <v>6.3159926750947211</v>
      </c>
      <c r="W52" s="6">
        <v>1000</v>
      </c>
      <c r="AF52" s="7">
        <f t="shared" si="49"/>
        <v>47</v>
      </c>
      <c r="AG52" s="6">
        <f t="shared" si="83"/>
        <v>551.73558222351971</v>
      </c>
      <c r="AH52" s="6">
        <f t="shared" si="84"/>
        <v>101.68015318495868</v>
      </c>
      <c r="AI52" s="6">
        <f t="shared" si="13"/>
        <v>346.58426459152156</v>
      </c>
      <c r="AJ52" s="6">
        <f t="shared" si="66"/>
        <v>5.0840076592479342</v>
      </c>
      <c r="AK52" s="6">
        <f t="shared" si="15"/>
        <v>6.3159926750947211</v>
      </c>
      <c r="AL52" s="6">
        <v>1000</v>
      </c>
      <c r="AT52" s="7">
        <f t="shared" si="50"/>
        <v>47</v>
      </c>
      <c r="AU52" s="6">
        <f t="shared" si="67"/>
        <v>84.551656545098112</v>
      </c>
      <c r="AV52" s="6">
        <f t="shared" si="68"/>
        <v>31.818046679078005</v>
      </c>
      <c r="AW52" s="6">
        <f t="shared" si="18"/>
        <v>883.63029677582369</v>
      </c>
      <c r="AX52" s="6">
        <f t="shared" si="69"/>
        <v>1.2409038204840421</v>
      </c>
      <c r="AY52" s="6">
        <f t="shared" si="20"/>
        <v>6.3159926750947211</v>
      </c>
      <c r="AZ52" s="6">
        <v>1000</v>
      </c>
      <c r="BH52" s="7">
        <f t="shared" si="51"/>
        <v>47</v>
      </c>
      <c r="BI52" s="6">
        <f t="shared" si="70"/>
        <v>127.29642261960596</v>
      </c>
      <c r="BJ52" s="6">
        <f t="shared" si="71"/>
        <v>111.63936741750302</v>
      </c>
      <c r="BK52" s="6">
        <f t="shared" si="23"/>
        <v>761.06420996289137</v>
      </c>
      <c r="BL52" s="6">
        <f t="shared" si="72"/>
        <v>5.5819683708751517</v>
      </c>
      <c r="BM52" s="6">
        <f t="shared" si="25"/>
        <v>6.3159926750947211</v>
      </c>
      <c r="BN52" s="6">
        <v>1000</v>
      </c>
      <c r="BV52" s="7">
        <f t="shared" si="52"/>
        <v>47</v>
      </c>
      <c r="BW52" s="6">
        <f t="shared" si="85"/>
        <v>109.77080507629597</v>
      </c>
      <c r="BX52" s="6">
        <f t="shared" si="86"/>
        <v>75.322220063274244</v>
      </c>
      <c r="BY52" s="6">
        <f t="shared" si="28"/>
        <v>814.90697486042973</v>
      </c>
      <c r="BZ52" s="6">
        <f t="shared" si="73"/>
        <v>3.7661110031637124</v>
      </c>
      <c r="CA52" s="6">
        <f t="shared" si="30"/>
        <v>6.3159926750947211</v>
      </c>
      <c r="CB52" s="6">
        <v>1000</v>
      </c>
      <c r="CK52" s="7">
        <f t="shared" si="53"/>
        <v>47</v>
      </c>
      <c r="CL52" s="6">
        <f t="shared" si="74"/>
        <v>971.79155943392971</v>
      </c>
      <c r="CM52" s="6">
        <f t="shared" si="75"/>
        <v>6.9968097174316668</v>
      </c>
      <c r="CN52" s="6">
        <f t="shared" si="33"/>
        <v>21.211630848638769</v>
      </c>
      <c r="CO52" s="6">
        <f t="shared" si="76"/>
        <v>0.34984048587158334</v>
      </c>
      <c r="CP52" s="6">
        <f t="shared" si="35"/>
        <v>6.3159926750947211</v>
      </c>
      <c r="CQ52" s="6">
        <v>1000</v>
      </c>
      <c r="DA52" s="7">
        <f t="shared" si="54"/>
        <v>47</v>
      </c>
      <c r="DB52" s="6">
        <f t="shared" si="77"/>
        <v>971.85569374516422</v>
      </c>
      <c r="DC52" s="6">
        <f t="shared" si="78"/>
        <v>6.9682657703815698</v>
      </c>
      <c r="DD52" s="6">
        <f t="shared" si="38"/>
        <v>21.17604048445406</v>
      </c>
      <c r="DE52" s="6">
        <f t="shared" si="79"/>
        <v>0.27873063081526278</v>
      </c>
      <c r="DF52" s="6">
        <f t="shared" si="40"/>
        <v>6.3159926750947211</v>
      </c>
      <c r="DG52" s="6">
        <v>1000</v>
      </c>
      <c r="DO52" s="7">
        <f t="shared" si="55"/>
        <v>47</v>
      </c>
      <c r="DP52" s="6">
        <f t="shared" si="80"/>
        <v>971.85569374516422</v>
      </c>
      <c r="DQ52" s="6">
        <f t="shared" si="81"/>
        <v>6.9682657703815698</v>
      </c>
      <c r="DR52" s="6">
        <f t="shared" si="43"/>
        <v>21.17604048445406</v>
      </c>
      <c r="DS52" s="6">
        <f t="shared" si="82"/>
        <v>0.27873063081526278</v>
      </c>
      <c r="DT52" s="6">
        <f t="shared" si="45"/>
        <v>6.3159926750947211</v>
      </c>
      <c r="DU52" s="6">
        <v>1000</v>
      </c>
    </row>
    <row r="53" spans="1:125">
      <c r="A53" s="7">
        <f t="shared" si="46"/>
        <v>48</v>
      </c>
      <c r="B53" s="6">
        <f t="shared" si="61"/>
        <v>35.870289813853908</v>
      </c>
      <c r="C53" s="6">
        <f t="shared" si="62"/>
        <v>29.799916261523144</v>
      </c>
      <c r="D53" s="6">
        <f t="shared" si="47"/>
        <v>934.32979392462266</v>
      </c>
      <c r="E53" s="6">
        <f t="shared" si="2"/>
        <v>1.4899958130761572</v>
      </c>
      <c r="F53" s="6">
        <f t="shared" si="3"/>
        <v>6.4423125285966156</v>
      </c>
      <c r="G53" s="6">
        <f t="shared" si="4"/>
        <v>4.1563125285966152</v>
      </c>
      <c r="H53" s="6">
        <f t="shared" si="56"/>
        <v>4.9276</v>
      </c>
      <c r="I53" s="6">
        <f t="shared" si="5"/>
        <v>2.6415999999999999</v>
      </c>
      <c r="J53" s="6">
        <v>1000</v>
      </c>
      <c r="Q53" s="7">
        <f t="shared" si="48"/>
        <v>48</v>
      </c>
      <c r="R53" s="6">
        <f t="shared" si="63"/>
        <v>833.72789390000128</v>
      </c>
      <c r="S53" s="6">
        <f t="shared" si="64"/>
        <v>58.292194659883052</v>
      </c>
      <c r="T53" s="6">
        <f t="shared" si="8"/>
        <v>107.9799114401154</v>
      </c>
      <c r="U53" s="6">
        <f t="shared" si="65"/>
        <v>2.9146097329941529</v>
      </c>
      <c r="V53" s="6">
        <f t="shared" si="10"/>
        <v>6.4423125285966156</v>
      </c>
      <c r="W53" s="6">
        <v>1000</v>
      </c>
      <c r="AF53" s="7">
        <f t="shared" si="49"/>
        <v>48</v>
      </c>
      <c r="AG53" s="6">
        <f t="shared" si="83"/>
        <v>537.69640341519141</v>
      </c>
      <c r="AH53" s="6">
        <f t="shared" si="84"/>
        <v>100.46730901554317</v>
      </c>
      <c r="AI53" s="6">
        <f t="shared" si="13"/>
        <v>361.83628756926538</v>
      </c>
      <c r="AJ53" s="6">
        <f t="shared" si="66"/>
        <v>5.0233654507771588</v>
      </c>
      <c r="AK53" s="6">
        <f t="shared" si="15"/>
        <v>6.4423125285966156</v>
      </c>
      <c r="AL53" s="6">
        <v>1000</v>
      </c>
      <c r="AT53" s="7">
        <f t="shared" si="50"/>
        <v>48</v>
      </c>
      <c r="AU53" s="6">
        <f t="shared" si="67"/>
        <v>83.97243303572435</v>
      </c>
      <c r="AV53" s="6">
        <f t="shared" si="68"/>
        <v>27.62456318659007</v>
      </c>
      <c r="AW53" s="6">
        <f t="shared" si="18"/>
        <v>888.4030037776854</v>
      </c>
      <c r="AX53" s="6">
        <f t="shared" si="69"/>
        <v>1.0773579642770128</v>
      </c>
      <c r="AY53" s="6">
        <f t="shared" si="20"/>
        <v>6.4423125285966156</v>
      </c>
      <c r="AZ53" s="6">
        <v>1000</v>
      </c>
      <c r="BH53" s="7">
        <f t="shared" si="51"/>
        <v>48</v>
      </c>
      <c r="BI53" s="6">
        <f t="shared" si="70"/>
        <v>121.74847075038882</v>
      </c>
      <c r="BJ53" s="6">
        <f t="shared" si="71"/>
        <v>100.44141417409472</v>
      </c>
      <c r="BK53" s="6">
        <f t="shared" si="23"/>
        <v>777.81011507551682</v>
      </c>
      <c r="BL53" s="6">
        <f t="shared" si="72"/>
        <v>5.022070708704736</v>
      </c>
      <c r="BM53" s="6">
        <f t="shared" si="25"/>
        <v>6.4423125285966156</v>
      </c>
      <c r="BN53" s="6">
        <v>1000</v>
      </c>
      <c r="BV53" s="7">
        <f t="shared" si="52"/>
        <v>48</v>
      </c>
      <c r="BW53" s="6">
        <f t="shared" si="85"/>
        <v>106.54298677076342</v>
      </c>
      <c r="BX53" s="6">
        <f t="shared" si="86"/>
        <v>67.251705359315665</v>
      </c>
      <c r="BY53" s="6">
        <f t="shared" si="28"/>
        <v>826.20530786992083</v>
      </c>
      <c r="BZ53" s="6">
        <f t="shared" si="73"/>
        <v>3.3625852679657835</v>
      </c>
      <c r="CA53" s="6">
        <f t="shared" si="30"/>
        <v>6.4423125285966156</v>
      </c>
      <c r="CB53" s="6">
        <v>1000</v>
      </c>
      <c r="CK53" s="7">
        <f t="shared" si="53"/>
        <v>48</v>
      </c>
      <c r="CL53" s="6">
        <f t="shared" si="74"/>
        <v>970.4643412936482</v>
      </c>
      <c r="CM53" s="6">
        <f t="shared" si="75"/>
        <v>7.274506400098451</v>
      </c>
      <c r="CN53" s="6">
        <f t="shared" si="33"/>
        <v>22.261152306253521</v>
      </c>
      <c r="CO53" s="6">
        <f t="shared" si="76"/>
        <v>0.36372532000492258</v>
      </c>
      <c r="CP53" s="6">
        <f t="shared" si="35"/>
        <v>6.4423125285966156</v>
      </c>
      <c r="CQ53" s="6">
        <v>1000</v>
      </c>
      <c r="DA53" s="7">
        <f t="shared" si="54"/>
        <v>48</v>
      </c>
      <c r="DB53" s="6">
        <f t="shared" si="77"/>
        <v>970.53574809941983</v>
      </c>
      <c r="DC53" s="6">
        <f t="shared" si="78"/>
        <v>7.242971550568674</v>
      </c>
      <c r="DD53" s="6">
        <f t="shared" si="38"/>
        <v>22.221280350011295</v>
      </c>
      <c r="DE53" s="6">
        <f t="shared" si="79"/>
        <v>0.28971886202274699</v>
      </c>
      <c r="DF53" s="6">
        <f t="shared" si="40"/>
        <v>6.4423125285966156</v>
      </c>
      <c r="DG53" s="6">
        <v>1000</v>
      </c>
      <c r="DO53" s="7">
        <f t="shared" si="55"/>
        <v>48</v>
      </c>
      <c r="DP53" s="6">
        <f t="shared" si="80"/>
        <v>970.53574809941983</v>
      </c>
      <c r="DQ53" s="6">
        <f t="shared" si="81"/>
        <v>7.242971550568674</v>
      </c>
      <c r="DR53" s="6">
        <f t="shared" si="43"/>
        <v>22.221280350011295</v>
      </c>
      <c r="DS53" s="6">
        <f t="shared" si="82"/>
        <v>0.28971886202274699</v>
      </c>
      <c r="DT53" s="6">
        <f t="shared" si="45"/>
        <v>6.4423125285966156</v>
      </c>
      <c r="DU53" s="6">
        <v>1000</v>
      </c>
    </row>
    <row r="54" spans="1:125">
      <c r="A54" s="7">
        <f t="shared" si="46"/>
        <v>49</v>
      </c>
      <c r="B54" s="6">
        <f t="shared" si="61"/>
        <v>35.33528899667202</v>
      </c>
      <c r="C54" s="6">
        <f t="shared" si="62"/>
        <v>25.864929639476561</v>
      </c>
      <c r="D54" s="6">
        <f t="shared" si="47"/>
        <v>938.79978136385114</v>
      </c>
      <c r="E54" s="6">
        <f t="shared" si="2"/>
        <v>1.2932464819738281</v>
      </c>
      <c r="F54" s="6">
        <f t="shared" si="3"/>
        <v>6.571158779168548</v>
      </c>
      <c r="G54" s="6">
        <f t="shared" si="4"/>
        <v>4.2851587791685475</v>
      </c>
      <c r="H54" s="6">
        <f t="shared" si="56"/>
        <v>4.9784000000000006</v>
      </c>
      <c r="I54" s="6">
        <f t="shared" si="5"/>
        <v>2.6924000000000006</v>
      </c>
      <c r="J54" s="6">
        <v>1000</v>
      </c>
      <c r="Q54" s="7">
        <f t="shared" si="48"/>
        <v>49</v>
      </c>
      <c r="R54" s="6">
        <f t="shared" si="63"/>
        <v>821.5657746095626</v>
      </c>
      <c r="S54" s="6">
        <f t="shared" si="64"/>
        <v>61.710484751339337</v>
      </c>
      <c r="T54" s="6">
        <f t="shared" si="8"/>
        <v>116.72374063909785</v>
      </c>
      <c r="U54" s="6">
        <f t="shared" si="65"/>
        <v>3.0855242375669669</v>
      </c>
      <c r="V54" s="6">
        <f t="shared" si="10"/>
        <v>6.571158779168548</v>
      </c>
      <c r="W54" s="6">
        <v>1000</v>
      </c>
      <c r="AF54" s="7">
        <f t="shared" si="49"/>
        <v>49</v>
      </c>
      <c r="AG54" s="6">
        <f t="shared" si="83"/>
        <v>524.17765698915036</v>
      </c>
      <c r="AH54" s="6">
        <f t="shared" si="84"/>
        <v>98.91595908925278</v>
      </c>
      <c r="AI54" s="6">
        <f t="shared" si="13"/>
        <v>376.90638392159684</v>
      </c>
      <c r="AJ54" s="6">
        <f t="shared" si="66"/>
        <v>4.9457979544626394</v>
      </c>
      <c r="AK54" s="6">
        <f t="shared" si="15"/>
        <v>6.571158779168548</v>
      </c>
      <c r="AL54" s="6">
        <v>1000</v>
      </c>
      <c r="AT54" s="7">
        <f t="shared" si="50"/>
        <v>49</v>
      </c>
      <c r="AU54" s="6">
        <f t="shared" si="67"/>
        <v>83.477979072079691</v>
      </c>
      <c r="AV54" s="6">
        <f t="shared" si="68"/>
        <v>23.975332672246221</v>
      </c>
      <c r="AW54" s="6">
        <f t="shared" si="18"/>
        <v>892.54668825567387</v>
      </c>
      <c r="AX54" s="6">
        <f t="shared" si="69"/>
        <v>0.9350379742176026</v>
      </c>
      <c r="AY54" s="6">
        <f t="shared" si="20"/>
        <v>6.571158779168548</v>
      </c>
      <c r="AZ54" s="6">
        <v>1000</v>
      </c>
      <c r="BH54" s="7">
        <f t="shared" si="51"/>
        <v>49</v>
      </c>
      <c r="BI54" s="6">
        <f t="shared" si="70"/>
        <v>116.97454728239687</v>
      </c>
      <c r="BJ54" s="6">
        <f t="shared" si="71"/>
        <v>90.149125515972457</v>
      </c>
      <c r="BK54" s="6">
        <f t="shared" si="23"/>
        <v>792.87632720163106</v>
      </c>
      <c r="BL54" s="6">
        <f t="shared" si="72"/>
        <v>4.5074562757986234</v>
      </c>
      <c r="BM54" s="6">
        <f t="shared" si="25"/>
        <v>6.571158779168548</v>
      </c>
      <c r="BN54" s="6">
        <v>1000</v>
      </c>
      <c r="BV54" s="7">
        <f t="shared" si="52"/>
        <v>49</v>
      </c>
      <c r="BW54" s="6">
        <f t="shared" si="85"/>
        <v>103.74576250027349</v>
      </c>
      <c r="BX54" s="6">
        <f t="shared" si="86"/>
        <v>59.961173825908247</v>
      </c>
      <c r="BY54" s="6">
        <f t="shared" si="28"/>
        <v>836.29306367381821</v>
      </c>
      <c r="BZ54" s="6">
        <f t="shared" si="73"/>
        <v>2.9980586912954124</v>
      </c>
      <c r="CA54" s="6">
        <f t="shared" si="30"/>
        <v>6.571158779168548</v>
      </c>
      <c r="CB54" s="6">
        <v>1000</v>
      </c>
      <c r="CK54" s="7">
        <f t="shared" si="53"/>
        <v>49</v>
      </c>
      <c r="CL54" s="6">
        <f t="shared" si="74"/>
        <v>969.08633171701899</v>
      </c>
      <c r="CM54" s="6">
        <f t="shared" si="75"/>
        <v>7.561340016712867</v>
      </c>
      <c r="CN54" s="6">
        <f t="shared" si="33"/>
        <v>23.352328266268287</v>
      </c>
      <c r="CO54" s="6">
        <f t="shared" si="76"/>
        <v>0.37806700083564337</v>
      </c>
      <c r="CP54" s="6">
        <f t="shared" si="35"/>
        <v>6.571158779168548</v>
      </c>
      <c r="CQ54" s="6">
        <v>1000</v>
      </c>
      <c r="DA54" s="7">
        <f t="shared" si="54"/>
        <v>49</v>
      </c>
      <c r="DB54" s="6">
        <f t="shared" si="77"/>
        <v>969.1657314758379</v>
      </c>
      <c r="DC54" s="6">
        <f t="shared" si="78"/>
        <v>7.5265424415653355</v>
      </c>
      <c r="DD54" s="6">
        <f t="shared" si="38"/>
        <v>23.307726082596595</v>
      </c>
      <c r="DE54" s="6">
        <f t="shared" si="79"/>
        <v>0.30106169766261343</v>
      </c>
      <c r="DF54" s="6">
        <f t="shared" si="40"/>
        <v>6.571158779168548</v>
      </c>
      <c r="DG54" s="6">
        <v>1000</v>
      </c>
      <c r="DO54" s="7">
        <f t="shared" si="55"/>
        <v>49</v>
      </c>
      <c r="DP54" s="6">
        <f t="shared" si="80"/>
        <v>969.1657314758379</v>
      </c>
      <c r="DQ54" s="6">
        <f t="shared" si="81"/>
        <v>7.5265424415653355</v>
      </c>
      <c r="DR54" s="6">
        <f t="shared" si="43"/>
        <v>23.307726082596595</v>
      </c>
      <c r="DS54" s="6">
        <f t="shared" si="82"/>
        <v>0.30106169766261343</v>
      </c>
      <c r="DT54" s="6">
        <f t="shared" si="45"/>
        <v>6.571158779168548</v>
      </c>
      <c r="DU54" s="6">
        <v>1000</v>
      </c>
    </row>
    <row r="55" spans="1:125">
      <c r="A55" s="7">
        <f t="shared" si="46"/>
        <v>50</v>
      </c>
      <c r="B55" s="6">
        <f t="shared" si="61"/>
        <v>34.877859185015616</v>
      </c>
      <c r="C55" s="6">
        <f t="shared" si="62"/>
        <v>22.442620005211481</v>
      </c>
      <c r="D55" s="6">
        <f t="shared" si="47"/>
        <v>942.67952080977261</v>
      </c>
      <c r="E55" s="6">
        <f t="shared" si="2"/>
        <v>1.122131000260574</v>
      </c>
      <c r="F55" s="6">
        <f t="shared" si="3"/>
        <v>6.7025819547519188</v>
      </c>
      <c r="G55" s="6">
        <f t="shared" si="4"/>
        <v>4.4165819547519192</v>
      </c>
      <c r="H55" s="6">
        <f t="shared" si="56"/>
        <v>5.0292000000000003</v>
      </c>
      <c r="I55" s="6">
        <f t="shared" si="5"/>
        <v>2.7432000000000003</v>
      </c>
      <c r="J55" s="6">
        <v>1000</v>
      </c>
      <c r="Q55" s="7">
        <f t="shared" si="48"/>
        <v>50</v>
      </c>
      <c r="R55" s="6">
        <f t="shared" si="63"/>
        <v>808.87828156495152</v>
      </c>
      <c r="S55" s="6">
        <f t="shared" si="64"/>
        <v>65.141405083249467</v>
      </c>
      <c r="T55" s="6">
        <f t="shared" si="8"/>
        <v>125.98031335179876</v>
      </c>
      <c r="U55" s="6">
        <f t="shared" si="65"/>
        <v>3.2570702541624734</v>
      </c>
      <c r="V55" s="6">
        <f t="shared" si="10"/>
        <v>6.7025819547519188</v>
      </c>
      <c r="W55" s="6">
        <v>1000</v>
      </c>
      <c r="AF55" s="7">
        <f t="shared" si="49"/>
        <v>50</v>
      </c>
      <c r="AG55" s="6">
        <f t="shared" si="83"/>
        <v>511.20229771131272</v>
      </c>
      <c r="AH55" s="6">
        <f t="shared" si="84"/>
        <v>97.05392450370249</v>
      </c>
      <c r="AI55" s="6">
        <f t="shared" si="13"/>
        <v>391.74377778498479</v>
      </c>
      <c r="AJ55" s="6">
        <f t="shared" si="66"/>
        <v>4.8526962251851247</v>
      </c>
      <c r="AK55" s="6">
        <f t="shared" si="15"/>
        <v>6.7025819547519188</v>
      </c>
      <c r="AL55" s="6">
        <v>1000</v>
      </c>
      <c r="AT55" s="7">
        <f t="shared" si="50"/>
        <v>50</v>
      </c>
      <c r="AU55" s="6">
        <f t="shared" si="67"/>
        <v>83.055088826849129</v>
      </c>
      <c r="AV55" s="6">
        <f t="shared" si="68"/>
        <v>20.801923016639851</v>
      </c>
      <c r="AW55" s="6">
        <f t="shared" si="18"/>
        <v>896.1429881565108</v>
      </c>
      <c r="AX55" s="6">
        <f t="shared" si="69"/>
        <v>0.81127499764895417</v>
      </c>
      <c r="AY55" s="6">
        <f t="shared" si="20"/>
        <v>6.7025819547519188</v>
      </c>
      <c r="AZ55" s="6">
        <v>1000</v>
      </c>
      <c r="BH55" s="7">
        <f t="shared" si="51"/>
        <v>50</v>
      </c>
      <c r="BI55" s="6">
        <f t="shared" si="70"/>
        <v>112.85782082934122</v>
      </c>
      <c r="BJ55" s="6">
        <f t="shared" si="71"/>
        <v>80.74348314163224</v>
      </c>
      <c r="BK55" s="6">
        <f t="shared" si="23"/>
        <v>806.39869602902695</v>
      </c>
      <c r="BL55" s="6">
        <f t="shared" si="72"/>
        <v>4.037174157081612</v>
      </c>
      <c r="BM55" s="6">
        <f t="shared" si="25"/>
        <v>6.7025819547519188</v>
      </c>
      <c r="BN55" s="6">
        <v>1000</v>
      </c>
      <c r="BV55" s="7">
        <f t="shared" si="52"/>
        <v>50</v>
      </c>
      <c r="BW55" s="6">
        <f t="shared" si="85"/>
        <v>101.31725408926016</v>
      </c>
      <c r="BX55" s="6">
        <f t="shared" si="86"/>
        <v>53.395506163035336</v>
      </c>
      <c r="BY55" s="6">
        <f t="shared" si="28"/>
        <v>845.28723974770446</v>
      </c>
      <c r="BZ55" s="6">
        <f t="shared" si="73"/>
        <v>2.6697753081517668</v>
      </c>
      <c r="CA55" s="6">
        <f t="shared" si="30"/>
        <v>6.7025819547519188</v>
      </c>
      <c r="CB55" s="6">
        <v>1000</v>
      </c>
      <c r="CK55" s="7">
        <f t="shared" si="53"/>
        <v>50</v>
      </c>
      <c r="CL55" s="6">
        <f t="shared" si="74"/>
        <v>967.65602111077874</v>
      </c>
      <c r="CM55" s="6">
        <f t="shared" si="75"/>
        <v>7.8574496204461459</v>
      </c>
      <c r="CN55" s="6">
        <f t="shared" si="33"/>
        <v>24.486529268775218</v>
      </c>
      <c r="CO55" s="6">
        <f t="shared" si="76"/>
        <v>0.39287248102230732</v>
      </c>
      <c r="CP55" s="6">
        <f t="shared" si="35"/>
        <v>6.7025819547519188</v>
      </c>
      <c r="CQ55" s="6">
        <v>1000</v>
      </c>
      <c r="DA55" s="7">
        <f t="shared" si="54"/>
        <v>50</v>
      </c>
      <c r="DB55" s="6">
        <f t="shared" si="77"/>
        <v>967.74419588225192</v>
      </c>
      <c r="DC55" s="6">
        <f t="shared" si="78"/>
        <v>7.8190966689165649</v>
      </c>
      <c r="DD55" s="6">
        <f t="shared" si="38"/>
        <v>24.436707448831395</v>
      </c>
      <c r="DE55" s="6">
        <f t="shared" si="79"/>
        <v>0.31276386675666262</v>
      </c>
      <c r="DF55" s="6">
        <f t="shared" si="40"/>
        <v>6.7025819547519188</v>
      </c>
      <c r="DG55" s="6">
        <v>1000</v>
      </c>
      <c r="DO55" s="7">
        <f t="shared" si="55"/>
        <v>50</v>
      </c>
      <c r="DP55" s="6">
        <f t="shared" si="80"/>
        <v>967.74419588225192</v>
      </c>
      <c r="DQ55" s="6">
        <f t="shared" si="81"/>
        <v>7.8190966689165649</v>
      </c>
      <c r="DR55" s="6">
        <f t="shared" si="43"/>
        <v>24.436707448831395</v>
      </c>
      <c r="DS55" s="6">
        <f t="shared" si="82"/>
        <v>0.31276386675666262</v>
      </c>
      <c r="DT55" s="6">
        <f t="shared" si="45"/>
        <v>6.7025819547519188</v>
      </c>
      <c r="DU55" s="6">
        <v>1000</v>
      </c>
    </row>
    <row r="56" spans="1:125">
      <c r="A56" s="7">
        <f t="shared" si="46"/>
        <v>51</v>
      </c>
      <c r="B56" s="6">
        <f t="shared" si="61"/>
        <v>34.486092147836146</v>
      </c>
      <c r="C56" s="6">
        <f t="shared" si="62"/>
        <v>19.467994041609227</v>
      </c>
      <c r="D56" s="6">
        <f t="shared" si="47"/>
        <v>946.04591381055434</v>
      </c>
      <c r="E56" s="6">
        <f t="shared" si="2"/>
        <v>0.97339970208046145</v>
      </c>
      <c r="F56" s="6">
        <f t="shared" si="3"/>
        <v>6.8366335938469573</v>
      </c>
      <c r="G56" s="6">
        <f t="shared" si="4"/>
        <v>4.5506335938469569</v>
      </c>
      <c r="H56" s="6">
        <f t="shared" si="56"/>
        <v>5.08</v>
      </c>
      <c r="I56" s="6">
        <f t="shared" si="5"/>
        <v>2.794</v>
      </c>
      <c r="J56" s="6">
        <v>1000</v>
      </c>
      <c r="Q56" s="7">
        <f t="shared" si="48"/>
        <v>51</v>
      </c>
      <c r="R56" s="6">
        <f t="shared" si="63"/>
        <v>795.6922285613316</v>
      </c>
      <c r="S56" s="6">
        <f t="shared" si="64"/>
        <v>68.556247324381985</v>
      </c>
      <c r="T56" s="6">
        <f t="shared" si="8"/>
        <v>135.75152411428618</v>
      </c>
      <c r="U56" s="6">
        <f t="shared" si="65"/>
        <v>3.4278123662190993</v>
      </c>
      <c r="V56" s="6">
        <f t="shared" si="10"/>
        <v>6.8366335938469573</v>
      </c>
      <c r="W56" s="6">
        <v>1000</v>
      </c>
      <c r="AF56" s="7">
        <f t="shared" si="49"/>
        <v>51</v>
      </c>
      <c r="AG56" s="6">
        <f t="shared" si="83"/>
        <v>498.78633444599916</v>
      </c>
      <c r="AH56" s="6">
        <f t="shared" si="84"/>
        <v>94.911799093460687</v>
      </c>
      <c r="AI56" s="6">
        <f t="shared" si="13"/>
        <v>406.30186646054017</v>
      </c>
      <c r="AJ56" s="6">
        <f t="shared" si="66"/>
        <v>4.7455899546730347</v>
      </c>
      <c r="AK56" s="6">
        <f t="shared" si="15"/>
        <v>6.8366335938469573</v>
      </c>
      <c r="AL56" s="6">
        <v>1000</v>
      </c>
      <c r="AT56" s="7">
        <f t="shared" si="50"/>
        <v>51</v>
      </c>
      <c r="AU56" s="6">
        <f t="shared" si="67"/>
        <v>82.692807787289425</v>
      </c>
      <c r="AV56" s="6">
        <f t="shared" si="68"/>
        <v>18.043915603703571</v>
      </c>
      <c r="AW56" s="6">
        <f t="shared" si="18"/>
        <v>899.26327660900677</v>
      </c>
      <c r="AX56" s="6">
        <f t="shared" si="69"/>
        <v>0.70371270854443924</v>
      </c>
      <c r="AY56" s="6">
        <f t="shared" si="20"/>
        <v>6.8366335938469573</v>
      </c>
      <c r="AZ56" s="6">
        <v>1000</v>
      </c>
      <c r="BH56" s="7">
        <f t="shared" si="51"/>
        <v>51</v>
      </c>
      <c r="BI56" s="6">
        <f t="shared" si="70"/>
        <v>109.30037529793105</v>
      </c>
      <c r="BJ56" s="6">
        <f t="shared" si="71"/>
        <v>72.189406201797567</v>
      </c>
      <c r="BK56" s="6">
        <f t="shared" si="23"/>
        <v>818.51021850027178</v>
      </c>
      <c r="BL56" s="6">
        <f t="shared" si="72"/>
        <v>3.6094703100898786</v>
      </c>
      <c r="BM56" s="6">
        <f t="shared" si="25"/>
        <v>6.8366335938469573</v>
      </c>
      <c r="BN56" s="6">
        <v>1000</v>
      </c>
      <c r="BV56" s="7">
        <f t="shared" si="52"/>
        <v>51</v>
      </c>
      <c r="BW56" s="6">
        <f t="shared" si="85"/>
        <v>99.205286556320701</v>
      </c>
      <c r="BX56" s="6">
        <f t="shared" si="86"/>
        <v>47.498147771519484</v>
      </c>
      <c r="BY56" s="6">
        <f t="shared" si="28"/>
        <v>853.29656567215977</v>
      </c>
      <c r="BZ56" s="6">
        <f t="shared" si="73"/>
        <v>2.3749073885759744</v>
      </c>
      <c r="CA56" s="6">
        <f t="shared" si="30"/>
        <v>6.8366335938469573</v>
      </c>
      <c r="CB56" s="6">
        <v>1000</v>
      </c>
      <c r="CK56" s="7">
        <f t="shared" si="53"/>
        <v>51</v>
      </c>
      <c r="CL56" s="6">
        <f t="shared" si="74"/>
        <v>966.17189183652363</v>
      </c>
      <c r="CM56" s="6">
        <f t="shared" si="75"/>
        <v>8.1629614516343452</v>
      </c>
      <c r="CN56" s="6">
        <f t="shared" si="33"/>
        <v>25.665146711842141</v>
      </c>
      <c r="CO56" s="6">
        <f t="shared" si="76"/>
        <v>0.40814807258171726</v>
      </c>
      <c r="CP56" s="6">
        <f t="shared" si="35"/>
        <v>6.8366335938469573</v>
      </c>
      <c r="CQ56" s="6">
        <v>1000</v>
      </c>
      <c r="DA56" s="7">
        <f t="shared" si="54"/>
        <v>51</v>
      </c>
      <c r="DB56" s="6">
        <f t="shared" si="77"/>
        <v>966.2696895976751</v>
      </c>
      <c r="DC56" s="6">
        <f t="shared" si="78"/>
        <v>8.1207384531558802</v>
      </c>
      <c r="DD56" s="6">
        <f t="shared" si="38"/>
        <v>25.609571949168881</v>
      </c>
      <c r="DE56" s="6">
        <f t="shared" si="79"/>
        <v>0.32482953812623522</v>
      </c>
      <c r="DF56" s="6">
        <f t="shared" si="40"/>
        <v>6.8366335938469573</v>
      </c>
      <c r="DG56" s="6">
        <v>1000</v>
      </c>
      <c r="DO56" s="7">
        <f t="shared" si="55"/>
        <v>51</v>
      </c>
      <c r="DP56" s="6">
        <f t="shared" si="80"/>
        <v>966.2696895976751</v>
      </c>
      <c r="DQ56" s="6">
        <f t="shared" si="81"/>
        <v>8.1207384531558802</v>
      </c>
      <c r="DR56" s="6">
        <f t="shared" si="43"/>
        <v>25.609571949168881</v>
      </c>
      <c r="DS56" s="6">
        <f t="shared" si="82"/>
        <v>0.32482953812623522</v>
      </c>
      <c r="DT56" s="6">
        <f t="shared" si="45"/>
        <v>6.8366335938469573</v>
      </c>
      <c r="DU56" s="6">
        <v>1000</v>
      </c>
    </row>
    <row r="57" spans="1:125">
      <c r="A57" s="7">
        <f t="shared" si="46"/>
        <v>52</v>
      </c>
      <c r="B57" s="6">
        <f t="shared" si="61"/>
        <v>34.150068606068146</v>
      </c>
      <c r="C57" s="6">
        <f t="shared" si="62"/>
        <v>16.88381847713584</v>
      </c>
      <c r="D57" s="6">
        <f t="shared" si="47"/>
        <v>948.96611291679574</v>
      </c>
      <c r="E57" s="6">
        <f t="shared" si="2"/>
        <v>0.84419092385679206</v>
      </c>
      <c r="F57" s="6">
        <f t="shared" si="3"/>
        <v>6.9733662657238966</v>
      </c>
      <c r="G57" s="6">
        <f t="shared" si="4"/>
        <v>4.687366265723897</v>
      </c>
      <c r="H57" s="6">
        <f t="shared" si="56"/>
        <v>5.1308000000000007</v>
      </c>
      <c r="I57" s="6">
        <f t="shared" si="5"/>
        <v>2.8448000000000007</v>
      </c>
      <c r="J57" s="6">
        <v>1000</v>
      </c>
      <c r="Q57" s="7">
        <f t="shared" si="48"/>
        <v>52</v>
      </c>
      <c r="R57" s="6">
        <f t="shared" si="63"/>
        <v>782.04115918812352</v>
      </c>
      <c r="S57" s="6">
        <f t="shared" si="64"/>
        <v>71.923879598932729</v>
      </c>
      <c r="T57" s="6">
        <f t="shared" si="8"/>
        <v>146.03496121294347</v>
      </c>
      <c r="U57" s="6">
        <f t="shared" si="65"/>
        <v>3.5961939799466367</v>
      </c>
      <c r="V57" s="6">
        <f t="shared" si="10"/>
        <v>6.9733662657238966</v>
      </c>
      <c r="W57" s="6">
        <v>1000</v>
      </c>
      <c r="AF57" s="7">
        <f t="shared" si="49"/>
        <v>52</v>
      </c>
      <c r="AG57" s="6">
        <f t="shared" si="83"/>
        <v>486.93931033050808</v>
      </c>
      <c r="AH57" s="6">
        <f t="shared" si="84"/>
        <v>92.522053344932658</v>
      </c>
      <c r="AI57" s="6">
        <f t="shared" si="13"/>
        <v>420.53863632455926</v>
      </c>
      <c r="AJ57" s="6">
        <f t="shared" si="66"/>
        <v>4.6261026672466334</v>
      </c>
      <c r="AK57" s="6">
        <f t="shared" si="15"/>
        <v>6.9733662657238966</v>
      </c>
      <c r="AL57" s="6">
        <v>1000</v>
      </c>
      <c r="AT57" s="7">
        <f t="shared" si="50"/>
        <v>52</v>
      </c>
      <c r="AU57" s="6">
        <f t="shared" si="67"/>
        <v>82.382003643684598</v>
      </c>
      <c r="AV57" s="6">
        <f t="shared" si="68"/>
        <v>15.648132406752858</v>
      </c>
      <c r="AW57" s="6">
        <f t="shared" si="18"/>
        <v>901.9698639495623</v>
      </c>
      <c r="AX57" s="6">
        <f t="shared" si="69"/>
        <v>0.61027716386336139</v>
      </c>
      <c r="AY57" s="6">
        <f t="shared" si="20"/>
        <v>6.9733662657238966</v>
      </c>
      <c r="AZ57" s="6">
        <v>1000</v>
      </c>
      <c r="BH57" s="7">
        <f t="shared" si="51"/>
        <v>52</v>
      </c>
      <c r="BI57" s="6">
        <f t="shared" si="70"/>
        <v>106.22006660498552</v>
      </c>
      <c r="BJ57" s="6">
        <f t="shared" si="71"/>
        <v>64.441303964473462</v>
      </c>
      <c r="BK57" s="6">
        <f t="shared" si="23"/>
        <v>829.33862943054146</v>
      </c>
      <c r="BL57" s="6">
        <f t="shared" si="72"/>
        <v>3.2220651982236732</v>
      </c>
      <c r="BM57" s="6">
        <f t="shared" si="25"/>
        <v>6.9733662657238966</v>
      </c>
      <c r="BN57" s="6">
        <v>1000</v>
      </c>
      <c r="BV57" s="7">
        <f t="shared" si="52"/>
        <v>52</v>
      </c>
      <c r="BW57" s="6">
        <f t="shared" si="85"/>
        <v>97.365740739882725</v>
      </c>
      <c r="BX57" s="6">
        <f t="shared" si="86"/>
        <v>42.212971422229543</v>
      </c>
      <c r="BY57" s="6">
        <f t="shared" si="28"/>
        <v>860.42128783788769</v>
      </c>
      <c r="BZ57" s="6">
        <f t="shared" si="73"/>
        <v>2.1106485711114771</v>
      </c>
      <c r="CA57" s="6">
        <f t="shared" si="30"/>
        <v>6.9733662657238966</v>
      </c>
      <c r="CB57" s="6">
        <v>1000</v>
      </c>
      <c r="CK57" s="7">
        <f t="shared" si="53"/>
        <v>52</v>
      </c>
      <c r="CL57" s="6">
        <f t="shared" si="74"/>
        <v>964.63242170419198</v>
      </c>
      <c r="CM57" s="6">
        <f t="shared" si="75"/>
        <v>8.4779873662207876</v>
      </c>
      <c r="CN57" s="6">
        <f t="shared" si="33"/>
        <v>26.889590929587293</v>
      </c>
      <c r="CO57" s="6">
        <f t="shared" si="76"/>
        <v>0.42389936831103942</v>
      </c>
      <c r="CP57" s="6">
        <f t="shared" si="35"/>
        <v>6.9733662657238966</v>
      </c>
      <c r="CQ57" s="6">
        <v>1000</v>
      </c>
      <c r="DA57" s="7">
        <f t="shared" si="54"/>
        <v>52</v>
      </c>
      <c r="DB57" s="6">
        <f t="shared" si="77"/>
        <v>964.74076086443324</v>
      </c>
      <c r="DC57" s="6">
        <f t="shared" si="78"/>
        <v>8.431556418424357</v>
      </c>
      <c r="DD57" s="6">
        <f t="shared" si="38"/>
        <v>26.827682717142263</v>
      </c>
      <c r="DE57" s="6">
        <f t="shared" si="79"/>
        <v>0.3372622567369743</v>
      </c>
      <c r="DF57" s="6">
        <f t="shared" si="40"/>
        <v>6.9733662657238966</v>
      </c>
      <c r="DG57" s="6">
        <v>1000</v>
      </c>
      <c r="DO57" s="7">
        <f t="shared" si="55"/>
        <v>52</v>
      </c>
      <c r="DP57" s="6">
        <f t="shared" si="80"/>
        <v>964.74076086443324</v>
      </c>
      <c r="DQ57" s="6">
        <f t="shared" si="81"/>
        <v>8.431556418424357</v>
      </c>
      <c r="DR57" s="6">
        <f t="shared" si="43"/>
        <v>26.827682717142263</v>
      </c>
      <c r="DS57" s="6">
        <f t="shared" si="82"/>
        <v>0.3372622567369743</v>
      </c>
      <c r="DT57" s="6">
        <f t="shared" si="45"/>
        <v>6.9733662657238966</v>
      </c>
      <c r="DU57" s="6">
        <v>1000</v>
      </c>
    </row>
    <row r="58" spans="1:125">
      <c r="A58" s="7">
        <f t="shared" si="46"/>
        <v>53</v>
      </c>
      <c r="B58" s="6">
        <f t="shared" si="61"/>
        <v>33.861488246044829</v>
      </c>
      <c r="C58" s="6">
        <f t="shared" si="62"/>
        <v>14.639826065588782</v>
      </c>
      <c r="D58" s="6">
        <f t="shared" si="47"/>
        <v>951.49868568836609</v>
      </c>
      <c r="E58" s="6">
        <f t="shared" si="2"/>
        <v>0.73199130327943918</v>
      </c>
      <c r="F58" s="6">
        <f t="shared" si="3"/>
        <v>7.1128335910383749</v>
      </c>
      <c r="G58" s="6">
        <f t="shared" si="4"/>
        <v>4.8268335910383744</v>
      </c>
      <c r="H58" s="6">
        <f t="shared" si="56"/>
        <v>5.1816000000000004</v>
      </c>
      <c r="I58" s="6">
        <f t="shared" si="5"/>
        <v>2.8956000000000004</v>
      </c>
      <c r="J58" s="6">
        <v>1000</v>
      </c>
      <c r="Q58" s="7">
        <f t="shared" si="48"/>
        <v>53</v>
      </c>
      <c r="R58" s="6">
        <f t="shared" si="63"/>
        <v>767.96522470993125</v>
      </c>
      <c r="S58" s="6">
        <f t="shared" si="64"/>
        <v>75.211232137285094</v>
      </c>
      <c r="T58" s="6">
        <f t="shared" si="8"/>
        <v>156.82354315278337</v>
      </c>
      <c r="U58" s="6">
        <f t="shared" si="65"/>
        <v>3.7605616068642549</v>
      </c>
      <c r="V58" s="6">
        <f t="shared" si="10"/>
        <v>7.1128335910383749</v>
      </c>
      <c r="W58" s="6">
        <v>1000</v>
      </c>
      <c r="AF58" s="7">
        <f t="shared" si="49"/>
        <v>53</v>
      </c>
      <c r="AG58" s="6">
        <f t="shared" si="83"/>
        <v>475.6648796883299</v>
      </c>
      <c r="AH58" s="6">
        <f t="shared" si="84"/>
        <v>89.918175985370937</v>
      </c>
      <c r="AI58" s="6">
        <f t="shared" si="13"/>
        <v>434.41694432629919</v>
      </c>
      <c r="AJ58" s="6">
        <f t="shared" si="66"/>
        <v>4.4959087992685474</v>
      </c>
      <c r="AK58" s="6">
        <f t="shared" si="15"/>
        <v>7.1128335910383749</v>
      </c>
      <c r="AL58" s="6">
        <v>1000</v>
      </c>
      <c r="AT58" s="7">
        <f t="shared" si="50"/>
        <v>53</v>
      </c>
      <c r="AU58" s="6">
        <f t="shared" si="67"/>
        <v>82.11502899636514</v>
      </c>
      <c r="AV58" s="6">
        <f t="shared" si="68"/>
        <v>13.567887193059388</v>
      </c>
      <c r="AW58" s="6">
        <f t="shared" si="18"/>
        <v>904.31708381057524</v>
      </c>
      <c r="AX58" s="6">
        <f t="shared" si="69"/>
        <v>0.52914760052931609</v>
      </c>
      <c r="AY58" s="6">
        <f t="shared" si="20"/>
        <v>7.1128335910383749</v>
      </c>
      <c r="AZ58" s="6">
        <v>1000</v>
      </c>
      <c r="BH58" s="7">
        <f t="shared" si="51"/>
        <v>53</v>
      </c>
      <c r="BI58" s="6">
        <f t="shared" si="70"/>
        <v>103.54786015484017</v>
      </c>
      <c r="BJ58" s="6">
        <f t="shared" si="71"/>
        <v>57.447314819947799</v>
      </c>
      <c r="BK58" s="6">
        <f t="shared" si="23"/>
        <v>839.00482502521243</v>
      </c>
      <c r="BL58" s="6">
        <f t="shared" si="72"/>
        <v>2.8723657409973899</v>
      </c>
      <c r="BM58" s="6">
        <f t="shared" si="25"/>
        <v>7.1128335910383749</v>
      </c>
      <c r="BN58" s="6">
        <v>1000</v>
      </c>
      <c r="BV58" s="7">
        <f t="shared" si="52"/>
        <v>53</v>
      </c>
      <c r="BW58" s="6">
        <f t="shared" si="85"/>
        <v>95.761198277190843</v>
      </c>
      <c r="BX58" s="6">
        <f t="shared" si="86"/>
        <v>37.485568171586984</v>
      </c>
      <c r="BY58" s="6">
        <f t="shared" si="28"/>
        <v>866.75323355122214</v>
      </c>
      <c r="BZ58" s="6">
        <f t="shared" si="73"/>
        <v>1.8742784085793494</v>
      </c>
      <c r="CA58" s="6">
        <f t="shared" si="30"/>
        <v>7.1128335910383749</v>
      </c>
      <c r="CB58" s="6">
        <v>1000</v>
      </c>
      <c r="CK58" s="7">
        <f t="shared" si="53"/>
        <v>53</v>
      </c>
      <c r="CL58" s="6">
        <f t="shared" si="74"/>
        <v>963.0360877808389</v>
      </c>
      <c r="CM58" s="6">
        <f t="shared" si="75"/>
        <v>8.8026231846407672</v>
      </c>
      <c r="CN58" s="6">
        <f t="shared" si="33"/>
        <v>28.161289034520411</v>
      </c>
      <c r="CO58" s="6">
        <f t="shared" si="76"/>
        <v>0.44013115923203838</v>
      </c>
      <c r="CP58" s="6">
        <f t="shared" si="35"/>
        <v>7.1128335910383749</v>
      </c>
      <c r="CQ58" s="6">
        <v>1000</v>
      </c>
      <c r="DA58" s="7">
        <f t="shared" si="54"/>
        <v>53</v>
      </c>
      <c r="DB58" s="6">
        <f t="shared" si="77"/>
        <v>963.15596189180428</v>
      </c>
      <c r="DC58" s="6">
        <f t="shared" si="78"/>
        <v>8.751621928289655</v>
      </c>
      <c r="DD58" s="6">
        <f t="shared" si="38"/>
        <v>28.092416179905918</v>
      </c>
      <c r="DE58" s="6">
        <f t="shared" si="79"/>
        <v>0.35006487713158618</v>
      </c>
      <c r="DF58" s="6">
        <f t="shared" si="40"/>
        <v>7.1128335910383749</v>
      </c>
      <c r="DG58" s="6">
        <v>1000</v>
      </c>
      <c r="DO58" s="7">
        <f t="shared" si="55"/>
        <v>53</v>
      </c>
      <c r="DP58" s="6">
        <f t="shared" si="80"/>
        <v>963.15596189180428</v>
      </c>
      <c r="DQ58" s="6">
        <f t="shared" si="81"/>
        <v>8.751621928289655</v>
      </c>
      <c r="DR58" s="6">
        <f t="shared" si="43"/>
        <v>28.092416179905918</v>
      </c>
      <c r="DS58" s="6">
        <f t="shared" si="82"/>
        <v>0.35006487713158618</v>
      </c>
      <c r="DT58" s="6">
        <f t="shared" si="45"/>
        <v>7.1128335910383749</v>
      </c>
      <c r="DU58" s="6">
        <v>1000</v>
      </c>
    </row>
    <row r="59" spans="1:125">
      <c r="A59" s="7">
        <f t="shared" si="46"/>
        <v>54</v>
      </c>
      <c r="B59" s="6">
        <f t="shared" si="61"/>
        <v>33.613376985662406</v>
      </c>
      <c r="C59" s="6">
        <f t="shared" si="62"/>
        <v>12.691963416132884</v>
      </c>
      <c r="D59" s="6">
        <f t="shared" si="47"/>
        <v>953.69465959820445</v>
      </c>
      <c r="E59" s="6">
        <f t="shared" si="2"/>
        <v>0.63459817080664427</v>
      </c>
      <c r="F59" s="6">
        <f t="shared" si="3"/>
        <v>7.2550902628591425</v>
      </c>
      <c r="G59" s="6">
        <f t="shared" si="4"/>
        <v>4.969090262859142</v>
      </c>
      <c r="H59" s="6">
        <f t="shared" si="56"/>
        <v>5.2324000000000002</v>
      </c>
      <c r="I59" s="6">
        <f t="shared" si="5"/>
        <v>2.9464000000000001</v>
      </c>
      <c r="J59" s="6">
        <v>1000</v>
      </c>
      <c r="Q59" s="7">
        <f t="shared" si="48"/>
        <v>54</v>
      </c>
      <c r="R59" s="6">
        <f t="shared" si="63"/>
        <v>753.51086765562172</v>
      </c>
      <c r="S59" s="6">
        <f t="shared" si="64"/>
        <v>78.38390437100189</v>
      </c>
      <c r="T59" s="6">
        <f t="shared" si="8"/>
        <v>168.10522797337615</v>
      </c>
      <c r="U59" s="6">
        <f t="shared" si="65"/>
        <v>3.9191952185500947</v>
      </c>
      <c r="V59" s="6">
        <f t="shared" si="10"/>
        <v>7.2550902628591425</v>
      </c>
      <c r="W59" s="6">
        <v>1000</v>
      </c>
      <c r="AF59" s="7">
        <f t="shared" si="49"/>
        <v>54</v>
      </c>
      <c r="AG59" s="6">
        <f t="shared" si="83"/>
        <v>464.96144666483752</v>
      </c>
      <c r="AH59" s="6">
        <f t="shared" si="84"/>
        <v>87.133882611057672</v>
      </c>
      <c r="AI59" s="6">
        <f t="shared" si="13"/>
        <v>447.90467072410485</v>
      </c>
      <c r="AJ59" s="6">
        <f t="shared" si="66"/>
        <v>4.3566941305528841</v>
      </c>
      <c r="AK59" s="6">
        <f t="shared" si="15"/>
        <v>7.2550902628591425</v>
      </c>
      <c r="AL59" s="6">
        <v>1000</v>
      </c>
      <c r="AT59" s="7">
        <f t="shared" si="50"/>
        <v>54</v>
      </c>
      <c r="AU59" s="6">
        <f t="shared" si="67"/>
        <v>81.885454133022407</v>
      </c>
      <c r="AV59" s="6">
        <f t="shared" si="68"/>
        <v>11.762278977443215</v>
      </c>
      <c r="AW59" s="6">
        <f t="shared" si="18"/>
        <v>906.35226688953412</v>
      </c>
      <c r="AX59" s="6">
        <f t="shared" si="69"/>
        <v>0.45872888012028534</v>
      </c>
      <c r="AY59" s="6">
        <f t="shared" si="20"/>
        <v>7.2550902628591425</v>
      </c>
      <c r="AZ59" s="6">
        <v>1000</v>
      </c>
      <c r="BH59" s="7">
        <f t="shared" si="51"/>
        <v>54</v>
      </c>
      <c r="BI59" s="6">
        <f t="shared" si="70"/>
        <v>101.22560475615514</v>
      </c>
      <c r="BJ59" s="6">
        <f t="shared" si="71"/>
        <v>51.152472995640657</v>
      </c>
      <c r="BK59" s="6">
        <f t="shared" si="23"/>
        <v>847.62192224820456</v>
      </c>
      <c r="BL59" s="6">
        <f t="shared" si="72"/>
        <v>2.557623649782033</v>
      </c>
      <c r="BM59" s="6">
        <f t="shared" si="25"/>
        <v>7.2550902628591425</v>
      </c>
      <c r="BN59" s="6">
        <v>1000</v>
      </c>
      <c r="BV59" s="7">
        <f t="shared" si="52"/>
        <v>54</v>
      </c>
      <c r="BW59" s="6">
        <f t="shared" si="85"/>
        <v>94.359828366056831</v>
      </c>
      <c r="BX59" s="6">
        <f t="shared" si="86"/>
        <v>33.264102856982944</v>
      </c>
      <c r="BY59" s="6">
        <f t="shared" si="28"/>
        <v>872.37606877696021</v>
      </c>
      <c r="BZ59" s="6">
        <f t="shared" si="73"/>
        <v>1.6632051428491472</v>
      </c>
      <c r="CA59" s="6">
        <f t="shared" si="30"/>
        <v>7.2550902628591425</v>
      </c>
      <c r="CB59" s="6">
        <v>1000</v>
      </c>
      <c r="CK59" s="7">
        <f t="shared" si="53"/>
        <v>54</v>
      </c>
      <c r="CL59" s="6">
        <f t="shared" si="74"/>
        <v>961.38137052376248</v>
      </c>
      <c r="CM59" s="6">
        <f t="shared" si="75"/>
        <v>9.1369469640210728</v>
      </c>
      <c r="CN59" s="6">
        <f t="shared" si="33"/>
        <v>29.481682512216526</v>
      </c>
      <c r="CO59" s="6">
        <f t="shared" si="76"/>
        <v>0.45684734820105366</v>
      </c>
      <c r="CP59" s="6">
        <f t="shared" si="35"/>
        <v>7.2550902628591425</v>
      </c>
      <c r="CQ59" s="6">
        <v>1000</v>
      </c>
      <c r="DA59" s="7">
        <f t="shared" si="54"/>
        <v>54</v>
      </c>
      <c r="DB59" s="6">
        <f t="shared" si="77"/>
        <v>961.51385317809729</v>
      </c>
      <c r="DC59" s="6">
        <f t="shared" si="78"/>
        <v>9.0809873527532101</v>
      </c>
      <c r="DD59" s="6">
        <f t="shared" si="38"/>
        <v>29.405159469149368</v>
      </c>
      <c r="DE59" s="6">
        <f t="shared" si="79"/>
        <v>0.3632394941101284</v>
      </c>
      <c r="DF59" s="6">
        <f t="shared" si="40"/>
        <v>7.2550902628591425</v>
      </c>
      <c r="DG59" s="6">
        <v>1000</v>
      </c>
      <c r="DO59" s="7">
        <f t="shared" si="55"/>
        <v>54</v>
      </c>
      <c r="DP59" s="6">
        <f t="shared" si="80"/>
        <v>961.51385317809729</v>
      </c>
      <c r="DQ59" s="6">
        <f t="shared" si="81"/>
        <v>9.0809873527532101</v>
      </c>
      <c r="DR59" s="6">
        <f t="shared" si="43"/>
        <v>29.405159469149368</v>
      </c>
      <c r="DS59" s="6">
        <f t="shared" si="82"/>
        <v>0.3632394941101284</v>
      </c>
      <c r="DT59" s="6">
        <f t="shared" si="45"/>
        <v>7.2550902628591425</v>
      </c>
      <c r="DU59" s="6">
        <v>1000</v>
      </c>
    </row>
    <row r="60" spans="1:125">
      <c r="A60" s="7">
        <f t="shared" si="46"/>
        <v>55</v>
      </c>
      <c r="B60" s="6">
        <f t="shared" si="61"/>
        <v>33.399853586766156</v>
      </c>
      <c r="C60" s="6">
        <f t="shared" si="62"/>
        <v>11.001692302609204</v>
      </c>
      <c r="D60" s="6">
        <f t="shared" si="47"/>
        <v>955.5984541106244</v>
      </c>
      <c r="E60" s="6">
        <f t="shared" si="2"/>
        <v>0.55008461513046025</v>
      </c>
      <c r="F60" s="6">
        <f t="shared" si="3"/>
        <v>7.4001920681163256</v>
      </c>
      <c r="G60" s="6">
        <f t="shared" si="4"/>
        <v>5.114192068116326</v>
      </c>
      <c r="H60" s="6">
        <f t="shared" si="56"/>
        <v>5.2832000000000008</v>
      </c>
      <c r="I60" s="6">
        <f t="shared" si="5"/>
        <v>2.9972000000000008</v>
      </c>
      <c r="J60" s="6">
        <v>1000</v>
      </c>
      <c r="Q60" s="7">
        <f t="shared" si="48"/>
        <v>55</v>
      </c>
      <c r="R60" s="6">
        <f t="shared" si="63"/>
        <v>738.73030614590482</v>
      </c>
      <c r="S60" s="6">
        <f t="shared" si="64"/>
        <v>81.406880225068548</v>
      </c>
      <c r="T60" s="6">
        <f t="shared" si="8"/>
        <v>179.86281362902642</v>
      </c>
      <c r="U60" s="6">
        <f t="shared" si="65"/>
        <v>4.0703440112534279</v>
      </c>
      <c r="V60" s="6">
        <f t="shared" si="10"/>
        <v>7.4001920681163256</v>
      </c>
      <c r="W60" s="6">
        <v>1000</v>
      </c>
      <c r="AF60" s="7">
        <f t="shared" si="49"/>
        <v>55</v>
      </c>
      <c r="AG60" s="6">
        <f t="shared" si="83"/>
        <v>454.82283402410644</v>
      </c>
      <c r="AH60" s="6">
        <f t="shared" si="84"/>
        <v>84.202412860130138</v>
      </c>
      <c r="AI60" s="6">
        <f t="shared" si="13"/>
        <v>460.97475311576352</v>
      </c>
      <c r="AJ60" s="6">
        <f t="shared" si="66"/>
        <v>4.2101206430065075</v>
      </c>
      <c r="AK60" s="6">
        <f t="shared" si="15"/>
        <v>7.4001920681163256</v>
      </c>
      <c r="AL60" s="6">
        <v>1000</v>
      </c>
      <c r="AT60" s="7">
        <f t="shared" si="50"/>
        <v>55</v>
      </c>
      <c r="AU60" s="6">
        <f t="shared" si="67"/>
        <v>81.687853707924887</v>
      </c>
      <c r="AV60" s="6">
        <f t="shared" si="68"/>
        <v>10.195537555924245</v>
      </c>
      <c r="AW60" s="6">
        <f t="shared" si="18"/>
        <v>908.11660873615062</v>
      </c>
      <c r="AX60" s="6">
        <f t="shared" si="69"/>
        <v>0.39762596468104555</v>
      </c>
      <c r="AY60" s="6">
        <f t="shared" si="20"/>
        <v>7.4001920681163256</v>
      </c>
      <c r="AZ60" s="6">
        <v>1000</v>
      </c>
      <c r="BH60" s="7">
        <f t="shared" si="51"/>
        <v>55</v>
      </c>
      <c r="BI60" s="6">
        <f t="shared" si="70"/>
        <v>99.204186732766658</v>
      </c>
      <c r="BJ60" s="6">
        <f t="shared" si="71"/>
        <v>45.50102006968303</v>
      </c>
      <c r="BK60" s="6">
        <f t="shared" si="23"/>
        <v>855.29479319755069</v>
      </c>
      <c r="BL60" s="6">
        <f t="shared" si="72"/>
        <v>2.2750510034841516</v>
      </c>
      <c r="BM60" s="6">
        <f t="shared" si="25"/>
        <v>7.4001920681163256</v>
      </c>
      <c r="BN60" s="6">
        <v>1000</v>
      </c>
      <c r="BV60" s="7">
        <f t="shared" si="52"/>
        <v>55</v>
      </c>
      <c r="BW60" s="6">
        <f t="shared" si="85"/>
        <v>93.134472946466289</v>
      </c>
      <c r="BX60" s="6">
        <f t="shared" si="86"/>
        <v>29.499842848026045</v>
      </c>
      <c r="BY60" s="6">
        <f t="shared" si="28"/>
        <v>877.3656842055077</v>
      </c>
      <c r="BZ60" s="6">
        <f t="shared" si="73"/>
        <v>1.4749921424013024</v>
      </c>
      <c r="CA60" s="6">
        <f t="shared" si="30"/>
        <v>7.4001920681163256</v>
      </c>
      <c r="CB60" s="6">
        <v>1000</v>
      </c>
      <c r="CK60" s="7">
        <f t="shared" si="53"/>
        <v>55</v>
      </c>
      <c r="CL60" s="6">
        <f t="shared" si="74"/>
        <v>959.66675824552294</v>
      </c>
      <c r="CM60" s="6">
        <f t="shared" si="75"/>
        <v>9.4810171976574864</v>
      </c>
      <c r="CN60" s="6">
        <f t="shared" si="33"/>
        <v>30.852224556819689</v>
      </c>
      <c r="CO60" s="6">
        <f t="shared" si="76"/>
        <v>0.47405085988287432</v>
      </c>
      <c r="CP60" s="6">
        <f t="shared" si="35"/>
        <v>7.4001920681163256</v>
      </c>
      <c r="CQ60" s="6">
        <v>1000</v>
      </c>
      <c r="DA60" s="7">
        <f t="shared" si="54"/>
        <v>55</v>
      </c>
      <c r="DB60" s="6">
        <f t="shared" si="77"/>
        <v>959.81300815633642</v>
      </c>
      <c r="DC60" s="6">
        <f t="shared" si="78"/>
        <v>9.4196842716011151</v>
      </c>
      <c r="DD60" s="6">
        <f t="shared" si="38"/>
        <v>30.76730757206235</v>
      </c>
      <c r="DE60" s="6">
        <f t="shared" si="79"/>
        <v>0.37678737086404462</v>
      </c>
      <c r="DF60" s="6">
        <f t="shared" si="40"/>
        <v>7.4001920681163256</v>
      </c>
      <c r="DG60" s="6">
        <v>1000</v>
      </c>
      <c r="DO60" s="7">
        <f t="shared" si="55"/>
        <v>55</v>
      </c>
      <c r="DP60" s="6">
        <f t="shared" si="80"/>
        <v>959.81300815633642</v>
      </c>
      <c r="DQ60" s="6">
        <f t="shared" si="81"/>
        <v>9.4196842716011151</v>
      </c>
      <c r="DR60" s="6">
        <f t="shared" si="43"/>
        <v>30.76730757206235</v>
      </c>
      <c r="DS60" s="6">
        <f t="shared" si="82"/>
        <v>0.37678737086404462</v>
      </c>
      <c r="DT60" s="6">
        <f t="shared" si="45"/>
        <v>7.4001920681163256</v>
      </c>
      <c r="DU60" s="6">
        <v>1000</v>
      </c>
    </row>
    <row r="61" spans="1:125">
      <c r="A61" s="7">
        <f t="shared" si="46"/>
        <v>56</v>
      </c>
      <c r="B61" s="6">
        <f t="shared" si="61"/>
        <v>33.215942219341834</v>
      </c>
      <c r="C61" s="6">
        <f t="shared" si="62"/>
        <v>9.5353498246421466</v>
      </c>
      <c r="D61" s="6">
        <f t="shared" si="47"/>
        <v>957.24870795601578</v>
      </c>
      <c r="E61" s="6">
        <f t="shared" si="2"/>
        <v>0.47676749123210738</v>
      </c>
      <c r="F61" s="6">
        <f t="shared" si="3"/>
        <v>7.5481959094786522</v>
      </c>
      <c r="G61" s="6">
        <f t="shared" si="4"/>
        <v>5.2621959094786526</v>
      </c>
      <c r="H61" s="6">
        <f t="shared" si="56"/>
        <v>5.3340000000000005</v>
      </c>
      <c r="I61" s="6">
        <f t="shared" si="5"/>
        <v>3.0480000000000005</v>
      </c>
      <c r="J61" s="6">
        <v>1000</v>
      </c>
      <c r="Q61" s="7">
        <f t="shared" si="48"/>
        <v>56</v>
      </c>
      <c r="R61" s="6">
        <f t="shared" si="63"/>
        <v>723.68082427627326</v>
      </c>
      <c r="S61" s="6">
        <f t="shared" si="64"/>
        <v>84.245330060939878</v>
      </c>
      <c r="T61" s="6">
        <f t="shared" si="8"/>
        <v>192.07384566278671</v>
      </c>
      <c r="U61" s="6">
        <f t="shared" si="65"/>
        <v>4.2122665030469939</v>
      </c>
      <c r="V61" s="6">
        <f t="shared" si="10"/>
        <v>7.5481959094786522</v>
      </c>
      <c r="W61" s="6">
        <v>1000</v>
      </c>
      <c r="AF61" s="7">
        <f t="shared" si="49"/>
        <v>56</v>
      </c>
      <c r="AG61" s="6">
        <f t="shared" si="83"/>
        <v>445.23895513303728</v>
      </c>
      <c r="AH61" s="6">
        <f t="shared" si="84"/>
        <v>81.155929822179758</v>
      </c>
      <c r="AI61" s="6">
        <f t="shared" si="13"/>
        <v>473.60511504478302</v>
      </c>
      <c r="AJ61" s="6">
        <f t="shared" si="66"/>
        <v>4.0577964911089879</v>
      </c>
      <c r="AK61" s="6">
        <f t="shared" si="15"/>
        <v>7.5481959094786522</v>
      </c>
      <c r="AL61" s="6">
        <v>1000</v>
      </c>
      <c r="AT61" s="7">
        <f t="shared" si="50"/>
        <v>56</v>
      </c>
      <c r="AU61" s="6">
        <f t="shared" si="67"/>
        <v>81.517635213432911</v>
      </c>
      <c r="AV61" s="6">
        <f t="shared" si="68"/>
        <v>8.8364254170275895</v>
      </c>
      <c r="AW61" s="6">
        <f t="shared" si="18"/>
        <v>909.64593936953929</v>
      </c>
      <c r="AX61" s="6">
        <f t="shared" si="69"/>
        <v>0.34462059126407601</v>
      </c>
      <c r="AY61" s="6">
        <f t="shared" si="20"/>
        <v>7.5481959094786522</v>
      </c>
      <c r="AZ61" s="6">
        <v>1000</v>
      </c>
      <c r="BH61" s="7">
        <f t="shared" si="51"/>
        <v>56</v>
      </c>
      <c r="BI61" s="6">
        <f t="shared" si="70"/>
        <v>97.442006793132592</v>
      </c>
      <c r="BJ61" s="6">
        <f t="shared" si="71"/>
        <v>40.43804699886465</v>
      </c>
      <c r="BK61" s="6">
        <f t="shared" si="23"/>
        <v>862.11994620800317</v>
      </c>
      <c r="BL61" s="6">
        <f t="shared" si="72"/>
        <v>2.0219023499432325</v>
      </c>
      <c r="BM61" s="6">
        <f t="shared" si="25"/>
        <v>7.5481959094786522</v>
      </c>
      <c r="BN61" s="6">
        <v>1000</v>
      </c>
      <c r="BV61" s="7">
        <f t="shared" si="52"/>
        <v>56</v>
      </c>
      <c r="BW61" s="6">
        <f t="shared" si="85"/>
        <v>92.061893964378953</v>
      </c>
      <c r="BX61" s="6">
        <f t="shared" si="86"/>
        <v>26.147445402909476</v>
      </c>
      <c r="BY61" s="6">
        <f t="shared" si="28"/>
        <v>881.79066063271159</v>
      </c>
      <c r="BZ61" s="6">
        <f t="shared" si="73"/>
        <v>1.307372270145474</v>
      </c>
      <c r="CA61" s="6">
        <f t="shared" si="30"/>
        <v>7.5481959094786522</v>
      </c>
      <c r="CB61" s="6">
        <v>1000</v>
      </c>
      <c r="CK61" s="7">
        <f t="shared" si="53"/>
        <v>56</v>
      </c>
      <c r="CL61" s="6">
        <f t="shared" si="74"/>
        <v>957.89075191659958</v>
      </c>
      <c r="CM61" s="6">
        <f t="shared" si="75"/>
        <v>9.8348709469322593</v>
      </c>
      <c r="CN61" s="6">
        <f t="shared" si="33"/>
        <v>32.27437713646831</v>
      </c>
      <c r="CO61" s="6">
        <f t="shared" si="76"/>
        <v>0.49174354734661296</v>
      </c>
      <c r="CP61" s="6">
        <f t="shared" si="35"/>
        <v>7.5481959094786522</v>
      </c>
      <c r="CQ61" s="6">
        <v>1000</v>
      </c>
      <c r="DA61" s="7">
        <f t="shared" si="54"/>
        <v>56</v>
      </c>
      <c r="DB61" s="6">
        <f t="shared" si="77"/>
        <v>958.05201816667307</v>
      </c>
      <c r="DC61" s="6">
        <f t="shared" si="78"/>
        <v>9.7677216205243056</v>
      </c>
      <c r="DD61" s="6">
        <f t="shared" si="38"/>
        <v>32.180260212802516</v>
      </c>
      <c r="DE61" s="6">
        <f t="shared" si="79"/>
        <v>0.39070886482097222</v>
      </c>
      <c r="DF61" s="6">
        <f t="shared" si="40"/>
        <v>7.5481959094786522</v>
      </c>
      <c r="DG61" s="6">
        <v>1000</v>
      </c>
      <c r="DO61" s="7">
        <f t="shared" si="55"/>
        <v>56</v>
      </c>
      <c r="DP61" s="6">
        <f t="shared" si="80"/>
        <v>958.05201816667307</v>
      </c>
      <c r="DQ61" s="6">
        <f t="shared" si="81"/>
        <v>9.7677216205243056</v>
      </c>
      <c r="DR61" s="6">
        <f t="shared" si="43"/>
        <v>32.180260212802516</v>
      </c>
      <c r="DS61" s="6">
        <f t="shared" si="82"/>
        <v>0.39070886482097222</v>
      </c>
      <c r="DT61" s="6">
        <f t="shared" si="45"/>
        <v>7.5481959094786522</v>
      </c>
      <c r="DU61" s="6">
        <v>1000</v>
      </c>
    </row>
    <row r="62" spans="1:125">
      <c r="A62" s="7">
        <f t="shared" si="46"/>
        <v>57</v>
      </c>
      <c r="B62" s="6">
        <f t="shared" si="61"/>
        <v>33.057420883597828</v>
      </c>
      <c r="C62" s="6">
        <f t="shared" si="62"/>
        <v>8.2635686866898315</v>
      </c>
      <c r="D62" s="6">
        <f t="shared" si="47"/>
        <v>958.67901042971209</v>
      </c>
      <c r="E62" s="6">
        <f t="shared" si="2"/>
        <v>0.41317843433449158</v>
      </c>
      <c r="F62" s="6">
        <f t="shared" si="3"/>
        <v>7.6991598276682254</v>
      </c>
      <c r="G62" s="6">
        <f t="shared" si="4"/>
        <v>5.4131598276682258</v>
      </c>
      <c r="H62" s="6">
        <f t="shared" si="56"/>
        <v>5.3848000000000003</v>
      </c>
      <c r="I62" s="6">
        <f t="shared" si="5"/>
        <v>3.0988000000000002</v>
      </c>
      <c r="J62" s="6">
        <v>1000</v>
      </c>
      <c r="Q62" s="7">
        <f t="shared" si="48"/>
        <v>57</v>
      </c>
      <c r="R62" s="6">
        <f t="shared" si="63"/>
        <v>708.4238848618769</v>
      </c>
      <c r="S62" s="6">
        <f t="shared" si="64"/>
        <v>86.865469966195207</v>
      </c>
      <c r="T62" s="6">
        <f t="shared" si="8"/>
        <v>204.71064517192769</v>
      </c>
      <c r="U62" s="6">
        <f t="shared" si="65"/>
        <v>4.3432734983097605</v>
      </c>
      <c r="V62" s="6">
        <f t="shared" si="10"/>
        <v>7.6991598276682254</v>
      </c>
      <c r="W62" s="6">
        <v>1000</v>
      </c>
      <c r="AF62" s="7">
        <f t="shared" si="49"/>
        <v>57</v>
      </c>
      <c r="AG62" s="6">
        <f t="shared" si="83"/>
        <v>436.19646729598088</v>
      </c>
      <c r="AH62" s="6">
        <f t="shared" si="84"/>
        <v>78.025028185909207</v>
      </c>
      <c r="AI62" s="6">
        <f t="shared" si="13"/>
        <v>485.77850451810997</v>
      </c>
      <c r="AJ62" s="6">
        <f t="shared" si="66"/>
        <v>3.9012514092954604</v>
      </c>
      <c r="AK62" s="6">
        <f t="shared" si="15"/>
        <v>7.6991598276682254</v>
      </c>
      <c r="AL62" s="6">
        <v>1000</v>
      </c>
      <c r="AT62" s="7">
        <f t="shared" si="50"/>
        <v>57</v>
      </c>
      <c r="AU62" s="6">
        <f t="shared" si="67"/>
        <v>81.370900106539025</v>
      </c>
      <c r="AV62" s="6">
        <f t="shared" si="68"/>
        <v>7.6576967113673291</v>
      </c>
      <c r="AW62" s="6">
        <f t="shared" si="18"/>
        <v>910.97140318209347</v>
      </c>
      <c r="AX62" s="6">
        <f t="shared" si="69"/>
        <v>0.29865017174332581</v>
      </c>
      <c r="AY62" s="6">
        <f t="shared" si="20"/>
        <v>7.6991598276682254</v>
      </c>
      <c r="AZ62" s="6">
        <v>1000</v>
      </c>
      <c r="BH62" s="7">
        <f t="shared" si="51"/>
        <v>57</v>
      </c>
      <c r="BI62" s="6">
        <f t="shared" si="70"/>
        <v>95.90372637707442</v>
      </c>
      <c r="BJ62" s="6">
        <f t="shared" si="71"/>
        <v>35.910620365093123</v>
      </c>
      <c r="BK62" s="6">
        <f t="shared" si="23"/>
        <v>868.18565325783288</v>
      </c>
      <c r="BL62" s="6">
        <f t="shared" si="72"/>
        <v>1.7955310182546562</v>
      </c>
      <c r="BM62" s="6">
        <f t="shared" si="25"/>
        <v>7.6991598276682254</v>
      </c>
      <c r="BN62" s="6">
        <v>1000</v>
      </c>
      <c r="BV62" s="7">
        <f t="shared" si="52"/>
        <v>57</v>
      </c>
      <c r="BW62" s="6">
        <f t="shared" si="85"/>
        <v>91.122152718145117</v>
      </c>
      <c r="BX62" s="6">
        <f t="shared" si="86"/>
        <v>23.165069838706884</v>
      </c>
      <c r="BY62" s="6">
        <f t="shared" si="28"/>
        <v>885.71277744314807</v>
      </c>
      <c r="BZ62" s="6">
        <f t="shared" si="73"/>
        <v>1.1582534919353442</v>
      </c>
      <c r="CA62" s="6">
        <f t="shared" si="30"/>
        <v>7.6991598276682254</v>
      </c>
      <c r="CB62" s="6">
        <v>1000</v>
      </c>
      <c r="CK62" s="7">
        <f t="shared" si="53"/>
        <v>57</v>
      </c>
      <c r="CL62" s="6">
        <f t="shared" si="74"/>
        <v>956.05187030935224</v>
      </c>
      <c r="CM62" s="6">
        <f t="shared" si="75"/>
        <v>10.198521912139803</v>
      </c>
      <c r="CN62" s="6">
        <f t="shared" si="33"/>
        <v>33.74960777850815</v>
      </c>
      <c r="CO62" s="6">
        <f t="shared" si="76"/>
        <v>0.5099260956069902</v>
      </c>
      <c r="CP62" s="6">
        <f t="shared" si="35"/>
        <v>7.6991598276682254</v>
      </c>
      <c r="CQ62" s="6">
        <v>1000</v>
      </c>
      <c r="DA62" s="7">
        <f t="shared" si="54"/>
        <v>57</v>
      </c>
      <c r="DB62" s="6">
        <f t="shared" si="77"/>
        <v>956.22949775631537</v>
      </c>
      <c r="DC62" s="6">
        <f t="shared" si="78"/>
        <v>10.125083787803332</v>
      </c>
      <c r="DD62" s="6">
        <f t="shared" si="38"/>
        <v>33.645418455881163</v>
      </c>
      <c r="DE62" s="6">
        <f t="shared" si="79"/>
        <v>0.40500335151213329</v>
      </c>
      <c r="DF62" s="6">
        <f t="shared" si="40"/>
        <v>7.6991598276682254</v>
      </c>
      <c r="DG62" s="6">
        <v>1000</v>
      </c>
      <c r="DO62" s="7">
        <f t="shared" si="55"/>
        <v>57</v>
      </c>
      <c r="DP62" s="6">
        <f t="shared" si="80"/>
        <v>956.22949775631537</v>
      </c>
      <c r="DQ62" s="6">
        <f t="shared" si="81"/>
        <v>10.125083787803332</v>
      </c>
      <c r="DR62" s="6">
        <f t="shared" si="43"/>
        <v>33.645418455881163</v>
      </c>
      <c r="DS62" s="6">
        <f t="shared" si="82"/>
        <v>0.40500335151213329</v>
      </c>
      <c r="DT62" s="6">
        <f t="shared" si="45"/>
        <v>7.6991598276682254</v>
      </c>
      <c r="DU62" s="6">
        <v>1000</v>
      </c>
    </row>
    <row r="63" spans="1:125">
      <c r="A63" s="7">
        <f t="shared" si="46"/>
        <v>58</v>
      </c>
      <c r="B63" s="6">
        <f t="shared" si="61"/>
        <v>32.920698026702723</v>
      </c>
      <c r="C63" s="6">
        <f t="shared" si="62"/>
        <v>7.1607562405814651</v>
      </c>
      <c r="D63" s="6">
        <f t="shared" si="47"/>
        <v>959.91854573271553</v>
      </c>
      <c r="E63" s="6">
        <f t="shared" si="2"/>
        <v>0.35803781202907325</v>
      </c>
      <c r="F63" s="6">
        <f t="shared" si="3"/>
        <v>7.8531430242215903</v>
      </c>
      <c r="G63" s="6">
        <f t="shared" si="4"/>
        <v>5.5671430242215898</v>
      </c>
      <c r="H63" s="6">
        <f t="shared" si="56"/>
        <v>5.4356000000000009</v>
      </c>
      <c r="I63" s="6">
        <f t="shared" si="5"/>
        <v>3.1496000000000008</v>
      </c>
      <c r="J63" s="6">
        <v>1000</v>
      </c>
      <c r="Q63" s="7">
        <f t="shared" si="48"/>
        <v>58</v>
      </c>
      <c r="R63" s="6">
        <f t="shared" si="63"/>
        <v>693.02409164520907</v>
      </c>
      <c r="S63" s="6">
        <f t="shared" si="64"/>
        <v>89.235442687933769</v>
      </c>
      <c r="T63" s="6">
        <f t="shared" si="8"/>
        <v>217.74046566685698</v>
      </c>
      <c r="U63" s="6">
        <f t="shared" si="65"/>
        <v>4.4617721343966883</v>
      </c>
      <c r="V63" s="6">
        <f t="shared" si="10"/>
        <v>7.8531430242215903</v>
      </c>
      <c r="W63" s="6">
        <v>1000</v>
      </c>
      <c r="AF63" s="7">
        <f t="shared" si="49"/>
        <v>58</v>
      </c>
      <c r="AG63" s="6">
        <f t="shared" si="83"/>
        <v>427.67938980464879</v>
      </c>
      <c r="AH63" s="6">
        <f t="shared" si="84"/>
        <v>74.838351449354889</v>
      </c>
      <c r="AI63" s="6">
        <f t="shared" si="13"/>
        <v>497.48225874599638</v>
      </c>
      <c r="AJ63" s="6">
        <f t="shared" si="66"/>
        <v>3.7419175724677447</v>
      </c>
      <c r="AK63" s="6">
        <f t="shared" si="15"/>
        <v>7.8531430242215903</v>
      </c>
      <c r="AL63" s="6">
        <v>1000</v>
      </c>
      <c r="AT63" s="7">
        <f t="shared" si="50"/>
        <v>58</v>
      </c>
      <c r="AU63" s="6">
        <f t="shared" si="67"/>
        <v>81.244330644695779</v>
      </c>
      <c r="AV63" s="6">
        <f t="shared" si="68"/>
        <v>6.6356116665054738</v>
      </c>
      <c r="AW63" s="6">
        <f t="shared" si="18"/>
        <v>912.12005768879851</v>
      </c>
      <c r="AX63" s="6">
        <f t="shared" si="69"/>
        <v>0.25878885499371346</v>
      </c>
      <c r="AY63" s="6">
        <f t="shared" si="20"/>
        <v>7.8531430242215903</v>
      </c>
      <c r="AZ63" s="6">
        <v>1000</v>
      </c>
      <c r="BH63" s="7">
        <f t="shared" si="51"/>
        <v>58</v>
      </c>
      <c r="BI63" s="6">
        <f t="shared" si="70"/>
        <v>94.559236586569213</v>
      </c>
      <c r="BJ63" s="6">
        <f t="shared" si="71"/>
        <v>31.868517100834371</v>
      </c>
      <c r="BK63" s="6">
        <f t="shared" si="23"/>
        <v>873.5722463125968</v>
      </c>
      <c r="BL63" s="6">
        <f t="shared" si="72"/>
        <v>1.5934258550417186</v>
      </c>
      <c r="BM63" s="6">
        <f t="shared" si="25"/>
        <v>7.8531430242215903</v>
      </c>
      <c r="BN63" s="6">
        <v>1000</v>
      </c>
      <c r="BV63" s="7">
        <f t="shared" si="52"/>
        <v>58</v>
      </c>
      <c r="BW63" s="6">
        <f t="shared" si="85"/>
        <v>90.29809675987488</v>
      </c>
      <c r="BX63" s="6">
        <f t="shared" si="86"/>
        <v>20.514365321171088</v>
      </c>
      <c r="BY63" s="6">
        <f t="shared" si="28"/>
        <v>889.18753791895415</v>
      </c>
      <c r="BZ63" s="6">
        <f t="shared" si="73"/>
        <v>1.0257182660585544</v>
      </c>
      <c r="CA63" s="6">
        <f t="shared" si="30"/>
        <v>7.8531430242215903</v>
      </c>
      <c r="CB63" s="6">
        <v>1000</v>
      </c>
      <c r="CK63" s="7">
        <f t="shared" si="53"/>
        <v>58</v>
      </c>
      <c r="CL63" s="6">
        <f t="shared" si="74"/>
        <v>954.14865548457146</v>
      </c>
      <c r="CM63" s="6">
        <f t="shared" si="75"/>
        <v>10.571958450099586</v>
      </c>
      <c r="CN63" s="6">
        <f t="shared" si="33"/>
        <v>35.27938606532912</v>
      </c>
      <c r="CO63" s="6">
        <f t="shared" si="76"/>
        <v>0.52859792250497939</v>
      </c>
      <c r="CP63" s="6">
        <f t="shared" si="35"/>
        <v>7.8531430242215903</v>
      </c>
      <c r="CQ63" s="6">
        <v>1000</v>
      </c>
      <c r="DA63" s="7">
        <f t="shared" si="54"/>
        <v>58</v>
      </c>
      <c r="DB63" s="6">
        <f t="shared" si="77"/>
        <v>954.34409030513143</v>
      </c>
      <c r="DC63" s="6">
        <f t="shared" si="78"/>
        <v>10.491728670816729</v>
      </c>
      <c r="DD63" s="6">
        <f t="shared" si="38"/>
        <v>35.164181024051665</v>
      </c>
      <c r="DE63" s="6">
        <f t="shared" si="79"/>
        <v>0.41966914683266915</v>
      </c>
      <c r="DF63" s="6">
        <f t="shared" si="40"/>
        <v>7.8531430242215903</v>
      </c>
      <c r="DG63" s="6">
        <v>1000</v>
      </c>
      <c r="DO63" s="7">
        <f t="shared" si="55"/>
        <v>58</v>
      </c>
      <c r="DP63" s="6">
        <f t="shared" si="80"/>
        <v>954.34409030513143</v>
      </c>
      <c r="DQ63" s="6">
        <f t="shared" si="81"/>
        <v>10.491728670816729</v>
      </c>
      <c r="DR63" s="6">
        <f t="shared" si="43"/>
        <v>35.164181024051665</v>
      </c>
      <c r="DS63" s="6">
        <f t="shared" si="82"/>
        <v>0.41966914683266915</v>
      </c>
      <c r="DT63" s="6">
        <f t="shared" si="45"/>
        <v>7.8531430242215903</v>
      </c>
      <c r="DU63" s="6">
        <v>1000</v>
      </c>
    </row>
    <row r="64" spans="1:125">
      <c r="A64" s="7">
        <f t="shared" si="46"/>
        <v>59</v>
      </c>
      <c r="B64" s="6">
        <f t="shared" si="61"/>
        <v>32.802711493249767</v>
      </c>
      <c r="C64" s="6">
        <f t="shared" si="62"/>
        <v>6.2046293379472033</v>
      </c>
      <c r="D64" s="6">
        <f t="shared" si="47"/>
        <v>960.99265916880279</v>
      </c>
      <c r="E64" s="6">
        <f t="shared" si="2"/>
        <v>0.3102314668973602</v>
      </c>
      <c r="F64" s="6">
        <f t="shared" si="3"/>
        <v>8.0102058847060214</v>
      </c>
      <c r="G64" s="6">
        <f t="shared" si="4"/>
        <v>5.7242058847060218</v>
      </c>
      <c r="H64" s="6">
        <f t="shared" si="56"/>
        <v>5.4863999999999997</v>
      </c>
      <c r="I64" s="6">
        <f t="shared" si="5"/>
        <v>3.2003999999999997</v>
      </c>
      <c r="J64" s="6">
        <v>1000</v>
      </c>
      <c r="Q64" s="7">
        <f t="shared" si="48"/>
        <v>59</v>
      </c>
      <c r="R64" s="6">
        <f t="shared" si="63"/>
        <v>677.54803768841145</v>
      </c>
      <c r="S64" s="6">
        <f t="shared" si="64"/>
        <v>91.326180241541365</v>
      </c>
      <c r="T64" s="6">
        <f t="shared" si="8"/>
        <v>231.12578207004705</v>
      </c>
      <c r="U64" s="6">
        <f t="shared" si="65"/>
        <v>4.5663090120770686</v>
      </c>
      <c r="V64" s="6">
        <f t="shared" si="10"/>
        <v>8.0102058847060214</v>
      </c>
      <c r="W64" s="6">
        <v>1000</v>
      </c>
      <c r="AF64" s="7">
        <f t="shared" si="49"/>
        <v>59</v>
      </c>
      <c r="AG64" s="6">
        <f t="shared" si="83"/>
        <v>419.669674969352</v>
      </c>
      <c r="AH64" s="6">
        <f t="shared" si="84"/>
        <v>71.62231356724844</v>
      </c>
      <c r="AI64" s="6">
        <f t="shared" si="13"/>
        <v>508.7080114633996</v>
      </c>
      <c r="AJ64" s="6">
        <f t="shared" si="66"/>
        <v>3.5811156783624223</v>
      </c>
      <c r="AK64" s="6">
        <f t="shared" si="15"/>
        <v>8.0102058847060214</v>
      </c>
      <c r="AL64" s="6">
        <v>1000</v>
      </c>
      <c r="AT64" s="7">
        <f t="shared" si="50"/>
        <v>59</v>
      </c>
      <c r="AU64" s="6">
        <f t="shared" si="67"/>
        <v>81.135097112062425</v>
      </c>
      <c r="AV64" s="6">
        <f t="shared" si="68"/>
        <v>5.7495034491630026</v>
      </c>
      <c r="AW64" s="6">
        <f t="shared" si="18"/>
        <v>913.11539943877438</v>
      </c>
      <c r="AX64" s="6">
        <f t="shared" si="69"/>
        <v>0.22423063451735711</v>
      </c>
      <c r="AY64" s="6">
        <f t="shared" si="20"/>
        <v>8.0102058847060214</v>
      </c>
      <c r="AZ64" s="6">
        <v>1000</v>
      </c>
      <c r="BH64" s="7">
        <f t="shared" si="51"/>
        <v>59</v>
      </c>
      <c r="BI64" s="6">
        <f t="shared" si="70"/>
        <v>93.382809726911191</v>
      </c>
      <c r="BJ64" s="6">
        <f t="shared" si="71"/>
        <v>28.264666395367236</v>
      </c>
      <c r="BK64" s="6">
        <f t="shared" si="23"/>
        <v>878.35252387772198</v>
      </c>
      <c r="BL64" s="6">
        <f t="shared" si="72"/>
        <v>1.413233319768362</v>
      </c>
      <c r="BM64" s="6">
        <f t="shared" si="25"/>
        <v>8.0102058847060214</v>
      </c>
      <c r="BN64" s="6">
        <v>1000</v>
      </c>
      <c r="BV64" s="7">
        <f t="shared" si="52"/>
        <v>59</v>
      </c>
      <c r="BW64" s="6">
        <f t="shared" si="85"/>
        <v>89.574934421088074</v>
      </c>
      <c r="BX64" s="6">
        <f t="shared" si="86"/>
        <v>18.160372861782239</v>
      </c>
      <c r="BY64" s="6">
        <f t="shared" si="28"/>
        <v>892.26469271712983</v>
      </c>
      <c r="BZ64" s="6">
        <f t="shared" si="73"/>
        <v>0.90801864308911195</v>
      </c>
      <c r="CA64" s="6">
        <f t="shared" si="30"/>
        <v>8.0102058847060214</v>
      </c>
      <c r="CB64" s="6">
        <v>1000</v>
      </c>
      <c r="CK64" s="7">
        <f t="shared" si="53"/>
        <v>59</v>
      </c>
      <c r="CL64" s="6">
        <f t="shared" si="74"/>
        <v>952.1796786192109</v>
      </c>
      <c r="CM64" s="6">
        <f t="shared" si="75"/>
        <v>10.955141547945258</v>
      </c>
      <c r="CN64" s="6">
        <f t="shared" si="33"/>
        <v>36.865179832844056</v>
      </c>
      <c r="CO64" s="6">
        <f t="shared" si="76"/>
        <v>0.54775707739726298</v>
      </c>
      <c r="CP64" s="6">
        <f t="shared" si="35"/>
        <v>8.0102058847060214</v>
      </c>
      <c r="CQ64" s="6">
        <v>1000</v>
      </c>
      <c r="DA64" s="7">
        <f t="shared" si="54"/>
        <v>59</v>
      </c>
      <c r="DB64" s="6">
        <f t="shared" si="77"/>
        <v>952.39447397214417</v>
      </c>
      <c r="DC64" s="6">
        <f t="shared" si="78"/>
        <v>10.867585703181485</v>
      </c>
      <c r="DD64" s="6">
        <f t="shared" si="38"/>
        <v>36.737940324674177</v>
      </c>
      <c r="DE64" s="6">
        <f t="shared" si="79"/>
        <v>0.43470342812725937</v>
      </c>
      <c r="DF64" s="6">
        <f t="shared" si="40"/>
        <v>8.0102058847060214</v>
      </c>
      <c r="DG64" s="6">
        <v>1000</v>
      </c>
      <c r="DO64" s="7">
        <f t="shared" si="55"/>
        <v>59</v>
      </c>
      <c r="DP64" s="6">
        <f t="shared" si="80"/>
        <v>952.39447397214417</v>
      </c>
      <c r="DQ64" s="6">
        <f t="shared" si="81"/>
        <v>10.867585703181485</v>
      </c>
      <c r="DR64" s="6">
        <f t="shared" si="43"/>
        <v>36.737940324674177</v>
      </c>
      <c r="DS64" s="6">
        <f t="shared" si="82"/>
        <v>0.43470342812725937</v>
      </c>
      <c r="DT64" s="6">
        <f t="shared" si="45"/>
        <v>8.0102058847060214</v>
      </c>
      <c r="DU64" s="6">
        <v>1000</v>
      </c>
    </row>
    <row r="65" spans="1:125">
      <c r="A65" s="7">
        <f t="shared" si="46"/>
        <v>60</v>
      </c>
      <c r="B65" s="6">
        <f t="shared" si="61"/>
        <v>32.700845294002903</v>
      </c>
      <c r="C65" s="6">
        <f t="shared" si="62"/>
        <v>5.3758011365019875</v>
      </c>
      <c r="D65" s="6">
        <f t="shared" si="47"/>
        <v>961.92335356949491</v>
      </c>
      <c r="E65" s="6">
        <f t="shared" si="2"/>
        <v>0.26879005682509938</v>
      </c>
      <c r="F65" s="6">
        <f t="shared" si="3"/>
        <v>8.1704100024001409</v>
      </c>
      <c r="G65" s="6">
        <f t="shared" si="4"/>
        <v>5.8844100024001413</v>
      </c>
      <c r="H65" s="6">
        <f t="shared" si="56"/>
        <v>5.5372000000000003</v>
      </c>
      <c r="I65" s="6">
        <f t="shared" si="5"/>
        <v>3.2512000000000003</v>
      </c>
      <c r="J65" s="6">
        <v>1000</v>
      </c>
      <c r="Q65" s="7">
        <f t="shared" si="48"/>
        <v>60</v>
      </c>
      <c r="R65" s="6">
        <f t="shared" si="63"/>
        <v>662.06308418184631</v>
      </c>
      <c r="S65" s="6">
        <f t="shared" si="64"/>
        <v>93.112206711875359</v>
      </c>
      <c r="T65" s="6">
        <f t="shared" si="8"/>
        <v>244.82470910627825</v>
      </c>
      <c r="U65" s="6">
        <f t="shared" si="65"/>
        <v>4.6556103355937681</v>
      </c>
      <c r="V65" s="6">
        <f t="shared" si="10"/>
        <v>8.1704100024001409</v>
      </c>
      <c r="W65" s="6">
        <v>1000</v>
      </c>
      <c r="AF65" s="7">
        <f t="shared" si="49"/>
        <v>60</v>
      </c>
      <c r="AG65" s="6">
        <f t="shared" si="83"/>
        <v>412.14772475530793</v>
      </c>
      <c r="AH65" s="6">
        <f t="shared" si="84"/>
        <v>68.400916746205255</v>
      </c>
      <c r="AI65" s="6">
        <f t="shared" si="13"/>
        <v>519.45135849848691</v>
      </c>
      <c r="AJ65" s="6">
        <f t="shared" si="66"/>
        <v>3.4200458373102629</v>
      </c>
      <c r="AK65" s="6">
        <f t="shared" si="15"/>
        <v>8.1704100024001409</v>
      </c>
      <c r="AL65" s="6">
        <v>1000</v>
      </c>
      <c r="AT65" s="7">
        <f t="shared" si="50"/>
        <v>60</v>
      </c>
      <c r="AU65" s="6">
        <f t="shared" si="67"/>
        <v>81.040781333223734</v>
      </c>
      <c r="AV65" s="6">
        <f t="shared" si="68"/>
        <v>4.9813937106272395</v>
      </c>
      <c r="AW65" s="6">
        <f t="shared" si="18"/>
        <v>913.97782495614888</v>
      </c>
      <c r="AX65" s="6">
        <f t="shared" si="69"/>
        <v>0.19427435471446233</v>
      </c>
      <c r="AY65" s="6">
        <f t="shared" si="20"/>
        <v>8.1704100024001409</v>
      </c>
      <c r="AZ65" s="6">
        <v>1000</v>
      </c>
      <c r="BH65" s="7">
        <f t="shared" si="51"/>
        <v>60</v>
      </c>
      <c r="BI65" s="6">
        <f t="shared" si="70"/>
        <v>92.352400071298234</v>
      </c>
      <c r="BJ65" s="6">
        <f t="shared" si="71"/>
        <v>25.055376091675111</v>
      </c>
      <c r="BK65" s="6">
        <f t="shared" si="23"/>
        <v>882.59222383702706</v>
      </c>
      <c r="BL65" s="6">
        <f t="shared" si="72"/>
        <v>1.2527688045837557</v>
      </c>
      <c r="BM65" s="6">
        <f t="shared" si="25"/>
        <v>8.1704100024001409</v>
      </c>
      <c r="BN65" s="6">
        <v>1000</v>
      </c>
      <c r="BV65" s="7">
        <f t="shared" si="52"/>
        <v>60</v>
      </c>
      <c r="BW65" s="6">
        <f t="shared" si="85"/>
        <v>88.939880826312205</v>
      </c>
      <c r="BX65" s="6">
        <f t="shared" si="86"/>
        <v>16.071370527290771</v>
      </c>
      <c r="BY65" s="6">
        <f t="shared" si="28"/>
        <v>894.9887486463972</v>
      </c>
      <c r="BZ65" s="6">
        <f t="shared" si="73"/>
        <v>0.80356852636453857</v>
      </c>
      <c r="CA65" s="6">
        <f t="shared" si="30"/>
        <v>8.1704100024001409</v>
      </c>
      <c r="CB65" s="6">
        <v>1000</v>
      </c>
      <c r="CK65" s="7">
        <f t="shared" si="53"/>
        <v>60</v>
      </c>
      <c r="CL65" s="6">
        <f t="shared" si="74"/>
        <v>950.14354617088418</v>
      </c>
      <c r="CM65" s="6">
        <f t="shared" si="75"/>
        <v>11.348002764080141</v>
      </c>
      <c r="CN65" s="6">
        <f t="shared" si="33"/>
        <v>38.508451065035842</v>
      </c>
      <c r="CO65" s="6">
        <f t="shared" si="76"/>
        <v>0.56740013820400703</v>
      </c>
      <c r="CP65" s="6">
        <f t="shared" si="35"/>
        <v>8.1704100024001409</v>
      </c>
      <c r="CQ65" s="6">
        <v>1000</v>
      </c>
      <c r="DA65" s="7">
        <f t="shared" si="54"/>
        <v>60</v>
      </c>
      <c r="DB65" s="6">
        <f t="shared" si="77"/>
        <v>950.37936795489009</v>
      </c>
      <c r="DC65" s="6">
        <f t="shared" si="78"/>
        <v>11.252553864958299</v>
      </c>
      <c r="DD65" s="6">
        <f t="shared" si="38"/>
        <v>38.3680781801514</v>
      </c>
      <c r="DE65" s="6">
        <f t="shared" si="79"/>
        <v>0.45010215459833197</v>
      </c>
      <c r="DF65" s="6">
        <f t="shared" si="40"/>
        <v>8.1704100024001409</v>
      </c>
      <c r="DG65" s="6">
        <v>1000</v>
      </c>
      <c r="DO65" s="7">
        <f t="shared" si="55"/>
        <v>60</v>
      </c>
      <c r="DP65" s="6">
        <f t="shared" si="80"/>
        <v>950.37936795489009</v>
      </c>
      <c r="DQ65" s="6">
        <f t="shared" si="81"/>
        <v>11.252553864958299</v>
      </c>
      <c r="DR65" s="6">
        <f t="shared" si="43"/>
        <v>38.3680781801514</v>
      </c>
      <c r="DS65" s="6">
        <f t="shared" si="82"/>
        <v>0.45010215459833197</v>
      </c>
      <c r="DT65" s="6">
        <f t="shared" si="45"/>
        <v>8.1704100024001409</v>
      </c>
      <c r="DU65" s="6">
        <v>1000</v>
      </c>
    </row>
    <row r="66" spans="1:125">
      <c r="A66" s="7">
        <f t="shared" si="46"/>
        <v>61</v>
      </c>
      <c r="B66" s="6">
        <f t="shared" si="61"/>
        <v>32.612860688749613</v>
      </c>
      <c r="C66" s="6">
        <f t="shared" si="62"/>
        <v>4.657415571279981</v>
      </c>
      <c r="D66" s="6">
        <f t="shared" si="47"/>
        <v>962.72972373997015</v>
      </c>
      <c r="E66" s="6">
        <f t="shared" si="2"/>
        <v>0.23287077856399907</v>
      </c>
      <c r="F66" s="6">
        <f t="shared" si="3"/>
        <v>8.3338182024481444</v>
      </c>
      <c r="G66" s="6">
        <f t="shared" si="4"/>
        <v>6.0478182024481448</v>
      </c>
      <c r="H66" s="6">
        <f t="shared" si="56"/>
        <v>5.588000000000001</v>
      </c>
      <c r="I66" s="6">
        <f t="shared" si="5"/>
        <v>3.3020000000000009</v>
      </c>
      <c r="J66" s="6">
        <v>1000</v>
      </c>
      <c r="Q66" s="7">
        <f t="shared" si="48"/>
        <v>61</v>
      </c>
      <c r="R66" s="6">
        <f t="shared" si="63"/>
        <v>646.63611852853251</v>
      </c>
      <c r="S66" s="6">
        <f t="shared" si="64"/>
        <v>94.572341358407826</v>
      </c>
      <c r="T66" s="6">
        <f t="shared" si="8"/>
        <v>258.79154011305957</v>
      </c>
      <c r="U66" s="6">
        <f t="shared" si="65"/>
        <v>4.7286170679203918</v>
      </c>
      <c r="V66" s="6">
        <f t="shared" si="10"/>
        <v>8.3338182024481444</v>
      </c>
      <c r="W66" s="6">
        <v>1000</v>
      </c>
      <c r="AF66" s="7">
        <f t="shared" si="49"/>
        <v>61</v>
      </c>
      <c r="AG66" s="6">
        <f t="shared" si="83"/>
        <v>405.09284932784902</v>
      </c>
      <c r="AH66" s="6">
        <f t="shared" si="84"/>
        <v>65.195654661733357</v>
      </c>
      <c r="AI66" s="6">
        <f t="shared" si="13"/>
        <v>529.7114960104177</v>
      </c>
      <c r="AJ66" s="6">
        <f t="shared" si="66"/>
        <v>3.2597827330866682</v>
      </c>
      <c r="AK66" s="6">
        <f t="shared" si="15"/>
        <v>8.3338182024481444</v>
      </c>
      <c r="AL66" s="6">
        <v>1000</v>
      </c>
      <c r="AT66" s="7">
        <f t="shared" si="50"/>
        <v>61</v>
      </c>
      <c r="AU66" s="6">
        <f t="shared" si="67"/>
        <v>80.959313286381644</v>
      </c>
      <c r="AV66" s="6">
        <f t="shared" si="68"/>
        <v>4.3156527008752379</v>
      </c>
      <c r="AW66" s="6">
        <f t="shared" si="18"/>
        <v>914.72503401274298</v>
      </c>
      <c r="AX66" s="6">
        <f t="shared" si="69"/>
        <v>0.16831045533413427</v>
      </c>
      <c r="AY66" s="6">
        <f t="shared" si="20"/>
        <v>8.3338182024481444</v>
      </c>
      <c r="AZ66" s="6">
        <v>1000</v>
      </c>
      <c r="BH66" s="7">
        <f t="shared" si="51"/>
        <v>61</v>
      </c>
      <c r="BI66" s="6">
        <f t="shared" si="70"/>
        <v>91.449066332024429</v>
      </c>
      <c r="BJ66" s="6">
        <f t="shared" si="71"/>
        <v>22.200403417197652</v>
      </c>
      <c r="BK66" s="6">
        <f t="shared" si="23"/>
        <v>886.35053025077832</v>
      </c>
      <c r="BL66" s="6">
        <f t="shared" si="72"/>
        <v>1.1100201708598827</v>
      </c>
      <c r="BM66" s="6">
        <f t="shared" si="25"/>
        <v>8.3338182024481444</v>
      </c>
      <c r="BN66" s="6">
        <v>1000</v>
      </c>
      <c r="BV66" s="7">
        <f t="shared" si="52"/>
        <v>61</v>
      </c>
      <c r="BW66" s="6">
        <f t="shared" si="85"/>
        <v>88.381862353868783</v>
      </c>
      <c r="BX66" s="6">
        <f t="shared" si="86"/>
        <v>14.21868342064057</v>
      </c>
      <c r="BY66" s="6">
        <f t="shared" si="28"/>
        <v>897.39945422549079</v>
      </c>
      <c r="BZ66" s="6">
        <f t="shared" si="73"/>
        <v>0.71093417103202849</v>
      </c>
      <c r="CA66" s="6">
        <f t="shared" si="30"/>
        <v>8.3338182024481444</v>
      </c>
      <c r="CB66" s="6">
        <v>1000</v>
      </c>
      <c r="CK66" s="7">
        <f t="shared" si="53"/>
        <v>61</v>
      </c>
      <c r="CL66" s="6">
        <f t="shared" si="74"/>
        <v>948.0389063713817</v>
      </c>
      <c r="CM66" s="6">
        <f t="shared" si="75"/>
        <v>11.750442148970542</v>
      </c>
      <c r="CN66" s="6">
        <f t="shared" si="33"/>
        <v>40.210651479647865</v>
      </c>
      <c r="CO66" s="6">
        <f t="shared" si="76"/>
        <v>0.58752210744852718</v>
      </c>
      <c r="CP66" s="6">
        <f t="shared" si="35"/>
        <v>8.3338182024481444</v>
      </c>
      <c r="CQ66" s="6">
        <v>1000</v>
      </c>
      <c r="DA66" s="7">
        <f t="shared" si="54"/>
        <v>61</v>
      </c>
      <c r="DB66" s="6">
        <f t="shared" si="77"/>
        <v>948.29753905006623</v>
      </c>
      <c r="DC66" s="6">
        <f t="shared" si="78"/>
        <v>11.646499690038427</v>
      </c>
      <c r="DD66" s="6">
        <f t="shared" si="38"/>
        <v>40.055961259895142</v>
      </c>
      <c r="DE66" s="6">
        <f t="shared" si="79"/>
        <v>0.46585998760153707</v>
      </c>
      <c r="DF66" s="6">
        <f t="shared" si="40"/>
        <v>8.3338182024481444</v>
      </c>
      <c r="DG66" s="6">
        <v>1000</v>
      </c>
      <c r="DO66" s="7">
        <f t="shared" si="55"/>
        <v>61</v>
      </c>
      <c r="DP66" s="6">
        <f t="shared" si="80"/>
        <v>948.29753905006623</v>
      </c>
      <c r="DQ66" s="6">
        <f t="shared" si="81"/>
        <v>11.646499690038427</v>
      </c>
      <c r="DR66" s="6">
        <f t="shared" si="43"/>
        <v>40.055961259895142</v>
      </c>
      <c r="DS66" s="6">
        <f t="shared" si="82"/>
        <v>0.46585998760153707</v>
      </c>
      <c r="DT66" s="6">
        <f t="shared" si="45"/>
        <v>8.3338182024481444</v>
      </c>
      <c r="DU66" s="6">
        <v>1000</v>
      </c>
    </row>
    <row r="67" spans="1:125">
      <c r="A67" s="7">
        <f t="shared" si="46"/>
        <v>62</v>
      </c>
      <c r="B67" s="6">
        <f t="shared" si="61"/>
        <v>32.53683884430729</v>
      </c>
      <c r="C67" s="6">
        <f t="shared" si="62"/>
        <v>4.0348250800303092</v>
      </c>
      <c r="D67" s="6">
        <f t="shared" si="47"/>
        <v>963.42833607566217</v>
      </c>
      <c r="E67" s="6">
        <f t="shared" si="2"/>
        <v>0.20174125400151546</v>
      </c>
      <c r="F67" s="6">
        <f t="shared" si="3"/>
        <v>8.5004945664971068</v>
      </c>
      <c r="G67" s="6">
        <f t="shared" si="4"/>
        <v>6.2144945664971072</v>
      </c>
      <c r="H67" s="6">
        <f t="shared" si="56"/>
        <v>5.6387999999999998</v>
      </c>
      <c r="I67" s="6">
        <f t="shared" si="5"/>
        <v>3.3527999999999998</v>
      </c>
      <c r="J67" s="6">
        <v>1000</v>
      </c>
      <c r="Q67" s="7">
        <f t="shared" si="48"/>
        <v>62</v>
      </c>
      <c r="R67" s="6">
        <f t="shared" si="63"/>
        <v>631.33234181778266</v>
      </c>
      <c r="S67" s="6">
        <f t="shared" si="64"/>
        <v>95.690266865396467</v>
      </c>
      <c r="T67" s="6">
        <f t="shared" si="8"/>
        <v>272.97739131682073</v>
      </c>
      <c r="U67" s="6">
        <f t="shared" si="65"/>
        <v>4.7845133432698237</v>
      </c>
      <c r="V67" s="6">
        <f t="shared" si="10"/>
        <v>8.5004945664971068</v>
      </c>
      <c r="W67" s="6">
        <v>1000</v>
      </c>
      <c r="AF67" s="7">
        <f t="shared" si="49"/>
        <v>62</v>
      </c>
      <c r="AG67" s="6">
        <f t="shared" si="83"/>
        <v>398.4836667676098</v>
      </c>
      <c r="AH67" s="6">
        <f t="shared" si="84"/>
        <v>62.025489022712605</v>
      </c>
      <c r="AI67" s="6">
        <f t="shared" si="13"/>
        <v>539.49084420967768</v>
      </c>
      <c r="AJ67" s="6">
        <f t="shared" si="66"/>
        <v>3.1012744511356303</v>
      </c>
      <c r="AK67" s="6">
        <f t="shared" si="15"/>
        <v>8.5004945664971068</v>
      </c>
      <c r="AL67" s="6">
        <v>1000</v>
      </c>
      <c r="AT67" s="7">
        <f t="shared" si="50"/>
        <v>62</v>
      </c>
      <c r="AU67" s="6">
        <f t="shared" si="67"/>
        <v>80.888918321154236</v>
      </c>
      <c r="AV67" s="6">
        <f t="shared" si="68"/>
        <v>3.7386997609713579</v>
      </c>
      <c r="AW67" s="6">
        <f t="shared" si="18"/>
        <v>915.37238191787424</v>
      </c>
      <c r="AX67" s="6">
        <f t="shared" si="69"/>
        <v>0.14580929067788295</v>
      </c>
      <c r="AY67" s="6">
        <f t="shared" si="20"/>
        <v>8.5004945664971068</v>
      </c>
      <c r="AZ67" s="6">
        <v>1000</v>
      </c>
      <c r="BH67" s="7">
        <f t="shared" si="51"/>
        <v>62</v>
      </c>
      <c r="BI67" s="6">
        <f t="shared" si="70"/>
        <v>90.656493354815382</v>
      </c>
      <c r="BJ67" s="6">
        <f t="shared" si="71"/>
        <v>19.662915881827047</v>
      </c>
      <c r="BK67" s="6">
        <f t="shared" si="23"/>
        <v>889.68059076335794</v>
      </c>
      <c r="BL67" s="6">
        <f t="shared" si="72"/>
        <v>0.98314579409135239</v>
      </c>
      <c r="BM67" s="6">
        <f t="shared" si="25"/>
        <v>8.5004945664971068</v>
      </c>
      <c r="BN67" s="6">
        <v>1000</v>
      </c>
      <c r="BV67" s="7">
        <f t="shared" si="52"/>
        <v>62</v>
      </c>
      <c r="BW67" s="6">
        <f t="shared" si="85"/>
        <v>87.891269009359121</v>
      </c>
      <c r="BX67" s="6">
        <f t="shared" si="86"/>
        <v>12.576474252054147</v>
      </c>
      <c r="BY67" s="6">
        <f t="shared" si="28"/>
        <v>899.53225673858685</v>
      </c>
      <c r="BZ67" s="6">
        <f t="shared" si="73"/>
        <v>0.62882371260270742</v>
      </c>
      <c r="CA67" s="6">
        <f t="shared" si="30"/>
        <v>8.5004945664971068</v>
      </c>
      <c r="CB67" s="6">
        <v>1000</v>
      </c>
      <c r="CK67" s="7">
        <f t="shared" si="53"/>
        <v>62</v>
      </c>
      <c r="CL67" s="6">
        <f t="shared" si="74"/>
        <v>945.86445603781158</v>
      </c>
      <c r="CM67" s="6">
        <f t="shared" si="75"/>
        <v>12.162326160195125</v>
      </c>
      <c r="CN67" s="6">
        <f t="shared" si="33"/>
        <v>41.973217801993449</v>
      </c>
      <c r="CO67" s="6">
        <f t="shared" si="76"/>
        <v>0.60811630800975625</v>
      </c>
      <c r="CP67" s="6">
        <f t="shared" si="35"/>
        <v>8.5004945664971068</v>
      </c>
      <c r="CQ67" s="6">
        <v>1000</v>
      </c>
      <c r="DA67" s="7">
        <f t="shared" si="54"/>
        <v>62</v>
      </c>
      <c r="DB67" s="6">
        <f t="shared" si="77"/>
        <v>946.14780850004388</v>
      </c>
      <c r="DC67" s="6">
        <f t="shared" si="78"/>
        <v>12.049255286555034</v>
      </c>
      <c r="DD67" s="6">
        <f t="shared" si="38"/>
        <v>41.802936213400905</v>
      </c>
      <c r="DE67" s="6">
        <f t="shared" si="79"/>
        <v>0.48197021146220137</v>
      </c>
      <c r="DF67" s="6">
        <f t="shared" si="40"/>
        <v>8.5004945664971068</v>
      </c>
      <c r="DG67" s="6">
        <v>1000</v>
      </c>
      <c r="DO67" s="7">
        <f t="shared" si="55"/>
        <v>62</v>
      </c>
      <c r="DP67" s="6">
        <f t="shared" si="80"/>
        <v>946.14780850004388</v>
      </c>
      <c r="DQ67" s="6">
        <f t="shared" si="81"/>
        <v>12.049255286555034</v>
      </c>
      <c r="DR67" s="6">
        <f t="shared" si="43"/>
        <v>41.802936213400905</v>
      </c>
      <c r="DS67" s="6">
        <f t="shared" si="82"/>
        <v>0.48197021146220137</v>
      </c>
      <c r="DT67" s="6">
        <f t="shared" si="45"/>
        <v>8.5004945664971068</v>
      </c>
      <c r="DU67" s="6">
        <v>1000</v>
      </c>
    </row>
    <row r="68" spans="1:125">
      <c r="A68" s="7">
        <f t="shared" si="46"/>
        <v>63</v>
      </c>
      <c r="B68" s="6">
        <f t="shared" si="61"/>
        <v>32.471132911677699</v>
      </c>
      <c r="C68" s="6">
        <f t="shared" si="62"/>
        <v>3.4953072506553502</v>
      </c>
      <c r="D68" s="6">
        <f t="shared" si="47"/>
        <v>964.03355983766676</v>
      </c>
      <c r="E68" s="6">
        <f t="shared" si="2"/>
        <v>0.17476536253276753</v>
      </c>
      <c r="F68" s="6">
        <f t="shared" si="3"/>
        <v>8.6705044578270485</v>
      </c>
      <c r="G68" s="6">
        <f t="shared" si="4"/>
        <v>6.3845044578270489</v>
      </c>
      <c r="H68" s="6">
        <f t="shared" si="56"/>
        <v>5.6896000000000004</v>
      </c>
      <c r="I68" s="6">
        <f t="shared" si="5"/>
        <v>3.4036000000000004</v>
      </c>
      <c r="J68" s="6">
        <v>1000</v>
      </c>
      <c r="Q68" s="7">
        <f t="shared" si="48"/>
        <v>63</v>
      </c>
      <c r="R68" s="6">
        <f t="shared" si="63"/>
        <v>616.21413354218225</v>
      </c>
      <c r="S68" s="6">
        <f t="shared" si="64"/>
        <v>96.454935111187439</v>
      </c>
      <c r="T68" s="6">
        <f t="shared" si="8"/>
        <v>287.33093134663022</v>
      </c>
      <c r="U68" s="6">
        <f t="shared" si="65"/>
        <v>4.8227467555593719</v>
      </c>
      <c r="V68" s="6">
        <f t="shared" si="10"/>
        <v>8.6705044578270485</v>
      </c>
      <c r="W68" s="6">
        <v>1000</v>
      </c>
      <c r="AF68" s="7">
        <f t="shared" si="49"/>
        <v>63</v>
      </c>
      <c r="AG68" s="6">
        <f t="shared" si="83"/>
        <v>392.29844547160764</v>
      </c>
      <c r="AH68" s="6">
        <f t="shared" si="84"/>
        <v>58.906886965307883</v>
      </c>
      <c r="AI68" s="6">
        <f t="shared" si="13"/>
        <v>548.79466756308454</v>
      </c>
      <c r="AJ68" s="6">
        <f t="shared" si="66"/>
        <v>2.9453443482653943</v>
      </c>
      <c r="AK68" s="6">
        <f t="shared" si="15"/>
        <v>8.6705044578270485</v>
      </c>
      <c r="AL68" s="6">
        <v>1000</v>
      </c>
      <c r="AT68" s="7">
        <f t="shared" si="50"/>
        <v>63</v>
      </c>
      <c r="AU68" s="6">
        <f t="shared" si="67"/>
        <v>80.828073014755944</v>
      </c>
      <c r="AV68" s="6">
        <f t="shared" si="68"/>
        <v>3.2387401032239489</v>
      </c>
      <c r="AW68" s="6">
        <f t="shared" si="18"/>
        <v>915.93318688201998</v>
      </c>
      <c r="AX68" s="6">
        <f t="shared" si="69"/>
        <v>0.12631086402573399</v>
      </c>
      <c r="AY68" s="6">
        <f t="shared" si="20"/>
        <v>8.6705044578270485</v>
      </c>
      <c r="AZ68" s="6">
        <v>1000</v>
      </c>
      <c r="BH68" s="7">
        <f t="shared" si="51"/>
        <v>63</v>
      </c>
      <c r="BI68" s="6">
        <f t="shared" si="70"/>
        <v>89.960594765064542</v>
      </c>
      <c r="BJ68" s="6">
        <f t="shared" si="71"/>
        <v>17.409377089303831</v>
      </c>
      <c r="BK68" s="6">
        <f t="shared" si="23"/>
        <v>892.63002814563197</v>
      </c>
      <c r="BL68" s="6">
        <f t="shared" si="72"/>
        <v>0.87046885446519162</v>
      </c>
      <c r="BM68" s="6">
        <f t="shared" si="25"/>
        <v>8.6705044578270485</v>
      </c>
      <c r="BN68" s="6">
        <v>1000</v>
      </c>
      <c r="BV68" s="7">
        <f t="shared" si="52"/>
        <v>63</v>
      </c>
      <c r="BW68" s="6">
        <f t="shared" si="85"/>
        <v>87.459746196692592</v>
      </c>
      <c r="BX68" s="6">
        <f t="shared" si="86"/>
        <v>11.121525926912554</v>
      </c>
      <c r="BY68" s="6">
        <f t="shared" si="28"/>
        <v>901.418727876395</v>
      </c>
      <c r="BZ68" s="6">
        <f t="shared" si="73"/>
        <v>0.55607629634562772</v>
      </c>
      <c r="CA68" s="6">
        <f t="shared" si="30"/>
        <v>8.6705044578270485</v>
      </c>
      <c r="CB68" s="6">
        <v>1000</v>
      </c>
      <c r="CK68" s="7">
        <f t="shared" si="53"/>
        <v>63</v>
      </c>
      <c r="CL68" s="6">
        <f t="shared" si="74"/>
        <v>943.61894768601462</v>
      </c>
      <c r="CM68" s="6">
        <f t="shared" si="75"/>
        <v>12.583485587962798</v>
      </c>
      <c r="CN68" s="6">
        <f t="shared" si="33"/>
        <v>43.797566726022715</v>
      </c>
      <c r="CO68" s="6">
        <f t="shared" si="76"/>
        <v>0.62917427939813997</v>
      </c>
      <c r="CP68" s="6">
        <f t="shared" si="35"/>
        <v>8.6705044578270485</v>
      </c>
      <c r="CQ68" s="6">
        <v>1000</v>
      </c>
      <c r="DA68" s="7">
        <f t="shared" si="54"/>
        <v>63</v>
      </c>
      <c r="DB68" s="6">
        <f t="shared" si="77"/>
        <v>943.92905910570744</v>
      </c>
      <c r="DC68" s="6">
        <f t="shared" si="78"/>
        <v>12.460616387908189</v>
      </c>
      <c r="DD68" s="6">
        <f t="shared" si="38"/>
        <v>43.61032450638416</v>
      </c>
      <c r="DE68" s="6">
        <f t="shared" si="79"/>
        <v>0.49842465551632759</v>
      </c>
      <c r="DF68" s="6">
        <f t="shared" si="40"/>
        <v>8.6705044578270485</v>
      </c>
      <c r="DG68" s="6">
        <v>1000</v>
      </c>
      <c r="DO68" s="7">
        <f t="shared" si="55"/>
        <v>63</v>
      </c>
      <c r="DP68" s="6">
        <f t="shared" si="80"/>
        <v>943.92905910570744</v>
      </c>
      <c r="DQ68" s="6">
        <f t="shared" si="81"/>
        <v>12.460616387908189</v>
      </c>
      <c r="DR68" s="6">
        <f t="shared" si="43"/>
        <v>43.61032450638416</v>
      </c>
      <c r="DS68" s="6">
        <f t="shared" si="82"/>
        <v>0.49842465551632759</v>
      </c>
      <c r="DT68" s="6">
        <f t="shared" si="45"/>
        <v>8.6705044578270485</v>
      </c>
      <c r="DU68" s="6">
        <v>1000</v>
      </c>
    </row>
    <row r="69" spans="1:125">
      <c r="A69" s="7">
        <f t="shared" si="46"/>
        <v>64</v>
      </c>
      <c r="B69" s="6">
        <f t="shared" si="61"/>
        <v>32.41432781342786</v>
      </c>
      <c r="C69" s="6">
        <f t="shared" si="62"/>
        <v>3.0278162613068877</v>
      </c>
      <c r="D69" s="6">
        <f t="shared" si="47"/>
        <v>964.55785592526502</v>
      </c>
      <c r="E69" s="6">
        <f t="shared" si="2"/>
        <v>0.15139081306534441</v>
      </c>
      <c r="F69" s="6">
        <f t="shared" si="3"/>
        <v>8.8439145469835889</v>
      </c>
      <c r="G69" s="6">
        <f t="shared" si="4"/>
        <v>6.5579145469835893</v>
      </c>
      <c r="H69" s="6">
        <f t="shared" si="56"/>
        <v>5.7404000000000002</v>
      </c>
      <c r="I69" s="6">
        <f t="shared" si="5"/>
        <v>3.4544000000000001</v>
      </c>
      <c r="J69" s="6">
        <v>1000</v>
      </c>
      <c r="Q69" s="7">
        <f t="shared" si="48"/>
        <v>64</v>
      </c>
      <c r="R69" s="6">
        <f t="shared" si="63"/>
        <v>601.3400358781663</v>
      </c>
      <c r="S69" s="6">
        <f t="shared" si="64"/>
        <v>96.860792508525293</v>
      </c>
      <c r="T69" s="6">
        <f t="shared" si="8"/>
        <v>301.79917161330832</v>
      </c>
      <c r="U69" s="6">
        <f t="shared" si="65"/>
        <v>4.8430396254262646</v>
      </c>
      <c r="V69" s="6">
        <f t="shared" si="10"/>
        <v>8.8439145469835889</v>
      </c>
      <c r="W69" s="6">
        <v>1000</v>
      </c>
      <c r="AF69" s="7">
        <f t="shared" si="49"/>
        <v>64</v>
      </c>
      <c r="AG69" s="6">
        <f t="shared" si="83"/>
        <v>386.51539237249301</v>
      </c>
      <c r="AH69" s="6">
        <f t="shared" si="84"/>
        <v>55.85390701962632</v>
      </c>
      <c r="AI69" s="6">
        <f t="shared" si="13"/>
        <v>557.63070060788073</v>
      </c>
      <c r="AJ69" s="6">
        <f t="shared" si="66"/>
        <v>2.7926953509813162</v>
      </c>
      <c r="AK69" s="6">
        <f t="shared" si="15"/>
        <v>8.8439145469835889</v>
      </c>
      <c r="AL69" s="6">
        <v>1000</v>
      </c>
      <c r="AT69" s="7">
        <f t="shared" si="50"/>
        <v>64</v>
      </c>
      <c r="AU69" s="6">
        <f t="shared" si="67"/>
        <v>80.775468106232225</v>
      </c>
      <c r="AV69" s="6">
        <f t="shared" si="68"/>
        <v>2.8055339962640691</v>
      </c>
      <c r="AW69" s="6">
        <f t="shared" si="18"/>
        <v>916.41899789750357</v>
      </c>
      <c r="AX69" s="6">
        <f t="shared" si="69"/>
        <v>0.1094158258542987</v>
      </c>
      <c r="AY69" s="6">
        <f t="shared" si="20"/>
        <v>8.8439145469835889</v>
      </c>
      <c r="AZ69" s="6">
        <v>1000</v>
      </c>
      <c r="BH69" s="7">
        <f t="shared" si="51"/>
        <v>64</v>
      </c>
      <c r="BI69" s="6">
        <f t="shared" si="70"/>
        <v>89.349181764260948</v>
      </c>
      <c r="BJ69" s="6">
        <f t="shared" si="71"/>
        <v>15.409383526711855</v>
      </c>
      <c r="BK69" s="6">
        <f t="shared" si="23"/>
        <v>895.24143470902754</v>
      </c>
      <c r="BL69" s="6">
        <f t="shared" si="72"/>
        <v>0.77046917633559275</v>
      </c>
      <c r="BM69" s="6">
        <f t="shared" si="25"/>
        <v>8.8439145469835889</v>
      </c>
      <c r="BN69" s="6">
        <v>1000</v>
      </c>
      <c r="BV69" s="7">
        <f t="shared" si="52"/>
        <v>64</v>
      </c>
      <c r="BW69" s="6">
        <f t="shared" si="85"/>
        <v>87.08001899388357</v>
      </c>
      <c r="BX69" s="6">
        <f t="shared" si="86"/>
        <v>9.8330242406846864</v>
      </c>
      <c r="BY69" s="6">
        <f t="shared" si="28"/>
        <v>903.08695676543186</v>
      </c>
      <c r="BZ69" s="6">
        <f t="shared" si="73"/>
        <v>0.49165121203423434</v>
      </c>
      <c r="CA69" s="6">
        <f t="shared" si="30"/>
        <v>8.8439145469835889</v>
      </c>
      <c r="CB69" s="6">
        <v>1000</v>
      </c>
      <c r="CK69" s="7">
        <f t="shared" si="53"/>
        <v>64</v>
      </c>
      <c r="CL69" s="6">
        <f t="shared" si="74"/>
        <v>941.30119692665187</v>
      </c>
      <c r="CM69" s="6">
        <f t="shared" si="75"/>
        <v>13.013713509131181</v>
      </c>
      <c r="CN69" s="6">
        <f t="shared" si="33"/>
        <v>45.685089564217137</v>
      </c>
      <c r="CO69" s="6">
        <f t="shared" si="76"/>
        <v>0.65068567545655909</v>
      </c>
      <c r="CP69" s="6">
        <f t="shared" si="35"/>
        <v>8.8439145469835889</v>
      </c>
      <c r="CQ69" s="6">
        <v>1000</v>
      </c>
      <c r="DA69" s="7">
        <f t="shared" si="54"/>
        <v>64</v>
      </c>
      <c r="DB69" s="6">
        <f t="shared" si="77"/>
        <v>941.6402425816965</v>
      </c>
      <c r="DC69" s="6">
        <f t="shared" si="78"/>
        <v>12.880340453732904</v>
      </c>
      <c r="DD69" s="6">
        <f t="shared" si="38"/>
        <v>45.47941696457039</v>
      </c>
      <c r="DE69" s="6">
        <f t="shared" si="79"/>
        <v>0.51521361814931621</v>
      </c>
      <c r="DF69" s="6">
        <f t="shared" si="40"/>
        <v>8.8439145469835889</v>
      </c>
      <c r="DG69" s="6">
        <v>1000</v>
      </c>
      <c r="DO69" s="7">
        <f t="shared" si="55"/>
        <v>64</v>
      </c>
      <c r="DP69" s="6">
        <f t="shared" si="80"/>
        <v>941.6402425816965</v>
      </c>
      <c r="DQ69" s="6">
        <f t="shared" si="81"/>
        <v>12.880340453732904</v>
      </c>
      <c r="DR69" s="6">
        <f t="shared" si="43"/>
        <v>45.47941696457039</v>
      </c>
      <c r="DS69" s="6">
        <f t="shared" si="82"/>
        <v>0.51521361814931621</v>
      </c>
      <c r="DT69" s="6">
        <f t="shared" si="45"/>
        <v>8.8439145469835889</v>
      </c>
      <c r="DU69" s="6">
        <v>1000</v>
      </c>
    </row>
    <row r="70" spans="1:125">
      <c r="A70" s="7">
        <f t="shared" si="46"/>
        <v>65</v>
      </c>
      <c r="B70" s="6">
        <f t="shared" si="61"/>
        <v>32.365206377565585</v>
      </c>
      <c r="C70" s="6">
        <f t="shared" si="62"/>
        <v>2.6227652579731315</v>
      </c>
      <c r="D70" s="6">
        <f t="shared" si="47"/>
        <v>965.012028364461</v>
      </c>
      <c r="E70" s="6">
        <f t="shared" si="2"/>
        <v>0.13113826289865657</v>
      </c>
      <c r="F70" s="6">
        <f t="shared" si="3"/>
        <v>9.0207928379232598</v>
      </c>
      <c r="G70" s="6">
        <f t="shared" si="4"/>
        <v>6.7347928379232602</v>
      </c>
      <c r="H70" s="6">
        <f t="shared" si="56"/>
        <v>5.7911999999999999</v>
      </c>
      <c r="I70" s="6">
        <f t="shared" si="5"/>
        <v>3.5051999999999999</v>
      </c>
      <c r="J70" s="6">
        <v>1000</v>
      </c>
      <c r="Q70" s="7">
        <f t="shared" si="48"/>
        <v>65</v>
      </c>
      <c r="R70" s="6">
        <f t="shared" si="63"/>
        <v>586.76389162334544</v>
      </c>
      <c r="S70" s="6">
        <f t="shared" si="64"/>
        <v>96.907817887067381</v>
      </c>
      <c r="T70" s="6">
        <f t="shared" si="8"/>
        <v>316.32829048958712</v>
      </c>
      <c r="U70" s="6">
        <f t="shared" si="65"/>
        <v>4.8453908943533692</v>
      </c>
      <c r="V70" s="6">
        <f t="shared" si="10"/>
        <v>9.0207928379232598</v>
      </c>
      <c r="W70" s="6">
        <v>1000</v>
      </c>
      <c r="AF70" s="7">
        <f t="shared" si="49"/>
        <v>65</v>
      </c>
      <c r="AG70" s="6">
        <f t="shared" si="83"/>
        <v>381.11289117448808</v>
      </c>
      <c r="AH70" s="6">
        <f t="shared" si="84"/>
        <v>52.878322164687276</v>
      </c>
      <c r="AI70" s="6">
        <f t="shared" si="13"/>
        <v>566.00878666082463</v>
      </c>
      <c r="AJ70" s="6">
        <f t="shared" si="66"/>
        <v>2.6439161082343641</v>
      </c>
      <c r="AK70" s="6">
        <f t="shared" si="15"/>
        <v>9.0207928379232598</v>
      </c>
      <c r="AL70" s="6">
        <v>1000</v>
      </c>
      <c r="AT70" s="7">
        <f t="shared" si="50"/>
        <v>65</v>
      </c>
      <c r="AU70" s="6">
        <f t="shared" si="67"/>
        <v>80.729977262173762</v>
      </c>
      <c r="AV70" s="6">
        <f t="shared" si="68"/>
        <v>2.4301947408829281</v>
      </c>
      <c r="AW70" s="6">
        <f t="shared" si="18"/>
        <v>916.8398279969432</v>
      </c>
      <c r="AX70" s="6">
        <f t="shared" si="69"/>
        <v>9.47775948944342E-2</v>
      </c>
      <c r="AY70" s="6">
        <f t="shared" si="20"/>
        <v>9.0207928379232598</v>
      </c>
      <c r="AZ70" s="6">
        <v>1000</v>
      </c>
      <c r="BH70" s="7">
        <f t="shared" si="51"/>
        <v>65</v>
      </c>
      <c r="BI70" s="6">
        <f t="shared" si="70"/>
        <v>88.811686102854225</v>
      </c>
      <c r="BJ70" s="6">
        <f t="shared" si="71"/>
        <v>13.635471659111804</v>
      </c>
      <c r="BK70" s="6">
        <f t="shared" si="23"/>
        <v>897.55284223803437</v>
      </c>
      <c r="BL70" s="6">
        <f t="shared" si="72"/>
        <v>0.68177358295559021</v>
      </c>
      <c r="BM70" s="6">
        <f t="shared" si="25"/>
        <v>9.0207928379232598</v>
      </c>
      <c r="BN70" s="6">
        <v>1000</v>
      </c>
      <c r="BV70" s="7">
        <f t="shared" si="52"/>
        <v>65</v>
      </c>
      <c r="BW70" s="6">
        <f t="shared" si="85"/>
        <v>86.745743342550242</v>
      </c>
      <c r="BX70" s="6">
        <f t="shared" si="86"/>
        <v>8.6923462559153126</v>
      </c>
      <c r="BY70" s="6">
        <f t="shared" si="28"/>
        <v>904.56191040153453</v>
      </c>
      <c r="BZ70" s="6">
        <f t="shared" si="73"/>
        <v>0.43461731279576565</v>
      </c>
      <c r="CA70" s="6">
        <f t="shared" si="30"/>
        <v>9.0207928379232598</v>
      </c>
      <c r="CB70" s="6">
        <v>1000</v>
      </c>
      <c r="CK70" s="7">
        <f t="shared" si="53"/>
        <v>65</v>
      </c>
      <c r="CL70" s="6">
        <f t="shared" si="74"/>
        <v>938.91009011983692</v>
      </c>
      <c r="CM70" s="6">
        <f t="shared" si="75"/>
        <v>13.452763289576435</v>
      </c>
      <c r="CN70" s="6">
        <f t="shared" si="33"/>
        <v>47.637146590586816</v>
      </c>
      <c r="CO70" s="6">
        <f t="shared" si="76"/>
        <v>0.67263816447882174</v>
      </c>
      <c r="CP70" s="6">
        <f t="shared" si="35"/>
        <v>9.0207928379232598</v>
      </c>
      <c r="CQ70" s="6">
        <v>1000</v>
      </c>
      <c r="DA70" s="7">
        <f t="shared" si="54"/>
        <v>65</v>
      </c>
      <c r="DB70" s="6">
        <f t="shared" si="77"/>
        <v>939.28038712552495</v>
      </c>
      <c r="DC70" s="6">
        <f t="shared" si="78"/>
        <v>13.308144841844458</v>
      </c>
      <c r="DD70" s="6">
        <f t="shared" si="38"/>
        <v>47.411468032630324</v>
      </c>
      <c r="DE70" s="6">
        <f t="shared" si="79"/>
        <v>0.5323257936737783</v>
      </c>
      <c r="DF70" s="6">
        <f t="shared" si="40"/>
        <v>9.0207928379232598</v>
      </c>
      <c r="DG70" s="6">
        <v>1000</v>
      </c>
      <c r="DO70" s="7">
        <f t="shared" si="55"/>
        <v>65</v>
      </c>
      <c r="DP70" s="6">
        <f t="shared" si="80"/>
        <v>939.28038712552495</v>
      </c>
      <c r="DQ70" s="6">
        <f t="shared" si="81"/>
        <v>13.308144841844458</v>
      </c>
      <c r="DR70" s="6">
        <f t="shared" si="43"/>
        <v>47.411468032630324</v>
      </c>
      <c r="DS70" s="6">
        <f t="shared" si="82"/>
        <v>0.5323257936737783</v>
      </c>
      <c r="DT70" s="6">
        <f t="shared" si="45"/>
        <v>9.0207928379232598</v>
      </c>
      <c r="DU70" s="6">
        <v>1000</v>
      </c>
    </row>
    <row r="71" spans="1:125">
      <c r="A71" s="7">
        <f t="shared" si="46"/>
        <v>66</v>
      </c>
      <c r="B71" s="6">
        <f t="shared" ref="B71:B105" si="87">B70-((B70/M$3)*(M$6*C70))</f>
        <v>32.322720722483396</v>
      </c>
      <c r="C71" s="6">
        <f t="shared" ref="C71:C105" si="88">C70+(B70/M$3)*(M$6*C70)-(C70*M$7)</f>
        <v>2.2718361243593486</v>
      </c>
      <c r="D71" s="6">
        <f t="shared" ref="D71:D105" si="89">D70+(C70*M$7)</f>
        <v>965.40544315315697</v>
      </c>
      <c r="E71" s="6">
        <f t="shared" ref="E71:E105" si="90">C71*$M$34</f>
        <v>0.11359180621796744</v>
      </c>
      <c r="F71" s="6">
        <f t="shared" ref="F71:F105" si="91">F70+(F70*M$33)</f>
        <v>9.2012086946817249</v>
      </c>
      <c r="G71" s="6">
        <f t="shared" ref="G71:G105" si="92">F71-((1-M$35)*M$32)</f>
        <v>6.9152086946817253</v>
      </c>
      <c r="H71" s="6">
        <f t="shared" si="56"/>
        <v>5.8420000000000005</v>
      </c>
      <c r="I71" s="6">
        <f t="shared" ref="I71:I105" si="93">H71-((1-M$35)*M$32)</f>
        <v>3.5560000000000005</v>
      </c>
      <c r="J71" s="6">
        <v>1000</v>
      </c>
      <c r="Q71" s="7">
        <f t="shared" si="48"/>
        <v>66</v>
      </c>
      <c r="R71" s="6">
        <f t="shared" ref="R71:R105" si="94">R70-((R70/Z$3)*(Z$6*S70))</f>
        <v>572.53415980349007</v>
      </c>
      <c r="S71" s="6">
        <f t="shared" ref="S71:S105" si="95">S70+(R70/Z$3)*(Z$6*S70)-(S70*Z$7)</f>
        <v>96.601377023862653</v>
      </c>
      <c r="T71" s="6">
        <f t="shared" ref="T71:T105" si="96">T70+(S70*Z$7)</f>
        <v>330.86446317264722</v>
      </c>
      <c r="U71" s="6">
        <f t="shared" ref="U71:U105" si="97">S71*$Z$34</f>
        <v>4.8300688511931327</v>
      </c>
      <c r="V71" s="6">
        <f t="shared" ref="V71:V105" si="98">V70+(V70*Z$33)</f>
        <v>9.2012086946817249</v>
      </c>
      <c r="W71" s="6">
        <v>1000</v>
      </c>
      <c r="AF71" s="7">
        <f t="shared" si="49"/>
        <v>66</v>
      </c>
      <c r="AG71" s="6">
        <f t="shared" si="83"/>
        <v>376.06969541857217</v>
      </c>
      <c r="AH71" s="6">
        <f t="shared" si="84"/>
        <v>49.989769595900093</v>
      </c>
      <c r="AI71" s="6">
        <f t="shared" ref="AI71:AI105" si="99">AI70+(AH70*AO$7)</f>
        <v>573.94053498552773</v>
      </c>
      <c r="AJ71" s="6">
        <f t="shared" ref="AJ71:AJ105" si="100">AH71*AO$34</f>
        <v>2.499488479795005</v>
      </c>
      <c r="AK71" s="6">
        <f t="shared" ref="AK71:AK105" si="101">AK70+(AK70*AO$33)</f>
        <v>9.2012086946817249</v>
      </c>
      <c r="AL71" s="6">
        <v>1000</v>
      </c>
      <c r="AT71" s="7">
        <f t="shared" si="50"/>
        <v>66</v>
      </c>
      <c r="AU71" s="6">
        <f t="shared" ref="AU71:AU105" si="102">AU70-(((AU70-BC$4)/(BC$3-BC$4))*(BC$6*AV70))</f>
        <v>80.690630671483575</v>
      </c>
      <c r="AV71" s="6">
        <f t="shared" ref="AV71:AV105" si="103">AV70+((AU70-BC$4)/(BC$3-BC$4))*(BC$6*AV70)-(AV70*BC$7)</f>
        <v>2.1050121204406822</v>
      </c>
      <c r="AW71" s="6">
        <f t="shared" ref="AW71:AW105" si="104">AW70+(AV70*BC$7)</f>
        <v>917.20435720807563</v>
      </c>
      <c r="AX71" s="6">
        <f t="shared" ref="AX71:AX105" si="105">AV71*BC$34</f>
        <v>8.2095472697186603E-2</v>
      </c>
      <c r="AY71" s="6">
        <f t="shared" ref="AY71:AY105" si="106">AY70+(AY70*BC$33)</f>
        <v>9.2012086946817249</v>
      </c>
      <c r="AZ71" s="6">
        <v>1000</v>
      </c>
      <c r="BH71" s="7">
        <f t="shared" si="51"/>
        <v>66</v>
      </c>
      <c r="BI71" s="6">
        <f t="shared" ref="BI71:BI105" si="107">BI70-(((BI70-BQ$4)/(BQ$3-BQ$4))*(BQ$6*BJ70))</f>
        <v>88.338927545043589</v>
      </c>
      <c r="BJ71" s="6">
        <f t="shared" ref="BJ71:BJ105" si="108">BJ70+((BI70-BQ$4)/(BQ$3-BQ$4))*(BQ$6*BJ70)-(BJ70*BQ$7)</f>
        <v>12.062909468055672</v>
      </c>
      <c r="BK71" s="6">
        <f t="shared" ref="BK71:BK105" si="109">BK70+(BJ70*BQ$7)</f>
        <v>899.59816298690112</v>
      </c>
      <c r="BL71" s="6">
        <f t="shared" ref="BL71:BL105" si="110">BJ71*BQ$34</f>
        <v>0.60314547340278368</v>
      </c>
      <c r="BM71" s="6">
        <f t="shared" ref="BM71:BM105" si="111">BM70+(BM70*BQ$33)</f>
        <v>9.2012086946817249</v>
      </c>
      <c r="BN71" s="6">
        <v>1000</v>
      </c>
      <c r="BV71" s="7">
        <f t="shared" si="52"/>
        <v>66</v>
      </c>
      <c r="BW71" s="6">
        <f t="shared" si="85"/>
        <v>86.451379604241453</v>
      </c>
      <c r="BX71" s="6">
        <f t="shared" si="86"/>
        <v>7.6828580558368049</v>
      </c>
      <c r="BY71" s="6">
        <f t="shared" ref="BY71:BY105" si="112">BY70+(BX70*CE$7)</f>
        <v>905.86576233992184</v>
      </c>
      <c r="BZ71" s="6">
        <f t="shared" ref="BZ71:BZ105" si="113">BX71*CE$34</f>
        <v>0.38414290279184027</v>
      </c>
      <c r="CA71" s="6">
        <f t="shared" ref="CA71:CA105" si="114">CA70+(CA70*CE$33)</f>
        <v>9.2012086946817249</v>
      </c>
      <c r="CB71" s="6">
        <v>1000</v>
      </c>
      <c r="CK71" s="7">
        <f t="shared" si="53"/>
        <v>66</v>
      </c>
      <c r="CL71" s="6">
        <f t="shared" ref="CL71:CL105" si="115">CL70-(((CL70-CT$4)/(CT$3-CT$4))*(CT$6*CM70))</f>
        <v>936.44459225942398</v>
      </c>
      <c r="CM71" s="6">
        <f t="shared" ref="CM71:CM105" si="116">CM70+((CL70-CT$4)/(CT$3-CT$4))*(CT$6*CM70)-(CM70*CT$7)</f>
        <v>13.900346656552905</v>
      </c>
      <c r="CN71" s="6">
        <f t="shared" ref="CN71:CN105" si="117">CN70+(CM70*CT$7)</f>
        <v>49.655061084023281</v>
      </c>
      <c r="CO71" s="6">
        <f t="shared" ref="CO71:CO105" si="118">CM71*CT$34</f>
        <v>0.69501733282764533</v>
      </c>
      <c r="CP71" s="6">
        <f t="shared" ref="CP71:CP105" si="119">CP70+(CP70*CT$33)</f>
        <v>9.2012086946817249</v>
      </c>
      <c r="CQ71" s="6">
        <v>1000</v>
      </c>
      <c r="DA71" s="7">
        <f t="shared" si="54"/>
        <v>66</v>
      </c>
      <c r="DB71" s="6">
        <f t="shared" ref="DB71:DB105" si="120">DB70-(((DB70-DJ$4)/(DJ$3-DJ$4))*(DJ$6*DC70))</f>
        <v>936.84860516726235</v>
      </c>
      <c r="DC71" s="6">
        <f t="shared" ref="DC71:DC105" si="121">DC70+((DB70-DJ$4)/(DJ$3-DJ$4))*(DJ$6*DC70)-(DC70*DJ$7)</f>
        <v>13.743705073830391</v>
      </c>
      <c r="DD71" s="6">
        <f t="shared" ref="DD71:DD105" si="122">DD70+(DC70*DJ$7)</f>
        <v>49.40768975890699</v>
      </c>
      <c r="DE71" s="6">
        <f t="shared" ref="DE71:DE105" si="123">DC71*DJ$34</f>
        <v>0.54974820295321569</v>
      </c>
      <c r="DF71" s="6">
        <f t="shared" ref="DF71:DF105" si="124">DF70+(DF70*DJ$33)</f>
        <v>9.2012086946817249</v>
      </c>
      <c r="DG71" s="6">
        <v>1000</v>
      </c>
      <c r="DO71" s="7">
        <f t="shared" si="55"/>
        <v>66</v>
      </c>
      <c r="DP71" s="6">
        <f t="shared" ref="DP71:DP105" si="125">DP70-(((DP70-DX$4)/(DX$3-DX$4))*(DX$6*DQ70))</f>
        <v>936.84860516726235</v>
      </c>
      <c r="DQ71" s="6">
        <f t="shared" ref="DQ71:DQ105" si="126">DQ70+((DP70-DX$4)/(DX$3-DX$4))*(DX$6*DQ70)-(DQ70*DX$7)</f>
        <v>13.743705073830391</v>
      </c>
      <c r="DR71" s="6">
        <f t="shared" ref="DR71:DR105" si="127">DR70+(DQ70*DX$7)</f>
        <v>49.40768975890699</v>
      </c>
      <c r="DS71" s="6">
        <f t="shared" ref="DS71:DS105" si="128">DQ71*DX$34</f>
        <v>0.54974820295321569</v>
      </c>
      <c r="DT71" s="6">
        <f t="shared" ref="DT71:DT105" si="129">DT70+(DT70*DX$33)</f>
        <v>9.2012086946817249</v>
      </c>
      <c r="DU71" s="6">
        <v>1000</v>
      </c>
    </row>
    <row r="72" spans="1:125">
      <c r="A72" s="7">
        <f t="shared" ref="A72:A105" si="130">A71+1</f>
        <v>67</v>
      </c>
      <c r="B72" s="6">
        <f t="shared" si="87"/>
        <v>32.285968007480939</v>
      </c>
      <c r="C72" s="6">
        <f t="shared" si="88"/>
        <v>1.967813420707907</v>
      </c>
      <c r="D72" s="6">
        <f t="shared" si="89"/>
        <v>965.74621857181091</v>
      </c>
      <c r="E72" s="6">
        <f t="shared" si="90"/>
        <v>9.8390671035395352E-2</v>
      </c>
      <c r="F72" s="6">
        <f t="shared" si="91"/>
        <v>9.3852328685753594</v>
      </c>
      <c r="G72" s="6">
        <f t="shared" si="92"/>
        <v>7.0992328685753598</v>
      </c>
      <c r="H72" s="6">
        <f t="shared" si="56"/>
        <v>5.8928000000000003</v>
      </c>
      <c r="I72" s="6">
        <f t="shared" si="93"/>
        <v>3.6068000000000002</v>
      </c>
      <c r="J72" s="6">
        <v>1000</v>
      </c>
      <c r="Q72" s="7">
        <f t="shared" ref="Q72:Q105" si="131">Q71+1</f>
        <v>67</v>
      </c>
      <c r="R72" s="6">
        <f t="shared" si="94"/>
        <v>558.69342200814037</v>
      </c>
      <c r="S72" s="6">
        <f t="shared" si="95"/>
        <v>95.951908265632952</v>
      </c>
      <c r="T72" s="6">
        <f t="shared" si="96"/>
        <v>345.35466972622663</v>
      </c>
      <c r="U72" s="6">
        <f t="shared" si="97"/>
        <v>4.7975954132816474</v>
      </c>
      <c r="V72" s="6">
        <f t="shared" si="98"/>
        <v>9.3852328685753594</v>
      </c>
      <c r="W72" s="6">
        <v>1000</v>
      </c>
      <c r="AF72" s="7">
        <f t="shared" ref="AF72:AF105" si="132">AF71+1</f>
        <v>67</v>
      </c>
      <c r="AG72" s="6">
        <f t="shared" si="83"/>
        <v>371.36508144810801</v>
      </c>
      <c r="AH72" s="6">
        <f t="shared" si="84"/>
        <v>47.19591812697923</v>
      </c>
      <c r="AI72" s="6">
        <f t="shared" si="99"/>
        <v>581.43900042491271</v>
      </c>
      <c r="AJ72" s="6">
        <f t="shared" si="100"/>
        <v>2.3597959063489617</v>
      </c>
      <c r="AK72" s="6">
        <f t="shared" si="101"/>
        <v>9.3852328685753594</v>
      </c>
      <c r="AL72" s="6">
        <v>1000</v>
      </c>
      <c r="AT72" s="7">
        <f t="shared" ref="AT72:AT105" si="133">AT71+1</f>
        <v>67</v>
      </c>
      <c r="AU72" s="6">
        <f t="shared" si="102"/>
        <v>80.656592658023385</v>
      </c>
      <c r="AV72" s="6">
        <f t="shared" si="103"/>
        <v>1.8232983158347704</v>
      </c>
      <c r="AW72" s="6">
        <f t="shared" si="104"/>
        <v>917.52010902614177</v>
      </c>
      <c r="AX72" s="6">
        <f t="shared" si="105"/>
        <v>7.1108634317556041E-2</v>
      </c>
      <c r="AY72" s="6">
        <f t="shared" si="106"/>
        <v>9.3852328685753594</v>
      </c>
      <c r="AZ72" s="6">
        <v>1000</v>
      </c>
      <c r="BH72" s="7">
        <f t="shared" ref="BH72:BH105" si="134">BH71+1</f>
        <v>67</v>
      </c>
      <c r="BI72" s="6">
        <f t="shared" si="107"/>
        <v>87.922917986147112</v>
      </c>
      <c r="BJ72" s="6">
        <f t="shared" si="108"/>
        <v>10.669482606743806</v>
      </c>
      <c r="BK72" s="6">
        <f t="shared" si="109"/>
        <v>901.4075994071095</v>
      </c>
      <c r="BL72" s="6">
        <f t="shared" si="110"/>
        <v>0.53347413033719027</v>
      </c>
      <c r="BM72" s="6">
        <f t="shared" si="111"/>
        <v>9.3852328685753594</v>
      </c>
      <c r="BN72" s="6">
        <v>1000</v>
      </c>
      <c r="BV72" s="7">
        <f t="shared" ref="BV72:BV105" si="135">BV71+1</f>
        <v>67</v>
      </c>
      <c r="BW72" s="6">
        <f t="shared" si="85"/>
        <v>86.192084774902156</v>
      </c>
      <c r="BX72" s="6">
        <f t="shared" si="86"/>
        <v>6.7897241768005783</v>
      </c>
      <c r="BY72" s="6">
        <f t="shared" si="112"/>
        <v>907.01819104829735</v>
      </c>
      <c r="BZ72" s="6">
        <f t="shared" si="113"/>
        <v>0.33948620884002895</v>
      </c>
      <c r="CA72" s="6">
        <f t="shared" si="114"/>
        <v>9.3852328685753594</v>
      </c>
      <c r="CB72" s="6">
        <v>1000</v>
      </c>
      <c r="CK72" s="7">
        <f t="shared" ref="CK72:CK105" si="136">CK71+1</f>
        <v>67</v>
      </c>
      <c r="CL72" s="6">
        <f t="shared" si="115"/>
        <v>933.90375505309089</v>
      </c>
      <c r="CM72" s="6">
        <f t="shared" si="116"/>
        <v>14.356131864403068</v>
      </c>
      <c r="CN72" s="6">
        <f t="shared" si="117"/>
        <v>51.74011308250622</v>
      </c>
      <c r="CO72" s="6">
        <f t="shared" si="118"/>
        <v>0.71780659322015339</v>
      </c>
      <c r="CP72" s="6">
        <f t="shared" si="119"/>
        <v>9.3852328685753594</v>
      </c>
      <c r="CQ72" s="6">
        <v>1000</v>
      </c>
      <c r="DA72" s="7">
        <f t="shared" ref="DA72:DA105" si="137">DA71+1</f>
        <v>67</v>
      </c>
      <c r="DB72" s="6">
        <f t="shared" si="120"/>
        <v>934.34410126153148</v>
      </c>
      <c r="DC72" s="6">
        <f t="shared" si="121"/>
        <v>14.186653218486661</v>
      </c>
      <c r="DD72" s="6">
        <f t="shared" si="122"/>
        <v>51.469245519981548</v>
      </c>
      <c r="DE72" s="6">
        <f t="shared" si="123"/>
        <v>0.56746612873946645</v>
      </c>
      <c r="DF72" s="6">
        <f t="shared" si="124"/>
        <v>9.3852328685753594</v>
      </c>
      <c r="DG72" s="6">
        <v>1000</v>
      </c>
      <c r="DO72" s="7">
        <f t="shared" ref="DO72:DO105" si="138">DO71+1</f>
        <v>67</v>
      </c>
      <c r="DP72" s="6">
        <f t="shared" si="125"/>
        <v>934.34410126153148</v>
      </c>
      <c r="DQ72" s="6">
        <f t="shared" si="126"/>
        <v>14.186653218486661</v>
      </c>
      <c r="DR72" s="6">
        <f t="shared" si="127"/>
        <v>51.469245519981548</v>
      </c>
      <c r="DS72" s="6">
        <f t="shared" si="128"/>
        <v>0.56746612873946645</v>
      </c>
      <c r="DT72" s="6">
        <f t="shared" si="129"/>
        <v>9.3852328685753594</v>
      </c>
      <c r="DU72" s="6">
        <v>1000</v>
      </c>
    </row>
    <row r="73" spans="1:125">
      <c r="A73" s="7">
        <f t="shared" si="130"/>
        <v>68</v>
      </c>
      <c r="B73" s="6">
        <f t="shared" si="87"/>
        <v>32.254169828729353</v>
      </c>
      <c r="C73" s="6">
        <f t="shared" si="88"/>
        <v>1.7044395863533062</v>
      </c>
      <c r="D73" s="6">
        <f t="shared" si="89"/>
        <v>966.04139058491705</v>
      </c>
      <c r="E73" s="6">
        <f t="shared" si="90"/>
        <v>8.5221979317665314E-2</v>
      </c>
      <c r="F73" s="6">
        <f t="shared" si="91"/>
        <v>9.5729375259468661</v>
      </c>
      <c r="G73" s="6">
        <f t="shared" si="92"/>
        <v>7.2869375259468665</v>
      </c>
      <c r="H73" s="6">
        <f t="shared" ref="H73:H105" si="139">M$32 +M$32*M$33*(A73-1)</f>
        <v>5.9436</v>
      </c>
      <c r="I73" s="6">
        <f t="shared" si="93"/>
        <v>3.6576</v>
      </c>
      <c r="J73" s="6">
        <v>1000</v>
      </c>
      <c r="Q73" s="7">
        <f t="shared" si="131"/>
        <v>68</v>
      </c>
      <c r="R73" s="6">
        <f t="shared" si="94"/>
        <v>545.27808167352134</v>
      </c>
      <c r="S73" s="6">
        <f t="shared" si="95"/>
        <v>94.974462360407045</v>
      </c>
      <c r="T73" s="6">
        <f t="shared" si="96"/>
        <v>359.74745596607158</v>
      </c>
      <c r="U73" s="6">
        <f t="shared" si="97"/>
        <v>4.7487231180203526</v>
      </c>
      <c r="V73" s="6">
        <f t="shared" si="98"/>
        <v>9.5729375259468661</v>
      </c>
      <c r="W73" s="6">
        <v>1000</v>
      </c>
      <c r="AF73" s="7">
        <f t="shared" si="132"/>
        <v>68</v>
      </c>
      <c r="AG73" s="6">
        <f t="shared" si="83"/>
        <v>366.97896633818715</v>
      </c>
      <c r="AH73" s="6">
        <f t="shared" si="84"/>
        <v>44.502645517853232</v>
      </c>
      <c r="AI73" s="6">
        <f t="shared" si="99"/>
        <v>588.51838814395956</v>
      </c>
      <c r="AJ73" s="6">
        <f t="shared" si="100"/>
        <v>2.2251322758926615</v>
      </c>
      <c r="AK73" s="6">
        <f t="shared" si="101"/>
        <v>9.5729375259468661</v>
      </c>
      <c r="AL73" s="6">
        <v>1000</v>
      </c>
      <c r="AT73" s="7">
        <f t="shared" si="133"/>
        <v>68</v>
      </c>
      <c r="AU73" s="6">
        <f t="shared" si="102"/>
        <v>80.627142650772271</v>
      </c>
      <c r="AV73" s="6">
        <f t="shared" si="103"/>
        <v>1.5792535757106647</v>
      </c>
      <c r="AW73" s="6">
        <f t="shared" si="104"/>
        <v>917.79360377351702</v>
      </c>
      <c r="AX73" s="6">
        <f t="shared" si="105"/>
        <v>6.1590889452715923E-2</v>
      </c>
      <c r="AY73" s="6">
        <f t="shared" si="106"/>
        <v>9.5729375259468661</v>
      </c>
      <c r="AZ73" s="6">
        <v>1000</v>
      </c>
      <c r="BH73" s="7">
        <f t="shared" si="134"/>
        <v>68</v>
      </c>
      <c r="BI73" s="6">
        <f t="shared" si="107"/>
        <v>87.556695866794684</v>
      </c>
      <c r="BJ73" s="6">
        <f t="shared" si="108"/>
        <v>9.435282335084656</v>
      </c>
      <c r="BK73" s="6">
        <f t="shared" si="109"/>
        <v>903.00802179812104</v>
      </c>
      <c r="BL73" s="6">
        <f t="shared" si="110"/>
        <v>0.4717641167542328</v>
      </c>
      <c r="BM73" s="6">
        <f t="shared" si="111"/>
        <v>9.5729375259468661</v>
      </c>
      <c r="BN73" s="6">
        <v>1000</v>
      </c>
      <c r="BV73" s="7">
        <f t="shared" si="135"/>
        <v>68</v>
      </c>
      <c r="BW73" s="6">
        <f t="shared" si="85"/>
        <v>85.963620322530232</v>
      </c>
      <c r="BX73" s="6">
        <f t="shared" si="86"/>
        <v>5.999730002652413</v>
      </c>
      <c r="BY73" s="6">
        <f t="shared" si="112"/>
        <v>908.03664967481745</v>
      </c>
      <c r="BZ73" s="6">
        <f t="shared" si="113"/>
        <v>0.29998650013262068</v>
      </c>
      <c r="CA73" s="6">
        <f t="shared" si="114"/>
        <v>9.5729375259468661</v>
      </c>
      <c r="CB73" s="6">
        <v>1000</v>
      </c>
      <c r="CK73" s="7">
        <f t="shared" si="136"/>
        <v>68</v>
      </c>
      <c r="CL73" s="6">
        <f t="shared" si="115"/>
        <v>931.28672515923733</v>
      </c>
      <c r="CM73" s="6">
        <f t="shared" si="116"/>
        <v>14.819741978596117</v>
      </c>
      <c r="CN73" s="6">
        <f t="shared" si="117"/>
        <v>53.89353286216668</v>
      </c>
      <c r="CO73" s="6">
        <f t="shared" si="118"/>
        <v>0.74098709892980585</v>
      </c>
      <c r="CP73" s="6">
        <f t="shared" si="119"/>
        <v>9.5729375259468661</v>
      </c>
      <c r="CQ73" s="6">
        <v>1000</v>
      </c>
      <c r="DA73" s="7">
        <f t="shared" si="137"/>
        <v>68</v>
      </c>
      <c r="DB73" s="6">
        <f t="shared" si="120"/>
        <v>931.76618007857019</v>
      </c>
      <c r="DC73" s="6">
        <f t="shared" si="121"/>
        <v>14.636576418674949</v>
      </c>
      <c r="DD73" s="6">
        <f t="shared" si="122"/>
        <v>53.597243502754544</v>
      </c>
      <c r="DE73" s="6">
        <f t="shared" si="123"/>
        <v>0.58546305674699795</v>
      </c>
      <c r="DF73" s="6">
        <f t="shared" si="124"/>
        <v>9.5729375259468661</v>
      </c>
      <c r="DG73" s="6">
        <v>1000</v>
      </c>
      <c r="DO73" s="7">
        <f t="shared" si="138"/>
        <v>68</v>
      </c>
      <c r="DP73" s="6">
        <f t="shared" si="125"/>
        <v>931.76618007857019</v>
      </c>
      <c r="DQ73" s="6">
        <f t="shared" si="126"/>
        <v>14.636576418674949</v>
      </c>
      <c r="DR73" s="6">
        <f t="shared" si="127"/>
        <v>53.597243502754544</v>
      </c>
      <c r="DS73" s="6">
        <f t="shared" si="128"/>
        <v>0.58546305674699795</v>
      </c>
      <c r="DT73" s="6">
        <f t="shared" si="129"/>
        <v>9.5729375259468661</v>
      </c>
      <c r="DU73" s="6">
        <v>1000</v>
      </c>
    </row>
    <row r="74" spans="1:125">
      <c r="A74" s="7">
        <f t="shared" si="130"/>
        <v>69</v>
      </c>
      <c r="B74" s="6">
        <f t="shared" si="87"/>
        <v>32.226654671631728</v>
      </c>
      <c r="C74" s="6">
        <f t="shared" si="88"/>
        <v>1.4762888054979322</v>
      </c>
      <c r="D74" s="6">
        <f t="shared" si="89"/>
        <v>966.29705652287009</v>
      </c>
      <c r="E74" s="6">
        <f t="shared" si="90"/>
        <v>7.3814440274896614E-2</v>
      </c>
      <c r="F74" s="6">
        <f t="shared" si="91"/>
        <v>9.7643962764658028</v>
      </c>
      <c r="G74" s="6">
        <f t="shared" si="92"/>
        <v>7.4783962764658032</v>
      </c>
      <c r="H74" s="6">
        <f t="shared" si="139"/>
        <v>5.9944000000000006</v>
      </c>
      <c r="I74" s="6">
        <f t="shared" si="93"/>
        <v>3.7084000000000006</v>
      </c>
      <c r="J74" s="6">
        <v>1000</v>
      </c>
      <c r="Q74" s="7">
        <f t="shared" si="131"/>
        <v>69</v>
      </c>
      <c r="R74" s="6">
        <f t="shared" si="94"/>
        <v>532.31824867956323</v>
      </c>
      <c r="S74" s="6">
        <f t="shared" si="95"/>
        <v>93.688126000304152</v>
      </c>
      <c r="T74" s="6">
        <f t="shared" si="96"/>
        <v>373.99362532013265</v>
      </c>
      <c r="U74" s="6">
        <f t="shared" si="97"/>
        <v>4.6844063000152074</v>
      </c>
      <c r="V74" s="6">
        <f t="shared" si="98"/>
        <v>9.7643962764658028</v>
      </c>
      <c r="W74" s="6">
        <v>1000</v>
      </c>
      <c r="AF74" s="7">
        <f t="shared" si="132"/>
        <v>69</v>
      </c>
      <c r="AG74" s="6">
        <f t="shared" si="83"/>
        <v>362.89199565463946</v>
      </c>
      <c r="AH74" s="6">
        <f t="shared" si="84"/>
        <v>41.914219373722929</v>
      </c>
      <c r="AI74" s="6">
        <f t="shared" si="99"/>
        <v>595.19378497163757</v>
      </c>
      <c r="AJ74" s="6">
        <f t="shared" si="100"/>
        <v>2.0957109686861464</v>
      </c>
      <c r="AK74" s="6">
        <f t="shared" si="101"/>
        <v>9.7643962764658028</v>
      </c>
      <c r="AL74" s="6">
        <v>1000</v>
      </c>
      <c r="AT74" s="7">
        <f t="shared" si="133"/>
        <v>69</v>
      </c>
      <c r="AU74" s="6">
        <f t="shared" si="102"/>
        <v>80.601658970822299</v>
      </c>
      <c r="AV74" s="6">
        <f t="shared" si="103"/>
        <v>1.3678492193040295</v>
      </c>
      <c r="AW74" s="6">
        <f t="shared" si="104"/>
        <v>918.03049180987364</v>
      </c>
      <c r="AX74" s="6">
        <f t="shared" si="105"/>
        <v>5.3346119552857146E-2</v>
      </c>
      <c r="AY74" s="6">
        <f t="shared" si="106"/>
        <v>9.7643962764658028</v>
      </c>
      <c r="AZ74" s="6">
        <v>1000</v>
      </c>
      <c r="BH74" s="7">
        <f t="shared" si="134"/>
        <v>69</v>
      </c>
      <c r="BI74" s="6">
        <f t="shared" si="107"/>
        <v>87.234185719773834</v>
      </c>
      <c r="BJ74" s="6">
        <f t="shared" si="108"/>
        <v>8.3425001318428151</v>
      </c>
      <c r="BK74" s="6">
        <f t="shared" si="109"/>
        <v>904.42331414838372</v>
      </c>
      <c r="BL74" s="6">
        <f t="shared" si="110"/>
        <v>0.4171250065921408</v>
      </c>
      <c r="BM74" s="6">
        <f t="shared" si="111"/>
        <v>9.7643962764658028</v>
      </c>
      <c r="BN74" s="6">
        <v>1000</v>
      </c>
      <c r="BV74" s="7">
        <f t="shared" si="135"/>
        <v>69</v>
      </c>
      <c r="BW74" s="6">
        <f t="shared" si="85"/>
        <v>85.762273155688959</v>
      </c>
      <c r="BX74" s="6">
        <f t="shared" si="86"/>
        <v>5.3011176690958175</v>
      </c>
      <c r="BY74" s="6">
        <f t="shared" si="112"/>
        <v>908.93660917521527</v>
      </c>
      <c r="BZ74" s="6">
        <f t="shared" si="113"/>
        <v>0.26505588345479086</v>
      </c>
      <c r="CA74" s="6">
        <f t="shared" si="114"/>
        <v>9.7643962764658028</v>
      </c>
      <c r="CB74" s="6">
        <v>1000</v>
      </c>
      <c r="CK74" s="7">
        <f t="shared" si="136"/>
        <v>69</v>
      </c>
      <c r="CL74" s="6">
        <f t="shared" si="115"/>
        <v>928.59275253649901</v>
      </c>
      <c r="CM74" s="6">
        <f t="shared" si="116"/>
        <v>15.29075330454501</v>
      </c>
      <c r="CN74" s="6">
        <f t="shared" si="117"/>
        <v>56.116494158956094</v>
      </c>
      <c r="CO74" s="6">
        <f t="shared" si="118"/>
        <v>0.76453766522725053</v>
      </c>
      <c r="CP74" s="6">
        <f t="shared" si="119"/>
        <v>9.7643962764658028</v>
      </c>
      <c r="CQ74" s="6">
        <v>1000</v>
      </c>
      <c r="DA74" s="7">
        <f t="shared" si="137"/>
        <v>69</v>
      </c>
      <c r="DB74" s="6">
        <f t="shared" si="120"/>
        <v>929.11425444607914</v>
      </c>
      <c r="DC74" s="6">
        <f t="shared" si="121"/>
        <v>15.093015588364754</v>
      </c>
      <c r="DD74" s="6">
        <f t="shared" si="122"/>
        <v>55.792729965555786</v>
      </c>
      <c r="DE74" s="6">
        <f t="shared" si="123"/>
        <v>0.60372062353459011</v>
      </c>
      <c r="DF74" s="6">
        <f t="shared" si="124"/>
        <v>9.7643962764658028</v>
      </c>
      <c r="DG74" s="6">
        <v>1000</v>
      </c>
      <c r="DO74" s="7">
        <f t="shared" si="138"/>
        <v>69</v>
      </c>
      <c r="DP74" s="6">
        <f t="shared" si="125"/>
        <v>929.11425444607914</v>
      </c>
      <c r="DQ74" s="6">
        <f t="shared" si="126"/>
        <v>15.093015588364754</v>
      </c>
      <c r="DR74" s="6">
        <f t="shared" si="127"/>
        <v>55.792729965555786</v>
      </c>
      <c r="DS74" s="6">
        <f t="shared" si="128"/>
        <v>0.60372062353459011</v>
      </c>
      <c r="DT74" s="6">
        <f t="shared" si="129"/>
        <v>9.7643962764658028</v>
      </c>
      <c r="DU74" s="6">
        <v>1000</v>
      </c>
    </row>
    <row r="75" spans="1:125">
      <c r="A75" s="7">
        <f t="shared" si="130"/>
        <v>70</v>
      </c>
      <c r="B75" s="6">
        <f t="shared" si="87"/>
        <v>32.202842935130036</v>
      </c>
      <c r="C75" s="6">
        <f t="shared" si="88"/>
        <v>1.278657221174933</v>
      </c>
      <c r="D75" s="6">
        <f t="shared" si="89"/>
        <v>966.51849984369483</v>
      </c>
      <c r="E75" s="6">
        <f t="shared" si="90"/>
        <v>6.3932861058746654E-2</v>
      </c>
      <c r="F75" s="6">
        <f t="shared" si="91"/>
        <v>9.9596842019951186</v>
      </c>
      <c r="G75" s="6">
        <f t="shared" si="92"/>
        <v>7.673684201995119</v>
      </c>
      <c r="H75" s="6">
        <f t="shared" si="139"/>
        <v>6.0452000000000004</v>
      </c>
      <c r="I75" s="6">
        <f t="shared" si="93"/>
        <v>3.7592000000000003</v>
      </c>
      <c r="J75" s="6">
        <v>1000</v>
      </c>
      <c r="Q75" s="7">
        <f t="shared" si="131"/>
        <v>70</v>
      </c>
      <c r="R75" s="6">
        <f t="shared" si="94"/>
        <v>519.83779343568131</v>
      </c>
      <c r="S75" s="6">
        <f t="shared" si="95"/>
        <v>92.115362344140451</v>
      </c>
      <c r="T75" s="6">
        <f t="shared" si="96"/>
        <v>388.04684422017829</v>
      </c>
      <c r="U75" s="6">
        <f t="shared" si="97"/>
        <v>4.6057681172070231</v>
      </c>
      <c r="V75" s="6">
        <f t="shared" si="98"/>
        <v>9.9596842019951186</v>
      </c>
      <c r="W75" s="6">
        <v>1000</v>
      </c>
      <c r="AF75" s="7">
        <f t="shared" si="132"/>
        <v>70</v>
      </c>
      <c r="AG75" s="6">
        <f t="shared" si="83"/>
        <v>359.08560558586152</v>
      </c>
      <c r="AH75" s="6">
        <f t="shared" si="84"/>
        <v>39.433476536442434</v>
      </c>
      <c r="AI75" s="6">
        <f t="shared" si="99"/>
        <v>601.48091787769602</v>
      </c>
      <c r="AJ75" s="6">
        <f t="shared" si="100"/>
        <v>1.9716738268221219</v>
      </c>
      <c r="AK75" s="6">
        <f t="shared" si="101"/>
        <v>9.9596842019951186</v>
      </c>
      <c r="AL75" s="6">
        <v>1000</v>
      </c>
      <c r="AT75" s="7">
        <f t="shared" si="133"/>
        <v>70</v>
      </c>
      <c r="AU75" s="6">
        <f t="shared" si="102"/>
        <v>80.579604990141249</v>
      </c>
      <c r="AV75" s="6">
        <f t="shared" si="103"/>
        <v>1.1847258170894825</v>
      </c>
      <c r="AW75" s="6">
        <f t="shared" si="104"/>
        <v>918.23566919276925</v>
      </c>
      <c r="AX75" s="6">
        <f t="shared" si="105"/>
        <v>4.6204306866489818E-2</v>
      </c>
      <c r="AY75" s="6">
        <f t="shared" si="106"/>
        <v>9.9596842019951186</v>
      </c>
      <c r="AZ75" s="6">
        <v>1000</v>
      </c>
      <c r="BH75" s="7">
        <f t="shared" si="134"/>
        <v>70</v>
      </c>
      <c r="BI75" s="6">
        <f t="shared" si="107"/>
        <v>86.950078642407789</v>
      </c>
      <c r="BJ75" s="6">
        <f t="shared" si="108"/>
        <v>7.37523218943244</v>
      </c>
      <c r="BK75" s="6">
        <f t="shared" si="109"/>
        <v>905.67468916816017</v>
      </c>
      <c r="BL75" s="6">
        <f t="shared" si="110"/>
        <v>0.36876160947162201</v>
      </c>
      <c r="BM75" s="6">
        <f t="shared" si="111"/>
        <v>9.9596842019951186</v>
      </c>
      <c r="BN75" s="6">
        <v>1000</v>
      </c>
      <c r="BV75" s="7">
        <f t="shared" si="135"/>
        <v>70</v>
      </c>
      <c r="BW75" s="6">
        <f t="shared" si="85"/>
        <v>85.58478766859055</v>
      </c>
      <c r="BX75" s="6">
        <f t="shared" si="86"/>
        <v>4.6834355058298467</v>
      </c>
      <c r="BY75" s="6">
        <f t="shared" si="112"/>
        <v>909.73177682557969</v>
      </c>
      <c r="BZ75" s="6">
        <f t="shared" si="113"/>
        <v>0.23417177529149236</v>
      </c>
      <c r="CA75" s="6">
        <f t="shared" si="114"/>
        <v>9.9596842019951186</v>
      </c>
      <c r="CB75" s="6">
        <v>1000</v>
      </c>
      <c r="CK75" s="7">
        <f t="shared" si="136"/>
        <v>70</v>
      </c>
      <c r="CL75" s="6">
        <f t="shared" si="115"/>
        <v>925.82119885643124</v>
      </c>
      <c r="CM75" s="6">
        <f t="shared" si="116"/>
        <v>15.768693988931009</v>
      </c>
      <c r="CN75" s="6">
        <f t="shared" si="117"/>
        <v>58.410107154637842</v>
      </c>
      <c r="CO75" s="6">
        <f t="shared" si="118"/>
        <v>0.78843469944655054</v>
      </c>
      <c r="CP75" s="6">
        <f t="shared" si="119"/>
        <v>9.9596842019951186</v>
      </c>
      <c r="CQ75" s="6">
        <v>1000</v>
      </c>
      <c r="DA75" s="7">
        <f t="shared" si="137"/>
        <v>70</v>
      </c>
      <c r="DB75" s="6">
        <f t="shared" si="120"/>
        <v>926.38785338861851</v>
      </c>
      <c r="DC75" s="6">
        <f t="shared" si="121"/>
        <v>15.555464307570658</v>
      </c>
      <c r="DD75" s="6">
        <f t="shared" si="122"/>
        <v>58.056682303810497</v>
      </c>
      <c r="DE75" s="6">
        <f t="shared" si="123"/>
        <v>0.62221857230282629</v>
      </c>
      <c r="DF75" s="6">
        <f t="shared" si="124"/>
        <v>9.9596842019951186</v>
      </c>
      <c r="DG75" s="6">
        <v>1000</v>
      </c>
      <c r="DO75" s="7">
        <f t="shared" si="138"/>
        <v>70</v>
      </c>
      <c r="DP75" s="6">
        <f t="shared" si="125"/>
        <v>926.38785338861851</v>
      </c>
      <c r="DQ75" s="6">
        <f t="shared" si="126"/>
        <v>15.555464307570658</v>
      </c>
      <c r="DR75" s="6">
        <f t="shared" si="127"/>
        <v>58.056682303810497</v>
      </c>
      <c r="DS75" s="6">
        <f t="shared" si="128"/>
        <v>0.62221857230282629</v>
      </c>
      <c r="DT75" s="6">
        <f t="shared" si="129"/>
        <v>9.9596842019951186</v>
      </c>
      <c r="DU75" s="6">
        <v>1000</v>
      </c>
    </row>
    <row r="76" spans="1:125">
      <c r="A76" s="7">
        <f t="shared" si="130"/>
        <v>71</v>
      </c>
      <c r="B76" s="6">
        <f t="shared" si="87"/>
        <v>32.182234127491718</v>
      </c>
      <c r="C76" s="6">
        <f t="shared" si="88"/>
        <v>1.1074674456370146</v>
      </c>
      <c r="D76" s="6">
        <f t="shared" si="89"/>
        <v>966.71029842687108</v>
      </c>
      <c r="E76" s="6">
        <f t="shared" si="90"/>
        <v>5.5373372281850734E-2</v>
      </c>
      <c r="F76" s="6">
        <f t="shared" si="91"/>
        <v>10.158877886035022</v>
      </c>
      <c r="G76" s="6">
        <f t="shared" si="92"/>
        <v>7.8728778860350221</v>
      </c>
      <c r="H76" s="6">
        <f t="shared" si="139"/>
        <v>6.0960000000000001</v>
      </c>
      <c r="I76" s="6">
        <f t="shared" si="93"/>
        <v>3.81</v>
      </c>
      <c r="J76" s="6">
        <v>1000</v>
      </c>
      <c r="Q76" s="7">
        <f t="shared" si="131"/>
        <v>71</v>
      </c>
      <c r="R76" s="6">
        <f t="shared" si="94"/>
        <v>507.85454851513418</v>
      </c>
      <c r="S76" s="6">
        <f t="shared" si="95"/>
        <v>90.281302913066497</v>
      </c>
      <c r="T76" s="6">
        <f t="shared" si="96"/>
        <v>401.86414857179938</v>
      </c>
      <c r="U76" s="6">
        <f t="shared" si="97"/>
        <v>4.5140651456533254</v>
      </c>
      <c r="V76" s="6">
        <f t="shared" si="98"/>
        <v>10.158877886035022</v>
      </c>
      <c r="W76" s="6">
        <v>1000</v>
      </c>
      <c r="AF76" s="7">
        <f t="shared" si="132"/>
        <v>71</v>
      </c>
      <c r="AG76" s="6">
        <f t="shared" si="83"/>
        <v>355.54206359325786</v>
      </c>
      <c r="AH76" s="6">
        <f t="shared" si="84"/>
        <v>37.061997048579748</v>
      </c>
      <c r="AI76" s="6">
        <f t="shared" si="99"/>
        <v>607.39593935816242</v>
      </c>
      <c r="AJ76" s="6">
        <f t="shared" si="100"/>
        <v>1.8530998524289874</v>
      </c>
      <c r="AK76" s="6">
        <f t="shared" si="101"/>
        <v>10.158877886035022</v>
      </c>
      <c r="AL76" s="6">
        <v>1000</v>
      </c>
      <c r="AT76" s="7">
        <f t="shared" si="133"/>
        <v>71</v>
      </c>
      <c r="AU76" s="6">
        <f t="shared" si="102"/>
        <v>80.560517293877695</v>
      </c>
      <c r="AV76" s="6">
        <f t="shared" si="103"/>
        <v>1.0261046407896106</v>
      </c>
      <c r="AW76" s="6">
        <f t="shared" si="104"/>
        <v>918.41337806533272</v>
      </c>
      <c r="AX76" s="6">
        <f t="shared" si="105"/>
        <v>4.0018080990794812E-2</v>
      </c>
      <c r="AY76" s="6">
        <f t="shared" si="106"/>
        <v>10.158877886035022</v>
      </c>
      <c r="AZ76" s="6">
        <v>1000</v>
      </c>
      <c r="BH76" s="7">
        <f t="shared" si="134"/>
        <v>71</v>
      </c>
      <c r="BI76" s="6">
        <f t="shared" si="107"/>
        <v>86.699730256659947</v>
      </c>
      <c r="BJ76" s="6">
        <f t="shared" si="108"/>
        <v>6.5192957467654171</v>
      </c>
      <c r="BK76" s="6">
        <f t="shared" si="109"/>
        <v>906.78097399657509</v>
      </c>
      <c r="BL76" s="6">
        <f t="shared" si="110"/>
        <v>0.32596478733827089</v>
      </c>
      <c r="BM76" s="6">
        <f t="shared" si="111"/>
        <v>10.158877886035022</v>
      </c>
      <c r="BN76" s="6">
        <v>1000</v>
      </c>
      <c r="BV76" s="7">
        <f t="shared" si="135"/>
        <v>71</v>
      </c>
      <c r="BW76" s="6">
        <f t="shared" si="85"/>
        <v>85.428307163087908</v>
      </c>
      <c r="BX76" s="6">
        <f t="shared" si="86"/>
        <v>4.1374006854580072</v>
      </c>
      <c r="BY76" s="6">
        <f t="shared" si="112"/>
        <v>910.4342921514542</v>
      </c>
      <c r="BZ76" s="6">
        <f t="shared" si="113"/>
        <v>0.20687003427290038</v>
      </c>
      <c r="CA76" s="6">
        <f t="shared" si="114"/>
        <v>10.158877886035022</v>
      </c>
      <c r="CB76" s="6">
        <v>1000</v>
      </c>
      <c r="CK76" s="7">
        <f t="shared" si="136"/>
        <v>71</v>
      </c>
      <c r="CL76" s="6">
        <f t="shared" si="115"/>
        <v>922.97154592471918</v>
      </c>
      <c r="CM76" s="6">
        <f t="shared" si="116"/>
        <v>16.253042822303371</v>
      </c>
      <c r="CN76" s="6">
        <f t="shared" si="117"/>
        <v>60.775411252977491</v>
      </c>
      <c r="CO76" s="6">
        <f t="shared" si="118"/>
        <v>0.81265214111516859</v>
      </c>
      <c r="CP76" s="6">
        <f t="shared" si="119"/>
        <v>10.158877886035022</v>
      </c>
      <c r="CQ76" s="6">
        <v>1000</v>
      </c>
      <c r="DA76" s="7">
        <f t="shared" si="137"/>
        <v>71</v>
      </c>
      <c r="DB76" s="6">
        <f t="shared" si="120"/>
        <v>923.58663010650037</v>
      </c>
      <c r="DC76" s="6">
        <f t="shared" si="121"/>
        <v>16.023367943553232</v>
      </c>
      <c r="DD76" s="6">
        <f t="shared" si="122"/>
        <v>60.390001949946097</v>
      </c>
      <c r="DE76" s="6">
        <f t="shared" si="123"/>
        <v>0.64093471774212929</v>
      </c>
      <c r="DF76" s="6">
        <f t="shared" si="124"/>
        <v>10.158877886035022</v>
      </c>
      <c r="DG76" s="6">
        <v>1000</v>
      </c>
      <c r="DO76" s="7">
        <f t="shared" si="138"/>
        <v>71</v>
      </c>
      <c r="DP76" s="6">
        <f t="shared" si="125"/>
        <v>923.58663010650037</v>
      </c>
      <c r="DQ76" s="6">
        <f t="shared" si="126"/>
        <v>16.023367943553232</v>
      </c>
      <c r="DR76" s="6">
        <f t="shared" si="127"/>
        <v>60.390001949946097</v>
      </c>
      <c r="DS76" s="6">
        <f t="shared" si="128"/>
        <v>0.64093471774212929</v>
      </c>
      <c r="DT76" s="6">
        <f t="shared" si="129"/>
        <v>10.158877886035022</v>
      </c>
      <c r="DU76" s="6">
        <v>1000</v>
      </c>
    </row>
    <row r="77" spans="1:125">
      <c r="A77" s="7">
        <f t="shared" si="130"/>
        <v>72</v>
      </c>
      <c r="B77" s="6">
        <f t="shared" si="87"/>
        <v>32.164395900953146</v>
      </c>
      <c r="C77" s="6">
        <f t="shared" si="88"/>
        <v>0.95918555533003391</v>
      </c>
      <c r="D77" s="6">
        <f t="shared" si="89"/>
        <v>966.87641854371668</v>
      </c>
      <c r="E77" s="6">
        <f t="shared" si="90"/>
        <v>4.7959277766501697E-2</v>
      </c>
      <c r="F77" s="6">
        <f t="shared" si="91"/>
        <v>10.362055443755722</v>
      </c>
      <c r="G77" s="6">
        <f t="shared" si="92"/>
        <v>8.0760554437557222</v>
      </c>
      <c r="H77" s="6">
        <f t="shared" si="139"/>
        <v>6.1468000000000007</v>
      </c>
      <c r="I77" s="6">
        <f t="shared" si="93"/>
        <v>3.8608000000000007</v>
      </c>
      <c r="J77" s="6">
        <v>1000</v>
      </c>
      <c r="Q77" s="7">
        <f t="shared" si="131"/>
        <v>72</v>
      </c>
      <c r="R77" s="6">
        <f t="shared" si="94"/>
        <v>496.38063201606673</v>
      </c>
      <c r="S77" s="6">
        <f t="shared" si="95"/>
        <v>88.213023975173954</v>
      </c>
      <c r="T77" s="6">
        <f t="shared" si="96"/>
        <v>415.40634400875933</v>
      </c>
      <c r="U77" s="6">
        <f t="shared" si="97"/>
        <v>4.410651198758698</v>
      </c>
      <c r="V77" s="6">
        <f t="shared" si="98"/>
        <v>10.362055443755722</v>
      </c>
      <c r="W77" s="6">
        <v>1000</v>
      </c>
      <c r="AF77" s="7">
        <f t="shared" si="132"/>
        <v>72</v>
      </c>
      <c r="AG77" s="6">
        <f t="shared" si="83"/>
        <v>352.24449129307288</v>
      </c>
      <c r="AH77" s="6">
        <f t="shared" si="84"/>
        <v>34.800269791477788</v>
      </c>
      <c r="AI77" s="6">
        <f t="shared" si="99"/>
        <v>612.9552389154494</v>
      </c>
      <c r="AJ77" s="6">
        <f t="shared" si="100"/>
        <v>1.7400134895738895</v>
      </c>
      <c r="AK77" s="6">
        <f t="shared" si="101"/>
        <v>10.362055443755722</v>
      </c>
      <c r="AL77" s="6">
        <v>1000</v>
      </c>
      <c r="AT77" s="7">
        <f t="shared" si="133"/>
        <v>72</v>
      </c>
      <c r="AU77" s="6">
        <f t="shared" si="102"/>
        <v>80.543995540126289</v>
      </c>
      <c r="AV77" s="6">
        <f t="shared" si="103"/>
        <v>0.88871069842258055</v>
      </c>
      <c r="AW77" s="6">
        <f t="shared" si="104"/>
        <v>918.5672937614512</v>
      </c>
      <c r="AX77" s="6">
        <f t="shared" si="105"/>
        <v>3.4659717238480645E-2</v>
      </c>
      <c r="AY77" s="6">
        <f t="shared" si="106"/>
        <v>10.362055443755722</v>
      </c>
      <c r="AZ77" s="6">
        <v>1000</v>
      </c>
      <c r="BH77" s="7">
        <f t="shared" si="134"/>
        <v>72</v>
      </c>
      <c r="BI77" s="6">
        <f t="shared" si="107"/>
        <v>86.479073338485676</v>
      </c>
      <c r="BJ77" s="6">
        <f t="shared" si="108"/>
        <v>5.7620583029248795</v>
      </c>
      <c r="BK77" s="6">
        <f t="shared" si="109"/>
        <v>907.75886835858989</v>
      </c>
      <c r="BL77" s="6">
        <f t="shared" si="110"/>
        <v>0.28810291514624398</v>
      </c>
      <c r="BM77" s="6">
        <f t="shared" si="111"/>
        <v>10.362055443755722</v>
      </c>
      <c r="BN77" s="6">
        <v>1000</v>
      </c>
      <c r="BV77" s="7">
        <f t="shared" si="135"/>
        <v>72</v>
      </c>
      <c r="BW77" s="6">
        <f t="shared" si="85"/>
        <v>85.290323235881218</v>
      </c>
      <c r="BX77" s="6">
        <f t="shared" si="86"/>
        <v>3.6547745098460025</v>
      </c>
      <c r="BY77" s="6">
        <f t="shared" si="112"/>
        <v>911.05490225427286</v>
      </c>
      <c r="BZ77" s="6">
        <f t="shared" si="113"/>
        <v>0.18273872549230014</v>
      </c>
      <c r="CA77" s="6">
        <f t="shared" si="114"/>
        <v>10.362055443755722</v>
      </c>
      <c r="CB77" s="6">
        <v>1000</v>
      </c>
      <c r="CK77" s="7">
        <f t="shared" si="136"/>
        <v>72</v>
      </c>
      <c r="CL77" s="6">
        <f t="shared" si="115"/>
        <v>920.04340405120763</v>
      </c>
      <c r="CM77" s="6">
        <f t="shared" si="116"/>
        <v>16.74322827246937</v>
      </c>
      <c r="CN77" s="6">
        <f t="shared" si="117"/>
        <v>63.213367676322996</v>
      </c>
      <c r="CO77" s="6">
        <f t="shared" si="118"/>
        <v>0.83716141362346852</v>
      </c>
      <c r="CP77" s="6">
        <f t="shared" si="119"/>
        <v>10.362055443755722</v>
      </c>
      <c r="CQ77" s="6">
        <v>1000</v>
      </c>
      <c r="DA77" s="7">
        <f t="shared" si="137"/>
        <v>72</v>
      </c>
      <c r="DB77" s="6">
        <f t="shared" si="120"/>
        <v>920.71036983154863</v>
      </c>
      <c r="DC77" s="6">
        <f t="shared" si="121"/>
        <v>16.496123026972001</v>
      </c>
      <c r="DD77" s="6">
        <f t="shared" si="122"/>
        <v>62.793507141479083</v>
      </c>
      <c r="DE77" s="6">
        <f t="shared" si="123"/>
        <v>0.65984492107888004</v>
      </c>
      <c r="DF77" s="6">
        <f t="shared" si="124"/>
        <v>10.362055443755722</v>
      </c>
      <c r="DG77" s="6">
        <v>1000</v>
      </c>
      <c r="DO77" s="7">
        <f t="shared" si="138"/>
        <v>72</v>
      </c>
      <c r="DP77" s="6">
        <f t="shared" si="125"/>
        <v>920.71036983154863</v>
      </c>
      <c r="DQ77" s="6">
        <f t="shared" si="126"/>
        <v>16.496123026972001</v>
      </c>
      <c r="DR77" s="6">
        <f t="shared" si="127"/>
        <v>62.793507141479083</v>
      </c>
      <c r="DS77" s="6">
        <f t="shared" si="128"/>
        <v>0.65984492107888004</v>
      </c>
      <c r="DT77" s="6">
        <f t="shared" si="129"/>
        <v>10.362055443755722</v>
      </c>
      <c r="DU77" s="6">
        <v>1000</v>
      </c>
    </row>
    <row r="78" spans="1:125">
      <c r="A78" s="7">
        <f t="shared" si="130"/>
        <v>73</v>
      </c>
      <c r="B78" s="6">
        <f t="shared" si="87"/>
        <v>32.148954647727862</v>
      </c>
      <c r="C78" s="6">
        <f t="shared" si="88"/>
        <v>0.83074897525580949</v>
      </c>
      <c r="D78" s="6">
        <f t="shared" si="89"/>
        <v>967.02029637701617</v>
      </c>
      <c r="E78" s="6">
        <f t="shared" si="90"/>
        <v>4.1537448762790474E-2</v>
      </c>
      <c r="F78" s="6">
        <f t="shared" si="91"/>
        <v>10.569296552630837</v>
      </c>
      <c r="G78" s="6">
        <f t="shared" si="92"/>
        <v>8.2832965526308371</v>
      </c>
      <c r="H78" s="6">
        <f t="shared" si="139"/>
        <v>6.1976000000000004</v>
      </c>
      <c r="I78" s="6">
        <f t="shared" si="93"/>
        <v>3.9116000000000004</v>
      </c>
      <c r="J78" s="6">
        <v>1000</v>
      </c>
      <c r="Q78" s="7">
        <f t="shared" si="131"/>
        <v>73</v>
      </c>
      <c r="R78" s="6">
        <f t="shared" si="94"/>
        <v>485.42286510094027</v>
      </c>
      <c r="S78" s="6">
        <f t="shared" si="95"/>
        <v>85.938837294024324</v>
      </c>
      <c r="T78" s="6">
        <f t="shared" si="96"/>
        <v>428.6382976050354</v>
      </c>
      <c r="U78" s="6">
        <f t="shared" si="97"/>
        <v>4.2969418647012168</v>
      </c>
      <c r="V78" s="6">
        <f t="shared" si="98"/>
        <v>10.569296552630837</v>
      </c>
      <c r="W78" s="6">
        <v>1000</v>
      </c>
      <c r="AF78" s="7">
        <f t="shared" si="132"/>
        <v>73</v>
      </c>
      <c r="AG78" s="6">
        <f t="shared" si="83"/>
        <v>349.17687284223183</v>
      </c>
      <c r="AH78" s="6">
        <f t="shared" si="84"/>
        <v>32.647847773597157</v>
      </c>
      <c r="AI78" s="6">
        <f t="shared" si="99"/>
        <v>618.17527938417106</v>
      </c>
      <c r="AJ78" s="6">
        <f t="shared" si="100"/>
        <v>1.6323923886798579</v>
      </c>
      <c r="AK78" s="6">
        <f t="shared" si="101"/>
        <v>10.569296552630837</v>
      </c>
      <c r="AL78" s="6">
        <v>1000</v>
      </c>
      <c r="AT78" s="7">
        <f t="shared" si="133"/>
        <v>73</v>
      </c>
      <c r="AU78" s="6">
        <f t="shared" si="102"/>
        <v>80.529693761617821</v>
      </c>
      <c r="AV78" s="6">
        <f t="shared" si="103"/>
        <v>0.7697058721676665</v>
      </c>
      <c r="AW78" s="6">
        <f t="shared" si="104"/>
        <v>918.70060036621453</v>
      </c>
      <c r="AX78" s="6">
        <f t="shared" si="105"/>
        <v>3.0018529014538994E-2</v>
      </c>
      <c r="AY78" s="6">
        <f t="shared" si="106"/>
        <v>10.569296552630837</v>
      </c>
      <c r="AZ78" s="6">
        <v>1000</v>
      </c>
      <c r="BH78" s="7">
        <f t="shared" si="134"/>
        <v>73</v>
      </c>
      <c r="BI78" s="6">
        <f t="shared" si="107"/>
        <v>86.284542797546621</v>
      </c>
      <c r="BJ78" s="6">
        <f t="shared" si="108"/>
        <v>5.0922800984252028</v>
      </c>
      <c r="BK78" s="6">
        <f t="shared" si="109"/>
        <v>908.62317710402863</v>
      </c>
      <c r="BL78" s="6">
        <f t="shared" si="110"/>
        <v>0.25461400492126013</v>
      </c>
      <c r="BM78" s="6">
        <f t="shared" si="111"/>
        <v>10.569296552630837</v>
      </c>
      <c r="BN78" s="6">
        <v>1000</v>
      </c>
      <c r="BV78" s="7">
        <f t="shared" si="135"/>
        <v>73</v>
      </c>
      <c r="BW78" s="6">
        <f t="shared" si="85"/>
        <v>85.168631953872591</v>
      </c>
      <c r="BX78" s="6">
        <f t="shared" si="86"/>
        <v>3.2282496153777305</v>
      </c>
      <c r="BY78" s="6">
        <f t="shared" si="112"/>
        <v>911.60311843074976</v>
      </c>
      <c r="BZ78" s="6">
        <f t="shared" si="113"/>
        <v>0.16141248076888653</v>
      </c>
      <c r="CA78" s="6">
        <f t="shared" si="114"/>
        <v>10.569296552630837</v>
      </c>
      <c r="CB78" s="6">
        <v>1000</v>
      </c>
      <c r="CK78" s="7">
        <f t="shared" si="136"/>
        <v>73</v>
      </c>
      <c r="CL78" s="6">
        <f t="shared" si="115"/>
        <v>917.03652030421188</v>
      </c>
      <c r="CM78" s="6">
        <f t="shared" si="116"/>
        <v>17.238627778594743</v>
      </c>
      <c r="CN78" s="6">
        <f t="shared" si="117"/>
        <v>65.724851917193405</v>
      </c>
      <c r="CO78" s="6">
        <f t="shared" si="118"/>
        <v>0.8619313889297372</v>
      </c>
      <c r="CP78" s="6">
        <f t="shared" si="119"/>
        <v>10.569296552630837</v>
      </c>
      <c r="CQ78" s="6">
        <v>1000</v>
      </c>
      <c r="DA78" s="7">
        <f t="shared" si="137"/>
        <v>73</v>
      </c>
      <c r="DB78" s="6">
        <f t="shared" si="120"/>
        <v>917.75899749286339</v>
      </c>
      <c r="DC78" s="6">
        <f t="shared" si="121"/>
        <v>16.973076911611443</v>
      </c>
      <c r="DD78" s="6">
        <f t="shared" si="122"/>
        <v>65.267925595524886</v>
      </c>
      <c r="DE78" s="6">
        <f t="shared" si="123"/>
        <v>0.67892307646445771</v>
      </c>
      <c r="DF78" s="6">
        <f t="shared" si="124"/>
        <v>10.569296552630837</v>
      </c>
      <c r="DG78" s="6">
        <v>1000</v>
      </c>
      <c r="DO78" s="7">
        <f t="shared" si="138"/>
        <v>73</v>
      </c>
      <c r="DP78" s="6">
        <f t="shared" si="125"/>
        <v>917.75899749286339</v>
      </c>
      <c r="DQ78" s="6">
        <f t="shared" si="126"/>
        <v>16.973076911611443</v>
      </c>
      <c r="DR78" s="6">
        <f t="shared" si="127"/>
        <v>65.267925595524886</v>
      </c>
      <c r="DS78" s="6">
        <f t="shared" si="128"/>
        <v>0.67892307646445771</v>
      </c>
      <c r="DT78" s="6">
        <f t="shared" si="129"/>
        <v>10.569296552630837</v>
      </c>
      <c r="DU78" s="6">
        <v>1000</v>
      </c>
    </row>
    <row r="79" spans="1:125">
      <c r="A79" s="7">
        <f t="shared" si="130"/>
        <v>74</v>
      </c>
      <c r="B79" s="6">
        <f t="shared" si="87"/>
        <v>32.135587424940503</v>
      </c>
      <c r="C79" s="6">
        <f t="shared" si="88"/>
        <v>0.71950385175479803</v>
      </c>
      <c r="D79" s="6">
        <f t="shared" si="89"/>
        <v>967.14490872330452</v>
      </c>
      <c r="E79" s="6">
        <f t="shared" si="90"/>
        <v>3.5975192587739901E-2</v>
      </c>
      <c r="F79" s="6">
        <f t="shared" si="91"/>
        <v>10.780682483683453</v>
      </c>
      <c r="G79" s="6">
        <f t="shared" si="92"/>
        <v>8.4946824836834534</v>
      </c>
      <c r="H79" s="6">
        <f t="shared" si="139"/>
        <v>6.2484000000000002</v>
      </c>
      <c r="I79" s="6">
        <f t="shared" si="93"/>
        <v>3.9624000000000001</v>
      </c>
      <c r="J79" s="6">
        <v>1000</v>
      </c>
      <c r="Q79" s="7">
        <f t="shared" si="131"/>
        <v>74</v>
      </c>
      <c r="R79" s="6">
        <f t="shared" si="94"/>
        <v>474.98325633649864</v>
      </c>
      <c r="S79" s="6">
        <f t="shared" si="95"/>
        <v>83.487620464362323</v>
      </c>
      <c r="T79" s="6">
        <f t="shared" si="96"/>
        <v>441.52912319913906</v>
      </c>
      <c r="U79" s="6">
        <f t="shared" si="97"/>
        <v>4.1743810232181167</v>
      </c>
      <c r="V79" s="6">
        <f t="shared" si="98"/>
        <v>10.780682483683453</v>
      </c>
      <c r="W79" s="6">
        <v>1000</v>
      </c>
      <c r="AF79" s="7">
        <f t="shared" si="132"/>
        <v>74</v>
      </c>
      <c r="AG79" s="6">
        <f t="shared" si="83"/>
        <v>346.32405167340954</v>
      </c>
      <c r="AH79" s="6">
        <f t="shared" si="84"/>
        <v>30.603491776379872</v>
      </c>
      <c r="AI79" s="6">
        <f t="shared" si="99"/>
        <v>623.07245655021063</v>
      </c>
      <c r="AJ79" s="6">
        <f t="shared" si="100"/>
        <v>1.5301745888189937</v>
      </c>
      <c r="AK79" s="6">
        <f t="shared" si="101"/>
        <v>10.780682483683453</v>
      </c>
      <c r="AL79" s="6">
        <v>1000</v>
      </c>
      <c r="AT79" s="7">
        <f t="shared" si="133"/>
        <v>74</v>
      </c>
      <c r="AU79" s="6">
        <f t="shared" si="102"/>
        <v>80.517312895145849</v>
      </c>
      <c r="AV79" s="6">
        <f t="shared" si="103"/>
        <v>0.66663085781448583</v>
      </c>
      <c r="AW79" s="6">
        <f t="shared" si="104"/>
        <v>918.81605624703968</v>
      </c>
      <c r="AX79" s="6">
        <f t="shared" si="105"/>
        <v>2.5998603454764947E-2</v>
      </c>
      <c r="AY79" s="6">
        <f t="shared" si="106"/>
        <v>10.780682483683453</v>
      </c>
      <c r="AZ79" s="6">
        <v>1000</v>
      </c>
      <c r="BH79" s="7">
        <f t="shared" si="134"/>
        <v>74</v>
      </c>
      <c r="BI79" s="6">
        <f t="shared" si="107"/>
        <v>86.113011092406509</v>
      </c>
      <c r="BJ79" s="6">
        <f t="shared" si="108"/>
        <v>4.4999697888015309</v>
      </c>
      <c r="BK79" s="6">
        <f t="shared" si="109"/>
        <v>909.38701911879241</v>
      </c>
      <c r="BL79" s="6">
        <f t="shared" si="110"/>
        <v>0.22499848944007655</v>
      </c>
      <c r="BM79" s="6">
        <f t="shared" si="111"/>
        <v>10.780682483683453</v>
      </c>
      <c r="BN79" s="6">
        <v>1000</v>
      </c>
      <c r="BV79" s="7">
        <f t="shared" si="135"/>
        <v>74</v>
      </c>
      <c r="BW79" s="6">
        <f t="shared" si="85"/>
        <v>85.061295832445708</v>
      </c>
      <c r="BX79" s="6">
        <f t="shared" si="86"/>
        <v>2.8513482944979591</v>
      </c>
      <c r="BY79" s="6">
        <f t="shared" si="112"/>
        <v>912.08735587305637</v>
      </c>
      <c r="BZ79" s="6">
        <f t="shared" si="113"/>
        <v>0.14256741472489795</v>
      </c>
      <c r="CA79" s="6">
        <f t="shared" si="114"/>
        <v>10.780682483683453</v>
      </c>
      <c r="CB79" s="6">
        <v>1000</v>
      </c>
      <c r="CK79" s="7">
        <f t="shared" si="136"/>
        <v>74</v>
      </c>
      <c r="CL79" s="6">
        <f t="shared" si="115"/>
        <v>913.95078658007185</v>
      </c>
      <c r="CM79" s="6">
        <f t="shared" si="116"/>
        <v>17.738567335945572</v>
      </c>
      <c r="CN79" s="6">
        <f t="shared" si="117"/>
        <v>68.310646083982618</v>
      </c>
      <c r="CO79" s="6">
        <f t="shared" si="118"/>
        <v>0.8869283667972786</v>
      </c>
      <c r="CP79" s="6">
        <f t="shared" si="119"/>
        <v>10.780682483683453</v>
      </c>
      <c r="CQ79" s="6">
        <v>1000</v>
      </c>
      <c r="DA79" s="7">
        <f t="shared" si="137"/>
        <v>74</v>
      </c>
      <c r="DB79" s="6">
        <f t="shared" si="120"/>
        <v>914.73258512193411</v>
      </c>
      <c r="DC79" s="6">
        <f t="shared" si="121"/>
        <v>17.453527745799015</v>
      </c>
      <c r="DD79" s="6">
        <f t="shared" si="122"/>
        <v>67.813887132266601</v>
      </c>
      <c r="DE79" s="6">
        <f t="shared" si="123"/>
        <v>0.69814110983196065</v>
      </c>
      <c r="DF79" s="6">
        <f t="shared" si="124"/>
        <v>10.780682483683453</v>
      </c>
      <c r="DG79" s="6">
        <v>1000</v>
      </c>
      <c r="DO79" s="7">
        <f t="shared" si="138"/>
        <v>74</v>
      </c>
      <c r="DP79" s="6">
        <f t="shared" si="125"/>
        <v>914.73258512193411</v>
      </c>
      <c r="DQ79" s="6">
        <f t="shared" si="126"/>
        <v>17.453527745799015</v>
      </c>
      <c r="DR79" s="6">
        <f t="shared" si="127"/>
        <v>67.813887132266601</v>
      </c>
      <c r="DS79" s="6">
        <f t="shared" si="128"/>
        <v>0.69814110983196065</v>
      </c>
      <c r="DT79" s="6">
        <f t="shared" si="129"/>
        <v>10.780682483683453</v>
      </c>
      <c r="DU79" s="6">
        <v>1000</v>
      </c>
    </row>
    <row r="80" spans="1:125">
      <c r="A80" s="7">
        <f t="shared" si="130"/>
        <v>75</v>
      </c>
      <c r="B80" s="6">
        <f t="shared" si="87"/>
        <v>32.1240150130633</v>
      </c>
      <c r="C80" s="6">
        <f t="shared" si="88"/>
        <v>0.62315068586877942</v>
      </c>
      <c r="D80" s="6">
        <f t="shared" si="89"/>
        <v>967.25283430106776</v>
      </c>
      <c r="E80" s="6">
        <f t="shared" si="90"/>
        <v>3.1157534293438972E-2</v>
      </c>
      <c r="F80" s="6">
        <f t="shared" si="91"/>
        <v>10.996296133357122</v>
      </c>
      <c r="G80" s="6">
        <f t="shared" si="92"/>
        <v>8.7102961333571223</v>
      </c>
      <c r="H80" s="6">
        <f t="shared" si="139"/>
        <v>6.2992000000000008</v>
      </c>
      <c r="I80" s="6">
        <f t="shared" si="93"/>
        <v>4.0132000000000012</v>
      </c>
      <c r="J80" s="6">
        <v>1000</v>
      </c>
      <c r="Q80" s="7">
        <f t="shared" si="131"/>
        <v>75</v>
      </c>
      <c r="R80" s="6">
        <f t="shared" si="94"/>
        <v>465.05952714932431</v>
      </c>
      <c r="S80" s="6">
        <f t="shared" si="95"/>
        <v>80.888206581882272</v>
      </c>
      <c r="T80" s="6">
        <f t="shared" si="96"/>
        <v>454.0522662687934</v>
      </c>
      <c r="U80" s="6">
        <f t="shared" si="97"/>
        <v>4.0444103290941138</v>
      </c>
      <c r="V80" s="6">
        <f t="shared" si="98"/>
        <v>10.996296133357122</v>
      </c>
      <c r="W80" s="6">
        <v>1000</v>
      </c>
      <c r="AF80" s="7">
        <f t="shared" si="132"/>
        <v>75</v>
      </c>
      <c r="AG80" s="6">
        <f t="shared" ref="AG80:AG105" si="140">AG79-((AG79/AO$3)*(AP$6*AH79))</f>
        <v>343.6717180229216</v>
      </c>
      <c r="AH80" s="6">
        <f t="shared" ref="AH80:AH105" si="141">AH79+(AG79/AO$3)*(AP$6*AH79)-(AH79*AO$7)</f>
        <v>28.665301660410812</v>
      </c>
      <c r="AI80" s="6">
        <f t="shared" si="99"/>
        <v>627.66298031666759</v>
      </c>
      <c r="AJ80" s="6">
        <f t="shared" si="100"/>
        <v>1.4332650830205407</v>
      </c>
      <c r="AK80" s="6">
        <f t="shared" si="101"/>
        <v>10.996296133357122</v>
      </c>
      <c r="AL80" s="6">
        <v>1000</v>
      </c>
      <c r="AT80" s="7">
        <f t="shared" si="133"/>
        <v>75</v>
      </c>
      <c r="AU80" s="6">
        <f t="shared" si="102"/>
        <v>80.50659435854233</v>
      </c>
      <c r="AV80" s="6">
        <f t="shared" si="103"/>
        <v>0.57735476574583466</v>
      </c>
      <c r="AW80" s="6">
        <f t="shared" si="104"/>
        <v>918.9160508757119</v>
      </c>
      <c r="AX80" s="6">
        <f t="shared" si="105"/>
        <v>2.251683586408755E-2</v>
      </c>
      <c r="AY80" s="6">
        <f t="shared" si="106"/>
        <v>10.996296133357122</v>
      </c>
      <c r="AZ80" s="6">
        <v>1000</v>
      </c>
      <c r="BH80" s="7">
        <f t="shared" si="134"/>
        <v>75</v>
      </c>
      <c r="BI80" s="6">
        <f t="shared" si="107"/>
        <v>85.961732493956021</v>
      </c>
      <c r="BJ80" s="6">
        <f t="shared" si="108"/>
        <v>3.9762529189317899</v>
      </c>
      <c r="BK80" s="6">
        <f t="shared" si="109"/>
        <v>910.06201458711269</v>
      </c>
      <c r="BL80" s="6">
        <f t="shared" si="110"/>
        <v>0.19881264594658951</v>
      </c>
      <c r="BM80" s="6">
        <f t="shared" si="111"/>
        <v>10.996296133357122</v>
      </c>
      <c r="BN80" s="6">
        <v>1000</v>
      </c>
      <c r="BV80" s="7">
        <f t="shared" si="135"/>
        <v>75</v>
      </c>
      <c r="BW80" s="6">
        <f t="shared" ref="BW80:BW105" si="142">BW79-(((BW79-CE$4)/(CE$3-CE$4))*(CF$6*BX79))</f>
        <v>84.966610788890293</v>
      </c>
      <c r="BX80" s="6">
        <f t="shared" ref="BX80:BX105" si="143">BX79+((BW79-CE$4)/(CE$3-CE$4))*(CF$6*BX79)-(BX79*CE$7)</f>
        <v>2.5183310938786767</v>
      </c>
      <c r="BY80" s="6">
        <f t="shared" si="112"/>
        <v>912.51505811723109</v>
      </c>
      <c r="BZ80" s="6">
        <f t="shared" si="113"/>
        <v>0.12591655469393384</v>
      </c>
      <c r="CA80" s="6">
        <f t="shared" si="114"/>
        <v>10.996296133357122</v>
      </c>
      <c r="CB80" s="6">
        <v>1000</v>
      </c>
      <c r="CK80" s="7">
        <f t="shared" si="136"/>
        <v>75</v>
      </c>
      <c r="CL80" s="6">
        <f t="shared" si="115"/>
        <v>910.78624741485589</v>
      </c>
      <c r="CM80" s="6">
        <f t="shared" si="116"/>
        <v>18.242321400769704</v>
      </c>
      <c r="CN80" s="6">
        <f t="shared" si="117"/>
        <v>70.971431184374453</v>
      </c>
      <c r="CO80" s="6">
        <f t="shared" si="118"/>
        <v>0.91211607003848527</v>
      </c>
      <c r="CP80" s="6">
        <f t="shared" si="119"/>
        <v>10.996296133357122</v>
      </c>
      <c r="CQ80" s="6">
        <v>1000</v>
      </c>
      <c r="DA80" s="7">
        <f t="shared" si="137"/>
        <v>75</v>
      </c>
      <c r="DB80" s="6">
        <f t="shared" si="120"/>
        <v>911.63135892321031</v>
      </c>
      <c r="DC80" s="6">
        <f t="shared" si="121"/>
        <v>17.936724782652899</v>
      </c>
      <c r="DD80" s="6">
        <f t="shared" si="122"/>
        <v>70.431916294136457</v>
      </c>
      <c r="DE80" s="6">
        <f t="shared" si="123"/>
        <v>0.71746899130611597</v>
      </c>
      <c r="DF80" s="6">
        <f t="shared" si="124"/>
        <v>10.996296133357122</v>
      </c>
      <c r="DG80" s="6">
        <v>1000</v>
      </c>
      <c r="DO80" s="7">
        <f t="shared" si="138"/>
        <v>75</v>
      </c>
      <c r="DP80" s="6">
        <f t="shared" si="125"/>
        <v>911.63135892321031</v>
      </c>
      <c r="DQ80" s="6">
        <f t="shared" si="126"/>
        <v>17.936724782652899</v>
      </c>
      <c r="DR80" s="6">
        <f t="shared" si="127"/>
        <v>70.431916294136457</v>
      </c>
      <c r="DS80" s="6">
        <f t="shared" si="128"/>
        <v>0.71746899130611597</v>
      </c>
      <c r="DT80" s="6">
        <f t="shared" si="129"/>
        <v>10.996296133357122</v>
      </c>
      <c r="DU80" s="6">
        <v>1000</v>
      </c>
    </row>
    <row r="81" spans="1:125">
      <c r="A81" s="7">
        <f t="shared" si="130"/>
        <v>76</v>
      </c>
      <c r="B81" s="6">
        <f t="shared" si="87"/>
        <v>32.113995942999111</v>
      </c>
      <c r="C81" s="6">
        <f t="shared" si="88"/>
        <v>0.53969715305265142</v>
      </c>
      <c r="D81" s="6">
        <f t="shared" si="89"/>
        <v>967.34630690394806</v>
      </c>
      <c r="E81" s="6">
        <f t="shared" si="90"/>
        <v>2.6984857652632574E-2</v>
      </c>
      <c r="F81" s="6">
        <f t="shared" si="91"/>
        <v>11.216222056024264</v>
      </c>
      <c r="G81" s="6">
        <f t="shared" si="92"/>
        <v>8.9302220560242649</v>
      </c>
      <c r="H81" s="6">
        <f t="shared" si="139"/>
        <v>6.3500000000000005</v>
      </c>
      <c r="I81" s="6">
        <f t="shared" si="93"/>
        <v>4.0640000000000001</v>
      </c>
      <c r="J81" s="6">
        <v>1000</v>
      </c>
      <c r="Q81" s="7">
        <f t="shared" si="131"/>
        <v>76</v>
      </c>
      <c r="R81" s="6">
        <f t="shared" si="94"/>
        <v>455.64565550144465</v>
      </c>
      <c r="S81" s="6">
        <f t="shared" si="95"/>
        <v>78.168847242479572</v>
      </c>
      <c r="T81" s="6">
        <f t="shared" si="96"/>
        <v>466.18549725607573</v>
      </c>
      <c r="U81" s="6">
        <f t="shared" si="97"/>
        <v>3.9084423621239788</v>
      </c>
      <c r="V81" s="6">
        <f t="shared" si="98"/>
        <v>11.216222056024264</v>
      </c>
      <c r="W81" s="6">
        <v>1000</v>
      </c>
      <c r="AF81" s="7">
        <f t="shared" si="132"/>
        <v>76</v>
      </c>
      <c r="AG81" s="6">
        <f t="shared" si="140"/>
        <v>341.20638932690593</v>
      </c>
      <c r="AH81" s="6">
        <f t="shared" si="141"/>
        <v>26.83083510736488</v>
      </c>
      <c r="AI81" s="6">
        <f t="shared" si="99"/>
        <v>631.9627755657292</v>
      </c>
      <c r="AJ81" s="6">
        <f t="shared" si="100"/>
        <v>1.341541755368244</v>
      </c>
      <c r="AK81" s="6">
        <f t="shared" si="101"/>
        <v>11.216222056024264</v>
      </c>
      <c r="AL81" s="6">
        <v>1000</v>
      </c>
      <c r="AT81" s="7">
        <f t="shared" si="133"/>
        <v>76</v>
      </c>
      <c r="AU81" s="6">
        <f t="shared" si="102"/>
        <v>80.49731452311579</v>
      </c>
      <c r="AV81" s="6">
        <f t="shared" si="103"/>
        <v>0.50003138631050292</v>
      </c>
      <c r="AW81" s="6">
        <f t="shared" si="104"/>
        <v>919.00265409057374</v>
      </c>
      <c r="AX81" s="6">
        <f t="shared" si="105"/>
        <v>1.9501224066109615E-2</v>
      </c>
      <c r="AY81" s="6">
        <f t="shared" si="106"/>
        <v>11.216222056024264</v>
      </c>
      <c r="AZ81" s="6">
        <v>1000</v>
      </c>
      <c r="BH81" s="7">
        <f t="shared" si="134"/>
        <v>76</v>
      </c>
      <c r="BI81" s="6">
        <f t="shared" si="107"/>
        <v>85.828294876337651</v>
      </c>
      <c r="BJ81" s="6">
        <f t="shared" si="108"/>
        <v>3.5132525987103955</v>
      </c>
      <c r="BK81" s="6">
        <f t="shared" si="109"/>
        <v>910.65845252495251</v>
      </c>
      <c r="BL81" s="6">
        <f t="shared" si="110"/>
        <v>0.17566262993551979</v>
      </c>
      <c r="BM81" s="6">
        <f t="shared" si="111"/>
        <v>11.216222056024264</v>
      </c>
      <c r="BN81" s="6">
        <v>1000</v>
      </c>
      <c r="BV81" s="7">
        <f t="shared" si="135"/>
        <v>76</v>
      </c>
      <c r="BW81" s="6">
        <f t="shared" si="142"/>
        <v>84.88307737289675</v>
      </c>
      <c r="BX81" s="6">
        <f t="shared" si="143"/>
        <v>2.224114845790417</v>
      </c>
      <c r="BY81" s="6">
        <f t="shared" si="112"/>
        <v>912.89280778131285</v>
      </c>
      <c r="BZ81" s="6">
        <f t="shared" si="113"/>
        <v>0.11120574228952085</v>
      </c>
      <c r="CA81" s="6">
        <f t="shared" si="114"/>
        <v>11.216222056024264</v>
      </c>
      <c r="CB81" s="6">
        <v>1000</v>
      </c>
      <c r="CK81" s="7">
        <f t="shared" si="136"/>
        <v>76</v>
      </c>
      <c r="CL81" s="6">
        <f t="shared" si="115"/>
        <v>907.54310746161786</v>
      </c>
      <c r="CM81" s="6">
        <f t="shared" si="116"/>
        <v>18.749113143892323</v>
      </c>
      <c r="CN81" s="6">
        <f t="shared" si="117"/>
        <v>73.707779394489904</v>
      </c>
      <c r="CO81" s="6">
        <f t="shared" si="118"/>
        <v>0.93745565719461621</v>
      </c>
      <c r="CP81" s="6">
        <f t="shared" si="119"/>
        <v>11.216222056024264</v>
      </c>
      <c r="CQ81" s="6">
        <v>1000</v>
      </c>
      <c r="DA81" s="7">
        <f t="shared" si="137"/>
        <v>76</v>
      </c>
      <c r="DB81" s="6">
        <f t="shared" si="120"/>
        <v>908.45570593366745</v>
      </c>
      <c r="DC81" s="6">
        <f t="shared" si="121"/>
        <v>18.421869054797877</v>
      </c>
      <c r="DD81" s="6">
        <f t="shared" si="122"/>
        <v>73.122425011534389</v>
      </c>
      <c r="DE81" s="6">
        <f t="shared" si="123"/>
        <v>0.73687476219191506</v>
      </c>
      <c r="DF81" s="6">
        <f t="shared" si="124"/>
        <v>11.216222056024264</v>
      </c>
      <c r="DG81" s="6">
        <v>1000</v>
      </c>
      <c r="DO81" s="7">
        <f t="shared" si="138"/>
        <v>76</v>
      </c>
      <c r="DP81" s="6">
        <f t="shared" si="125"/>
        <v>908.45570593366745</v>
      </c>
      <c r="DQ81" s="6">
        <f t="shared" si="126"/>
        <v>18.421869054797877</v>
      </c>
      <c r="DR81" s="6">
        <f t="shared" si="127"/>
        <v>73.122425011534389</v>
      </c>
      <c r="DS81" s="6">
        <f t="shared" si="128"/>
        <v>0.73687476219191506</v>
      </c>
      <c r="DT81" s="6">
        <f t="shared" si="129"/>
        <v>11.216222056024264</v>
      </c>
      <c r="DU81" s="6">
        <v>1000</v>
      </c>
    </row>
    <row r="82" spans="1:125">
      <c r="A82" s="7">
        <f t="shared" si="130"/>
        <v>77</v>
      </c>
      <c r="B82" s="6">
        <f t="shared" si="87"/>
        <v>32.105321352316636</v>
      </c>
      <c r="C82" s="6">
        <f t="shared" si="88"/>
        <v>0.46741717077722672</v>
      </c>
      <c r="D82" s="6">
        <f t="shared" si="89"/>
        <v>967.42726147690598</v>
      </c>
      <c r="E82" s="6">
        <f t="shared" si="90"/>
        <v>2.3370858538861339E-2</v>
      </c>
      <c r="F82" s="6">
        <f t="shared" si="91"/>
        <v>11.44054649714475</v>
      </c>
      <c r="G82" s="6">
        <f t="shared" si="92"/>
        <v>9.1545464971447501</v>
      </c>
      <c r="H82" s="6">
        <f t="shared" si="139"/>
        <v>6.4008000000000003</v>
      </c>
      <c r="I82" s="6">
        <f t="shared" si="93"/>
        <v>4.1148000000000007</v>
      </c>
      <c r="J82" s="6">
        <v>1000</v>
      </c>
      <c r="Q82" s="7">
        <f t="shared" si="131"/>
        <v>77</v>
      </c>
      <c r="R82" s="6">
        <f t="shared" si="94"/>
        <v>446.73241835389911</v>
      </c>
      <c r="S82" s="6">
        <f t="shared" si="95"/>
        <v>75.356757303653154</v>
      </c>
      <c r="T82" s="6">
        <f t="shared" si="96"/>
        <v>477.91082434244765</v>
      </c>
      <c r="U82" s="6">
        <f t="shared" si="97"/>
        <v>3.7678378651826581</v>
      </c>
      <c r="V82" s="6">
        <f t="shared" si="98"/>
        <v>11.44054649714475</v>
      </c>
      <c r="W82" s="6">
        <v>1000</v>
      </c>
      <c r="AF82" s="7">
        <f t="shared" si="132"/>
        <v>77</v>
      </c>
      <c r="AG82" s="6">
        <f t="shared" si="140"/>
        <v>338.91538523040703</v>
      </c>
      <c r="AH82" s="6">
        <f t="shared" si="141"/>
        <v>25.097213937759037</v>
      </c>
      <c r="AI82" s="6">
        <f t="shared" si="99"/>
        <v>635.98740083183395</v>
      </c>
      <c r="AJ82" s="6">
        <f t="shared" si="100"/>
        <v>1.2548606968879519</v>
      </c>
      <c r="AK82" s="6">
        <f t="shared" si="101"/>
        <v>11.44054649714475</v>
      </c>
      <c r="AL82" s="6">
        <v>1000</v>
      </c>
      <c r="AT82" s="7">
        <f t="shared" si="133"/>
        <v>77</v>
      </c>
      <c r="AU82" s="6">
        <f t="shared" si="102"/>
        <v>80.489279952799805</v>
      </c>
      <c r="AV82" s="6">
        <f t="shared" si="103"/>
        <v>0.43306124867991325</v>
      </c>
      <c r="AW82" s="6">
        <f t="shared" si="104"/>
        <v>919.07765879852036</v>
      </c>
      <c r="AX82" s="6">
        <f t="shared" si="105"/>
        <v>1.6889388698516618E-2</v>
      </c>
      <c r="AY82" s="6">
        <f t="shared" si="106"/>
        <v>11.44054649714475</v>
      </c>
      <c r="AZ82" s="6">
        <v>1000</v>
      </c>
      <c r="BH82" s="7">
        <f t="shared" si="134"/>
        <v>77</v>
      </c>
      <c r="BI82" s="6">
        <f t="shared" si="107"/>
        <v>85.710577932186808</v>
      </c>
      <c r="BJ82" s="6">
        <f t="shared" si="108"/>
        <v>3.1039816530546855</v>
      </c>
      <c r="BK82" s="6">
        <f t="shared" si="109"/>
        <v>911.18544041475911</v>
      </c>
      <c r="BL82" s="6">
        <f t="shared" si="110"/>
        <v>0.1551990826527343</v>
      </c>
      <c r="BM82" s="6">
        <f t="shared" si="111"/>
        <v>11.44054649714475</v>
      </c>
      <c r="BN82" s="6">
        <v>1000</v>
      </c>
      <c r="BV82" s="7">
        <f t="shared" si="135"/>
        <v>77</v>
      </c>
      <c r="BW82" s="6">
        <f t="shared" si="142"/>
        <v>84.809375683316006</v>
      </c>
      <c r="BX82" s="6">
        <f t="shared" si="143"/>
        <v>1.9641993085025953</v>
      </c>
      <c r="BY82" s="6">
        <f t="shared" si="112"/>
        <v>913.22642500818142</v>
      </c>
      <c r="BZ82" s="6">
        <f t="shared" si="113"/>
        <v>9.8209965425129775E-2</v>
      </c>
      <c r="CA82" s="6">
        <f t="shared" si="114"/>
        <v>11.44054649714475</v>
      </c>
      <c r="CB82" s="6">
        <v>1000</v>
      </c>
      <c r="CK82" s="7">
        <f t="shared" si="136"/>
        <v>77</v>
      </c>
      <c r="CL82" s="6">
        <f t="shared" si="115"/>
        <v>904.2217385537823</v>
      </c>
      <c r="CM82" s="6">
        <f t="shared" si="116"/>
        <v>19.258115080144023</v>
      </c>
      <c r="CN82" s="6">
        <f t="shared" si="117"/>
        <v>76.520146366073746</v>
      </c>
      <c r="CO82" s="6">
        <f t="shared" si="118"/>
        <v>0.96290575400720124</v>
      </c>
      <c r="CP82" s="6">
        <f t="shared" si="119"/>
        <v>11.44054649714475</v>
      </c>
      <c r="CQ82" s="6">
        <v>1000</v>
      </c>
      <c r="DA82" s="7">
        <f t="shared" si="137"/>
        <v>77</v>
      </c>
      <c r="DB82" s="6">
        <f t="shared" si="120"/>
        <v>905.20618019310837</v>
      </c>
      <c r="DC82" s="6">
        <f t="shared" si="121"/>
        <v>18.908114437137257</v>
      </c>
      <c r="DD82" s="6">
        <f t="shared" si="122"/>
        <v>75.885705369754078</v>
      </c>
      <c r="DE82" s="6">
        <f t="shared" si="123"/>
        <v>0.75632457748549031</v>
      </c>
      <c r="DF82" s="6">
        <f t="shared" si="124"/>
        <v>11.44054649714475</v>
      </c>
      <c r="DG82" s="6">
        <v>1000</v>
      </c>
      <c r="DO82" s="7">
        <f t="shared" si="138"/>
        <v>77</v>
      </c>
      <c r="DP82" s="6">
        <f t="shared" si="125"/>
        <v>905.20618019310837</v>
      </c>
      <c r="DQ82" s="6">
        <f t="shared" si="126"/>
        <v>18.908114437137257</v>
      </c>
      <c r="DR82" s="6">
        <f t="shared" si="127"/>
        <v>75.885705369754078</v>
      </c>
      <c r="DS82" s="6">
        <f t="shared" si="128"/>
        <v>0.75632457748549031</v>
      </c>
      <c r="DT82" s="6">
        <f t="shared" si="129"/>
        <v>11.44054649714475</v>
      </c>
      <c r="DU82" s="6">
        <v>1000</v>
      </c>
    </row>
    <row r="83" spans="1:125">
      <c r="A83" s="7">
        <f t="shared" si="130"/>
        <v>78</v>
      </c>
      <c r="B83" s="6">
        <f t="shared" si="87"/>
        <v>32.097810552279903</v>
      </c>
      <c r="C83" s="6">
        <f t="shared" si="88"/>
        <v>0.40481539519737619</v>
      </c>
      <c r="D83" s="6">
        <f t="shared" si="89"/>
        <v>967.49737405252256</v>
      </c>
      <c r="E83" s="6">
        <f t="shared" si="90"/>
        <v>2.0240769759868812E-2</v>
      </c>
      <c r="F83" s="6">
        <f t="shared" si="91"/>
        <v>11.669357427087645</v>
      </c>
      <c r="G83" s="6">
        <f t="shared" si="92"/>
        <v>9.3833574270876454</v>
      </c>
      <c r="H83" s="6">
        <f t="shared" si="139"/>
        <v>6.4516000000000009</v>
      </c>
      <c r="I83" s="6">
        <f t="shared" si="93"/>
        <v>4.1656000000000013</v>
      </c>
      <c r="J83" s="6">
        <v>1000</v>
      </c>
      <c r="Q83" s="7">
        <f t="shared" si="131"/>
        <v>78</v>
      </c>
      <c r="R83" s="6">
        <f t="shared" si="94"/>
        <v>438.30791724539841</v>
      </c>
      <c r="S83" s="6">
        <f t="shared" si="95"/>
        <v>72.477744816605892</v>
      </c>
      <c r="T83" s="6">
        <f t="shared" si="96"/>
        <v>489.21433793799565</v>
      </c>
      <c r="U83" s="6">
        <f t="shared" si="97"/>
        <v>3.6238872408302947</v>
      </c>
      <c r="V83" s="6">
        <f t="shared" si="98"/>
        <v>11.669357427087645</v>
      </c>
      <c r="W83" s="6">
        <v>1000</v>
      </c>
      <c r="AF83" s="7">
        <f t="shared" si="132"/>
        <v>78</v>
      </c>
      <c r="AG83" s="6">
        <f t="shared" si="140"/>
        <v>336.78679866135661</v>
      </c>
      <c r="AH83" s="6">
        <f t="shared" si="141"/>
        <v>23.46121841614562</v>
      </c>
      <c r="AI83" s="6">
        <f t="shared" si="99"/>
        <v>639.75198292249786</v>
      </c>
      <c r="AJ83" s="6">
        <f t="shared" si="100"/>
        <v>1.1730609208072811</v>
      </c>
      <c r="AK83" s="6">
        <f t="shared" si="101"/>
        <v>11.669357427087645</v>
      </c>
      <c r="AL83" s="6">
        <v>1000</v>
      </c>
      <c r="AT83" s="7">
        <f t="shared" si="133"/>
        <v>78</v>
      </c>
      <c r="AU83" s="6">
        <f t="shared" si="102"/>
        <v>80.48232330071987</v>
      </c>
      <c r="AV83" s="6">
        <f t="shared" si="103"/>
        <v>0.37505871345785829</v>
      </c>
      <c r="AW83" s="6">
        <f t="shared" si="104"/>
        <v>919.14261798582231</v>
      </c>
      <c r="AX83" s="6">
        <f t="shared" si="105"/>
        <v>1.4627289824856473E-2</v>
      </c>
      <c r="AY83" s="6">
        <f t="shared" si="106"/>
        <v>11.669357427087645</v>
      </c>
      <c r="AZ83" s="6">
        <v>1000</v>
      </c>
      <c r="BH83" s="7">
        <f t="shared" si="134"/>
        <v>78</v>
      </c>
      <c r="BI83" s="6">
        <f t="shared" si="107"/>
        <v>85.606716887205877</v>
      </c>
      <c r="BJ83" s="6">
        <f t="shared" si="108"/>
        <v>2.7422454500774101</v>
      </c>
      <c r="BK83" s="6">
        <f t="shared" si="109"/>
        <v>911.65103766271727</v>
      </c>
      <c r="BL83" s="6">
        <f t="shared" si="110"/>
        <v>0.13711227250387051</v>
      </c>
      <c r="BM83" s="6">
        <f t="shared" si="111"/>
        <v>11.669357427087645</v>
      </c>
      <c r="BN83" s="6">
        <v>1000</v>
      </c>
      <c r="BV83" s="7">
        <f t="shared" si="135"/>
        <v>78</v>
      </c>
      <c r="BW83" s="6">
        <f t="shared" si="142"/>
        <v>84.744343469444175</v>
      </c>
      <c r="BX83" s="6">
        <f t="shared" si="143"/>
        <v>1.7346016260990431</v>
      </c>
      <c r="BY83" s="6">
        <f t="shared" si="112"/>
        <v>913.52105490445683</v>
      </c>
      <c r="BZ83" s="6">
        <f t="shared" si="113"/>
        <v>8.6730081304952161E-2</v>
      </c>
      <c r="CA83" s="6">
        <f t="shared" si="114"/>
        <v>11.669357427087645</v>
      </c>
      <c r="CB83" s="6">
        <v>1000</v>
      </c>
      <c r="CK83" s="7">
        <f t="shared" si="136"/>
        <v>78</v>
      </c>
      <c r="CL83" s="6">
        <f t="shared" si="115"/>
        <v>900.82268627318956</v>
      </c>
      <c r="CM83" s="6">
        <f t="shared" si="116"/>
        <v>19.768450098715157</v>
      </c>
      <c r="CN83" s="6">
        <f t="shared" si="117"/>
        <v>79.408863628095347</v>
      </c>
      <c r="CO83" s="6">
        <f t="shared" si="118"/>
        <v>0.9884225049357579</v>
      </c>
      <c r="CP83" s="6">
        <f t="shared" si="119"/>
        <v>11.669357427087645</v>
      </c>
      <c r="CQ83" s="6">
        <v>1000</v>
      </c>
      <c r="DA83" s="7">
        <f t="shared" si="137"/>
        <v>78</v>
      </c>
      <c r="DB83" s="6">
        <f t="shared" si="120"/>
        <v>901.88350834603204</v>
      </c>
      <c r="DC83" s="6">
        <f t="shared" si="121"/>
        <v>19.394569118643037</v>
      </c>
      <c r="DD83" s="6">
        <f t="shared" si="122"/>
        <v>78.721922535324666</v>
      </c>
      <c r="DE83" s="6">
        <f t="shared" si="123"/>
        <v>0.7757827647457215</v>
      </c>
      <c r="DF83" s="6">
        <f t="shared" si="124"/>
        <v>11.669357427087645</v>
      </c>
      <c r="DG83" s="6">
        <v>1000</v>
      </c>
      <c r="DO83" s="7">
        <f t="shared" si="138"/>
        <v>78</v>
      </c>
      <c r="DP83" s="6">
        <f t="shared" si="125"/>
        <v>901.88350834603204</v>
      </c>
      <c r="DQ83" s="6">
        <f t="shared" si="126"/>
        <v>19.394569118643037</v>
      </c>
      <c r="DR83" s="6">
        <f t="shared" si="127"/>
        <v>78.721922535324666</v>
      </c>
      <c r="DS83" s="6">
        <f t="shared" si="128"/>
        <v>0.7757827647457215</v>
      </c>
      <c r="DT83" s="6">
        <f t="shared" si="129"/>
        <v>11.669357427087645</v>
      </c>
      <c r="DU83" s="6">
        <v>1000</v>
      </c>
    </row>
    <row r="84" spans="1:125">
      <c r="A84" s="7">
        <f t="shared" si="130"/>
        <v>79</v>
      </c>
      <c r="B84" s="6">
        <f t="shared" si="87"/>
        <v>32.091307205000774</v>
      </c>
      <c r="C84" s="6">
        <f t="shared" si="88"/>
        <v>0.35059643319689476</v>
      </c>
      <c r="D84" s="6">
        <f t="shared" si="89"/>
        <v>967.5580963618022</v>
      </c>
      <c r="E84" s="6">
        <f t="shared" si="90"/>
        <v>1.7529821659844739E-2</v>
      </c>
      <c r="F84" s="6">
        <f t="shared" si="91"/>
        <v>11.902744575629399</v>
      </c>
      <c r="G84" s="6">
        <f t="shared" si="92"/>
        <v>9.616744575629399</v>
      </c>
      <c r="H84" s="6">
        <f t="shared" si="139"/>
        <v>6.5024000000000006</v>
      </c>
      <c r="I84" s="6">
        <f t="shared" si="93"/>
        <v>4.2164000000000001</v>
      </c>
      <c r="J84" s="6">
        <v>1000</v>
      </c>
      <c r="Q84" s="7">
        <f t="shared" si="131"/>
        <v>79</v>
      </c>
      <c r="R84" s="6">
        <f t="shared" si="94"/>
        <v>430.35807505890944</v>
      </c>
      <c r="S84" s="6">
        <f t="shared" si="95"/>
        <v>69.555925280604001</v>
      </c>
      <c r="T84" s="6">
        <f t="shared" si="96"/>
        <v>500.08599966048655</v>
      </c>
      <c r="U84" s="6">
        <f t="shared" si="97"/>
        <v>3.4777962640302</v>
      </c>
      <c r="V84" s="6">
        <f t="shared" si="98"/>
        <v>11.902744575629399</v>
      </c>
      <c r="W84" s="6">
        <v>1000</v>
      </c>
      <c r="AF84" s="7">
        <f t="shared" si="132"/>
        <v>79</v>
      </c>
      <c r="AG84" s="6">
        <f t="shared" si="140"/>
        <v>334.80946416609419</v>
      </c>
      <c r="AH84" s="6">
        <f t="shared" si="141"/>
        <v>21.919370148986175</v>
      </c>
      <c r="AI84" s="6">
        <f t="shared" si="99"/>
        <v>643.27116568491965</v>
      </c>
      <c r="AJ84" s="6">
        <f t="shared" si="100"/>
        <v>1.0959685074493088</v>
      </c>
      <c r="AK84" s="6">
        <f t="shared" si="101"/>
        <v>11.902744575629399</v>
      </c>
      <c r="AL84" s="6">
        <v>1000</v>
      </c>
      <c r="AT84" s="7">
        <f t="shared" si="133"/>
        <v>79</v>
      </c>
      <c r="AU84" s="6">
        <f t="shared" si="102"/>
        <v>80.476299770182266</v>
      </c>
      <c r="AV84" s="6">
        <f t="shared" si="103"/>
        <v>0.32482343697678467</v>
      </c>
      <c r="AW84" s="6">
        <f t="shared" si="104"/>
        <v>919.19887679284102</v>
      </c>
      <c r="AX84" s="6">
        <f t="shared" si="105"/>
        <v>1.2668114042094602E-2</v>
      </c>
      <c r="AY84" s="6">
        <f t="shared" si="106"/>
        <v>11.902744575629399</v>
      </c>
      <c r="AZ84" s="6">
        <v>1000</v>
      </c>
      <c r="BH84" s="7">
        <f t="shared" si="134"/>
        <v>79</v>
      </c>
      <c r="BI84" s="6">
        <f t="shared" si="107"/>
        <v>85.515070935601074</v>
      </c>
      <c r="BJ84" s="6">
        <f t="shared" si="108"/>
        <v>2.4225545841706051</v>
      </c>
      <c r="BK84" s="6">
        <f t="shared" si="109"/>
        <v>912.06237448022887</v>
      </c>
      <c r="BL84" s="6">
        <f t="shared" si="110"/>
        <v>0.12112772920853027</v>
      </c>
      <c r="BM84" s="6">
        <f t="shared" si="111"/>
        <v>11.902744575629399</v>
      </c>
      <c r="BN84" s="6">
        <v>1000</v>
      </c>
      <c r="BV84" s="7">
        <f t="shared" si="135"/>
        <v>79</v>
      </c>
      <c r="BW84" s="6">
        <f t="shared" si="142"/>
        <v>84.686956989329985</v>
      </c>
      <c r="BX84" s="6">
        <f t="shared" si="143"/>
        <v>1.5317978622983703</v>
      </c>
      <c r="BY84" s="6">
        <f t="shared" si="112"/>
        <v>913.78124514837168</v>
      </c>
      <c r="BZ84" s="6">
        <f t="shared" si="113"/>
        <v>7.6589893114918525E-2</v>
      </c>
      <c r="CA84" s="6">
        <f t="shared" si="114"/>
        <v>11.902744575629399</v>
      </c>
      <c r="CB84" s="6">
        <v>1000</v>
      </c>
      <c r="CK84" s="7">
        <f t="shared" si="136"/>
        <v>79</v>
      </c>
      <c r="CL84" s="6">
        <f t="shared" si="115"/>
        <v>897.34667594018708</v>
      </c>
      <c r="CM84" s="6">
        <f t="shared" si="116"/>
        <v>20.279192916910393</v>
      </c>
      <c r="CN84" s="6">
        <f t="shared" si="117"/>
        <v>82.374131142902627</v>
      </c>
      <c r="CO84" s="6">
        <f t="shared" si="118"/>
        <v>1.0139596458455198</v>
      </c>
      <c r="CP84" s="6">
        <f t="shared" si="119"/>
        <v>11.902744575629399</v>
      </c>
      <c r="CQ84" s="6">
        <v>1000</v>
      </c>
      <c r="DA84" s="7">
        <f t="shared" si="137"/>
        <v>79</v>
      </c>
      <c r="DB84" s="6">
        <f t="shared" si="120"/>
        <v>898.48859459596713</v>
      </c>
      <c r="DC84" s="6">
        <f t="shared" si="121"/>
        <v>19.880297500911496</v>
      </c>
      <c r="DD84" s="6">
        <f t="shared" si="122"/>
        <v>81.631107903121119</v>
      </c>
      <c r="DE84" s="6">
        <f t="shared" si="123"/>
        <v>0.79521190003645981</v>
      </c>
      <c r="DF84" s="6">
        <f t="shared" si="124"/>
        <v>11.902744575629399</v>
      </c>
      <c r="DG84" s="6">
        <v>1000</v>
      </c>
      <c r="DO84" s="7">
        <f t="shared" si="138"/>
        <v>79</v>
      </c>
      <c r="DP84" s="6">
        <f t="shared" si="125"/>
        <v>898.48859459596713</v>
      </c>
      <c r="DQ84" s="6">
        <f t="shared" si="126"/>
        <v>19.880297500911496</v>
      </c>
      <c r="DR84" s="6">
        <f t="shared" si="127"/>
        <v>81.631107903121119</v>
      </c>
      <c r="DS84" s="6">
        <f t="shared" si="128"/>
        <v>0.79521190003645981</v>
      </c>
      <c r="DT84" s="6">
        <f t="shared" si="129"/>
        <v>11.902744575629399</v>
      </c>
      <c r="DU84" s="6">
        <v>1000</v>
      </c>
    </row>
    <row r="85" spans="1:125">
      <c r="A85" s="7">
        <f t="shared" si="130"/>
        <v>80</v>
      </c>
      <c r="B85" s="6">
        <f t="shared" si="87"/>
        <v>32.085676024899321</v>
      </c>
      <c r="C85" s="6">
        <f t="shared" si="88"/>
        <v>0.30363814831881153</v>
      </c>
      <c r="D85" s="6">
        <f t="shared" si="89"/>
        <v>967.61068582678172</v>
      </c>
      <c r="E85" s="6">
        <f t="shared" si="90"/>
        <v>1.5181907415940577E-2</v>
      </c>
      <c r="F85" s="6">
        <f t="shared" si="91"/>
        <v>12.140799467141987</v>
      </c>
      <c r="G85" s="6">
        <f t="shared" si="92"/>
        <v>9.8547994671419872</v>
      </c>
      <c r="H85" s="6">
        <f t="shared" si="139"/>
        <v>6.5532000000000004</v>
      </c>
      <c r="I85" s="6">
        <f t="shared" si="93"/>
        <v>4.2672000000000008</v>
      </c>
      <c r="J85" s="6">
        <v>1000</v>
      </c>
      <c r="Q85" s="7">
        <f t="shared" si="131"/>
        <v>80</v>
      </c>
      <c r="R85" s="6">
        <f t="shared" si="94"/>
        <v>422.86709555122621</v>
      </c>
      <c r="S85" s="6">
        <f t="shared" si="95"/>
        <v>66.613515996196611</v>
      </c>
      <c r="T85" s="6">
        <f t="shared" si="96"/>
        <v>510.51938845257718</v>
      </c>
      <c r="U85" s="6">
        <f t="shared" si="97"/>
        <v>3.3306757998098306</v>
      </c>
      <c r="V85" s="6">
        <f t="shared" si="98"/>
        <v>12.140799467141987</v>
      </c>
      <c r="W85" s="6">
        <v>1000</v>
      </c>
      <c r="AF85" s="7">
        <f t="shared" si="132"/>
        <v>80</v>
      </c>
      <c r="AG85" s="6">
        <f t="shared" si="140"/>
        <v>332.97292448280081</v>
      </c>
      <c r="AH85" s="6">
        <f t="shared" si="141"/>
        <v>20.468004309931626</v>
      </c>
      <c r="AI85" s="6">
        <f t="shared" si="99"/>
        <v>646.55907120726761</v>
      </c>
      <c r="AJ85" s="6">
        <f t="shared" si="100"/>
        <v>1.0234002154965813</v>
      </c>
      <c r="AK85" s="6">
        <f t="shared" si="101"/>
        <v>12.140799467141987</v>
      </c>
      <c r="AL85" s="6">
        <v>1000</v>
      </c>
      <c r="AT85" s="7">
        <f t="shared" si="133"/>
        <v>80</v>
      </c>
      <c r="AU85" s="6">
        <f t="shared" si="102"/>
        <v>80.471084060784122</v>
      </c>
      <c r="AV85" s="6">
        <f t="shared" si="103"/>
        <v>0.28131563082841521</v>
      </c>
      <c r="AW85" s="6">
        <f t="shared" si="104"/>
        <v>919.24760030838752</v>
      </c>
      <c r="AX85" s="6">
        <f t="shared" si="105"/>
        <v>1.0971309602308193E-2</v>
      </c>
      <c r="AY85" s="6">
        <f t="shared" si="106"/>
        <v>12.140799467141987</v>
      </c>
      <c r="AZ85" s="6">
        <v>1000</v>
      </c>
      <c r="BH85" s="7">
        <f t="shared" si="134"/>
        <v>80</v>
      </c>
      <c r="BI85" s="6">
        <f t="shared" si="107"/>
        <v>85.434195738831122</v>
      </c>
      <c r="BJ85" s="6">
        <f t="shared" si="108"/>
        <v>2.1400465933149628</v>
      </c>
      <c r="BK85" s="6">
        <f t="shared" si="109"/>
        <v>912.42575766785444</v>
      </c>
      <c r="BL85" s="6">
        <f t="shared" si="110"/>
        <v>0.10700232966574814</v>
      </c>
      <c r="BM85" s="6">
        <f t="shared" si="111"/>
        <v>12.140799467141987</v>
      </c>
      <c r="BN85" s="6">
        <v>1000</v>
      </c>
      <c r="BV85" s="7">
        <f t="shared" si="135"/>
        <v>80</v>
      </c>
      <c r="BW85" s="6">
        <f t="shared" si="142"/>
        <v>84.63631425972487</v>
      </c>
      <c r="BX85" s="6">
        <f t="shared" si="143"/>
        <v>1.3526709125587357</v>
      </c>
      <c r="BY85" s="6">
        <f t="shared" si="112"/>
        <v>914.01101482771639</v>
      </c>
      <c r="BZ85" s="6">
        <f t="shared" si="113"/>
        <v>6.7633545627936789E-2</v>
      </c>
      <c r="CA85" s="6">
        <f t="shared" si="114"/>
        <v>12.140799467141987</v>
      </c>
      <c r="CB85" s="6">
        <v>1000</v>
      </c>
      <c r="CK85" s="7">
        <f t="shared" si="136"/>
        <v>80</v>
      </c>
      <c r="CL85" s="6">
        <f t="shared" si="115"/>
        <v>893.79461794301574</v>
      </c>
      <c r="CM85" s="6">
        <f t="shared" si="116"/>
        <v>20.789371976545173</v>
      </c>
      <c r="CN85" s="6">
        <f t="shared" si="117"/>
        <v>85.416010080439179</v>
      </c>
      <c r="CO85" s="6">
        <f t="shared" si="118"/>
        <v>1.0394685988272587</v>
      </c>
      <c r="CP85" s="6">
        <f t="shared" si="119"/>
        <v>12.140799467141987</v>
      </c>
      <c r="CQ85" s="6">
        <v>1000</v>
      </c>
      <c r="DA85" s="7">
        <f t="shared" si="137"/>
        <v>80</v>
      </c>
      <c r="DB85" s="6">
        <f t="shared" si="120"/>
        <v>895.02252493431683</v>
      </c>
      <c r="DC85" s="6">
        <f t="shared" si="121"/>
        <v>20.364322537425071</v>
      </c>
      <c r="DD85" s="6">
        <f t="shared" si="122"/>
        <v>84.613152528257842</v>
      </c>
      <c r="DE85" s="6">
        <f t="shared" si="123"/>
        <v>0.8145729014970029</v>
      </c>
      <c r="DF85" s="6">
        <f t="shared" si="124"/>
        <v>12.140799467141987</v>
      </c>
      <c r="DG85" s="6">
        <v>1000</v>
      </c>
      <c r="DO85" s="7">
        <f t="shared" si="138"/>
        <v>80</v>
      </c>
      <c r="DP85" s="6">
        <f t="shared" si="125"/>
        <v>895.02252493431683</v>
      </c>
      <c r="DQ85" s="6">
        <f t="shared" si="126"/>
        <v>20.364322537425071</v>
      </c>
      <c r="DR85" s="6">
        <f t="shared" si="127"/>
        <v>84.613152528257842</v>
      </c>
      <c r="DS85" s="6">
        <f t="shared" si="128"/>
        <v>0.8145729014970029</v>
      </c>
      <c r="DT85" s="6">
        <f t="shared" si="129"/>
        <v>12.140799467141987</v>
      </c>
      <c r="DU85" s="6">
        <v>1000</v>
      </c>
    </row>
    <row r="86" spans="1:125">
      <c r="A86" s="7">
        <f t="shared" si="130"/>
        <v>81</v>
      </c>
      <c r="B86" s="6">
        <f t="shared" si="87"/>
        <v>32.080799931177722</v>
      </c>
      <c r="C86" s="6">
        <f t="shared" si="88"/>
        <v>0.26296851979259028</v>
      </c>
      <c r="D86" s="6">
        <f t="shared" si="89"/>
        <v>967.65623154902948</v>
      </c>
      <c r="E86" s="6">
        <f t="shared" si="90"/>
        <v>1.3148425989629516E-2</v>
      </c>
      <c r="F86" s="6">
        <f t="shared" si="91"/>
        <v>12.383615456484826</v>
      </c>
      <c r="G86" s="6">
        <f t="shared" si="92"/>
        <v>10.097615456484826</v>
      </c>
      <c r="H86" s="6">
        <f t="shared" si="139"/>
        <v>6.6040000000000001</v>
      </c>
      <c r="I86" s="6">
        <f t="shared" si="93"/>
        <v>4.3179999999999996</v>
      </c>
      <c r="J86" s="6">
        <v>1000</v>
      </c>
      <c r="Q86" s="7">
        <f t="shared" si="131"/>
        <v>81</v>
      </c>
      <c r="R86" s="6">
        <f t="shared" si="94"/>
        <v>415.81788032756083</v>
      </c>
      <c r="S86" s="6">
        <f t="shared" si="95"/>
        <v>63.670703820432493</v>
      </c>
      <c r="T86" s="6">
        <f t="shared" si="96"/>
        <v>520.51141585200662</v>
      </c>
      <c r="U86" s="6">
        <f t="shared" si="97"/>
        <v>3.1835351910216247</v>
      </c>
      <c r="V86" s="6">
        <f t="shared" si="98"/>
        <v>12.383615456484826</v>
      </c>
      <c r="W86" s="6">
        <v>1000</v>
      </c>
      <c r="AF86" s="7">
        <f t="shared" si="132"/>
        <v>81</v>
      </c>
      <c r="AG86" s="6">
        <f t="shared" si="140"/>
        <v>331.26739614110801</v>
      </c>
      <c r="AH86" s="6">
        <f t="shared" si="141"/>
        <v>19.1033320051347</v>
      </c>
      <c r="AI86" s="6">
        <f t="shared" si="99"/>
        <v>649.62927185375736</v>
      </c>
      <c r="AJ86" s="6">
        <f t="shared" si="100"/>
        <v>0.95516660025673505</v>
      </c>
      <c r="AK86" s="6">
        <f t="shared" si="101"/>
        <v>12.383615456484826</v>
      </c>
      <c r="AL86" s="6">
        <v>1000</v>
      </c>
      <c r="AT86" s="7">
        <f t="shared" si="133"/>
        <v>81</v>
      </c>
      <c r="AU86" s="6">
        <f t="shared" si="102"/>
        <v>80.466567731893406</v>
      </c>
      <c r="AV86" s="6">
        <f t="shared" si="103"/>
        <v>0.24363461509487216</v>
      </c>
      <c r="AW86" s="6">
        <f t="shared" si="104"/>
        <v>919.28979765301176</v>
      </c>
      <c r="AX86" s="6">
        <f t="shared" si="105"/>
        <v>9.5017499887000145E-3</v>
      </c>
      <c r="AY86" s="6">
        <f t="shared" si="106"/>
        <v>12.383615456484826</v>
      </c>
      <c r="AZ86" s="6">
        <v>1000</v>
      </c>
      <c r="BH86" s="7">
        <f t="shared" si="134"/>
        <v>81</v>
      </c>
      <c r="BI86" s="6">
        <f t="shared" si="107"/>
        <v>85.362819430300632</v>
      </c>
      <c r="BJ86" s="6">
        <f t="shared" si="108"/>
        <v>1.8904159128482096</v>
      </c>
      <c r="BK86" s="6">
        <f t="shared" si="109"/>
        <v>912.74676465685172</v>
      </c>
      <c r="BL86" s="6">
        <f t="shared" si="110"/>
        <v>9.4520795642410491E-2</v>
      </c>
      <c r="BM86" s="6">
        <f t="shared" si="111"/>
        <v>12.383615456484826</v>
      </c>
      <c r="BN86" s="6">
        <v>1000</v>
      </c>
      <c r="BV86" s="7">
        <f t="shared" si="135"/>
        <v>81</v>
      </c>
      <c r="BW86" s="6">
        <f t="shared" si="142"/>
        <v>84.591620384475945</v>
      </c>
      <c r="BX86" s="6">
        <f t="shared" si="143"/>
        <v>1.1944641509238452</v>
      </c>
      <c r="BY86" s="6">
        <f t="shared" si="112"/>
        <v>914.21391546460018</v>
      </c>
      <c r="BZ86" s="6">
        <f t="shared" si="113"/>
        <v>5.9723207546192258E-2</v>
      </c>
      <c r="CA86" s="6">
        <f t="shared" si="114"/>
        <v>12.383615456484826</v>
      </c>
      <c r="CB86" s="6">
        <v>1000</v>
      </c>
      <c r="CK86" s="7">
        <f t="shared" si="136"/>
        <v>81</v>
      </c>
      <c r="CL86" s="6">
        <f t="shared" si="115"/>
        <v>890.16761232470242</v>
      </c>
      <c r="CM86" s="6">
        <f t="shared" si="116"/>
        <v>21.297971798376736</v>
      </c>
      <c r="CN86" s="6">
        <f t="shared" si="117"/>
        <v>88.53441587692096</v>
      </c>
      <c r="CO86" s="6">
        <f t="shared" si="118"/>
        <v>1.0648985899188368</v>
      </c>
      <c r="CP86" s="6">
        <f t="shared" si="119"/>
        <v>12.383615456484826</v>
      </c>
      <c r="CQ86" s="6">
        <v>1000</v>
      </c>
      <c r="DA86" s="7">
        <f t="shared" si="137"/>
        <v>81</v>
      </c>
      <c r="DB86" s="6">
        <f t="shared" si="120"/>
        <v>891.4865705680528</v>
      </c>
      <c r="DC86" s="6">
        <f t="shared" si="121"/>
        <v>20.845628523075369</v>
      </c>
      <c r="DD86" s="6">
        <f t="shared" si="122"/>
        <v>87.667800908871598</v>
      </c>
      <c r="DE86" s="6">
        <f t="shared" si="123"/>
        <v>0.83382514092301474</v>
      </c>
      <c r="DF86" s="6">
        <f t="shared" si="124"/>
        <v>12.383615456484826</v>
      </c>
      <c r="DG86" s="6">
        <v>1000</v>
      </c>
      <c r="DO86" s="7">
        <f t="shared" si="138"/>
        <v>81</v>
      </c>
      <c r="DP86" s="6">
        <f t="shared" si="125"/>
        <v>891.4865705680528</v>
      </c>
      <c r="DQ86" s="6">
        <f t="shared" si="126"/>
        <v>20.845628523075369</v>
      </c>
      <c r="DR86" s="6">
        <f t="shared" si="127"/>
        <v>87.667800908871598</v>
      </c>
      <c r="DS86" s="6">
        <f t="shared" si="128"/>
        <v>0.83382514092301474</v>
      </c>
      <c r="DT86" s="6">
        <f t="shared" si="129"/>
        <v>12.383615456484826</v>
      </c>
      <c r="DU86" s="6">
        <v>1000</v>
      </c>
    </row>
    <row r="87" spans="1:125">
      <c r="A87" s="7">
        <f t="shared" si="130"/>
        <v>82</v>
      </c>
      <c r="B87" s="6">
        <f t="shared" si="87"/>
        <v>32.076577588599314</v>
      </c>
      <c r="C87" s="6">
        <f t="shared" si="88"/>
        <v>0.22774558440211218</v>
      </c>
      <c r="D87" s="6">
        <f t="shared" si="89"/>
        <v>967.69567682699835</v>
      </c>
      <c r="E87" s="6">
        <f t="shared" si="90"/>
        <v>1.1387279220105609E-2</v>
      </c>
      <c r="F87" s="6">
        <f t="shared" si="91"/>
        <v>12.631287765614521</v>
      </c>
      <c r="G87" s="6">
        <f t="shared" si="92"/>
        <v>10.345287765614522</v>
      </c>
      <c r="H87" s="6">
        <f t="shared" si="139"/>
        <v>6.6548000000000007</v>
      </c>
      <c r="I87" s="6">
        <f t="shared" si="93"/>
        <v>4.3688000000000002</v>
      </c>
      <c r="J87" s="6">
        <v>1000</v>
      </c>
      <c r="Q87" s="7">
        <f t="shared" si="131"/>
        <v>82</v>
      </c>
      <c r="R87" s="6">
        <f t="shared" si="94"/>
        <v>409.19240057241166</v>
      </c>
      <c r="S87" s="6">
        <f t="shared" si="95"/>
        <v>60.745578002516808</v>
      </c>
      <c r="T87" s="6">
        <f t="shared" si="96"/>
        <v>530.06202142507152</v>
      </c>
      <c r="U87" s="6">
        <f t="shared" si="97"/>
        <v>3.0372789001258407</v>
      </c>
      <c r="V87" s="6">
        <f t="shared" si="98"/>
        <v>12.631287765614521</v>
      </c>
      <c r="W87" s="6">
        <v>1000</v>
      </c>
      <c r="AF87" s="7">
        <f t="shared" si="132"/>
        <v>82</v>
      </c>
      <c r="AG87" s="6">
        <f t="shared" si="140"/>
        <v>329.68373471694383</v>
      </c>
      <c r="AH87" s="6">
        <f t="shared" si="141"/>
        <v>17.821493628528675</v>
      </c>
      <c r="AI87" s="6">
        <f t="shared" si="99"/>
        <v>652.49477165452754</v>
      </c>
      <c r="AJ87" s="6">
        <f t="shared" si="100"/>
        <v>0.89107468142643376</v>
      </c>
      <c r="AK87" s="6">
        <f t="shared" si="101"/>
        <v>12.631287765614521</v>
      </c>
      <c r="AL87" s="6">
        <v>1000</v>
      </c>
      <c r="AT87" s="7">
        <f t="shared" si="133"/>
        <v>82</v>
      </c>
      <c r="AU87" s="6">
        <f t="shared" si="102"/>
        <v>80.462656925516896</v>
      </c>
      <c r="AV87" s="6">
        <f t="shared" si="103"/>
        <v>0.21100022920715433</v>
      </c>
      <c r="AW87" s="6">
        <f t="shared" si="104"/>
        <v>919.32634284527603</v>
      </c>
      <c r="AX87" s="6">
        <f t="shared" si="105"/>
        <v>8.2290089390790189E-3</v>
      </c>
      <c r="AY87" s="6">
        <f t="shared" si="106"/>
        <v>12.631287765614521</v>
      </c>
      <c r="AZ87" s="6">
        <v>1000</v>
      </c>
      <c r="BH87" s="7">
        <f t="shared" si="134"/>
        <v>82</v>
      </c>
      <c r="BI87" s="6">
        <f t="shared" si="107"/>
        <v>85.299821651957799</v>
      </c>
      <c r="BJ87" s="6">
        <f t="shared" si="108"/>
        <v>1.6698513042638061</v>
      </c>
      <c r="BK87" s="6">
        <f t="shared" si="109"/>
        <v>913.03032704377893</v>
      </c>
      <c r="BL87" s="6">
        <f t="shared" si="110"/>
        <v>8.3492565213190317E-2</v>
      </c>
      <c r="BM87" s="6">
        <f t="shared" si="111"/>
        <v>12.631287765614521</v>
      </c>
      <c r="BN87" s="6">
        <v>1000</v>
      </c>
      <c r="BV87" s="7">
        <f t="shared" si="135"/>
        <v>82</v>
      </c>
      <c r="BW87" s="6">
        <f t="shared" si="142"/>
        <v>84.552174692156683</v>
      </c>
      <c r="BX87" s="6">
        <f t="shared" si="143"/>
        <v>1.0547402206045355</v>
      </c>
      <c r="BY87" s="6">
        <f t="shared" si="112"/>
        <v>914.39308508723877</v>
      </c>
      <c r="BZ87" s="6">
        <f t="shared" si="113"/>
        <v>5.273701103022678E-2</v>
      </c>
      <c r="CA87" s="6">
        <f t="shared" si="114"/>
        <v>12.631287765614521</v>
      </c>
      <c r="CB87" s="6">
        <v>1000</v>
      </c>
      <c r="CK87" s="7">
        <f t="shared" si="136"/>
        <v>82</v>
      </c>
      <c r="CL87" s="6">
        <f t="shared" si="115"/>
        <v>886.46695254781719</v>
      </c>
      <c r="CM87" s="6">
        <f t="shared" si="116"/>
        <v>21.803935805505485</v>
      </c>
      <c r="CN87" s="6">
        <f t="shared" si="117"/>
        <v>91.729111646677467</v>
      </c>
      <c r="CO87" s="6">
        <f t="shared" si="118"/>
        <v>1.0901967902752743</v>
      </c>
      <c r="CP87" s="6">
        <f t="shared" si="119"/>
        <v>12.631287765614521</v>
      </c>
      <c r="CQ87" s="6">
        <v>1000</v>
      </c>
      <c r="DA87" s="7">
        <f t="shared" si="137"/>
        <v>82</v>
      </c>
      <c r="DB87" s="6">
        <f t="shared" si="120"/>
        <v>887.88219047410382</v>
      </c>
      <c r="DC87" s="6">
        <f t="shared" si="121"/>
        <v>21.323164338563025</v>
      </c>
      <c r="DD87" s="6">
        <f t="shared" si="122"/>
        <v>90.794645187332904</v>
      </c>
      <c r="DE87" s="6">
        <f t="shared" si="123"/>
        <v>0.85292657354252099</v>
      </c>
      <c r="DF87" s="6">
        <f t="shared" si="124"/>
        <v>12.631287765614521</v>
      </c>
      <c r="DG87" s="6">
        <v>1000</v>
      </c>
      <c r="DO87" s="7">
        <f t="shared" si="138"/>
        <v>82</v>
      </c>
      <c r="DP87" s="6">
        <f t="shared" si="125"/>
        <v>887.88219047410382</v>
      </c>
      <c r="DQ87" s="6">
        <f t="shared" si="126"/>
        <v>21.323164338563025</v>
      </c>
      <c r="DR87" s="6">
        <f t="shared" si="127"/>
        <v>90.794645187332904</v>
      </c>
      <c r="DS87" s="6">
        <f t="shared" si="128"/>
        <v>0.85292657354252099</v>
      </c>
      <c r="DT87" s="6">
        <f t="shared" si="129"/>
        <v>12.631287765614521</v>
      </c>
      <c r="DU87" s="6">
        <v>1000</v>
      </c>
    </row>
    <row r="88" spans="1:125">
      <c r="A88" s="7">
        <f t="shared" si="130"/>
        <v>83</v>
      </c>
      <c r="B88" s="6">
        <f t="shared" si="87"/>
        <v>32.072921282839289</v>
      </c>
      <c r="C88" s="6">
        <f t="shared" si="88"/>
        <v>0.197240052501823</v>
      </c>
      <c r="D88" s="6">
        <f t="shared" si="89"/>
        <v>967.7298386646587</v>
      </c>
      <c r="E88" s="6">
        <f t="shared" si="90"/>
        <v>9.8620026250911506E-3</v>
      </c>
      <c r="F88" s="6">
        <f t="shared" si="91"/>
        <v>12.883913520926813</v>
      </c>
      <c r="G88" s="6">
        <f t="shared" si="92"/>
        <v>10.597913520926813</v>
      </c>
      <c r="H88" s="6">
        <f t="shared" si="139"/>
        <v>6.7056000000000004</v>
      </c>
      <c r="I88" s="6">
        <f t="shared" si="93"/>
        <v>4.4196000000000009</v>
      </c>
      <c r="J88" s="6">
        <v>1000</v>
      </c>
      <c r="Q88" s="7">
        <f t="shared" si="131"/>
        <v>83</v>
      </c>
      <c r="R88" s="6">
        <f t="shared" si="94"/>
        <v>402.97202297306018</v>
      </c>
      <c r="S88" s="6">
        <f t="shared" si="95"/>
        <v>57.854118901490764</v>
      </c>
      <c r="T88" s="6">
        <f t="shared" si="96"/>
        <v>539.17385812544899</v>
      </c>
      <c r="U88" s="6">
        <f t="shared" si="97"/>
        <v>2.8927059450745385</v>
      </c>
      <c r="V88" s="6">
        <f t="shared" si="98"/>
        <v>12.883913520926813</v>
      </c>
      <c r="W88" s="6">
        <v>1000</v>
      </c>
      <c r="AF88" s="7">
        <f t="shared" si="132"/>
        <v>83</v>
      </c>
      <c r="AG88" s="6">
        <f t="shared" si="140"/>
        <v>328.21340023804305</v>
      </c>
      <c r="AH88" s="6">
        <f t="shared" si="141"/>
        <v>16.618604063150162</v>
      </c>
      <c r="AI88" s="6">
        <f t="shared" si="99"/>
        <v>655.16799569880686</v>
      </c>
      <c r="AJ88" s="6">
        <f t="shared" si="100"/>
        <v>0.8309302031575081</v>
      </c>
      <c r="AK88" s="6">
        <f t="shared" si="101"/>
        <v>12.883913520926813</v>
      </c>
      <c r="AL88" s="6">
        <v>1000</v>
      </c>
      <c r="AT88" s="7">
        <f t="shared" si="133"/>
        <v>83</v>
      </c>
      <c r="AU88" s="6">
        <f t="shared" si="102"/>
        <v>80.459270398860653</v>
      </c>
      <c r="AV88" s="6">
        <f t="shared" si="103"/>
        <v>0.1827367214823209</v>
      </c>
      <c r="AW88" s="6">
        <f t="shared" si="104"/>
        <v>919.3579928796571</v>
      </c>
      <c r="AX88" s="6">
        <f t="shared" si="105"/>
        <v>7.1267321378105149E-3</v>
      </c>
      <c r="AY88" s="6">
        <f t="shared" si="106"/>
        <v>12.883913520926813</v>
      </c>
      <c r="AZ88" s="6">
        <v>1000</v>
      </c>
      <c r="BH88" s="7">
        <f t="shared" si="134"/>
        <v>83</v>
      </c>
      <c r="BI88" s="6">
        <f t="shared" si="107"/>
        <v>85.244215218332968</v>
      </c>
      <c r="BJ88" s="6">
        <f t="shared" si="108"/>
        <v>1.4749800422490669</v>
      </c>
      <c r="BK88" s="6">
        <f t="shared" si="109"/>
        <v>913.2808047394185</v>
      </c>
      <c r="BL88" s="6">
        <f t="shared" si="110"/>
        <v>7.3749002112453346E-2</v>
      </c>
      <c r="BM88" s="6">
        <f t="shared" si="111"/>
        <v>12.883913520926813</v>
      </c>
      <c r="BN88" s="6">
        <v>1000</v>
      </c>
      <c r="BV88" s="7">
        <f t="shared" si="135"/>
        <v>83</v>
      </c>
      <c r="BW88" s="6">
        <f t="shared" si="142"/>
        <v>84.517359450954402</v>
      </c>
      <c r="BX88" s="6">
        <f t="shared" si="143"/>
        <v>0.93134442871614298</v>
      </c>
      <c r="BY88" s="6">
        <f t="shared" si="112"/>
        <v>914.55129612032943</v>
      </c>
      <c r="BZ88" s="6">
        <f t="shared" si="113"/>
        <v>4.6567221435807153E-2</v>
      </c>
      <c r="CA88" s="6">
        <f t="shared" si="114"/>
        <v>12.883913520926813</v>
      </c>
      <c r="CB88" s="6">
        <v>1000</v>
      </c>
      <c r="CK88" s="7">
        <f t="shared" si="136"/>
        <v>83</v>
      </c>
      <c r="CL88" s="6">
        <f t="shared" si="115"/>
        <v>882.69412836085451</v>
      </c>
      <c r="CM88" s="6">
        <f t="shared" si="116"/>
        <v>22.30616962164229</v>
      </c>
      <c r="CN88" s="6">
        <f t="shared" si="117"/>
        <v>94.999702017503296</v>
      </c>
      <c r="CO88" s="6">
        <f t="shared" si="118"/>
        <v>1.1153084810821146</v>
      </c>
      <c r="CP88" s="6">
        <f t="shared" si="119"/>
        <v>12.883913520926813</v>
      </c>
      <c r="CQ88" s="6">
        <v>1000</v>
      </c>
      <c r="DA88" s="7">
        <f t="shared" si="137"/>
        <v>83</v>
      </c>
      <c r="DB88" s="6">
        <f t="shared" si="120"/>
        <v>884.21103301304197</v>
      </c>
      <c r="DC88" s="6">
        <f t="shared" si="121"/>
        <v>21.795847148840451</v>
      </c>
      <c r="DD88" s="6">
        <f t="shared" si="122"/>
        <v>93.993119838117352</v>
      </c>
      <c r="DE88" s="6">
        <f t="shared" si="123"/>
        <v>0.8718338859536181</v>
      </c>
      <c r="DF88" s="6">
        <f t="shared" si="124"/>
        <v>12.883913520926813</v>
      </c>
      <c r="DG88" s="6">
        <v>1000</v>
      </c>
      <c r="DO88" s="7">
        <f t="shared" si="138"/>
        <v>83</v>
      </c>
      <c r="DP88" s="6">
        <f t="shared" si="125"/>
        <v>884.21103301304197</v>
      </c>
      <c r="DQ88" s="6">
        <f t="shared" si="126"/>
        <v>21.795847148840451</v>
      </c>
      <c r="DR88" s="6">
        <f t="shared" si="127"/>
        <v>93.993119838117352</v>
      </c>
      <c r="DS88" s="6">
        <f t="shared" si="128"/>
        <v>0.8718338859536181</v>
      </c>
      <c r="DT88" s="6">
        <f t="shared" si="129"/>
        <v>12.883913520926813</v>
      </c>
      <c r="DU88" s="6">
        <v>1000</v>
      </c>
    </row>
    <row r="89" spans="1:125">
      <c r="A89" s="7">
        <f t="shared" si="130"/>
        <v>84</v>
      </c>
      <c r="B89" s="6">
        <f t="shared" si="87"/>
        <v>32.069755084301896</v>
      </c>
      <c r="C89" s="6">
        <f t="shared" si="88"/>
        <v>0.17082024316394395</v>
      </c>
      <c r="D89" s="6">
        <f t="shared" si="89"/>
        <v>967.75942467253401</v>
      </c>
      <c r="E89" s="6">
        <f t="shared" si="90"/>
        <v>8.5410121581971973E-3</v>
      </c>
      <c r="F89" s="6">
        <f t="shared" si="91"/>
        <v>13.141591791345348</v>
      </c>
      <c r="G89" s="6">
        <f t="shared" si="92"/>
        <v>10.855591791345349</v>
      </c>
      <c r="H89" s="6">
        <f t="shared" si="139"/>
        <v>6.7564000000000002</v>
      </c>
      <c r="I89" s="6">
        <f t="shared" si="93"/>
        <v>4.4703999999999997</v>
      </c>
      <c r="J89" s="6">
        <v>1000</v>
      </c>
      <c r="Q89" s="7">
        <f t="shared" si="131"/>
        <v>84</v>
      </c>
      <c r="R89" s="6">
        <f t="shared" si="94"/>
        <v>397.1377909082309</v>
      </c>
      <c r="S89" s="6">
        <f t="shared" si="95"/>
        <v>55.010233131096399</v>
      </c>
      <c r="T89" s="6">
        <f t="shared" si="96"/>
        <v>547.85197596067258</v>
      </c>
      <c r="U89" s="6">
        <f t="shared" si="97"/>
        <v>2.7505116565548202</v>
      </c>
      <c r="V89" s="6">
        <f t="shared" si="98"/>
        <v>13.141591791345348</v>
      </c>
      <c r="W89" s="6">
        <v>1000</v>
      </c>
      <c r="AF89" s="7">
        <f t="shared" si="132"/>
        <v>84</v>
      </c>
      <c r="AG89" s="6">
        <f t="shared" si="140"/>
        <v>326.84842312423518</v>
      </c>
      <c r="AH89" s="6">
        <f t="shared" si="141"/>
        <v>15.490790567485512</v>
      </c>
      <c r="AI89" s="6">
        <f t="shared" si="99"/>
        <v>657.6607863082794</v>
      </c>
      <c r="AJ89" s="6">
        <f t="shared" si="100"/>
        <v>0.77453952837427564</v>
      </c>
      <c r="AK89" s="6">
        <f t="shared" si="101"/>
        <v>13.141591791345348</v>
      </c>
      <c r="AL89" s="6">
        <v>1000</v>
      </c>
      <c r="AT89" s="7">
        <f t="shared" si="133"/>
        <v>84</v>
      </c>
      <c r="AU89" s="6">
        <f t="shared" si="102"/>
        <v>80.456337823933666</v>
      </c>
      <c r="AV89" s="6">
        <f t="shared" si="103"/>
        <v>0.15825878818696501</v>
      </c>
      <c r="AW89" s="6">
        <f t="shared" si="104"/>
        <v>919.38540338787948</v>
      </c>
      <c r="AX89" s="6">
        <f t="shared" si="105"/>
        <v>6.1720927392916354E-3</v>
      </c>
      <c r="AY89" s="6">
        <f t="shared" si="106"/>
        <v>13.141591791345348</v>
      </c>
      <c r="AZ89" s="6">
        <v>1000</v>
      </c>
      <c r="BH89" s="7">
        <f t="shared" si="134"/>
        <v>84</v>
      </c>
      <c r="BI89" s="6">
        <f t="shared" si="107"/>
        <v>85.195130061872462</v>
      </c>
      <c r="BJ89" s="6">
        <f t="shared" si="108"/>
        <v>1.3028181923722153</v>
      </c>
      <c r="BK89" s="6">
        <f t="shared" si="109"/>
        <v>913.50205174575581</v>
      </c>
      <c r="BL89" s="6">
        <f t="shared" si="110"/>
        <v>6.5140909618610771E-2</v>
      </c>
      <c r="BM89" s="6">
        <f t="shared" si="111"/>
        <v>13.141591791345348</v>
      </c>
      <c r="BN89" s="6">
        <v>1000</v>
      </c>
      <c r="BV89" s="7">
        <f t="shared" si="135"/>
        <v>84</v>
      </c>
      <c r="BW89" s="6">
        <f t="shared" si="142"/>
        <v>84.486629960440652</v>
      </c>
      <c r="BX89" s="6">
        <f t="shared" si="143"/>
        <v>0.82237225492246924</v>
      </c>
      <c r="BY89" s="6">
        <f t="shared" si="112"/>
        <v>914.69099778463681</v>
      </c>
      <c r="BZ89" s="6">
        <f t="shared" si="113"/>
        <v>4.1118612746123467E-2</v>
      </c>
      <c r="CA89" s="6">
        <f t="shared" si="114"/>
        <v>13.141591791345348</v>
      </c>
      <c r="CB89" s="6">
        <v>1000</v>
      </c>
      <c r="CK89" s="7">
        <f t="shared" si="136"/>
        <v>84</v>
      </c>
      <c r="CL89" s="6">
        <f t="shared" si="115"/>
        <v>878.85082769469557</v>
      </c>
      <c r="CM89" s="6">
        <f t="shared" si="116"/>
        <v>22.803544844554864</v>
      </c>
      <c r="CN89" s="6">
        <f t="shared" si="117"/>
        <v>98.34562746074964</v>
      </c>
      <c r="CO89" s="6">
        <f t="shared" si="118"/>
        <v>1.1401772422277432</v>
      </c>
      <c r="CP89" s="6">
        <f t="shared" si="119"/>
        <v>13.141591791345348</v>
      </c>
      <c r="CQ89" s="6">
        <v>1000</v>
      </c>
      <c r="DA89" s="7">
        <f t="shared" si="137"/>
        <v>84</v>
      </c>
      <c r="DB89" s="6">
        <f t="shared" si="120"/>
        <v>880.47493654069365</v>
      </c>
      <c r="DC89" s="6">
        <f t="shared" si="121"/>
        <v>22.262566548862718</v>
      </c>
      <c r="DD89" s="6">
        <f t="shared" si="122"/>
        <v>97.262496910443417</v>
      </c>
      <c r="DE89" s="6">
        <f t="shared" si="123"/>
        <v>0.89050266195450878</v>
      </c>
      <c r="DF89" s="6">
        <f t="shared" si="124"/>
        <v>13.141591791345348</v>
      </c>
      <c r="DG89" s="6">
        <v>1000</v>
      </c>
      <c r="DO89" s="7">
        <f t="shared" si="138"/>
        <v>84</v>
      </c>
      <c r="DP89" s="6">
        <f t="shared" si="125"/>
        <v>880.47493654069365</v>
      </c>
      <c r="DQ89" s="6">
        <f t="shared" si="126"/>
        <v>22.262566548862718</v>
      </c>
      <c r="DR89" s="6">
        <f t="shared" si="127"/>
        <v>97.262496910443417</v>
      </c>
      <c r="DS89" s="6">
        <f t="shared" si="128"/>
        <v>0.89050266195450878</v>
      </c>
      <c r="DT89" s="6">
        <f t="shared" si="129"/>
        <v>13.141591791345348</v>
      </c>
      <c r="DU89" s="6">
        <v>1000</v>
      </c>
    </row>
    <row r="90" spans="1:125">
      <c r="A90" s="7">
        <f t="shared" si="130"/>
        <v>85</v>
      </c>
      <c r="B90" s="6">
        <f t="shared" si="87"/>
        <v>32.067013260797538</v>
      </c>
      <c r="C90" s="6">
        <f t="shared" si="88"/>
        <v>0.14793903019371099</v>
      </c>
      <c r="D90" s="6">
        <f t="shared" si="89"/>
        <v>967.78504770900861</v>
      </c>
      <c r="E90" s="6">
        <f t="shared" si="90"/>
        <v>7.3969515096855495E-3</v>
      </c>
      <c r="F90" s="6">
        <f t="shared" si="91"/>
        <v>13.404423627172255</v>
      </c>
      <c r="G90" s="6">
        <f t="shared" si="92"/>
        <v>11.118423627172255</v>
      </c>
      <c r="H90" s="6">
        <f t="shared" si="139"/>
        <v>6.8072000000000008</v>
      </c>
      <c r="I90" s="6">
        <f t="shared" si="93"/>
        <v>4.5212000000000003</v>
      </c>
      <c r="J90" s="6">
        <v>1000</v>
      </c>
      <c r="Q90" s="7">
        <f t="shared" si="131"/>
        <v>85</v>
      </c>
      <c r="R90" s="6">
        <f t="shared" si="94"/>
        <v>391.67066316472977</v>
      </c>
      <c r="S90" s="6">
        <f t="shared" si="95"/>
        <v>52.225825904933039</v>
      </c>
      <c r="T90" s="6">
        <f t="shared" si="96"/>
        <v>556.10351093033705</v>
      </c>
      <c r="U90" s="6">
        <f t="shared" si="97"/>
        <v>2.611291295246652</v>
      </c>
      <c r="V90" s="6">
        <f t="shared" si="98"/>
        <v>13.404423627172255</v>
      </c>
      <c r="W90" s="6">
        <v>1000</v>
      </c>
      <c r="AF90" s="7">
        <f t="shared" si="132"/>
        <v>85</v>
      </c>
      <c r="AG90" s="6">
        <f t="shared" si="140"/>
        <v>325.58137095458295</v>
      </c>
      <c r="AH90" s="6">
        <f t="shared" si="141"/>
        <v>14.434224152014941</v>
      </c>
      <c r="AI90" s="6">
        <f t="shared" si="99"/>
        <v>659.98440489340226</v>
      </c>
      <c r="AJ90" s="6">
        <f t="shared" si="100"/>
        <v>0.72171120760074714</v>
      </c>
      <c r="AK90" s="6">
        <f t="shared" si="101"/>
        <v>13.404423627172255</v>
      </c>
      <c r="AL90" s="6">
        <v>1000</v>
      </c>
      <c r="AT90" s="7">
        <f t="shared" si="133"/>
        <v>85</v>
      </c>
      <c r="AU90" s="6">
        <f t="shared" si="102"/>
        <v>80.453798317549769</v>
      </c>
      <c r="AV90" s="6">
        <f t="shared" si="103"/>
        <v>0.1370594763428131</v>
      </c>
      <c r="AW90" s="6">
        <f t="shared" si="104"/>
        <v>919.4091422061075</v>
      </c>
      <c r="AX90" s="6">
        <f t="shared" si="105"/>
        <v>5.3453195773697105E-3</v>
      </c>
      <c r="AY90" s="6">
        <f t="shared" si="106"/>
        <v>13.404423627172255</v>
      </c>
      <c r="AZ90" s="6">
        <v>1000</v>
      </c>
      <c r="BH90" s="7">
        <f t="shared" si="134"/>
        <v>85</v>
      </c>
      <c r="BI90" s="6">
        <f t="shared" si="107"/>
        <v>85.151799162488089</v>
      </c>
      <c r="BJ90" s="6">
        <f t="shared" si="108"/>
        <v>1.1507263629007558</v>
      </c>
      <c r="BK90" s="6">
        <f t="shared" si="109"/>
        <v>913.69747447461168</v>
      </c>
      <c r="BL90" s="6">
        <f t="shared" si="110"/>
        <v>5.753631814503779E-2</v>
      </c>
      <c r="BM90" s="6">
        <f t="shared" si="111"/>
        <v>13.404423627172255</v>
      </c>
      <c r="BN90" s="6">
        <v>1000</v>
      </c>
      <c r="BV90" s="7">
        <f t="shared" si="135"/>
        <v>85</v>
      </c>
      <c r="BW90" s="6">
        <f t="shared" si="142"/>
        <v>84.459505846774348</v>
      </c>
      <c r="BX90" s="6">
        <f t="shared" si="143"/>
        <v>0.72614053035039861</v>
      </c>
      <c r="BY90" s="6">
        <f t="shared" si="112"/>
        <v>914.81435362287516</v>
      </c>
      <c r="BZ90" s="6">
        <f t="shared" si="113"/>
        <v>3.6307026517519929E-2</v>
      </c>
      <c r="CA90" s="6">
        <f t="shared" si="114"/>
        <v>13.404423627172255</v>
      </c>
      <c r="CB90" s="6">
        <v>1000</v>
      </c>
      <c r="CK90" s="7">
        <f t="shared" si="136"/>
        <v>85</v>
      </c>
      <c r="CL90" s="6">
        <f t="shared" si="115"/>
        <v>874.93893752362749</v>
      </c>
      <c r="CM90" s="6">
        <f t="shared" si="116"/>
        <v>23.294903288939683</v>
      </c>
      <c r="CN90" s="6">
        <f t="shared" si="117"/>
        <v>101.76615918743286</v>
      </c>
      <c r="CO90" s="6">
        <f t="shared" si="118"/>
        <v>1.1647451644469842</v>
      </c>
      <c r="CP90" s="6">
        <f t="shared" si="119"/>
        <v>13.404423627172255</v>
      </c>
      <c r="CQ90" s="6">
        <v>1000</v>
      </c>
      <c r="DA90" s="7">
        <f t="shared" si="137"/>
        <v>85</v>
      </c>
      <c r="DB90" s="6">
        <f t="shared" si="120"/>
        <v>876.67592896359099</v>
      </c>
      <c r="DC90" s="6">
        <f t="shared" si="121"/>
        <v>22.722189143635998</v>
      </c>
      <c r="DD90" s="6">
        <f t="shared" si="122"/>
        <v>100.60188189277282</v>
      </c>
      <c r="DE90" s="6">
        <f t="shared" si="123"/>
        <v>0.90888756574543994</v>
      </c>
      <c r="DF90" s="6">
        <f t="shared" si="124"/>
        <v>13.404423627172255</v>
      </c>
      <c r="DG90" s="6">
        <v>1000</v>
      </c>
      <c r="DO90" s="7">
        <f t="shared" si="138"/>
        <v>85</v>
      </c>
      <c r="DP90" s="6">
        <f t="shared" si="125"/>
        <v>876.67592896359099</v>
      </c>
      <c r="DQ90" s="6">
        <f t="shared" si="126"/>
        <v>22.722189143635998</v>
      </c>
      <c r="DR90" s="6">
        <f t="shared" si="127"/>
        <v>100.60188189277282</v>
      </c>
      <c r="DS90" s="6">
        <f t="shared" si="128"/>
        <v>0.90888756574543994</v>
      </c>
      <c r="DT90" s="6">
        <f t="shared" si="129"/>
        <v>13.404423627172255</v>
      </c>
      <c r="DU90" s="6">
        <v>1000</v>
      </c>
    </row>
    <row r="91" spans="1:125">
      <c r="A91" s="7">
        <f t="shared" si="130"/>
        <v>86</v>
      </c>
      <c r="B91" s="6">
        <f t="shared" si="87"/>
        <v>32.064638905020253</v>
      </c>
      <c r="C91" s="6">
        <f t="shared" si="88"/>
        <v>0.12812253144193725</v>
      </c>
      <c r="D91" s="6">
        <f t="shared" si="89"/>
        <v>967.80723856353768</v>
      </c>
      <c r="E91" s="6">
        <f t="shared" si="90"/>
        <v>6.4061265720968628E-3</v>
      </c>
      <c r="F91" s="6">
        <f t="shared" si="91"/>
        <v>13.6725120997157</v>
      </c>
      <c r="G91" s="6">
        <f t="shared" si="92"/>
        <v>11.3865120997157</v>
      </c>
      <c r="H91" s="6">
        <f t="shared" si="139"/>
        <v>6.8580000000000005</v>
      </c>
      <c r="I91" s="6">
        <f t="shared" si="93"/>
        <v>4.572000000000001</v>
      </c>
      <c r="J91" s="6">
        <v>1000</v>
      </c>
      <c r="Q91" s="7">
        <f t="shared" si="131"/>
        <v>86</v>
      </c>
      <c r="R91" s="6">
        <f t="shared" si="94"/>
        <v>386.55171324818554</v>
      </c>
      <c r="S91" s="6">
        <f t="shared" si="95"/>
        <v>49.510901935737344</v>
      </c>
      <c r="T91" s="6">
        <f t="shared" si="96"/>
        <v>563.93738481607704</v>
      </c>
      <c r="U91" s="6">
        <f t="shared" si="97"/>
        <v>2.4755450967868673</v>
      </c>
      <c r="V91" s="6">
        <f t="shared" si="98"/>
        <v>13.6725120997157</v>
      </c>
      <c r="W91" s="6">
        <v>1000</v>
      </c>
      <c r="AF91" s="7">
        <f t="shared" si="132"/>
        <v>86</v>
      </c>
      <c r="AG91" s="6">
        <f t="shared" si="140"/>
        <v>324.40531627788658</v>
      </c>
      <c r="AH91" s="6">
        <f t="shared" si="141"/>
        <v>13.445145205909091</v>
      </c>
      <c r="AI91" s="6">
        <f t="shared" si="99"/>
        <v>662.14953851620453</v>
      </c>
      <c r="AJ91" s="6">
        <f t="shared" si="100"/>
        <v>0.67225726029545463</v>
      </c>
      <c r="AK91" s="6">
        <f t="shared" si="101"/>
        <v>13.6725120997157</v>
      </c>
      <c r="AL91" s="6">
        <v>1000</v>
      </c>
      <c r="AT91" s="7">
        <f t="shared" si="133"/>
        <v>86</v>
      </c>
      <c r="AU91" s="6">
        <f t="shared" si="102"/>
        <v>80.451599170210443</v>
      </c>
      <c r="AV91" s="6">
        <f t="shared" si="103"/>
        <v>0.1186997022307236</v>
      </c>
      <c r="AW91" s="6">
        <f t="shared" si="104"/>
        <v>919.42970112755893</v>
      </c>
      <c r="AX91" s="6">
        <f t="shared" si="105"/>
        <v>4.6292883869982204E-3</v>
      </c>
      <c r="AY91" s="6">
        <f t="shared" si="106"/>
        <v>13.6725120997157</v>
      </c>
      <c r="AZ91" s="6">
        <v>1000</v>
      </c>
      <c r="BH91" s="7">
        <f t="shared" si="134"/>
        <v>86</v>
      </c>
      <c r="BI91" s="6">
        <f t="shared" si="107"/>
        <v>85.113546205674837</v>
      </c>
      <c r="BJ91" s="6">
        <f t="shared" si="108"/>
        <v>1.0163703652788909</v>
      </c>
      <c r="BK91" s="6">
        <f t="shared" si="109"/>
        <v>913.87008342904676</v>
      </c>
      <c r="BL91" s="6">
        <f t="shared" si="110"/>
        <v>5.0818518263944547E-2</v>
      </c>
      <c r="BM91" s="6">
        <f t="shared" si="111"/>
        <v>13.6725120997157</v>
      </c>
      <c r="BN91" s="6">
        <v>1000</v>
      </c>
      <c r="BV91" s="7">
        <f t="shared" si="135"/>
        <v>86</v>
      </c>
      <c r="BW91" s="6">
        <f t="shared" si="142"/>
        <v>84.435563410894673</v>
      </c>
      <c r="BX91" s="6">
        <f t="shared" si="143"/>
        <v>0.64116188667751517</v>
      </c>
      <c r="BY91" s="6">
        <f t="shared" si="112"/>
        <v>914.92327470242776</v>
      </c>
      <c r="BZ91" s="6">
        <f t="shared" si="113"/>
        <v>3.2058094333875763E-2</v>
      </c>
      <c r="CA91" s="6">
        <f t="shared" si="114"/>
        <v>13.6725120997157</v>
      </c>
      <c r="CB91" s="6">
        <v>1000</v>
      </c>
      <c r="CK91" s="7">
        <f t="shared" si="136"/>
        <v>86</v>
      </c>
      <c r="CL91" s="6">
        <f t="shared" si="115"/>
        <v>870.96054363273515</v>
      </c>
      <c r="CM91" s="6">
        <f t="shared" si="116"/>
        <v>23.77906168649103</v>
      </c>
      <c r="CN91" s="6">
        <f t="shared" si="117"/>
        <v>105.26039468077381</v>
      </c>
      <c r="CO91" s="6">
        <f t="shared" si="118"/>
        <v>1.1889530843245515</v>
      </c>
      <c r="CP91" s="6">
        <f t="shared" si="119"/>
        <v>13.6725120997157</v>
      </c>
      <c r="CQ91" s="6">
        <v>1000</v>
      </c>
      <c r="DA91" s="7">
        <f t="shared" si="137"/>
        <v>86</v>
      </c>
      <c r="DB91" s="6">
        <f t="shared" si="120"/>
        <v>872.81622619268649</v>
      </c>
      <c r="DC91" s="6">
        <f t="shared" si="121"/>
        <v>23.173563542995058</v>
      </c>
      <c r="DD91" s="6">
        <f t="shared" si="122"/>
        <v>104.01021026431822</v>
      </c>
      <c r="DE91" s="6">
        <f t="shared" si="123"/>
        <v>0.92694254171980239</v>
      </c>
      <c r="DF91" s="6">
        <f t="shared" si="124"/>
        <v>13.6725120997157</v>
      </c>
      <c r="DG91" s="6">
        <v>1000</v>
      </c>
      <c r="DO91" s="7">
        <f t="shared" si="138"/>
        <v>86</v>
      </c>
      <c r="DP91" s="6">
        <f t="shared" si="125"/>
        <v>872.81622619268649</v>
      </c>
      <c r="DQ91" s="6">
        <f t="shared" si="126"/>
        <v>23.173563542995058</v>
      </c>
      <c r="DR91" s="6">
        <f t="shared" si="127"/>
        <v>104.01021026431822</v>
      </c>
      <c r="DS91" s="6">
        <f t="shared" si="128"/>
        <v>0.92694254171980239</v>
      </c>
      <c r="DT91" s="6">
        <f t="shared" si="129"/>
        <v>13.6725120997157</v>
      </c>
      <c r="DU91" s="6">
        <v>1000</v>
      </c>
    </row>
    <row r="92" spans="1:125">
      <c r="A92" s="7">
        <f t="shared" si="130"/>
        <v>87</v>
      </c>
      <c r="B92" s="6">
        <f t="shared" si="87"/>
        <v>32.062582747509602</v>
      </c>
      <c r="C92" s="6">
        <f t="shared" si="88"/>
        <v>0.11096030923629871</v>
      </c>
      <c r="D92" s="6">
        <f t="shared" si="89"/>
        <v>967.82645694325402</v>
      </c>
      <c r="E92" s="6">
        <f t="shared" si="90"/>
        <v>5.548015461814936E-3</v>
      </c>
      <c r="F92" s="6">
        <f t="shared" si="91"/>
        <v>13.945962341710015</v>
      </c>
      <c r="G92" s="6">
        <f t="shared" si="92"/>
        <v>11.659962341710015</v>
      </c>
      <c r="H92" s="6">
        <f t="shared" si="139"/>
        <v>6.9088000000000003</v>
      </c>
      <c r="I92" s="6">
        <f t="shared" si="93"/>
        <v>4.6227999999999998</v>
      </c>
      <c r="J92" s="6">
        <v>1000</v>
      </c>
      <c r="Q92" s="7">
        <f t="shared" si="131"/>
        <v>87</v>
      </c>
      <c r="R92" s="6">
        <f t="shared" si="94"/>
        <v>381.76229283584263</v>
      </c>
      <c r="S92" s="6">
        <f t="shared" si="95"/>
        <v>46.873687057719629</v>
      </c>
      <c r="T92" s="6">
        <f t="shared" si="96"/>
        <v>571.36402010643769</v>
      </c>
      <c r="U92" s="6">
        <f t="shared" si="97"/>
        <v>2.3436843528859814</v>
      </c>
      <c r="V92" s="6">
        <f t="shared" si="98"/>
        <v>13.945962341710015</v>
      </c>
      <c r="W92" s="6">
        <v>1000</v>
      </c>
      <c r="AF92" s="7">
        <f t="shared" si="132"/>
        <v>87</v>
      </c>
      <c r="AG92" s="6">
        <f t="shared" si="140"/>
        <v>323.31380562149894</v>
      </c>
      <c r="AH92" s="6">
        <f t="shared" si="141"/>
        <v>12.519884081410376</v>
      </c>
      <c r="AI92" s="6">
        <f t="shared" si="99"/>
        <v>664.16631029709094</v>
      </c>
      <c r="AJ92" s="6">
        <f t="shared" si="100"/>
        <v>0.62599420407051887</v>
      </c>
      <c r="AK92" s="6">
        <f t="shared" si="101"/>
        <v>13.945962341710015</v>
      </c>
      <c r="AL92" s="6">
        <v>1000</v>
      </c>
      <c r="AT92" s="7">
        <f t="shared" si="133"/>
        <v>87</v>
      </c>
      <c r="AU92" s="6">
        <f t="shared" si="102"/>
        <v>80.449694746736284</v>
      </c>
      <c r="AV92" s="6">
        <f t="shared" si="103"/>
        <v>0.10279917037027381</v>
      </c>
      <c r="AW92" s="6">
        <f t="shared" si="104"/>
        <v>919.44750608289348</v>
      </c>
      <c r="AX92" s="6">
        <f t="shared" si="105"/>
        <v>4.0091676444406789E-3</v>
      </c>
      <c r="AY92" s="6">
        <f t="shared" si="106"/>
        <v>13.945962341710015</v>
      </c>
      <c r="AZ92" s="6">
        <v>1000</v>
      </c>
      <c r="BH92" s="7">
        <f t="shared" si="134"/>
        <v>87</v>
      </c>
      <c r="BI92" s="6">
        <f t="shared" si="107"/>
        <v>85.079774748659389</v>
      </c>
      <c r="BJ92" s="6">
        <f t="shared" si="108"/>
        <v>0.89768626750249769</v>
      </c>
      <c r="BK92" s="6">
        <f t="shared" si="109"/>
        <v>914.02253898383856</v>
      </c>
      <c r="BL92" s="6">
        <f t="shared" si="110"/>
        <v>4.4884313375124885E-2</v>
      </c>
      <c r="BM92" s="6">
        <f t="shared" si="111"/>
        <v>13.945962341710015</v>
      </c>
      <c r="BN92" s="6">
        <v>1000</v>
      </c>
      <c r="BV92" s="7">
        <f t="shared" si="135"/>
        <v>87</v>
      </c>
      <c r="BW92" s="6">
        <f t="shared" si="142"/>
        <v>84.414428898978471</v>
      </c>
      <c r="BX92" s="6">
        <f t="shared" si="143"/>
        <v>0.56612211559209535</v>
      </c>
      <c r="BY92" s="6">
        <f t="shared" si="112"/>
        <v>915.01944898542934</v>
      </c>
      <c r="BZ92" s="6">
        <f t="shared" si="113"/>
        <v>2.8306105779604768E-2</v>
      </c>
      <c r="CA92" s="6">
        <f t="shared" si="114"/>
        <v>13.945962341710015</v>
      </c>
      <c r="CB92" s="6">
        <v>1000</v>
      </c>
      <c r="CK92" s="7">
        <f t="shared" si="136"/>
        <v>87</v>
      </c>
      <c r="CL92" s="6">
        <f t="shared" si="115"/>
        <v>866.9179292421037</v>
      </c>
      <c r="CM92" s="6">
        <f t="shared" si="116"/>
        <v>24.254816824148808</v>
      </c>
      <c r="CN92" s="6">
        <f t="shared" si="117"/>
        <v>108.82725393374747</v>
      </c>
      <c r="CO92" s="6">
        <f t="shared" si="118"/>
        <v>1.2127408412074405</v>
      </c>
      <c r="CP92" s="6">
        <f t="shared" si="119"/>
        <v>13.945962341710015</v>
      </c>
      <c r="CQ92" s="6">
        <v>1000</v>
      </c>
      <c r="DA92" s="7">
        <f t="shared" si="137"/>
        <v>87</v>
      </c>
      <c r="DB92" s="6">
        <f t="shared" si="120"/>
        <v>868.89822945942274</v>
      </c>
      <c r="DC92" s="6">
        <f t="shared" si="121"/>
        <v>23.615525744809556</v>
      </c>
      <c r="DD92" s="6">
        <f t="shared" si="122"/>
        <v>107.48624479576748</v>
      </c>
      <c r="DE92" s="6">
        <f t="shared" si="123"/>
        <v>0.94462102979238227</v>
      </c>
      <c r="DF92" s="6">
        <f t="shared" si="124"/>
        <v>13.945962341710015</v>
      </c>
      <c r="DG92" s="6">
        <v>1000</v>
      </c>
      <c r="DO92" s="7">
        <f t="shared" si="138"/>
        <v>87</v>
      </c>
      <c r="DP92" s="6">
        <f t="shared" si="125"/>
        <v>868.89822945942274</v>
      </c>
      <c r="DQ92" s="6">
        <f t="shared" si="126"/>
        <v>23.615525744809556</v>
      </c>
      <c r="DR92" s="6">
        <f t="shared" si="127"/>
        <v>107.48624479576748</v>
      </c>
      <c r="DS92" s="6">
        <f t="shared" si="128"/>
        <v>0.94462102979238227</v>
      </c>
      <c r="DT92" s="6">
        <f t="shared" si="129"/>
        <v>13.945962341710015</v>
      </c>
      <c r="DU92" s="6">
        <v>1000</v>
      </c>
    </row>
    <row r="93" spans="1:125">
      <c r="A93" s="7">
        <f t="shared" si="130"/>
        <v>88</v>
      </c>
      <c r="B93" s="6">
        <f t="shared" si="87"/>
        <v>32.060802129843644</v>
      </c>
      <c r="C93" s="6">
        <f t="shared" si="88"/>
        <v>9.6096880516808897E-2</v>
      </c>
      <c r="D93" s="6">
        <f t="shared" si="89"/>
        <v>967.84310098963942</v>
      </c>
      <c r="E93" s="6">
        <f t="shared" si="90"/>
        <v>4.8048440258404452E-3</v>
      </c>
      <c r="F93" s="6">
        <f t="shared" si="91"/>
        <v>14.224881588544214</v>
      </c>
      <c r="G93" s="6">
        <f t="shared" si="92"/>
        <v>11.938881588544215</v>
      </c>
      <c r="H93" s="6">
        <f t="shared" si="139"/>
        <v>6.9596000000000009</v>
      </c>
      <c r="I93" s="6">
        <f t="shared" si="93"/>
        <v>4.6736000000000004</v>
      </c>
      <c r="J93" s="6">
        <v>1000</v>
      </c>
      <c r="Q93" s="7">
        <f t="shared" si="131"/>
        <v>88</v>
      </c>
      <c r="R93" s="6">
        <f t="shared" si="94"/>
        <v>377.28416314494552</v>
      </c>
      <c r="S93" s="6">
        <f t="shared" si="95"/>
        <v>44.320763689958781</v>
      </c>
      <c r="T93" s="6">
        <f t="shared" si="96"/>
        <v>578.3950731650956</v>
      </c>
      <c r="U93" s="6">
        <f t="shared" si="97"/>
        <v>2.2160381844979393</v>
      </c>
      <c r="V93" s="6">
        <f t="shared" si="98"/>
        <v>14.224881588544214</v>
      </c>
      <c r="W93" s="6">
        <v>1000</v>
      </c>
      <c r="AF93" s="7">
        <f t="shared" si="132"/>
        <v>88</v>
      </c>
      <c r="AG93" s="6">
        <f t="shared" si="140"/>
        <v>322.30082980360584</v>
      </c>
      <c r="AH93" s="6">
        <f t="shared" si="141"/>
        <v>11.654877287091917</v>
      </c>
      <c r="AI93" s="6">
        <f t="shared" si="99"/>
        <v>666.0442929093025</v>
      </c>
      <c r="AJ93" s="6">
        <f t="shared" si="100"/>
        <v>0.58274386435459591</v>
      </c>
      <c r="AK93" s="6">
        <f t="shared" si="101"/>
        <v>14.224881588544214</v>
      </c>
      <c r="AL93" s="6">
        <v>1000</v>
      </c>
      <c r="AT93" s="7">
        <f t="shared" si="133"/>
        <v>88</v>
      </c>
      <c r="AU93" s="6">
        <f t="shared" si="102"/>
        <v>80.448045535272641</v>
      </c>
      <c r="AV93" s="6">
        <f t="shared" si="103"/>
        <v>8.9028506278374761E-2</v>
      </c>
      <c r="AW93" s="6">
        <f t="shared" si="104"/>
        <v>919.46292595844898</v>
      </c>
      <c r="AX93" s="6">
        <f t="shared" si="105"/>
        <v>3.4721117448566156E-3</v>
      </c>
      <c r="AY93" s="6">
        <f t="shared" si="106"/>
        <v>14.224881588544214</v>
      </c>
      <c r="AZ93" s="6">
        <v>1000</v>
      </c>
      <c r="BH93" s="7">
        <f t="shared" si="134"/>
        <v>88</v>
      </c>
      <c r="BI93" s="6">
        <f t="shared" si="107"/>
        <v>85.049958703895328</v>
      </c>
      <c r="BJ93" s="6">
        <f t="shared" si="108"/>
        <v>0.79284937214117723</v>
      </c>
      <c r="BK93" s="6">
        <f t="shared" si="109"/>
        <v>914.15719192396398</v>
      </c>
      <c r="BL93" s="6">
        <f t="shared" si="110"/>
        <v>3.9642468607058862E-2</v>
      </c>
      <c r="BM93" s="6">
        <f t="shared" si="111"/>
        <v>14.224881588544214</v>
      </c>
      <c r="BN93" s="6">
        <v>1000</v>
      </c>
      <c r="BV93" s="7">
        <f t="shared" si="135"/>
        <v>88</v>
      </c>
      <c r="BW93" s="6">
        <f t="shared" si="142"/>
        <v>84.395772581381706</v>
      </c>
      <c r="BX93" s="6">
        <f t="shared" si="143"/>
        <v>0.49986011585004519</v>
      </c>
      <c r="BY93" s="6">
        <f t="shared" si="112"/>
        <v>915.1043673027682</v>
      </c>
      <c r="BZ93" s="6">
        <f t="shared" si="113"/>
        <v>2.499300579250226E-2</v>
      </c>
      <c r="CA93" s="6">
        <f t="shared" si="114"/>
        <v>14.224881588544214</v>
      </c>
      <c r="CB93" s="6">
        <v>1000</v>
      </c>
      <c r="CK93" s="7">
        <f t="shared" si="136"/>
        <v>88</v>
      </c>
      <c r="CL93" s="6">
        <f t="shared" si="115"/>
        <v>862.81357244811886</v>
      </c>
      <c r="CM93" s="6">
        <f t="shared" si="116"/>
        <v>24.720951094511307</v>
      </c>
      <c r="CN93" s="6">
        <f t="shared" si="117"/>
        <v>112.46547645736979</v>
      </c>
      <c r="CO93" s="6">
        <f t="shared" si="118"/>
        <v>1.2360475547255654</v>
      </c>
      <c r="CP93" s="6">
        <f t="shared" si="119"/>
        <v>14.224881588544214</v>
      </c>
      <c r="CQ93" s="6">
        <v>1000</v>
      </c>
      <c r="DA93" s="7">
        <f t="shared" si="137"/>
        <v>88</v>
      </c>
      <c r="DB93" s="6">
        <f t="shared" si="120"/>
        <v>864.92452146897517</v>
      </c>
      <c r="DC93" s="6">
        <f t="shared" si="121"/>
        <v>24.046904873535649</v>
      </c>
      <c r="DD93" s="6">
        <f t="shared" si="122"/>
        <v>111.02857365748891</v>
      </c>
      <c r="DE93" s="6">
        <f t="shared" si="123"/>
        <v>0.96187619494142595</v>
      </c>
      <c r="DF93" s="6">
        <f t="shared" si="124"/>
        <v>14.224881588544214</v>
      </c>
      <c r="DG93" s="6">
        <v>1000</v>
      </c>
      <c r="DO93" s="7">
        <f t="shared" si="138"/>
        <v>88</v>
      </c>
      <c r="DP93" s="6">
        <f t="shared" si="125"/>
        <v>864.92452146897517</v>
      </c>
      <c r="DQ93" s="6">
        <f t="shared" si="126"/>
        <v>24.046904873535649</v>
      </c>
      <c r="DR93" s="6">
        <f t="shared" si="127"/>
        <v>111.02857365748891</v>
      </c>
      <c r="DS93" s="6">
        <f t="shared" si="128"/>
        <v>0.96187619494142595</v>
      </c>
      <c r="DT93" s="6">
        <f t="shared" si="129"/>
        <v>14.224881588544214</v>
      </c>
      <c r="DU93" s="6">
        <v>1000</v>
      </c>
    </row>
    <row r="94" spans="1:125">
      <c r="A94" s="7">
        <f t="shared" si="130"/>
        <v>89</v>
      </c>
      <c r="B94" s="6">
        <f t="shared" si="87"/>
        <v>32.059260116294325</v>
      </c>
      <c r="C94" s="6">
        <f t="shared" si="88"/>
        <v>8.3224361988609205E-2</v>
      </c>
      <c r="D94" s="6">
        <f t="shared" si="89"/>
        <v>967.85751552171689</v>
      </c>
      <c r="E94" s="6">
        <f t="shared" si="90"/>
        <v>4.1612180994304608E-3</v>
      </c>
      <c r="F94" s="6">
        <f t="shared" si="91"/>
        <v>14.509379220315099</v>
      </c>
      <c r="G94" s="6">
        <f t="shared" si="92"/>
        <v>12.223379220315099</v>
      </c>
      <c r="H94" s="6">
        <f t="shared" si="139"/>
        <v>7.0104000000000006</v>
      </c>
      <c r="I94" s="6">
        <f t="shared" si="93"/>
        <v>4.724400000000001</v>
      </c>
      <c r="J94" s="6">
        <v>1000</v>
      </c>
      <c r="Q94" s="7">
        <f t="shared" si="131"/>
        <v>89</v>
      </c>
      <c r="R94" s="6">
        <f t="shared" si="94"/>
        <v>373.09959802014299</v>
      </c>
      <c r="S94" s="6">
        <f t="shared" si="95"/>
        <v>41.857214261267508</v>
      </c>
      <c r="T94" s="6">
        <f t="shared" si="96"/>
        <v>585.04318771858937</v>
      </c>
      <c r="U94" s="6">
        <f t="shared" si="97"/>
        <v>2.0928607130633754</v>
      </c>
      <c r="V94" s="6">
        <f t="shared" si="98"/>
        <v>14.509379220315099</v>
      </c>
      <c r="W94" s="6">
        <v>1000</v>
      </c>
      <c r="AF94" s="7">
        <f t="shared" si="132"/>
        <v>89</v>
      </c>
      <c r="AG94" s="6">
        <f t="shared" si="140"/>
        <v>321.36079561419422</v>
      </c>
      <c r="AH94" s="6">
        <f t="shared" si="141"/>
        <v>10.846679883439773</v>
      </c>
      <c r="AI94" s="6">
        <f t="shared" si="99"/>
        <v>667.79252450236629</v>
      </c>
      <c r="AJ94" s="6">
        <f t="shared" si="100"/>
        <v>0.54233399417198869</v>
      </c>
      <c r="AK94" s="6">
        <f t="shared" si="101"/>
        <v>14.509379220315099</v>
      </c>
      <c r="AL94" s="6">
        <v>1000</v>
      </c>
      <c r="AT94" s="7">
        <f t="shared" si="133"/>
        <v>89</v>
      </c>
      <c r="AU94" s="6">
        <f t="shared" si="102"/>
        <v>80.446617324517575</v>
      </c>
      <c r="AV94" s="6">
        <f t="shared" si="103"/>
        <v>7.7102441091677174E-2</v>
      </c>
      <c r="AW94" s="6">
        <f t="shared" si="104"/>
        <v>919.47628023439074</v>
      </c>
      <c r="AX94" s="6">
        <f t="shared" si="105"/>
        <v>3.0069952025754097E-3</v>
      </c>
      <c r="AY94" s="6">
        <f t="shared" si="106"/>
        <v>14.509379220315099</v>
      </c>
      <c r="AZ94" s="6">
        <v>1000</v>
      </c>
      <c r="BH94" s="7">
        <f t="shared" si="134"/>
        <v>89</v>
      </c>
      <c r="BI94" s="6">
        <f t="shared" si="107"/>
        <v>85.023633974686106</v>
      </c>
      <c r="BJ94" s="6">
        <f t="shared" si="108"/>
        <v>0.70024669552922636</v>
      </c>
      <c r="BK94" s="6">
        <f t="shared" si="109"/>
        <v>914.27611932978516</v>
      </c>
      <c r="BL94" s="6">
        <f t="shared" si="110"/>
        <v>3.5012334776461318E-2</v>
      </c>
      <c r="BM94" s="6">
        <f t="shared" si="111"/>
        <v>14.509379220315099</v>
      </c>
      <c r="BN94" s="6">
        <v>1000</v>
      </c>
      <c r="BV94" s="7">
        <f t="shared" si="135"/>
        <v>89</v>
      </c>
      <c r="BW94" s="6">
        <f t="shared" si="142"/>
        <v>84.379303540883896</v>
      </c>
      <c r="BX94" s="6">
        <f t="shared" si="143"/>
        <v>0.4413501389703518</v>
      </c>
      <c r="BY94" s="6">
        <f t="shared" si="112"/>
        <v>915.17934632014567</v>
      </c>
      <c r="BZ94" s="6">
        <f t="shared" si="113"/>
        <v>2.2067506948517591E-2</v>
      </c>
      <c r="CA94" s="6">
        <f t="shared" si="114"/>
        <v>14.509379220315099</v>
      </c>
      <c r="CB94" s="6">
        <v>1000</v>
      </c>
      <c r="CK94" s="7">
        <f t="shared" si="136"/>
        <v>89</v>
      </c>
      <c r="CL94" s="6">
        <f t="shared" si="115"/>
        <v>858.65014245313057</v>
      </c>
      <c r="CM94" s="6">
        <f t="shared" si="116"/>
        <v>25.176238425322854</v>
      </c>
      <c r="CN94" s="6">
        <f t="shared" si="117"/>
        <v>116.17361912154648</v>
      </c>
      <c r="CO94" s="6">
        <f t="shared" si="118"/>
        <v>1.2588119212661428</v>
      </c>
      <c r="CP94" s="6">
        <f t="shared" si="119"/>
        <v>14.509379220315099</v>
      </c>
      <c r="CQ94" s="6">
        <v>1000</v>
      </c>
      <c r="DA94" s="7">
        <f t="shared" si="137"/>
        <v>89</v>
      </c>
      <c r="DB94" s="6">
        <f t="shared" si="120"/>
        <v>860.89786137715134</v>
      </c>
      <c r="DC94" s="6">
        <f t="shared" si="121"/>
        <v>24.466529234329141</v>
      </c>
      <c r="DD94" s="6">
        <f t="shared" si="122"/>
        <v>114.63560938851926</v>
      </c>
      <c r="DE94" s="6">
        <f t="shared" si="123"/>
        <v>0.97866116937316561</v>
      </c>
      <c r="DF94" s="6">
        <f t="shared" si="124"/>
        <v>14.509379220315099</v>
      </c>
      <c r="DG94" s="6">
        <v>1000</v>
      </c>
      <c r="DO94" s="7">
        <f t="shared" si="138"/>
        <v>89</v>
      </c>
      <c r="DP94" s="6">
        <f t="shared" si="125"/>
        <v>860.89786137715134</v>
      </c>
      <c r="DQ94" s="6">
        <f t="shared" si="126"/>
        <v>24.466529234329141</v>
      </c>
      <c r="DR94" s="6">
        <f t="shared" si="127"/>
        <v>114.63560938851926</v>
      </c>
      <c r="DS94" s="6">
        <f t="shared" si="128"/>
        <v>0.97866116937316561</v>
      </c>
      <c r="DT94" s="6">
        <f t="shared" si="129"/>
        <v>14.509379220315099</v>
      </c>
      <c r="DU94" s="6">
        <v>1000</v>
      </c>
    </row>
    <row r="95" spans="1:125">
      <c r="A95" s="7">
        <f t="shared" si="130"/>
        <v>90</v>
      </c>
      <c r="B95" s="6">
        <f t="shared" si="87"/>
        <v>32.057924725168697</v>
      </c>
      <c r="C95" s="6">
        <f t="shared" si="88"/>
        <v>7.2076098815946191E-2</v>
      </c>
      <c r="D95" s="6">
        <f t="shared" si="89"/>
        <v>967.8699991760152</v>
      </c>
      <c r="E95" s="6">
        <f t="shared" si="90"/>
        <v>3.6038049407973098E-3</v>
      </c>
      <c r="F95" s="6">
        <f t="shared" si="91"/>
        <v>14.799566804721401</v>
      </c>
      <c r="G95" s="6">
        <f t="shared" si="92"/>
        <v>12.513566804721401</v>
      </c>
      <c r="H95" s="6">
        <f t="shared" si="139"/>
        <v>7.0612000000000004</v>
      </c>
      <c r="I95" s="6">
        <f t="shared" si="93"/>
        <v>4.7751999999999999</v>
      </c>
      <c r="J95" s="6">
        <v>1000</v>
      </c>
      <c r="Q95" s="7">
        <f t="shared" si="131"/>
        <v>90</v>
      </c>
      <c r="R95" s="6">
        <f t="shared" si="94"/>
        <v>369.19146243077313</v>
      </c>
      <c r="S95" s="6">
        <f t="shared" si="95"/>
        <v>39.486767711447229</v>
      </c>
      <c r="T95" s="6">
        <f t="shared" si="96"/>
        <v>591.32176985777949</v>
      </c>
      <c r="U95" s="6">
        <f t="shared" si="97"/>
        <v>1.9743383855723615</v>
      </c>
      <c r="V95" s="6">
        <f t="shared" si="98"/>
        <v>14.799566804721401</v>
      </c>
      <c r="W95" s="6">
        <v>1000</v>
      </c>
      <c r="AF95" s="7">
        <f t="shared" si="132"/>
        <v>90</v>
      </c>
      <c r="AG95" s="6">
        <f t="shared" si="140"/>
        <v>320.48849889819957</v>
      </c>
      <c r="AH95" s="6">
        <f t="shared" si="141"/>
        <v>10.091974616918472</v>
      </c>
      <c r="AI95" s="6">
        <f t="shared" si="99"/>
        <v>669.41952648488223</v>
      </c>
      <c r="AJ95" s="6">
        <f t="shared" si="100"/>
        <v>0.50459873084592366</v>
      </c>
      <c r="AK95" s="6">
        <f t="shared" si="101"/>
        <v>14.799566804721401</v>
      </c>
      <c r="AL95" s="6">
        <v>1000</v>
      </c>
      <c r="AT95" s="7">
        <f t="shared" si="133"/>
        <v>90</v>
      </c>
      <c r="AU95" s="6">
        <f t="shared" si="102"/>
        <v>80.445380491789066</v>
      </c>
      <c r="AV95" s="6">
        <f t="shared" si="103"/>
        <v>6.6773907656431639E-2</v>
      </c>
      <c r="AW95" s="6">
        <f t="shared" si="104"/>
        <v>919.48784560055446</v>
      </c>
      <c r="AX95" s="6">
        <f t="shared" si="105"/>
        <v>2.6041823986008338E-3</v>
      </c>
      <c r="AY95" s="6">
        <f t="shared" si="106"/>
        <v>14.799566804721401</v>
      </c>
      <c r="AZ95" s="6">
        <v>1000</v>
      </c>
      <c r="BH95" s="7">
        <f t="shared" si="134"/>
        <v>90</v>
      </c>
      <c r="BI95" s="6">
        <f t="shared" si="107"/>
        <v>85.000391099505194</v>
      </c>
      <c r="BJ95" s="6">
        <f t="shared" si="108"/>
        <v>0.61845256638076096</v>
      </c>
      <c r="BK95" s="6">
        <f t="shared" si="109"/>
        <v>914.38115633411451</v>
      </c>
      <c r="BL95" s="6">
        <f t="shared" si="110"/>
        <v>3.092262831903805E-2</v>
      </c>
      <c r="BM95" s="6">
        <f t="shared" si="111"/>
        <v>14.799566804721401</v>
      </c>
      <c r="BN95" s="6">
        <v>1000</v>
      </c>
      <c r="BV95" s="7">
        <f t="shared" si="135"/>
        <v>90</v>
      </c>
      <c r="BW95" s="6">
        <f t="shared" si="142"/>
        <v>84.364765083662519</v>
      </c>
      <c r="BX95" s="6">
        <f t="shared" si="143"/>
        <v>0.38968607534617672</v>
      </c>
      <c r="BY95" s="6">
        <f t="shared" si="112"/>
        <v>915.2455488409912</v>
      </c>
      <c r="BZ95" s="6">
        <f t="shared" si="113"/>
        <v>1.9484303767308836E-2</v>
      </c>
      <c r="CA95" s="6">
        <f t="shared" si="114"/>
        <v>14.799566804721401</v>
      </c>
      <c r="CB95" s="6">
        <v>1000</v>
      </c>
      <c r="CK95" s="7">
        <f t="shared" si="136"/>
        <v>90</v>
      </c>
      <c r="CL95" s="6">
        <f t="shared" si="115"/>
        <v>854.43049456672838</v>
      </c>
      <c r="CM95" s="6">
        <f t="shared" si="116"/>
        <v>25.619450547926629</v>
      </c>
      <c r="CN95" s="6">
        <f t="shared" si="117"/>
        <v>119.95005488534491</v>
      </c>
      <c r="CO95" s="6">
        <f t="shared" si="118"/>
        <v>1.2809725273963315</v>
      </c>
      <c r="CP95" s="6">
        <f t="shared" si="119"/>
        <v>14.799566804721401</v>
      </c>
      <c r="CQ95" s="6">
        <v>1000</v>
      </c>
      <c r="DA95" s="7">
        <f t="shared" si="137"/>
        <v>90</v>
      </c>
      <c r="DB95" s="6">
        <f t="shared" si="120"/>
        <v>856.82117858986931</v>
      </c>
      <c r="DC95" s="6">
        <f t="shared" si="121"/>
        <v>24.873232636461768</v>
      </c>
      <c r="DD95" s="6">
        <f t="shared" si="122"/>
        <v>118.30558877366863</v>
      </c>
      <c r="DE95" s="6">
        <f t="shared" si="123"/>
        <v>0.9949293054584708</v>
      </c>
      <c r="DF95" s="6">
        <f t="shared" si="124"/>
        <v>14.799566804721401</v>
      </c>
      <c r="DG95" s="6">
        <v>1000</v>
      </c>
      <c r="DO95" s="7">
        <f t="shared" si="138"/>
        <v>90</v>
      </c>
      <c r="DP95" s="6">
        <f t="shared" si="125"/>
        <v>856.82117858986931</v>
      </c>
      <c r="DQ95" s="6">
        <f t="shared" si="126"/>
        <v>24.873232636461768</v>
      </c>
      <c r="DR95" s="6">
        <f t="shared" si="127"/>
        <v>118.30558877366863</v>
      </c>
      <c r="DS95" s="6">
        <f t="shared" si="128"/>
        <v>0.9949293054584708</v>
      </c>
      <c r="DT95" s="6">
        <f t="shared" si="129"/>
        <v>14.799566804721401</v>
      </c>
      <c r="DU95" s="6">
        <v>1000</v>
      </c>
    </row>
    <row r="96" spans="1:125">
      <c r="A96" s="7">
        <f t="shared" si="130"/>
        <v>91</v>
      </c>
      <c r="B96" s="6">
        <f t="shared" si="87"/>
        <v>32.056768263631994</v>
      </c>
      <c r="C96" s="6">
        <f t="shared" si="88"/>
        <v>6.2421145530253665E-2</v>
      </c>
      <c r="D96" s="6">
        <f t="shared" si="89"/>
        <v>967.88081059083754</v>
      </c>
      <c r="E96" s="6">
        <f t="shared" si="90"/>
        <v>3.1210572765126834E-3</v>
      </c>
      <c r="F96" s="6">
        <f t="shared" si="91"/>
        <v>15.095558140815829</v>
      </c>
      <c r="G96" s="6">
        <f t="shared" si="92"/>
        <v>12.809558140815829</v>
      </c>
      <c r="H96" s="6">
        <f t="shared" si="139"/>
        <v>7.1120000000000001</v>
      </c>
      <c r="I96" s="6">
        <f t="shared" si="93"/>
        <v>4.8260000000000005</v>
      </c>
      <c r="J96" s="6">
        <v>1000</v>
      </c>
      <c r="Q96" s="7">
        <f t="shared" si="131"/>
        <v>91</v>
      </c>
      <c r="R96" s="6">
        <f t="shared" si="94"/>
        <v>365.54326985868767</v>
      </c>
      <c r="S96" s="6">
        <f t="shared" si="95"/>
        <v>37.211945126815586</v>
      </c>
      <c r="T96" s="6">
        <f t="shared" si="96"/>
        <v>597.24478501449653</v>
      </c>
      <c r="U96" s="6">
        <f t="shared" si="97"/>
        <v>1.8605972563407793</v>
      </c>
      <c r="V96" s="6">
        <f t="shared" si="98"/>
        <v>15.095558140815829</v>
      </c>
      <c r="W96" s="6">
        <v>1000</v>
      </c>
      <c r="AF96" s="7">
        <f t="shared" si="132"/>
        <v>91</v>
      </c>
      <c r="AG96" s="6">
        <f t="shared" si="140"/>
        <v>319.67909904937699</v>
      </c>
      <c r="AH96" s="6">
        <f t="shared" si="141"/>
        <v>9.3875782732032569</v>
      </c>
      <c r="AI96" s="6">
        <f t="shared" si="99"/>
        <v>670.93332267742005</v>
      </c>
      <c r="AJ96" s="6">
        <f t="shared" si="100"/>
        <v>0.46937891366016288</v>
      </c>
      <c r="AK96" s="6">
        <f t="shared" si="101"/>
        <v>15.095558140815829</v>
      </c>
      <c r="AL96" s="6">
        <v>1000</v>
      </c>
      <c r="AT96" s="7">
        <f t="shared" si="133"/>
        <v>91</v>
      </c>
      <c r="AU96" s="6">
        <f t="shared" si="102"/>
        <v>80.44430938692841</v>
      </c>
      <c r="AV96" s="6">
        <f t="shared" si="103"/>
        <v>5.7828926368622136E-2</v>
      </c>
      <c r="AW96" s="6">
        <f t="shared" si="104"/>
        <v>919.49786168670289</v>
      </c>
      <c r="AX96" s="6">
        <f t="shared" si="105"/>
        <v>2.2553281283762632E-3</v>
      </c>
      <c r="AY96" s="6">
        <f t="shared" si="106"/>
        <v>15.095558140815829</v>
      </c>
      <c r="AZ96" s="6">
        <v>1000</v>
      </c>
      <c r="BH96" s="7">
        <f t="shared" si="134"/>
        <v>91</v>
      </c>
      <c r="BI96" s="6">
        <f t="shared" si="107"/>
        <v>84.979868780278608</v>
      </c>
      <c r="BJ96" s="6">
        <f t="shared" si="108"/>
        <v>0.54620700065022776</v>
      </c>
      <c r="BK96" s="6">
        <f t="shared" si="109"/>
        <v>914.47392421907159</v>
      </c>
      <c r="BL96" s="6">
        <f t="shared" si="110"/>
        <v>2.731035003251139E-2</v>
      </c>
      <c r="BM96" s="6">
        <f t="shared" si="111"/>
        <v>15.095558140815829</v>
      </c>
      <c r="BN96" s="6">
        <v>1000</v>
      </c>
      <c r="BV96" s="7">
        <f t="shared" si="135"/>
        <v>91</v>
      </c>
      <c r="BW96" s="6">
        <f t="shared" si="142"/>
        <v>84.351930697337039</v>
      </c>
      <c r="BX96" s="6">
        <f t="shared" si="143"/>
        <v>0.34406755036972803</v>
      </c>
      <c r="BY96" s="6">
        <f t="shared" si="112"/>
        <v>915.30400175229317</v>
      </c>
      <c r="BZ96" s="6">
        <f t="shared" si="113"/>
        <v>1.7203377518486402E-2</v>
      </c>
      <c r="CA96" s="6">
        <f t="shared" si="114"/>
        <v>15.095558140815829</v>
      </c>
      <c r="CB96" s="6">
        <v>1000</v>
      </c>
      <c r="CK96" s="7">
        <f t="shared" si="136"/>
        <v>91</v>
      </c>
      <c r="CL96" s="6">
        <f t="shared" si="115"/>
        <v>850.15766397470873</v>
      </c>
      <c r="CM96" s="6">
        <f t="shared" si="116"/>
        <v>26.049363557757246</v>
      </c>
      <c r="CN96" s="6">
        <f t="shared" si="117"/>
        <v>123.7929724675339</v>
      </c>
      <c r="CO96" s="6">
        <f t="shared" si="118"/>
        <v>1.3024681778878624</v>
      </c>
      <c r="CP96" s="6">
        <f t="shared" si="119"/>
        <v>15.095558140815829</v>
      </c>
      <c r="CQ96" s="6">
        <v>1000</v>
      </c>
      <c r="DA96" s="7">
        <f t="shared" si="137"/>
        <v>91</v>
      </c>
      <c r="DB96" s="6">
        <f t="shared" si="120"/>
        <v>852.69756539717957</v>
      </c>
      <c r="DC96" s="6">
        <f t="shared" si="121"/>
        <v>25.265860933682244</v>
      </c>
      <c r="DD96" s="6">
        <f t="shared" si="122"/>
        <v>122.03657366913789</v>
      </c>
      <c r="DE96" s="6">
        <f t="shared" si="123"/>
        <v>1.0106344373472897</v>
      </c>
      <c r="DF96" s="6">
        <f t="shared" si="124"/>
        <v>15.095558140815829</v>
      </c>
      <c r="DG96" s="6">
        <v>1000</v>
      </c>
      <c r="DO96" s="7">
        <f t="shared" si="138"/>
        <v>91</v>
      </c>
      <c r="DP96" s="6">
        <f t="shared" si="125"/>
        <v>852.69756539717957</v>
      </c>
      <c r="DQ96" s="6">
        <f t="shared" si="126"/>
        <v>25.265860933682244</v>
      </c>
      <c r="DR96" s="6">
        <f t="shared" si="127"/>
        <v>122.03657366913789</v>
      </c>
      <c r="DS96" s="6">
        <f t="shared" si="128"/>
        <v>1.0106344373472897</v>
      </c>
      <c r="DT96" s="6">
        <f t="shared" si="129"/>
        <v>15.095558140815829</v>
      </c>
      <c r="DU96" s="6">
        <v>1000</v>
      </c>
    </row>
    <row r="97" spans="1:125">
      <c r="A97" s="7">
        <f t="shared" si="130"/>
        <v>92</v>
      </c>
      <c r="B97" s="6">
        <f t="shared" si="87"/>
        <v>32.055766752021874</v>
      </c>
      <c r="C97" s="6">
        <f t="shared" si="88"/>
        <v>5.4059485310832628E-2</v>
      </c>
      <c r="D97" s="6">
        <f t="shared" si="89"/>
        <v>967.89017376266713</v>
      </c>
      <c r="E97" s="6">
        <f t="shared" si="90"/>
        <v>2.7029742655416316E-3</v>
      </c>
      <c r="F97" s="6">
        <f t="shared" si="91"/>
        <v>15.397469303632146</v>
      </c>
      <c r="G97" s="6">
        <f t="shared" si="92"/>
        <v>13.111469303632147</v>
      </c>
      <c r="H97" s="6">
        <f t="shared" si="139"/>
        <v>7.1628000000000007</v>
      </c>
      <c r="I97" s="6">
        <f t="shared" si="93"/>
        <v>4.8768000000000011</v>
      </c>
      <c r="J97" s="6">
        <v>1000</v>
      </c>
      <c r="Q97" s="7">
        <f t="shared" si="131"/>
        <v>92</v>
      </c>
      <c r="R97" s="6">
        <f t="shared" si="94"/>
        <v>362.13922178575018</v>
      </c>
      <c r="S97" s="6">
        <f t="shared" si="95"/>
        <v>35.034201430730739</v>
      </c>
      <c r="T97" s="6">
        <f t="shared" si="96"/>
        <v>602.82657678351882</v>
      </c>
      <c r="U97" s="6">
        <f t="shared" si="97"/>
        <v>1.751710071536537</v>
      </c>
      <c r="V97" s="6">
        <f t="shared" si="98"/>
        <v>15.397469303632146</v>
      </c>
      <c r="W97" s="6">
        <v>1000</v>
      </c>
      <c r="AF97" s="7">
        <f t="shared" si="132"/>
        <v>92</v>
      </c>
      <c r="AG97" s="6">
        <f t="shared" si="140"/>
        <v>318.92809490407342</v>
      </c>
      <c r="AH97" s="6">
        <f t="shared" si="141"/>
        <v>8.7304456775263528</v>
      </c>
      <c r="AI97" s="6">
        <f t="shared" si="99"/>
        <v>672.34145941840052</v>
      </c>
      <c r="AJ97" s="6">
        <f t="shared" si="100"/>
        <v>0.43652228387631764</v>
      </c>
      <c r="AK97" s="6">
        <f t="shared" si="101"/>
        <v>15.397469303632146</v>
      </c>
      <c r="AL97" s="6">
        <v>1000</v>
      </c>
      <c r="AT97" s="7">
        <f t="shared" si="133"/>
        <v>92</v>
      </c>
      <c r="AU97" s="6">
        <f t="shared" si="102"/>
        <v>80.443381799085486</v>
      </c>
      <c r="AV97" s="6">
        <f t="shared" si="103"/>
        <v>5.0082175256258341E-2</v>
      </c>
      <c r="AW97" s="6">
        <f t="shared" si="104"/>
        <v>919.50653602565819</v>
      </c>
      <c r="AX97" s="6">
        <f t="shared" si="105"/>
        <v>1.9532048349940752E-3</v>
      </c>
      <c r="AY97" s="6">
        <f t="shared" si="106"/>
        <v>15.397469303632146</v>
      </c>
      <c r="AZ97" s="6">
        <v>1000</v>
      </c>
      <c r="BH97" s="7">
        <f t="shared" si="134"/>
        <v>92</v>
      </c>
      <c r="BI97" s="6">
        <f t="shared" si="107"/>
        <v>84.961748185979886</v>
      </c>
      <c r="BJ97" s="6">
        <f t="shared" si="108"/>
        <v>0.48239654485142142</v>
      </c>
      <c r="BK97" s="6">
        <f t="shared" si="109"/>
        <v>914.55585526916911</v>
      </c>
      <c r="BL97" s="6">
        <f t="shared" si="110"/>
        <v>2.4119827242571071E-2</v>
      </c>
      <c r="BM97" s="6">
        <f t="shared" si="111"/>
        <v>15.397469303632146</v>
      </c>
      <c r="BN97" s="6">
        <v>1000</v>
      </c>
      <c r="BV97" s="7">
        <f t="shared" si="135"/>
        <v>92</v>
      </c>
      <c r="BW97" s="6">
        <f t="shared" si="142"/>
        <v>84.340600489885631</v>
      </c>
      <c r="BX97" s="6">
        <f t="shared" si="143"/>
        <v>0.30378762526567626</v>
      </c>
      <c r="BY97" s="6">
        <f t="shared" si="112"/>
        <v>915.3556118848486</v>
      </c>
      <c r="BZ97" s="6">
        <f t="shared" si="113"/>
        <v>1.5189381263283813E-2</v>
      </c>
      <c r="CA97" s="6">
        <f t="shared" si="114"/>
        <v>15.397469303632146</v>
      </c>
      <c r="CB97" s="6">
        <v>1000</v>
      </c>
      <c r="CK97" s="7">
        <f t="shared" si="136"/>
        <v>92</v>
      </c>
      <c r="CL97" s="6">
        <f t="shared" si="115"/>
        <v>845.83485828531263</v>
      </c>
      <c r="CM97" s="6">
        <f t="shared" si="116"/>
        <v>26.464764713489764</v>
      </c>
      <c r="CN97" s="6">
        <f t="shared" si="117"/>
        <v>127.70037700119748</v>
      </c>
      <c r="CO97" s="6">
        <f t="shared" si="118"/>
        <v>1.3232382356744883</v>
      </c>
      <c r="CP97" s="6">
        <f t="shared" si="119"/>
        <v>15.397469303632146</v>
      </c>
      <c r="CQ97" s="6">
        <v>1000</v>
      </c>
      <c r="DA97" s="7">
        <f t="shared" si="137"/>
        <v>92</v>
      </c>
      <c r="DB97" s="6">
        <f t="shared" si="120"/>
        <v>848.53026846722128</v>
      </c>
      <c r="DC97" s="6">
        <f t="shared" si="121"/>
        <v>25.643278723588221</v>
      </c>
      <c r="DD97" s="6">
        <f t="shared" si="122"/>
        <v>125.82645280919023</v>
      </c>
      <c r="DE97" s="6">
        <f t="shared" si="123"/>
        <v>1.0257311489435288</v>
      </c>
      <c r="DF97" s="6">
        <f t="shared" si="124"/>
        <v>15.397469303632146</v>
      </c>
      <c r="DG97" s="6">
        <v>1000</v>
      </c>
      <c r="DO97" s="7">
        <f t="shared" si="138"/>
        <v>92</v>
      </c>
      <c r="DP97" s="6">
        <f t="shared" si="125"/>
        <v>848.53026846722128</v>
      </c>
      <c r="DQ97" s="6">
        <f t="shared" si="126"/>
        <v>25.643278723588221</v>
      </c>
      <c r="DR97" s="6">
        <f t="shared" si="127"/>
        <v>125.82645280919023</v>
      </c>
      <c r="DS97" s="6">
        <f t="shared" si="128"/>
        <v>1.0257311489435288</v>
      </c>
      <c r="DT97" s="6">
        <f t="shared" si="129"/>
        <v>15.397469303632146</v>
      </c>
      <c r="DU97" s="6">
        <v>1000</v>
      </c>
    </row>
    <row r="98" spans="1:125">
      <c r="A98" s="7">
        <f t="shared" si="130"/>
        <v>93</v>
      </c>
      <c r="B98" s="6">
        <f t="shared" si="87"/>
        <v>32.054899425569495</v>
      </c>
      <c r="C98" s="6">
        <f t="shared" si="88"/>
        <v>4.6817888966589317E-2</v>
      </c>
      <c r="D98" s="6">
        <f t="shared" si="89"/>
        <v>967.89828268546376</v>
      </c>
      <c r="E98" s="6">
        <f t="shared" si="90"/>
        <v>2.340894448329466E-3</v>
      </c>
      <c r="F98" s="6">
        <f t="shared" si="91"/>
        <v>15.705418689704789</v>
      </c>
      <c r="G98" s="6">
        <f t="shared" si="92"/>
        <v>13.41941868970479</v>
      </c>
      <c r="H98" s="6">
        <f t="shared" si="139"/>
        <v>7.2136000000000005</v>
      </c>
      <c r="I98" s="6">
        <f t="shared" si="93"/>
        <v>4.9276</v>
      </c>
      <c r="J98" s="6">
        <v>1000</v>
      </c>
      <c r="Q98" s="7">
        <f t="shared" si="131"/>
        <v>93</v>
      </c>
      <c r="R98" s="6">
        <f t="shared" si="94"/>
        <v>358.96423218564757</v>
      </c>
      <c r="S98" s="6">
        <f t="shared" si="95"/>
        <v>32.954060816223745</v>
      </c>
      <c r="T98" s="6">
        <f t="shared" si="96"/>
        <v>608.08170699812842</v>
      </c>
      <c r="U98" s="6">
        <f t="shared" si="97"/>
        <v>1.6477030408111872</v>
      </c>
      <c r="V98" s="6">
        <f t="shared" si="98"/>
        <v>15.705418689704789</v>
      </c>
      <c r="W98" s="6">
        <v>1000</v>
      </c>
      <c r="AF98" s="7">
        <f t="shared" si="132"/>
        <v>93</v>
      </c>
      <c r="AG98" s="6">
        <f t="shared" si="140"/>
        <v>318.23130200927937</v>
      </c>
      <c r="AH98" s="6">
        <f t="shared" si="141"/>
        <v>8.1176717206914404</v>
      </c>
      <c r="AI98" s="6">
        <f t="shared" si="99"/>
        <v>673.65102627002943</v>
      </c>
      <c r="AJ98" s="6">
        <f t="shared" si="100"/>
        <v>0.40588358603457203</v>
      </c>
      <c r="AK98" s="6">
        <f t="shared" si="101"/>
        <v>15.705418689704789</v>
      </c>
      <c r="AL98" s="6">
        <v>1000</v>
      </c>
      <c r="AT98" s="7">
        <f t="shared" si="133"/>
        <v>93</v>
      </c>
      <c r="AU98" s="6">
        <f t="shared" si="102"/>
        <v>80.442578495195789</v>
      </c>
      <c r="AV98" s="6">
        <f t="shared" si="103"/>
        <v>4.3373152857521899E-2</v>
      </c>
      <c r="AW98" s="6">
        <f t="shared" si="104"/>
        <v>919.5140483519466</v>
      </c>
      <c r="AX98" s="6">
        <f t="shared" si="105"/>
        <v>1.691552961443354E-3</v>
      </c>
      <c r="AY98" s="6">
        <f t="shared" si="106"/>
        <v>15.705418689704789</v>
      </c>
      <c r="AZ98" s="6">
        <v>1000</v>
      </c>
      <c r="BH98" s="7">
        <f t="shared" si="134"/>
        <v>93</v>
      </c>
      <c r="BI98" s="6">
        <f t="shared" si="107"/>
        <v>84.945747936760583</v>
      </c>
      <c r="BJ98" s="6">
        <f t="shared" si="108"/>
        <v>0.42603731234301423</v>
      </c>
      <c r="BK98" s="6">
        <f t="shared" si="109"/>
        <v>914.62821475089686</v>
      </c>
      <c r="BL98" s="6">
        <f t="shared" si="110"/>
        <v>2.1301865617150712E-2</v>
      </c>
      <c r="BM98" s="6">
        <f t="shared" si="111"/>
        <v>15.705418689704789</v>
      </c>
      <c r="BN98" s="6">
        <v>1000</v>
      </c>
      <c r="BV98" s="7">
        <f t="shared" si="135"/>
        <v>93</v>
      </c>
      <c r="BW98" s="6">
        <f t="shared" si="142"/>
        <v>84.330598051460044</v>
      </c>
      <c r="BX98" s="6">
        <f t="shared" si="143"/>
        <v>0.26822191990140876</v>
      </c>
      <c r="BY98" s="6">
        <f t="shared" si="112"/>
        <v>915.40118002863846</v>
      </c>
      <c r="BZ98" s="6">
        <f t="shared" si="113"/>
        <v>1.3411095995070439E-2</v>
      </c>
      <c r="CA98" s="6">
        <f t="shared" si="114"/>
        <v>15.705418689704789</v>
      </c>
      <c r="CB98" s="6">
        <v>1000</v>
      </c>
      <c r="CK98" s="7">
        <f t="shared" si="136"/>
        <v>93</v>
      </c>
      <c r="CL98" s="6">
        <f t="shared" si="115"/>
        <v>841.46544887626078</v>
      </c>
      <c r="CM98" s="6">
        <f t="shared" si="116"/>
        <v>26.864459415518159</v>
      </c>
      <c r="CN98" s="6">
        <f t="shared" si="117"/>
        <v>131.67009170822095</v>
      </c>
      <c r="CO98" s="6">
        <f t="shared" si="118"/>
        <v>1.343222970775908</v>
      </c>
      <c r="CP98" s="6">
        <f t="shared" si="119"/>
        <v>15.705418689704789</v>
      </c>
      <c r="CQ98" s="6">
        <v>1000</v>
      </c>
      <c r="DA98" s="7">
        <f t="shared" si="137"/>
        <v>93</v>
      </c>
      <c r="DB98" s="6">
        <f t="shared" si="120"/>
        <v>844.32267923909933</v>
      </c>
      <c r="DC98" s="6">
        <f t="shared" si="121"/>
        <v>26.00437614317191</v>
      </c>
      <c r="DD98" s="6">
        <f t="shared" si="122"/>
        <v>129.67294461772846</v>
      </c>
      <c r="DE98" s="6">
        <f t="shared" si="123"/>
        <v>1.0401750457268764</v>
      </c>
      <c r="DF98" s="6">
        <f t="shared" si="124"/>
        <v>15.705418689704789</v>
      </c>
      <c r="DG98" s="6">
        <v>1000</v>
      </c>
      <c r="DO98" s="7">
        <f t="shared" si="138"/>
        <v>93</v>
      </c>
      <c r="DP98" s="6">
        <f t="shared" si="125"/>
        <v>844.32267923909933</v>
      </c>
      <c r="DQ98" s="6">
        <f t="shared" si="126"/>
        <v>26.00437614317191</v>
      </c>
      <c r="DR98" s="6">
        <f t="shared" si="127"/>
        <v>129.67294461772846</v>
      </c>
      <c r="DS98" s="6">
        <f t="shared" si="128"/>
        <v>1.0401750457268764</v>
      </c>
      <c r="DT98" s="6">
        <f t="shared" si="129"/>
        <v>15.705418689704789</v>
      </c>
      <c r="DU98" s="6">
        <v>1000</v>
      </c>
    </row>
    <row r="99" spans="1:125">
      <c r="A99" s="7">
        <f t="shared" si="130"/>
        <v>94</v>
      </c>
      <c r="B99" s="6">
        <f t="shared" si="87"/>
        <v>32.054148303085938</v>
      </c>
      <c r="C99" s="6">
        <f t="shared" si="88"/>
        <v>4.0546328105155224E-2</v>
      </c>
      <c r="D99" s="6">
        <f t="shared" si="89"/>
        <v>967.90530536880874</v>
      </c>
      <c r="E99" s="6">
        <f t="shared" si="90"/>
        <v>2.0273164052577613E-3</v>
      </c>
      <c r="F99" s="6">
        <f t="shared" si="91"/>
        <v>16.019527063498884</v>
      </c>
      <c r="G99" s="6">
        <f t="shared" si="92"/>
        <v>13.733527063498885</v>
      </c>
      <c r="H99" s="6">
        <f t="shared" si="139"/>
        <v>7.2644000000000002</v>
      </c>
      <c r="I99" s="6">
        <f t="shared" si="93"/>
        <v>4.9784000000000006</v>
      </c>
      <c r="J99" s="6">
        <v>1000</v>
      </c>
      <c r="Q99" s="7">
        <f t="shared" si="131"/>
        <v>94</v>
      </c>
      <c r="R99" s="6">
        <f t="shared" si="94"/>
        <v>356.00393960849669</v>
      </c>
      <c r="S99" s="6">
        <f t="shared" si="95"/>
        <v>30.971244270941057</v>
      </c>
      <c r="T99" s="6">
        <f t="shared" si="96"/>
        <v>613.02481612056204</v>
      </c>
      <c r="U99" s="6">
        <f t="shared" si="97"/>
        <v>1.5485622135470529</v>
      </c>
      <c r="V99" s="6">
        <f t="shared" si="98"/>
        <v>16.019527063498884</v>
      </c>
      <c r="W99" s="6">
        <v>1000</v>
      </c>
      <c r="AF99" s="7">
        <f t="shared" si="132"/>
        <v>94</v>
      </c>
      <c r="AG99" s="6">
        <f t="shared" si="140"/>
        <v>317.58483122825845</v>
      </c>
      <c r="AH99" s="6">
        <f t="shared" si="141"/>
        <v>7.5464917436086321</v>
      </c>
      <c r="AI99" s="6">
        <f t="shared" si="99"/>
        <v>674.86867702813311</v>
      </c>
      <c r="AJ99" s="6">
        <f t="shared" si="100"/>
        <v>0.3773245871804316</v>
      </c>
      <c r="AK99" s="6">
        <f t="shared" si="101"/>
        <v>16.019527063498884</v>
      </c>
      <c r="AL99" s="6">
        <v>1000</v>
      </c>
      <c r="AT99" s="7">
        <f t="shared" si="133"/>
        <v>94</v>
      </c>
      <c r="AU99" s="6">
        <f t="shared" si="102"/>
        <v>80.44188282048006</v>
      </c>
      <c r="AV99" s="6">
        <f t="shared" si="103"/>
        <v>3.7562854644620294E-2</v>
      </c>
      <c r="AW99" s="6">
        <f t="shared" si="104"/>
        <v>919.52055432487521</v>
      </c>
      <c r="AX99" s="6">
        <f t="shared" si="105"/>
        <v>1.4649513311401916E-3</v>
      </c>
      <c r="AY99" s="6">
        <f t="shared" si="106"/>
        <v>16.019527063498884</v>
      </c>
      <c r="AZ99" s="6">
        <v>1000</v>
      </c>
      <c r="BH99" s="7">
        <f t="shared" si="134"/>
        <v>94</v>
      </c>
      <c r="BI99" s="6">
        <f t="shared" si="107"/>
        <v>84.931619685832743</v>
      </c>
      <c r="BJ99" s="6">
        <f t="shared" si="108"/>
        <v>0.37625996641940834</v>
      </c>
      <c r="BK99" s="6">
        <f t="shared" si="109"/>
        <v>914.6921203477483</v>
      </c>
      <c r="BL99" s="6">
        <f t="shared" si="110"/>
        <v>1.8812998320970418E-2</v>
      </c>
      <c r="BM99" s="6">
        <f t="shared" si="111"/>
        <v>16.019527063498884</v>
      </c>
      <c r="BN99" s="6">
        <v>1000</v>
      </c>
      <c r="BV99" s="7">
        <f t="shared" si="135"/>
        <v>94</v>
      </c>
      <c r="BW99" s="6">
        <f t="shared" si="142"/>
        <v>84.321767688279706</v>
      </c>
      <c r="BX99" s="6">
        <f t="shared" si="143"/>
        <v>0.23681899509653848</v>
      </c>
      <c r="BY99" s="6">
        <f t="shared" si="112"/>
        <v>915.44141331662365</v>
      </c>
      <c r="BZ99" s="6">
        <f t="shared" si="113"/>
        <v>1.1840949754826925E-2</v>
      </c>
      <c r="CA99" s="6">
        <f t="shared" si="114"/>
        <v>16.019527063498884</v>
      </c>
      <c r="CB99" s="6">
        <v>1000</v>
      </c>
      <c r="CK99" s="7">
        <f t="shared" si="136"/>
        <v>94</v>
      </c>
      <c r="CL99" s="6">
        <f t="shared" si="115"/>
        <v>837.05296108028983</v>
      </c>
      <c r="CM99" s="6">
        <f t="shared" si="116"/>
        <v>27.247278299161337</v>
      </c>
      <c r="CN99" s="6">
        <f t="shared" si="117"/>
        <v>135.69976062054869</v>
      </c>
      <c r="CO99" s="6">
        <f t="shared" si="118"/>
        <v>1.3623639149580669</v>
      </c>
      <c r="CP99" s="6">
        <f t="shared" si="119"/>
        <v>16.019527063498884</v>
      </c>
      <c r="CQ99" s="6">
        <v>1000</v>
      </c>
      <c r="DA99" s="7">
        <f t="shared" si="137"/>
        <v>94</v>
      </c>
      <c r="DB99" s="6">
        <f t="shared" si="120"/>
        <v>840.07832326718449</v>
      </c>
      <c r="DC99" s="6">
        <f t="shared" si="121"/>
        <v>26.34807569361098</v>
      </c>
      <c r="DD99" s="6">
        <f t="shared" si="122"/>
        <v>133.57360103920425</v>
      </c>
      <c r="DE99" s="6">
        <f t="shared" si="123"/>
        <v>1.0539230277444391</v>
      </c>
      <c r="DF99" s="6">
        <f t="shared" si="124"/>
        <v>16.019527063498884</v>
      </c>
      <c r="DG99" s="6">
        <v>1000</v>
      </c>
      <c r="DO99" s="7">
        <f t="shared" si="138"/>
        <v>94</v>
      </c>
      <c r="DP99" s="6">
        <f t="shared" si="125"/>
        <v>840.07832326718449</v>
      </c>
      <c r="DQ99" s="6">
        <f t="shared" si="126"/>
        <v>26.34807569361098</v>
      </c>
      <c r="DR99" s="6">
        <f t="shared" si="127"/>
        <v>133.57360103920425</v>
      </c>
      <c r="DS99" s="6">
        <f t="shared" si="128"/>
        <v>1.0539230277444391</v>
      </c>
      <c r="DT99" s="6">
        <f t="shared" si="129"/>
        <v>16.019527063498884</v>
      </c>
      <c r="DU99" s="6">
        <v>1000</v>
      </c>
    </row>
    <row r="100" spans="1:125">
      <c r="A100" s="7">
        <f t="shared" si="130"/>
        <v>95</v>
      </c>
      <c r="B100" s="6">
        <f t="shared" si="87"/>
        <v>32.053497813589324</v>
      </c>
      <c r="C100" s="6">
        <f t="shared" si="88"/>
        <v>3.5114868385992662E-2</v>
      </c>
      <c r="D100" s="6">
        <f t="shared" si="89"/>
        <v>967.91138731802448</v>
      </c>
      <c r="E100" s="6">
        <f t="shared" si="90"/>
        <v>1.7557434192996331E-3</v>
      </c>
      <c r="F100" s="6">
        <f t="shared" si="91"/>
        <v>16.339917604768861</v>
      </c>
      <c r="G100" s="6">
        <f t="shared" si="92"/>
        <v>14.053917604768861</v>
      </c>
      <c r="H100" s="6">
        <f t="shared" si="139"/>
        <v>7.3152000000000008</v>
      </c>
      <c r="I100" s="6">
        <f t="shared" si="93"/>
        <v>5.0292000000000012</v>
      </c>
      <c r="J100" s="6">
        <v>1000</v>
      </c>
      <c r="Q100" s="7">
        <f t="shared" si="131"/>
        <v>95</v>
      </c>
      <c r="R100" s="6">
        <f t="shared" si="94"/>
        <v>353.24470913426444</v>
      </c>
      <c r="S100" s="6">
        <f t="shared" si="95"/>
        <v>29.084788104532151</v>
      </c>
      <c r="T100" s="6">
        <f t="shared" si="96"/>
        <v>617.67050276120324</v>
      </c>
      <c r="U100" s="6">
        <f t="shared" si="97"/>
        <v>1.4542394052266077</v>
      </c>
      <c r="V100" s="6">
        <f t="shared" si="98"/>
        <v>16.339917604768861</v>
      </c>
      <c r="W100" s="6">
        <v>1000</v>
      </c>
      <c r="AF100" s="7">
        <f t="shared" si="132"/>
        <v>95</v>
      </c>
      <c r="AG100" s="6">
        <f t="shared" si="140"/>
        <v>316.98506863897933</v>
      </c>
      <c r="AH100" s="6">
        <f t="shared" si="141"/>
        <v>7.0142805713464647</v>
      </c>
      <c r="AI100" s="6">
        <f t="shared" si="99"/>
        <v>676.00065078967441</v>
      </c>
      <c r="AJ100" s="6">
        <f t="shared" si="100"/>
        <v>0.35071402856732325</v>
      </c>
      <c r="AK100" s="6">
        <f t="shared" si="101"/>
        <v>16.339917604768861</v>
      </c>
      <c r="AL100" s="6">
        <v>1000</v>
      </c>
      <c r="AT100" s="7">
        <f t="shared" si="133"/>
        <v>95</v>
      </c>
      <c r="AU100" s="6">
        <f t="shared" si="102"/>
        <v>80.441280352608885</v>
      </c>
      <c r="AV100" s="6">
        <f t="shared" si="103"/>
        <v>3.2530894319104414E-2</v>
      </c>
      <c r="AW100" s="6">
        <f t="shared" si="104"/>
        <v>919.52618875307189</v>
      </c>
      <c r="AX100" s="6">
        <f t="shared" si="105"/>
        <v>1.2687048784450722E-3</v>
      </c>
      <c r="AY100" s="6">
        <f t="shared" si="106"/>
        <v>16.339917604768861</v>
      </c>
      <c r="AZ100" s="6">
        <v>1000</v>
      </c>
      <c r="BH100" s="7">
        <f t="shared" si="134"/>
        <v>95</v>
      </c>
      <c r="BI100" s="6">
        <f t="shared" si="107"/>
        <v>84.919144226708951</v>
      </c>
      <c r="BJ100" s="6">
        <f t="shared" si="108"/>
        <v>0.33229643058028646</v>
      </c>
      <c r="BK100" s="6">
        <f t="shared" si="109"/>
        <v>914.74855934271125</v>
      </c>
      <c r="BL100" s="6">
        <f t="shared" si="110"/>
        <v>1.6614821529014324E-2</v>
      </c>
      <c r="BM100" s="6">
        <f t="shared" si="111"/>
        <v>16.339917604768861</v>
      </c>
      <c r="BN100" s="6">
        <v>1000</v>
      </c>
      <c r="BV100" s="7">
        <f t="shared" si="135"/>
        <v>95</v>
      </c>
      <c r="BW100" s="6">
        <f t="shared" si="142"/>
        <v>84.313971984022857</v>
      </c>
      <c r="BX100" s="6">
        <f t="shared" si="143"/>
        <v>0.2090918500889084</v>
      </c>
      <c r="BY100" s="6">
        <f t="shared" si="112"/>
        <v>915.47693616588811</v>
      </c>
      <c r="BZ100" s="6">
        <f t="shared" si="113"/>
        <v>1.0454592504445422E-2</v>
      </c>
      <c r="CA100" s="6">
        <f t="shared" si="114"/>
        <v>16.339917604768861</v>
      </c>
      <c r="CB100" s="6">
        <v>1000</v>
      </c>
      <c r="CK100" s="7">
        <f t="shared" si="136"/>
        <v>95</v>
      </c>
      <c r="CL100" s="6">
        <f t="shared" si="115"/>
        <v>832.60106326104074</v>
      </c>
      <c r="CM100" s="6">
        <f t="shared" si="116"/>
        <v>27.61208437353627</v>
      </c>
      <c r="CN100" s="6">
        <f t="shared" si="117"/>
        <v>139.78685236542287</v>
      </c>
      <c r="CO100" s="6">
        <f t="shared" si="118"/>
        <v>1.3806042186768135</v>
      </c>
      <c r="CP100" s="6">
        <f t="shared" si="119"/>
        <v>16.339917604768861</v>
      </c>
      <c r="CQ100" s="6">
        <v>1000</v>
      </c>
      <c r="DA100" s="7">
        <f t="shared" si="137"/>
        <v>95</v>
      </c>
      <c r="DB100" s="6">
        <f t="shared" si="120"/>
        <v>835.80084858252872</v>
      </c>
      <c r="DC100" s="6">
        <f t="shared" si="121"/>
        <v>26.673339024225161</v>
      </c>
      <c r="DD100" s="6">
        <f t="shared" si="122"/>
        <v>137.5258123932459</v>
      </c>
      <c r="DE100" s="6">
        <f t="shared" si="123"/>
        <v>1.0669335609690065</v>
      </c>
      <c r="DF100" s="6">
        <f t="shared" si="124"/>
        <v>16.339917604768861</v>
      </c>
      <c r="DG100" s="6">
        <v>1000</v>
      </c>
      <c r="DO100" s="7">
        <f t="shared" si="138"/>
        <v>95</v>
      </c>
      <c r="DP100" s="6">
        <f t="shared" si="125"/>
        <v>835.80084858252872</v>
      </c>
      <c r="DQ100" s="6">
        <f t="shared" si="126"/>
        <v>26.673339024225161</v>
      </c>
      <c r="DR100" s="6">
        <f t="shared" si="127"/>
        <v>137.5258123932459</v>
      </c>
      <c r="DS100" s="6">
        <f t="shared" si="128"/>
        <v>1.0669335609690065</v>
      </c>
      <c r="DT100" s="6">
        <f t="shared" si="129"/>
        <v>16.339917604768861</v>
      </c>
      <c r="DU100" s="6">
        <v>1000</v>
      </c>
    </row>
    <row r="101" spans="1:125">
      <c r="A101" s="7">
        <f t="shared" si="130"/>
        <v>96</v>
      </c>
      <c r="B101" s="6">
        <f t="shared" si="87"/>
        <v>32.052934473070287</v>
      </c>
      <c r="C101" s="6">
        <f t="shared" si="88"/>
        <v>3.0410978647130247E-2</v>
      </c>
      <c r="D101" s="6">
        <f t="shared" si="89"/>
        <v>967.91665454828239</v>
      </c>
      <c r="E101" s="6">
        <f t="shared" si="90"/>
        <v>1.5205489323565123E-3</v>
      </c>
      <c r="F101" s="6">
        <f t="shared" si="91"/>
        <v>16.666715956864238</v>
      </c>
      <c r="G101" s="6">
        <f t="shared" si="92"/>
        <v>14.380715956864238</v>
      </c>
      <c r="H101" s="6">
        <f t="shared" si="139"/>
        <v>7.3660000000000005</v>
      </c>
      <c r="I101" s="6">
        <f t="shared" si="93"/>
        <v>5.08</v>
      </c>
      <c r="J101" s="6">
        <v>1000</v>
      </c>
      <c r="Q101" s="7">
        <f t="shared" si="131"/>
        <v>96</v>
      </c>
      <c r="R101" s="6">
        <f t="shared" si="94"/>
        <v>350.67362617274864</v>
      </c>
      <c r="S101" s="6">
        <f t="shared" si="95"/>
        <v>27.293152850368138</v>
      </c>
      <c r="T101" s="6">
        <f t="shared" si="96"/>
        <v>622.03322097688306</v>
      </c>
      <c r="U101" s="6">
        <f t="shared" si="97"/>
        <v>1.3646576425184069</v>
      </c>
      <c r="V101" s="6">
        <f t="shared" si="98"/>
        <v>16.666715956864238</v>
      </c>
      <c r="W101" s="6">
        <v>1000</v>
      </c>
      <c r="AF101" s="7">
        <f t="shared" si="132"/>
        <v>96</v>
      </c>
      <c r="AG101" s="6">
        <f t="shared" si="140"/>
        <v>316.42865667492492</v>
      </c>
      <c r="AH101" s="6">
        <f t="shared" si="141"/>
        <v>6.5185504496988784</v>
      </c>
      <c r="AI101" s="6">
        <f t="shared" si="99"/>
        <v>677.05279287537633</v>
      </c>
      <c r="AJ101" s="6">
        <f t="shared" si="100"/>
        <v>0.32592752248494394</v>
      </c>
      <c r="AK101" s="6">
        <f t="shared" si="101"/>
        <v>16.666715956864238</v>
      </c>
      <c r="AL101" s="6">
        <v>1000</v>
      </c>
      <c r="AT101" s="7">
        <f t="shared" si="133"/>
        <v>96</v>
      </c>
      <c r="AU101" s="6">
        <f t="shared" si="102"/>
        <v>80.440758602306417</v>
      </c>
      <c r="AV101" s="6">
        <f t="shared" si="103"/>
        <v>2.8173010473709219E-2</v>
      </c>
      <c r="AW101" s="6">
        <f t="shared" si="104"/>
        <v>919.53106838721976</v>
      </c>
      <c r="AX101" s="6">
        <f t="shared" si="105"/>
        <v>1.0987474084746597E-3</v>
      </c>
      <c r="AY101" s="6">
        <f t="shared" si="106"/>
        <v>16.666715956864238</v>
      </c>
      <c r="AZ101" s="6">
        <v>1000</v>
      </c>
      <c r="BH101" s="7">
        <f t="shared" si="134"/>
        <v>96</v>
      </c>
      <c r="BI101" s="6">
        <f t="shared" si="107"/>
        <v>84.908128062424026</v>
      </c>
      <c r="BJ101" s="6">
        <f t="shared" si="108"/>
        <v>0.29346813027817092</v>
      </c>
      <c r="BK101" s="6">
        <f t="shared" si="109"/>
        <v>914.79840380729831</v>
      </c>
      <c r="BL101" s="6">
        <f t="shared" si="110"/>
        <v>1.4673406513908548E-2</v>
      </c>
      <c r="BM101" s="6">
        <f t="shared" si="111"/>
        <v>16.666715956864238</v>
      </c>
      <c r="BN101" s="6">
        <v>1000</v>
      </c>
      <c r="BV101" s="7">
        <f t="shared" si="135"/>
        <v>96</v>
      </c>
      <c r="BW101" s="6">
        <f t="shared" si="142"/>
        <v>84.307089649576127</v>
      </c>
      <c r="BX101" s="6">
        <f t="shared" si="143"/>
        <v>0.18461040702230752</v>
      </c>
      <c r="BY101" s="6">
        <f t="shared" si="112"/>
        <v>915.50829994340143</v>
      </c>
      <c r="BZ101" s="6">
        <f t="shared" si="113"/>
        <v>9.2305203511153771E-3</v>
      </c>
      <c r="CA101" s="6">
        <f t="shared" si="114"/>
        <v>16.666715956864238</v>
      </c>
      <c r="CB101" s="6">
        <v>1000</v>
      </c>
      <c r="CK101" s="7">
        <f t="shared" si="136"/>
        <v>96</v>
      </c>
      <c r="CL101" s="6">
        <f t="shared" si="115"/>
        <v>828.11355484501405</v>
      </c>
      <c r="CM101" s="6">
        <f t="shared" si="116"/>
        <v>27.95778013353253</v>
      </c>
      <c r="CN101" s="6">
        <f t="shared" si="117"/>
        <v>143.92866502145333</v>
      </c>
      <c r="CO101" s="6">
        <f t="shared" si="118"/>
        <v>1.3978890066766265</v>
      </c>
      <c r="CP101" s="6">
        <f t="shared" si="119"/>
        <v>16.666715956864238</v>
      </c>
      <c r="CQ101" s="6">
        <v>1000</v>
      </c>
      <c r="DA101" s="7">
        <f t="shared" si="137"/>
        <v>96</v>
      </c>
      <c r="DB101" s="6">
        <f t="shared" si="120"/>
        <v>831.49401314970021</v>
      </c>
      <c r="DC101" s="6">
        <f t="shared" si="121"/>
        <v>26.979173603419937</v>
      </c>
      <c r="DD101" s="6">
        <f t="shared" si="122"/>
        <v>141.52681324687967</v>
      </c>
      <c r="DE101" s="6">
        <f t="shared" si="123"/>
        <v>1.0791669441367975</v>
      </c>
      <c r="DF101" s="6">
        <f t="shared" si="124"/>
        <v>16.666715956864238</v>
      </c>
      <c r="DG101" s="6">
        <v>1000</v>
      </c>
      <c r="DO101" s="7">
        <f t="shared" si="138"/>
        <v>96</v>
      </c>
      <c r="DP101" s="6">
        <f t="shared" si="125"/>
        <v>831.49401314970021</v>
      </c>
      <c r="DQ101" s="6">
        <f t="shared" si="126"/>
        <v>26.979173603419937</v>
      </c>
      <c r="DR101" s="6">
        <f t="shared" si="127"/>
        <v>141.52681324687967</v>
      </c>
      <c r="DS101" s="6">
        <f t="shared" si="128"/>
        <v>1.0791669441367975</v>
      </c>
      <c r="DT101" s="6">
        <f t="shared" si="129"/>
        <v>16.666715956864238</v>
      </c>
      <c r="DU101" s="6">
        <v>1000</v>
      </c>
    </row>
    <row r="102" spans="1:125">
      <c r="A102" s="7">
        <f t="shared" si="130"/>
        <v>97</v>
      </c>
      <c r="B102" s="6">
        <f t="shared" si="87"/>
        <v>32.052446604648949</v>
      </c>
      <c r="C102" s="6">
        <f t="shared" si="88"/>
        <v>2.6337200271401254E-2</v>
      </c>
      <c r="D102" s="6">
        <f t="shared" si="89"/>
        <v>967.92121619507941</v>
      </c>
      <c r="E102" s="6">
        <f t="shared" si="90"/>
        <v>1.3168600135700628E-3</v>
      </c>
      <c r="F102" s="6">
        <f t="shared" si="91"/>
        <v>17.000050276001524</v>
      </c>
      <c r="G102" s="6">
        <f t="shared" si="92"/>
        <v>14.714050276001524</v>
      </c>
      <c r="H102" s="6">
        <f t="shared" si="139"/>
        <v>7.4168000000000003</v>
      </c>
      <c r="I102" s="6">
        <f t="shared" si="93"/>
        <v>5.1308000000000007</v>
      </c>
      <c r="J102" s="6">
        <v>1000</v>
      </c>
      <c r="Q102" s="7">
        <f t="shared" si="131"/>
        <v>97</v>
      </c>
      <c r="R102" s="6">
        <f t="shared" si="94"/>
        <v>348.27848381045493</v>
      </c>
      <c r="S102" s="6">
        <f t="shared" si="95"/>
        <v>25.594322285106632</v>
      </c>
      <c r="T102" s="6">
        <f t="shared" si="96"/>
        <v>626.12719390443829</v>
      </c>
      <c r="U102" s="6">
        <f t="shared" si="97"/>
        <v>1.2797161142553317</v>
      </c>
      <c r="V102" s="6">
        <f t="shared" si="98"/>
        <v>17.000050276001524</v>
      </c>
      <c r="W102" s="6">
        <v>1000</v>
      </c>
      <c r="AF102" s="7">
        <f t="shared" si="132"/>
        <v>97</v>
      </c>
      <c r="AG102" s="6">
        <f t="shared" si="140"/>
        <v>315.91247645413767</v>
      </c>
      <c r="AH102" s="6">
        <f t="shared" si="141"/>
        <v>6.0569481030313197</v>
      </c>
      <c r="AI102" s="6">
        <f t="shared" si="99"/>
        <v>678.03057544283115</v>
      </c>
      <c r="AJ102" s="6">
        <f t="shared" si="100"/>
        <v>0.302847405151566</v>
      </c>
      <c r="AK102" s="6">
        <f t="shared" si="101"/>
        <v>17.000050276001524</v>
      </c>
      <c r="AL102" s="6">
        <v>1000</v>
      </c>
      <c r="AT102" s="7">
        <f t="shared" si="133"/>
        <v>97</v>
      </c>
      <c r="AU102" s="6">
        <f t="shared" si="102"/>
        <v>80.4403067541447</v>
      </c>
      <c r="AV102" s="6">
        <f t="shared" si="103"/>
        <v>2.4398907064365392E-2</v>
      </c>
      <c r="AW102" s="6">
        <f t="shared" si="104"/>
        <v>919.53529433879078</v>
      </c>
      <c r="AX102" s="6">
        <f t="shared" si="105"/>
        <v>9.5155737551025029E-4</v>
      </c>
      <c r="AY102" s="6">
        <f t="shared" si="106"/>
        <v>17.000050276001524</v>
      </c>
      <c r="AZ102" s="6">
        <v>1000</v>
      </c>
      <c r="BH102" s="7">
        <f t="shared" si="134"/>
        <v>97</v>
      </c>
      <c r="BI102" s="6">
        <f t="shared" si="107"/>
        <v>84.89840038120353</v>
      </c>
      <c r="BJ102" s="6">
        <f t="shared" si="108"/>
        <v>0.25917559195694645</v>
      </c>
      <c r="BK102" s="6">
        <f t="shared" si="109"/>
        <v>914.84242402684004</v>
      </c>
      <c r="BL102" s="6">
        <f t="shared" si="110"/>
        <v>1.2958779597847324E-2</v>
      </c>
      <c r="BM102" s="6">
        <f t="shared" si="111"/>
        <v>17.000050276001524</v>
      </c>
      <c r="BN102" s="6">
        <v>1000</v>
      </c>
      <c r="BV102" s="7">
        <f t="shared" si="135"/>
        <v>97</v>
      </c>
      <c r="BW102" s="6">
        <f t="shared" si="142"/>
        <v>84.301013626760636</v>
      </c>
      <c r="BX102" s="6">
        <f t="shared" si="143"/>
        <v>0.1629948687844559</v>
      </c>
      <c r="BY102" s="6">
        <f t="shared" si="112"/>
        <v>915.53599150445473</v>
      </c>
      <c r="BZ102" s="6">
        <f t="shared" si="113"/>
        <v>8.1497434392227962E-3</v>
      </c>
      <c r="CA102" s="6">
        <f t="shared" si="114"/>
        <v>17.000050276001524</v>
      </c>
      <c r="CB102" s="6">
        <v>1000</v>
      </c>
      <c r="CK102" s="7">
        <f t="shared" si="136"/>
        <v>97</v>
      </c>
      <c r="CL102" s="6">
        <f t="shared" si="115"/>
        <v>823.59435338862647</v>
      </c>
      <c r="CM102" s="6">
        <f t="shared" si="116"/>
        <v>28.283314569890251</v>
      </c>
      <c r="CN102" s="6">
        <f t="shared" si="117"/>
        <v>148.12233204148322</v>
      </c>
      <c r="CO102" s="6">
        <f t="shared" si="118"/>
        <v>1.4141657284945126</v>
      </c>
      <c r="CP102" s="6">
        <f t="shared" si="119"/>
        <v>17.000050276001524</v>
      </c>
      <c r="CQ102" s="6">
        <v>1000</v>
      </c>
      <c r="DA102" s="7">
        <f t="shared" si="137"/>
        <v>97</v>
      </c>
      <c r="DB102" s="6">
        <f t="shared" si="120"/>
        <v>827.16167150912509</v>
      </c>
      <c r="DC102" s="6">
        <f t="shared" si="121"/>
        <v>27.264639203482105</v>
      </c>
      <c r="DD102" s="6">
        <f t="shared" si="122"/>
        <v>145.57368928739265</v>
      </c>
      <c r="DE102" s="6">
        <f t="shared" si="123"/>
        <v>1.0905855681392842</v>
      </c>
      <c r="DF102" s="6">
        <f t="shared" si="124"/>
        <v>17.000050276001524</v>
      </c>
      <c r="DG102" s="6">
        <v>1000</v>
      </c>
      <c r="DO102" s="7">
        <f t="shared" si="138"/>
        <v>97</v>
      </c>
      <c r="DP102" s="6">
        <f t="shared" si="125"/>
        <v>827.16167150912509</v>
      </c>
      <c r="DQ102" s="6">
        <f t="shared" si="126"/>
        <v>27.264639203482105</v>
      </c>
      <c r="DR102" s="6">
        <f t="shared" si="127"/>
        <v>145.57368928739265</v>
      </c>
      <c r="DS102" s="6">
        <f t="shared" si="128"/>
        <v>1.0905855681392842</v>
      </c>
      <c r="DT102" s="6">
        <f t="shared" si="129"/>
        <v>17.000050276001524</v>
      </c>
      <c r="DU102" s="6">
        <v>1000</v>
      </c>
    </row>
    <row r="103" spans="1:125">
      <c r="A103" s="7">
        <f t="shared" si="130"/>
        <v>98</v>
      </c>
      <c r="B103" s="6">
        <f t="shared" si="87"/>
        <v>32.05202409628788</v>
      </c>
      <c r="C103" s="6">
        <f t="shared" si="88"/>
        <v>2.2809128591759653E-2</v>
      </c>
      <c r="D103" s="6">
        <f t="shared" si="89"/>
        <v>967.92516677512015</v>
      </c>
      <c r="E103" s="6">
        <f t="shared" si="90"/>
        <v>1.1404564295879828E-3</v>
      </c>
      <c r="F103" s="6">
        <f t="shared" si="91"/>
        <v>17.340051281521554</v>
      </c>
      <c r="G103" s="6">
        <f t="shared" si="92"/>
        <v>15.054051281521554</v>
      </c>
      <c r="H103" s="6">
        <f t="shared" si="139"/>
        <v>7.4676000000000009</v>
      </c>
      <c r="I103" s="6">
        <f t="shared" si="93"/>
        <v>5.1816000000000013</v>
      </c>
      <c r="J103" s="6">
        <v>1000</v>
      </c>
      <c r="Q103" s="7">
        <f t="shared" si="131"/>
        <v>98</v>
      </c>
      <c r="R103" s="6">
        <f t="shared" si="94"/>
        <v>346.04776515189309</v>
      </c>
      <c r="S103" s="6">
        <f t="shared" si="95"/>
        <v>23.985892600902467</v>
      </c>
      <c r="T103" s="6">
        <f t="shared" si="96"/>
        <v>629.96634224720424</v>
      </c>
      <c r="U103" s="6">
        <f t="shared" si="97"/>
        <v>1.1992946300451235</v>
      </c>
      <c r="V103" s="6">
        <f t="shared" si="98"/>
        <v>17.340051281521554</v>
      </c>
      <c r="W103" s="6">
        <v>1000</v>
      </c>
      <c r="AF103" s="7">
        <f t="shared" si="132"/>
        <v>98</v>
      </c>
      <c r="AG103" s="6">
        <f t="shared" si="140"/>
        <v>315.43363124017799</v>
      </c>
      <c r="AH103" s="6">
        <f t="shared" si="141"/>
        <v>5.6272511015362854</v>
      </c>
      <c r="AI103" s="6">
        <f t="shared" si="99"/>
        <v>678.9391176582858</v>
      </c>
      <c r="AJ103" s="6">
        <f t="shared" si="100"/>
        <v>0.28136255507681429</v>
      </c>
      <c r="AK103" s="6">
        <f t="shared" si="101"/>
        <v>17.340051281521554</v>
      </c>
      <c r="AL103" s="6">
        <v>1000</v>
      </c>
      <c r="AT103" s="7">
        <f t="shared" si="133"/>
        <v>98</v>
      </c>
      <c r="AU103" s="6">
        <f t="shared" si="102"/>
        <v>80.43991544212389</v>
      </c>
      <c r="AV103" s="6">
        <f t="shared" si="103"/>
        <v>2.1130383025524679E-2</v>
      </c>
      <c r="AW103" s="6">
        <f t="shared" si="104"/>
        <v>919.53895417485046</v>
      </c>
      <c r="AX103" s="6">
        <f t="shared" si="105"/>
        <v>8.2408493799546244E-4</v>
      </c>
      <c r="AY103" s="6">
        <f t="shared" si="106"/>
        <v>17.340051281521554</v>
      </c>
      <c r="AZ103" s="6">
        <v>1000</v>
      </c>
      <c r="BH103" s="7">
        <f t="shared" si="134"/>
        <v>98</v>
      </c>
      <c r="BI103" s="6">
        <f t="shared" si="107"/>
        <v>84.889810389873958</v>
      </c>
      <c r="BJ103" s="6">
        <f t="shared" si="108"/>
        <v>0.22888924449298259</v>
      </c>
      <c r="BK103" s="6">
        <f t="shared" si="109"/>
        <v>914.88130036563359</v>
      </c>
      <c r="BL103" s="6">
        <f t="shared" si="110"/>
        <v>1.144446222464913E-2</v>
      </c>
      <c r="BM103" s="6">
        <f t="shared" si="111"/>
        <v>17.340051281521554</v>
      </c>
      <c r="BN103" s="6">
        <v>1000</v>
      </c>
      <c r="BV103" s="7">
        <f t="shared" si="135"/>
        <v>98</v>
      </c>
      <c r="BW103" s="6">
        <f t="shared" si="142"/>
        <v>84.295649415814438</v>
      </c>
      <c r="BX103" s="6">
        <f t="shared" si="143"/>
        <v>0.14390984941298501</v>
      </c>
      <c r="BY103" s="6">
        <f t="shared" si="112"/>
        <v>915.56044073477244</v>
      </c>
      <c r="BZ103" s="6">
        <f t="shared" si="113"/>
        <v>7.1954924706492509E-3</v>
      </c>
      <c r="CA103" s="6">
        <f t="shared" si="114"/>
        <v>17.340051281521554</v>
      </c>
      <c r="CB103" s="6">
        <v>1000</v>
      </c>
      <c r="CK103" s="7">
        <f t="shared" si="136"/>
        <v>98</v>
      </c>
      <c r="CL103" s="6">
        <f t="shared" si="115"/>
        <v>819.04748077190891</v>
      </c>
      <c r="CM103" s="6">
        <f t="shared" si="116"/>
        <v>28.58769000112423</v>
      </c>
      <c r="CN103" s="6">
        <f t="shared" si="117"/>
        <v>152.36482922696675</v>
      </c>
      <c r="CO103" s="6">
        <f t="shared" si="118"/>
        <v>1.4293845000562115</v>
      </c>
      <c r="CP103" s="6">
        <f t="shared" si="119"/>
        <v>17.340051281521554</v>
      </c>
      <c r="CQ103" s="6">
        <v>1000</v>
      </c>
      <c r="DA103" s="7">
        <f t="shared" si="137"/>
        <v>98</v>
      </c>
      <c r="DB103" s="6">
        <f t="shared" si="120"/>
        <v>822.80776070574052</v>
      </c>
      <c r="DC103" s="6">
        <f t="shared" si="121"/>
        <v>27.528854126344321</v>
      </c>
      <c r="DD103" s="6">
        <f t="shared" si="122"/>
        <v>149.66338516791498</v>
      </c>
      <c r="DE103" s="6">
        <f t="shared" si="123"/>
        <v>1.1011541650537728</v>
      </c>
      <c r="DF103" s="6">
        <f t="shared" si="124"/>
        <v>17.340051281521554</v>
      </c>
      <c r="DG103" s="6">
        <v>1000</v>
      </c>
      <c r="DO103" s="7">
        <f t="shared" si="138"/>
        <v>98</v>
      </c>
      <c r="DP103" s="6">
        <f t="shared" si="125"/>
        <v>822.80776070574052</v>
      </c>
      <c r="DQ103" s="6">
        <f t="shared" si="126"/>
        <v>27.528854126344321</v>
      </c>
      <c r="DR103" s="6">
        <f t="shared" si="127"/>
        <v>149.66338516791498</v>
      </c>
      <c r="DS103" s="6">
        <f t="shared" si="128"/>
        <v>1.1011541650537728</v>
      </c>
      <c r="DT103" s="6">
        <f t="shared" si="129"/>
        <v>17.340051281521554</v>
      </c>
      <c r="DU103" s="6">
        <v>1000</v>
      </c>
    </row>
    <row r="104" spans="1:125">
      <c r="A104" s="7">
        <f t="shared" si="130"/>
        <v>99</v>
      </c>
      <c r="B104" s="6">
        <f t="shared" si="87"/>
        <v>32.051658191012983</v>
      </c>
      <c r="C104" s="6">
        <f t="shared" si="88"/>
        <v>1.9753664577889806E-2</v>
      </c>
      <c r="D104" s="6">
        <f t="shared" si="89"/>
        <v>967.92858814440888</v>
      </c>
      <c r="E104" s="6">
        <f t="shared" si="90"/>
        <v>9.8768322889449043E-4</v>
      </c>
      <c r="F104" s="6">
        <f t="shared" si="91"/>
        <v>17.686852307151984</v>
      </c>
      <c r="G104" s="6">
        <f t="shared" si="92"/>
        <v>15.400852307151984</v>
      </c>
      <c r="H104" s="6">
        <f t="shared" si="139"/>
        <v>7.5184000000000006</v>
      </c>
      <c r="I104" s="6">
        <f t="shared" si="93"/>
        <v>5.2324000000000002</v>
      </c>
      <c r="J104" s="6">
        <v>1000</v>
      </c>
      <c r="Q104" s="7">
        <f t="shared" si="131"/>
        <v>99</v>
      </c>
      <c r="R104" s="6">
        <f t="shared" si="94"/>
        <v>343.97062187618849</v>
      </c>
      <c r="S104" s="6">
        <f t="shared" si="95"/>
        <v>22.465151986471707</v>
      </c>
      <c r="T104" s="6">
        <f t="shared" si="96"/>
        <v>633.56422613733957</v>
      </c>
      <c r="U104" s="6">
        <f t="shared" si="97"/>
        <v>1.1232575993235854</v>
      </c>
      <c r="V104" s="6">
        <f t="shared" si="98"/>
        <v>17.686852307151984</v>
      </c>
      <c r="W104" s="6">
        <v>1000</v>
      </c>
      <c r="AF104" s="7">
        <f t="shared" si="132"/>
        <v>99</v>
      </c>
      <c r="AG104" s="6">
        <f t="shared" si="140"/>
        <v>314.98943097770103</v>
      </c>
      <c r="AH104" s="6">
        <f t="shared" si="141"/>
        <v>5.2273636987827903</v>
      </c>
      <c r="AI104" s="6">
        <f t="shared" si="99"/>
        <v>679.7832053235162</v>
      </c>
      <c r="AJ104" s="6">
        <f t="shared" si="100"/>
        <v>0.26136818493913955</v>
      </c>
      <c r="AK104" s="6">
        <f t="shared" si="101"/>
        <v>17.686852307151984</v>
      </c>
      <c r="AL104" s="6">
        <v>1000</v>
      </c>
      <c r="AT104" s="7">
        <f t="shared" si="133"/>
        <v>99</v>
      </c>
      <c r="AU104" s="6">
        <f t="shared" si="102"/>
        <v>80.439576555362791</v>
      </c>
      <c r="AV104" s="6">
        <f t="shared" si="103"/>
        <v>1.8299712332790111E-2</v>
      </c>
      <c r="AW104" s="6">
        <f t="shared" si="104"/>
        <v>919.54212373230428</v>
      </c>
      <c r="AX104" s="6">
        <f t="shared" si="105"/>
        <v>7.1368878097881436E-4</v>
      </c>
      <c r="AY104" s="6">
        <f t="shared" si="106"/>
        <v>17.686852307151984</v>
      </c>
      <c r="AZ104" s="6">
        <v>1000</v>
      </c>
      <c r="BH104" s="7">
        <f t="shared" si="134"/>
        <v>99</v>
      </c>
      <c r="BI104" s="6">
        <f t="shared" si="107"/>
        <v>84.88222496226588</v>
      </c>
      <c r="BJ104" s="6">
        <f t="shared" si="108"/>
        <v>0.20214128542710669</v>
      </c>
      <c r="BK104" s="6">
        <f t="shared" si="109"/>
        <v>914.91563375230749</v>
      </c>
      <c r="BL104" s="6">
        <f t="shared" si="110"/>
        <v>1.0107064271355335E-2</v>
      </c>
      <c r="BM104" s="6">
        <f t="shared" si="111"/>
        <v>17.686852307151984</v>
      </c>
      <c r="BN104" s="6">
        <v>1000</v>
      </c>
      <c r="BV104" s="7">
        <f t="shared" si="135"/>
        <v>99</v>
      </c>
      <c r="BW104" s="6">
        <f t="shared" si="142"/>
        <v>84.290913600055376</v>
      </c>
      <c r="BX104" s="6">
        <f t="shared" si="143"/>
        <v>0.1270591877601002</v>
      </c>
      <c r="BY104" s="6">
        <f t="shared" si="112"/>
        <v>915.58202721218436</v>
      </c>
      <c r="BZ104" s="6">
        <f t="shared" si="113"/>
        <v>6.3529593880050101E-3</v>
      </c>
      <c r="CA104" s="6">
        <f t="shared" si="114"/>
        <v>17.686852307151984</v>
      </c>
      <c r="CB104" s="6">
        <v>1000</v>
      </c>
      <c r="CK104" s="7">
        <f t="shared" si="136"/>
        <v>99</v>
      </c>
      <c r="CL104" s="6">
        <f t="shared" si="115"/>
        <v>814.47704862183957</v>
      </c>
      <c r="CM104" s="6">
        <f t="shared" si="116"/>
        <v>28.869968651024941</v>
      </c>
      <c r="CN104" s="6">
        <f t="shared" si="117"/>
        <v>156.6529827271354</v>
      </c>
      <c r="CO104" s="6">
        <f t="shared" si="118"/>
        <v>1.4434984325512472</v>
      </c>
      <c r="CP104" s="6">
        <f t="shared" si="119"/>
        <v>17.686852307151984</v>
      </c>
      <c r="CQ104" s="6">
        <v>1000</v>
      </c>
      <c r="DA104" s="7">
        <f t="shared" si="137"/>
        <v>99</v>
      </c>
      <c r="DB104" s="6">
        <f t="shared" si="120"/>
        <v>818.43628561419769</v>
      </c>
      <c r="DC104" s="6">
        <f t="shared" si="121"/>
        <v>27.77100109893551</v>
      </c>
      <c r="DD104" s="6">
        <f t="shared" si="122"/>
        <v>153.79271328686661</v>
      </c>
      <c r="DE104" s="6">
        <f t="shared" si="123"/>
        <v>1.1108400439574204</v>
      </c>
      <c r="DF104" s="6">
        <f t="shared" si="124"/>
        <v>17.686852307151984</v>
      </c>
      <c r="DG104" s="6">
        <v>1000</v>
      </c>
      <c r="DO104" s="7">
        <f t="shared" si="138"/>
        <v>99</v>
      </c>
      <c r="DP104" s="6">
        <f t="shared" si="125"/>
        <v>818.43628561419769</v>
      </c>
      <c r="DQ104" s="6">
        <f t="shared" si="126"/>
        <v>27.77100109893551</v>
      </c>
      <c r="DR104" s="6">
        <f t="shared" si="127"/>
        <v>153.79271328686661</v>
      </c>
      <c r="DS104" s="6">
        <f t="shared" si="128"/>
        <v>1.1108400439574204</v>
      </c>
      <c r="DT104" s="6">
        <f t="shared" si="129"/>
        <v>17.686852307151984</v>
      </c>
      <c r="DU104" s="6">
        <v>1000</v>
      </c>
    </row>
    <row r="105" spans="1:125">
      <c r="A105" s="7">
        <f t="shared" si="130"/>
        <v>100</v>
      </c>
      <c r="B105" s="6">
        <f t="shared" si="87"/>
        <v>32.051341305274711</v>
      </c>
      <c r="C105" s="6">
        <f t="shared" si="88"/>
        <v>1.7107500629479834E-2</v>
      </c>
      <c r="D105" s="6">
        <f t="shared" si="89"/>
        <v>967.9315511940955</v>
      </c>
      <c r="E105" s="6">
        <f t="shared" si="90"/>
        <v>8.5537503147399172E-4</v>
      </c>
      <c r="F105" s="6">
        <f t="shared" si="91"/>
        <v>18.040589353295022</v>
      </c>
      <c r="G105" s="6">
        <f t="shared" si="92"/>
        <v>15.754589353295023</v>
      </c>
      <c r="H105" s="6">
        <f t="shared" si="139"/>
        <v>7.5692000000000004</v>
      </c>
      <c r="I105" s="6">
        <f t="shared" si="93"/>
        <v>5.2832000000000008</v>
      </c>
      <c r="J105" s="6">
        <v>1000</v>
      </c>
      <c r="Q105" s="7">
        <f t="shared" si="131"/>
        <v>100</v>
      </c>
      <c r="R105" s="6">
        <f t="shared" si="94"/>
        <v>342.03685002950937</v>
      </c>
      <c r="S105" s="6">
        <f t="shared" si="95"/>
        <v>21.029151035180071</v>
      </c>
      <c r="T105" s="6">
        <f t="shared" si="96"/>
        <v>636.93399893531034</v>
      </c>
      <c r="U105" s="6">
        <f t="shared" si="97"/>
        <v>1.0514575517590037</v>
      </c>
      <c r="V105" s="6">
        <f t="shared" si="98"/>
        <v>18.040589353295022</v>
      </c>
      <c r="W105" s="6">
        <v>1000</v>
      </c>
      <c r="AF105" s="7">
        <f t="shared" si="132"/>
        <v>100</v>
      </c>
      <c r="AG105" s="6">
        <f t="shared" si="140"/>
        <v>314.57737784532037</v>
      </c>
      <c r="AH105" s="6">
        <f t="shared" si="141"/>
        <v>4.8553122763460221</v>
      </c>
      <c r="AI105" s="6">
        <f t="shared" si="99"/>
        <v>680.56730987833362</v>
      </c>
      <c r="AJ105" s="6">
        <f t="shared" si="100"/>
        <v>0.24276561381730111</v>
      </c>
      <c r="AK105" s="6">
        <f t="shared" si="101"/>
        <v>18.040589353295022</v>
      </c>
      <c r="AL105" s="6">
        <v>1000</v>
      </c>
      <c r="AT105" s="7">
        <f t="shared" si="133"/>
        <v>100</v>
      </c>
      <c r="AU105" s="6">
        <f t="shared" si="102"/>
        <v>80.439283069854625</v>
      </c>
      <c r="AV105" s="6">
        <f t="shared" si="103"/>
        <v>1.5848240991035493E-2</v>
      </c>
      <c r="AW105" s="6">
        <f t="shared" si="104"/>
        <v>919.54486868915421</v>
      </c>
      <c r="AX105" s="6">
        <f t="shared" si="105"/>
        <v>6.1808139865038422E-4</v>
      </c>
      <c r="AY105" s="6">
        <f t="shared" si="106"/>
        <v>18.040589353295022</v>
      </c>
      <c r="AZ105" s="6">
        <v>1000</v>
      </c>
      <c r="BH105" s="7">
        <f t="shared" si="134"/>
        <v>100</v>
      </c>
      <c r="BI105" s="6">
        <f t="shared" si="107"/>
        <v>84.875526565063808</v>
      </c>
      <c r="BJ105" s="6">
        <f t="shared" si="108"/>
        <v>0.178518489815119</v>
      </c>
      <c r="BK105" s="6">
        <f t="shared" si="109"/>
        <v>914.94595494512157</v>
      </c>
      <c r="BL105" s="6">
        <f t="shared" si="110"/>
        <v>8.9259244907559498E-3</v>
      </c>
      <c r="BM105" s="6">
        <f t="shared" si="111"/>
        <v>18.040589353295022</v>
      </c>
      <c r="BN105" s="6">
        <v>1000</v>
      </c>
      <c r="BV105" s="7">
        <f t="shared" si="135"/>
        <v>100</v>
      </c>
      <c r="BW105" s="6">
        <f t="shared" si="142"/>
        <v>84.286732544342811</v>
      </c>
      <c r="BX105" s="6">
        <f t="shared" si="143"/>
        <v>0.11218136530865386</v>
      </c>
      <c r="BY105" s="6">
        <f t="shared" si="112"/>
        <v>915.60108609034842</v>
      </c>
      <c r="BZ105" s="6">
        <f t="shared" si="113"/>
        <v>5.6090682654326932E-3</v>
      </c>
      <c r="CA105" s="6">
        <f t="shared" si="114"/>
        <v>18.040589353295022</v>
      </c>
      <c r="CB105" s="6">
        <v>1000</v>
      </c>
      <c r="CK105" s="7">
        <f t="shared" si="136"/>
        <v>100</v>
      </c>
      <c r="CL105" s="6">
        <f t="shared" si="115"/>
        <v>809.88724307846132</v>
      </c>
      <c r="CM105" s="6">
        <f t="shared" si="116"/>
        <v>29.129278896749483</v>
      </c>
      <c r="CN105" s="6">
        <f t="shared" si="117"/>
        <v>160.98347802478912</v>
      </c>
      <c r="CO105" s="6">
        <f t="shared" si="118"/>
        <v>1.4564639448374743</v>
      </c>
      <c r="CP105" s="6">
        <f t="shared" si="119"/>
        <v>18.040589353295022</v>
      </c>
      <c r="CQ105" s="6">
        <v>1000</v>
      </c>
      <c r="DA105" s="7">
        <f t="shared" si="137"/>
        <v>100</v>
      </c>
      <c r="DB105" s="6">
        <f t="shared" si="120"/>
        <v>814.05130377880312</v>
      </c>
      <c r="DC105" s="6">
        <f t="shared" si="121"/>
        <v>27.9903327694898</v>
      </c>
      <c r="DD105" s="6">
        <f t="shared" si="122"/>
        <v>157.95836345170693</v>
      </c>
      <c r="DE105" s="6">
        <f t="shared" si="123"/>
        <v>1.119613310779592</v>
      </c>
      <c r="DF105" s="6">
        <f t="shared" si="124"/>
        <v>18.040589353295022</v>
      </c>
      <c r="DG105" s="6">
        <v>1000</v>
      </c>
      <c r="DO105" s="7">
        <f t="shared" si="138"/>
        <v>100</v>
      </c>
      <c r="DP105" s="6">
        <f t="shared" si="125"/>
        <v>814.05130377880312</v>
      </c>
      <c r="DQ105" s="6">
        <f t="shared" si="126"/>
        <v>27.9903327694898</v>
      </c>
      <c r="DR105" s="6">
        <f t="shared" si="127"/>
        <v>157.95836345170693</v>
      </c>
      <c r="DS105" s="6">
        <f t="shared" si="128"/>
        <v>1.119613310779592</v>
      </c>
      <c r="DT105" s="6">
        <f t="shared" si="129"/>
        <v>18.040589353295022</v>
      </c>
      <c r="DU105" s="6">
        <v>1000</v>
      </c>
    </row>
    <row r="106" spans="1:125">
      <c r="A106" s="7"/>
      <c r="C106" s="6"/>
      <c r="D106" s="6"/>
      <c r="E106" s="6"/>
      <c r="J106" s="6"/>
      <c r="Q106" s="7"/>
      <c r="S106" s="6"/>
      <c r="T106" s="6"/>
      <c r="U106" s="6"/>
      <c r="W106" s="6"/>
      <c r="AF106" s="7"/>
      <c r="AH106" s="6"/>
      <c r="AI106" s="6"/>
      <c r="AJ106" s="6"/>
      <c r="AL106" s="6"/>
      <c r="AT106" s="7"/>
      <c r="AV106" s="6"/>
      <c r="AW106" s="6"/>
      <c r="AX106" s="6"/>
      <c r="AZ106" s="6"/>
      <c r="BH106" s="7"/>
      <c r="BJ106" s="6"/>
      <c r="BK106" s="6"/>
      <c r="BL106" s="6"/>
      <c r="BN106" s="6"/>
      <c r="BV106" s="7"/>
      <c r="BX106" s="6"/>
      <c r="BY106" s="6"/>
      <c r="BZ106" s="6"/>
      <c r="CB106" s="6"/>
      <c r="CK106" s="7"/>
      <c r="CM106" s="6"/>
      <c r="CN106" s="6"/>
      <c r="CO106" s="6"/>
      <c r="CQ106" s="6"/>
      <c r="DA106" s="7"/>
      <c r="DC106" s="6"/>
      <c r="DD106" s="6"/>
      <c r="DE106" s="6"/>
      <c r="DG106" s="6"/>
      <c r="DO106" s="7"/>
      <c r="DQ106" s="6"/>
      <c r="DR106" s="6"/>
      <c r="DS106" s="6"/>
      <c r="DU106" s="6"/>
    </row>
    <row r="107" spans="1:125">
      <c r="A107" s="7"/>
      <c r="C107" s="6"/>
      <c r="D107" s="6"/>
      <c r="E107" s="6"/>
      <c r="J107" s="6"/>
      <c r="Q107" s="7"/>
      <c r="S107" s="6"/>
      <c r="T107" s="6"/>
      <c r="U107" s="6"/>
      <c r="W107" s="6"/>
      <c r="AF107" s="7"/>
      <c r="AH107" s="6"/>
      <c r="AI107" s="6"/>
      <c r="AJ107" s="6"/>
      <c r="AL107" s="6"/>
      <c r="AT107" s="7"/>
      <c r="AV107" s="6"/>
      <c r="AW107" s="6"/>
      <c r="AX107" s="6"/>
      <c r="AZ107" s="6"/>
      <c r="BH107" s="7"/>
      <c r="BJ107" s="6"/>
      <c r="BK107" s="6"/>
      <c r="BL107" s="6"/>
      <c r="BN107" s="6"/>
      <c r="BV107" s="7"/>
      <c r="BX107" s="6"/>
      <c r="BY107" s="6"/>
      <c r="BZ107" s="6"/>
      <c r="CB107" s="6"/>
      <c r="CK107" s="7"/>
      <c r="CM107" s="6"/>
      <c r="CN107" s="6"/>
      <c r="CO107" s="6"/>
      <c r="CQ107" s="6"/>
      <c r="DA107" s="7"/>
      <c r="DC107" s="6"/>
      <c r="DD107" s="6"/>
      <c r="DE107" s="6"/>
      <c r="DG107" s="6"/>
      <c r="DO107" s="7"/>
      <c r="DQ107" s="6"/>
      <c r="DR107" s="6"/>
      <c r="DS107" s="6"/>
      <c r="DU107" s="6"/>
    </row>
    <row r="108" spans="1:125">
      <c r="A108" s="7"/>
      <c r="C108" s="6"/>
      <c r="D108" s="6"/>
      <c r="E108" s="6"/>
      <c r="J108" s="6"/>
      <c r="Q108" s="7"/>
      <c r="S108" s="6"/>
      <c r="T108" s="6"/>
      <c r="U108" s="6"/>
      <c r="W108" s="6"/>
      <c r="AF108" s="7"/>
      <c r="AH108" s="6"/>
      <c r="AI108" s="6"/>
      <c r="AJ108" s="6"/>
      <c r="AL108" s="6"/>
      <c r="AT108" s="7"/>
      <c r="AV108" s="6"/>
      <c r="AW108" s="6"/>
      <c r="AX108" s="6"/>
      <c r="AZ108" s="6"/>
      <c r="BH108" s="7"/>
      <c r="BJ108" s="6"/>
      <c r="BK108" s="6"/>
      <c r="BL108" s="6"/>
      <c r="BN108" s="6"/>
      <c r="BV108" s="7"/>
      <c r="BX108" s="6"/>
      <c r="BY108" s="6"/>
      <c r="BZ108" s="6"/>
      <c r="CB108" s="6"/>
      <c r="CK108" s="7"/>
      <c r="CM108" s="6"/>
      <c r="CN108" s="6"/>
      <c r="CO108" s="6"/>
      <c r="CQ108" s="6"/>
      <c r="DA108" s="7"/>
      <c r="DC108" s="6"/>
      <c r="DD108" s="6"/>
      <c r="DE108" s="6"/>
      <c r="DG108" s="6"/>
      <c r="DO108" s="7"/>
      <c r="DQ108" s="6"/>
      <c r="DR108" s="6"/>
      <c r="DS108" s="6"/>
      <c r="DU108" s="6"/>
    </row>
    <row r="109" spans="1:125">
      <c r="A109" s="7"/>
      <c r="C109" s="6"/>
      <c r="D109" s="6"/>
      <c r="E109" s="6"/>
      <c r="J109" s="6"/>
      <c r="Q109" s="7"/>
      <c r="S109" s="6"/>
      <c r="T109" s="6"/>
      <c r="U109" s="6"/>
      <c r="W109" s="6"/>
      <c r="AF109" s="7"/>
      <c r="AH109" s="6"/>
      <c r="AI109" s="6"/>
      <c r="AJ109" s="6"/>
      <c r="AL109" s="6"/>
      <c r="AT109" s="7"/>
      <c r="AV109" s="6"/>
      <c r="AW109" s="6"/>
      <c r="AX109" s="6"/>
      <c r="AZ109" s="6"/>
      <c r="BH109" s="7"/>
      <c r="BJ109" s="6"/>
      <c r="BK109" s="6"/>
      <c r="BL109" s="6"/>
      <c r="BN109" s="6"/>
      <c r="BV109" s="7"/>
      <c r="BX109" s="6"/>
      <c r="BY109" s="6"/>
      <c r="BZ109" s="6"/>
      <c r="CB109" s="6"/>
      <c r="CK109" s="7"/>
      <c r="CM109" s="6"/>
      <c r="CN109" s="6"/>
      <c r="CO109" s="6"/>
      <c r="CQ109" s="6"/>
      <c r="DA109" s="7"/>
      <c r="DC109" s="6"/>
      <c r="DD109" s="6"/>
      <c r="DE109" s="6"/>
      <c r="DG109" s="6"/>
      <c r="DO109" s="7"/>
      <c r="DQ109" s="6"/>
      <c r="DR109" s="6"/>
      <c r="DS109" s="6"/>
      <c r="DU109" s="6"/>
    </row>
    <row r="110" spans="1:125">
      <c r="A110" s="7"/>
      <c r="C110" s="6"/>
      <c r="D110" s="6"/>
      <c r="E110" s="6"/>
      <c r="J110" s="6"/>
      <c r="Q110" s="7"/>
      <c r="S110" s="6"/>
      <c r="T110" s="6"/>
      <c r="U110" s="6"/>
      <c r="W110" s="6"/>
      <c r="AF110" s="7"/>
      <c r="AH110" s="6"/>
      <c r="AI110" s="6"/>
      <c r="AJ110" s="6"/>
      <c r="AL110" s="6"/>
      <c r="AT110" s="7"/>
      <c r="AV110" s="6"/>
      <c r="AW110" s="6"/>
      <c r="AX110" s="6"/>
      <c r="AZ110" s="6"/>
      <c r="BH110" s="7"/>
      <c r="BJ110" s="6"/>
      <c r="BK110" s="6"/>
      <c r="BL110" s="6"/>
      <c r="BN110" s="6"/>
      <c r="BV110" s="7"/>
      <c r="BX110" s="6"/>
      <c r="BY110" s="6"/>
      <c r="BZ110" s="6"/>
      <c r="CB110" s="6"/>
      <c r="CK110" s="7"/>
      <c r="CM110" s="6"/>
      <c r="CN110" s="6"/>
      <c r="CO110" s="6"/>
      <c r="CQ110" s="6"/>
      <c r="DA110" s="7"/>
      <c r="DC110" s="6"/>
      <c r="DD110" s="6"/>
      <c r="DE110" s="6"/>
      <c r="DG110" s="6"/>
      <c r="DO110" s="7"/>
      <c r="DQ110" s="6"/>
      <c r="DR110" s="6"/>
      <c r="DS110" s="6"/>
      <c r="DU110" s="6"/>
    </row>
  </sheetData>
  <mergeCells count="7">
    <mergeCell ref="CK1:CV1"/>
    <mergeCell ref="A1:N1"/>
    <mergeCell ref="Q1:AA1"/>
    <mergeCell ref="AF1:AQ1"/>
    <mergeCell ref="AT1:BE1"/>
    <mergeCell ref="BH1:BS1"/>
    <mergeCell ref="BV1:CG1"/>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748F-5C9A-4F4B-892B-F1BE86DEF550}">
  <dimension ref="A1:L110"/>
  <sheetViews>
    <sheetView tabSelected="1" zoomScale="91" zoomScaleNormal="91" workbookViewId="0">
      <pane ySplit="2" topLeftCell="A3" activePane="bottomLeft" state="frozen"/>
      <selection pane="bottomLeft" activeCell="U24" sqref="U24"/>
    </sheetView>
  </sheetViews>
  <sheetFormatPr baseColWidth="10" defaultColWidth="11" defaultRowHeight="16"/>
  <cols>
    <col min="1" max="1" width="7.6640625" style="5" customWidth="1"/>
    <col min="2" max="2" width="9" style="6" customWidth="1"/>
    <col min="3" max="4" width="7.5" style="5" customWidth="1"/>
    <col min="5" max="5" width="6" style="5" customWidth="1"/>
    <col min="6" max="6" width="6" customWidth="1"/>
    <col min="7" max="7" width="8" style="7" customWidth="1"/>
    <col min="8" max="8" width="2.5" customWidth="1"/>
    <col min="9" max="9" width="59.6640625" customWidth="1"/>
    <col min="10" max="10" width="7.6640625" customWidth="1"/>
    <col min="11" max="11" width="91.33203125" customWidth="1"/>
    <col min="12" max="12" width="116" style="14" customWidth="1"/>
  </cols>
  <sheetData>
    <row r="1" spans="1:12" s="29" customFormat="1" ht="39">
      <c r="A1" s="73" t="s">
        <v>124</v>
      </c>
      <c r="B1" s="73"/>
      <c r="C1" s="73"/>
      <c r="D1" s="73"/>
      <c r="E1" s="73"/>
      <c r="F1" s="73"/>
      <c r="G1" s="73"/>
      <c r="H1" s="73"/>
      <c r="I1" s="73"/>
      <c r="J1" s="73"/>
      <c r="K1" s="73"/>
      <c r="L1" s="15"/>
    </row>
    <row r="2" spans="1:12">
      <c r="A2" s="3" t="s">
        <v>35</v>
      </c>
      <c r="J2" s="3"/>
      <c r="K2" s="3" t="s">
        <v>48</v>
      </c>
      <c r="L2" s="13" t="s">
        <v>37</v>
      </c>
    </row>
    <row r="3" spans="1:12" ht="138" customHeight="1">
      <c r="A3" s="9" t="s">
        <v>21</v>
      </c>
      <c r="B3" s="9" t="s">
        <v>22</v>
      </c>
      <c r="C3" s="10" t="s">
        <v>23</v>
      </c>
      <c r="D3" s="10" t="s">
        <v>24</v>
      </c>
      <c r="E3" s="10" t="s">
        <v>153</v>
      </c>
      <c r="F3" s="10" t="s">
        <v>154</v>
      </c>
      <c r="G3" s="67" t="s">
        <v>28</v>
      </c>
      <c r="K3" s="2"/>
    </row>
    <row r="4" spans="1:12">
      <c r="A4" s="9"/>
      <c r="B4" s="9"/>
      <c r="C4" s="10"/>
      <c r="D4" s="10"/>
      <c r="E4" s="10"/>
      <c r="F4" s="10"/>
      <c r="G4" s="67"/>
      <c r="I4" s="3" t="s">
        <v>31</v>
      </c>
    </row>
    <row r="5" spans="1:12">
      <c r="A5" s="3" t="s">
        <v>12</v>
      </c>
      <c r="B5" s="4" t="s">
        <v>13</v>
      </c>
      <c r="C5" s="3" t="s">
        <v>14</v>
      </c>
      <c r="D5" s="3" t="s">
        <v>15</v>
      </c>
      <c r="E5" s="3" t="s">
        <v>156</v>
      </c>
      <c r="F5" s="3" t="s">
        <v>155</v>
      </c>
      <c r="G5" s="68" t="s">
        <v>11</v>
      </c>
      <c r="I5" t="s">
        <v>50</v>
      </c>
      <c r="J5">
        <v>999</v>
      </c>
    </row>
    <row r="6" spans="1:12">
      <c r="A6" s="7">
        <v>1</v>
      </c>
      <c r="B6" s="6">
        <v>999</v>
      </c>
      <c r="C6" s="6">
        <v>1</v>
      </c>
      <c r="D6" s="6">
        <v>0</v>
      </c>
      <c r="E6" s="6">
        <f t="shared" ref="E6:E37" si="0">C6*J$31</f>
        <v>1.32E-2</v>
      </c>
      <c r="F6" s="6">
        <f t="shared" ref="F6:F37" si="1">J$32</f>
        <v>0.25</v>
      </c>
      <c r="G6" s="7">
        <f>J10</f>
        <v>1000</v>
      </c>
      <c r="I6" t="s">
        <v>123</v>
      </c>
      <c r="J6">
        <v>1</v>
      </c>
      <c r="K6" s="38"/>
    </row>
    <row r="7" spans="1:12">
      <c r="A7" s="7">
        <f t="shared" ref="A7:A38" si="2">A6+1</f>
        <v>2</v>
      </c>
      <c r="B7" s="6">
        <f>B6-((B6/J$5)*(J$8*C6))</f>
        <v>998.63040000000001</v>
      </c>
      <c r="C7" s="6">
        <f>C6+(B6/J$5)*(J$8*C6)-(C6*J$9)</f>
        <v>1.2156</v>
      </c>
      <c r="D7" s="6">
        <f t="shared" ref="D7:D38" si="3">D6+(C6*J$9)</f>
        <v>0.154</v>
      </c>
      <c r="E7" s="6">
        <f t="shared" si="0"/>
        <v>1.6045920000000002E-2</v>
      </c>
      <c r="F7" s="6">
        <f t="shared" si="1"/>
        <v>0.25</v>
      </c>
      <c r="G7" s="7">
        <v>1000</v>
      </c>
      <c r="I7" t="s">
        <v>122</v>
      </c>
      <c r="J7">
        <f>J26</f>
        <v>2.4</v>
      </c>
      <c r="K7" t="s">
        <v>121</v>
      </c>
    </row>
    <row r="8" spans="1:12">
      <c r="A8" s="7">
        <f t="shared" si="2"/>
        <v>3</v>
      </c>
      <c r="B8" s="6">
        <f t="shared" ref="B8:B38" si="4">B7-((B7/J$5)*(J$8*C7))</f>
        <v>998.1812804622391</v>
      </c>
      <c r="C8" s="6">
        <f t="shared" ref="C8:C38" si="5">C7+(B7/J$5)*(J$8*C7)-(C7*J$9)</f>
        <v>1.4775171377608647</v>
      </c>
      <c r="D8" s="6">
        <f t="shared" si="3"/>
        <v>0.34120240000000002</v>
      </c>
      <c r="E8" s="6">
        <f t="shared" si="0"/>
        <v>1.9503226218443415E-2</v>
      </c>
      <c r="F8" s="6">
        <f t="shared" si="1"/>
        <v>0.25</v>
      </c>
      <c r="G8" s="7">
        <v>1000</v>
      </c>
      <c r="I8" t="s">
        <v>151</v>
      </c>
      <c r="J8">
        <f>J7*J9</f>
        <v>0.36959999999999998</v>
      </c>
      <c r="K8" t="s">
        <v>119</v>
      </c>
    </row>
    <row r="9" spans="1:12" ht="15" customHeight="1">
      <c r="A9" s="7">
        <f t="shared" si="2"/>
        <v>4</v>
      </c>
      <c r="B9" s="6">
        <f t="shared" si="4"/>
        <v>997.63563767049095</v>
      </c>
      <c r="C9" s="6">
        <f t="shared" si="5"/>
        <v>1.7956222902938155</v>
      </c>
      <c r="D9" s="6">
        <f t="shared" si="3"/>
        <v>0.56874003921517313</v>
      </c>
      <c r="E9" s="6">
        <f t="shared" si="0"/>
        <v>2.3702214231878363E-2</v>
      </c>
      <c r="F9" s="6">
        <f t="shared" si="1"/>
        <v>0.25</v>
      </c>
      <c r="G9" s="7">
        <v>1000</v>
      </c>
      <c r="I9" t="s">
        <v>152</v>
      </c>
      <c r="J9">
        <v>0.154</v>
      </c>
      <c r="K9" s="37" t="s">
        <v>117</v>
      </c>
    </row>
    <row r="10" spans="1:12">
      <c r="A10" s="7">
        <f t="shared" si="2"/>
        <v>5</v>
      </c>
      <c r="B10" s="6">
        <f t="shared" si="4"/>
        <v>996.97288205381039</v>
      </c>
      <c r="C10" s="6">
        <f t="shared" si="5"/>
        <v>2.1818520742690799</v>
      </c>
      <c r="D10" s="6">
        <f t="shared" si="3"/>
        <v>0.84526587192042069</v>
      </c>
      <c r="E10" s="6">
        <f t="shared" si="0"/>
        <v>2.8800447380351854E-2</v>
      </c>
      <c r="F10" s="6">
        <f t="shared" si="1"/>
        <v>0.25</v>
      </c>
      <c r="G10" s="7">
        <v>1000</v>
      </c>
      <c r="I10" t="s">
        <v>150</v>
      </c>
      <c r="J10">
        <v>1000</v>
      </c>
      <c r="K10" t="s">
        <v>116</v>
      </c>
    </row>
    <row r="11" spans="1:12">
      <c r="A11" s="7">
        <f t="shared" si="2"/>
        <v>6</v>
      </c>
      <c r="B11" s="6">
        <f t="shared" si="4"/>
        <v>996.16810585679502</v>
      </c>
      <c r="C11" s="6">
        <f t="shared" si="5"/>
        <v>2.650623051847055</v>
      </c>
      <c r="D11" s="6">
        <f t="shared" si="3"/>
        <v>1.181271091357859</v>
      </c>
      <c r="E11" s="6">
        <f t="shared" si="0"/>
        <v>3.4988224284381128E-2</v>
      </c>
      <c r="F11" s="6">
        <f t="shared" si="1"/>
        <v>0.25</v>
      </c>
      <c r="G11" s="7">
        <v>1000</v>
      </c>
      <c r="I11" t="s">
        <v>8</v>
      </c>
      <c r="J11">
        <v>1</v>
      </c>
      <c r="K11" t="s">
        <v>116</v>
      </c>
    </row>
    <row r="12" spans="1:12" ht="17">
      <c r="A12" s="7">
        <f t="shared" si="2"/>
        <v>7</v>
      </c>
      <c r="B12" s="6">
        <f t="shared" si="4"/>
        <v>995.19121267646005</v>
      </c>
      <c r="C12" s="6">
        <f t="shared" si="5"/>
        <v>3.2193202821975544</v>
      </c>
      <c r="D12" s="6">
        <f t="shared" si="3"/>
        <v>1.5894670413423055</v>
      </c>
      <c r="E12" s="6">
        <f t="shared" si="0"/>
        <v>4.2495027725007718E-2</v>
      </c>
      <c r="F12" s="6">
        <f t="shared" si="1"/>
        <v>0.25</v>
      </c>
      <c r="G12" s="7">
        <v>1000</v>
      </c>
      <c r="I12" t="s">
        <v>9</v>
      </c>
      <c r="K12" s="2" t="s">
        <v>58</v>
      </c>
    </row>
    <row r="13" spans="1:12">
      <c r="A13" s="7">
        <f t="shared" si="2"/>
        <v>8</v>
      </c>
      <c r="B13" s="6">
        <f t="shared" si="4"/>
        <v>994.00588836326449</v>
      </c>
      <c r="C13" s="6">
        <f t="shared" si="5"/>
        <v>3.9088692719346931</v>
      </c>
      <c r="D13" s="6">
        <f t="shared" si="3"/>
        <v>2.0852423648007288</v>
      </c>
      <c r="E13" s="6">
        <f t="shared" si="0"/>
        <v>5.159707438953795E-2</v>
      </c>
      <c r="F13" s="6">
        <f t="shared" si="1"/>
        <v>0.25</v>
      </c>
      <c r="G13" s="7">
        <v>1000</v>
      </c>
      <c r="I13" t="s">
        <v>62</v>
      </c>
      <c r="J13">
        <v>0</v>
      </c>
    </row>
    <row r="14" spans="1:12">
      <c r="A14" s="7">
        <f t="shared" si="2"/>
        <v>9</v>
      </c>
      <c r="B14" s="6">
        <f t="shared" si="4"/>
        <v>992.56839258605282</v>
      </c>
      <c r="C14" s="6">
        <f t="shared" si="5"/>
        <v>4.7443991812684692</v>
      </c>
      <c r="D14" s="6">
        <f t="shared" si="3"/>
        <v>2.6872082326786715</v>
      </c>
      <c r="E14" s="6">
        <f t="shared" si="0"/>
        <v>6.2626069192743786E-2</v>
      </c>
      <c r="F14" s="6">
        <f t="shared" si="1"/>
        <v>0.25</v>
      </c>
      <c r="G14" s="7">
        <v>1000</v>
      </c>
      <c r="I14" s="3" t="s">
        <v>33</v>
      </c>
      <c r="J14" s="3"/>
    </row>
    <row r="15" spans="1:12">
      <c r="A15" s="7">
        <f t="shared" si="2"/>
        <v>10</v>
      </c>
      <c r="B15" s="6">
        <f t="shared" si="4"/>
        <v>990.82615195410744</v>
      </c>
      <c r="C15" s="6">
        <f t="shared" si="5"/>
        <v>5.7560023392985595</v>
      </c>
      <c r="D15" s="6">
        <f t="shared" si="3"/>
        <v>3.417845706594016</v>
      </c>
      <c r="E15" s="6">
        <f t="shared" si="0"/>
        <v>7.5979230878740991E-2</v>
      </c>
      <c r="F15" s="6">
        <f t="shared" si="1"/>
        <v>0.25</v>
      </c>
      <c r="G15" s="7">
        <v>1000</v>
      </c>
      <c r="I15" t="s">
        <v>115</v>
      </c>
    </row>
    <row r="16" spans="1:12">
      <c r="A16" s="7">
        <f t="shared" si="2"/>
        <v>11</v>
      </c>
      <c r="B16" s="6">
        <f t="shared" si="4"/>
        <v>988.71614009136431</v>
      </c>
      <c r="C16" s="6">
        <f t="shared" si="5"/>
        <v>6.9795898417897622</v>
      </c>
      <c r="D16" s="6">
        <f t="shared" si="3"/>
        <v>4.3042700668459943</v>
      </c>
      <c r="E16" s="6">
        <f t="shared" si="0"/>
        <v>9.213058591162486E-2</v>
      </c>
      <c r="F16" s="6">
        <f t="shared" si="1"/>
        <v>0.25</v>
      </c>
      <c r="G16" s="7">
        <v>1000</v>
      </c>
      <c r="I16" t="s">
        <v>114</v>
      </c>
    </row>
    <row r="17" spans="1:11">
      <c r="A17" s="7">
        <f t="shared" si="2"/>
        <v>12</v>
      </c>
      <c r="B17" s="6">
        <f t="shared" si="4"/>
        <v>986.16303906630617</v>
      </c>
      <c r="C17" s="6">
        <f t="shared" si="5"/>
        <v>8.4578340312123288</v>
      </c>
      <c r="D17" s="6">
        <f t="shared" si="3"/>
        <v>5.3791269024816177</v>
      </c>
      <c r="E17" s="6">
        <f t="shared" si="0"/>
        <v>0.11164340921200273</v>
      </c>
      <c r="F17" s="6">
        <f t="shared" si="1"/>
        <v>0.25</v>
      </c>
      <c r="G17" s="7">
        <v>1000</v>
      </c>
      <c r="I17" t="s">
        <v>113</v>
      </c>
    </row>
    <row r="18" spans="1:11">
      <c r="A18" s="7">
        <f t="shared" si="2"/>
        <v>13</v>
      </c>
      <c r="B18" s="6">
        <f t="shared" si="4"/>
        <v>983.07719231538874</v>
      </c>
      <c r="C18" s="6">
        <f t="shared" si="5"/>
        <v>10.241174341323038</v>
      </c>
      <c r="D18" s="6">
        <f t="shared" si="3"/>
        <v>6.6816333432883166</v>
      </c>
      <c r="E18" s="6">
        <f t="shared" si="0"/>
        <v>0.13518350130546411</v>
      </c>
      <c r="F18" s="6">
        <f t="shared" si="1"/>
        <v>0.25</v>
      </c>
      <c r="G18" s="7">
        <v>1000</v>
      </c>
      <c r="I18" t="s">
        <v>112</v>
      </c>
    </row>
    <row r="19" spans="1:11">
      <c r="A19" s="7">
        <f t="shared" si="2"/>
        <v>14</v>
      </c>
      <c r="B19" s="6">
        <f t="shared" si="4"/>
        <v>979.35238463420683</v>
      </c>
      <c r="C19" s="6">
        <f t="shared" si="5"/>
        <v>12.388841173941174</v>
      </c>
      <c r="D19" s="6">
        <f t="shared" si="3"/>
        <v>8.2587741918520639</v>
      </c>
      <c r="E19" s="6">
        <f t="shared" si="0"/>
        <v>0.1635327034960235</v>
      </c>
      <c r="F19" s="6">
        <f t="shared" si="1"/>
        <v>0.25</v>
      </c>
      <c r="G19" s="7">
        <v>1000</v>
      </c>
      <c r="I19" t="s">
        <v>111</v>
      </c>
    </row>
    <row r="20" spans="1:11">
      <c r="A20" s="7">
        <f t="shared" si="2"/>
        <v>15</v>
      </c>
      <c r="B20" s="6">
        <f t="shared" si="4"/>
        <v>974.86352376557193</v>
      </c>
      <c r="C20" s="6">
        <f t="shared" si="5"/>
        <v>14.969820501789128</v>
      </c>
      <c r="D20" s="6">
        <f t="shared" si="3"/>
        <v>10.166655732639004</v>
      </c>
      <c r="E20" s="6">
        <f t="shared" si="0"/>
        <v>0.19760163062361649</v>
      </c>
      <c r="F20" s="6">
        <f t="shared" si="1"/>
        <v>0.25</v>
      </c>
      <c r="G20" s="7">
        <v>1000</v>
      </c>
      <c r="I20" t="s">
        <v>110</v>
      </c>
    </row>
    <row r="21" spans="1:11">
      <c r="A21" s="7">
        <f t="shared" si="2"/>
        <v>16</v>
      </c>
      <c r="B21" s="6">
        <f t="shared" si="4"/>
        <v>969.46435518290548</v>
      </c>
      <c r="C21" s="6">
        <f t="shared" si="5"/>
        <v>18.063636727179997</v>
      </c>
      <c r="D21" s="6">
        <f t="shared" si="3"/>
        <v>12.47200808991453</v>
      </c>
      <c r="E21" s="6">
        <f t="shared" si="0"/>
        <v>0.23844000479877595</v>
      </c>
      <c r="F21" s="6">
        <f t="shared" si="1"/>
        <v>0.25</v>
      </c>
      <c r="G21" s="7">
        <v>1000</v>
      </c>
      <c r="I21" t="s">
        <v>109</v>
      </c>
    </row>
    <row r="22" spans="1:11">
      <c r="A22" s="7">
        <f t="shared" si="2"/>
        <v>17</v>
      </c>
      <c r="B22" s="6">
        <f t="shared" si="4"/>
        <v>962.9854218555206</v>
      </c>
      <c r="C22" s="6">
        <f t="shared" si="5"/>
        <v>21.760769998579178</v>
      </c>
      <c r="D22" s="6">
        <f t="shared" si="3"/>
        <v>15.253808145900249</v>
      </c>
      <c r="E22" s="6">
        <f t="shared" si="0"/>
        <v>0.28724216398124514</v>
      </c>
      <c r="F22" s="6">
        <f t="shared" si="1"/>
        <v>0.25</v>
      </c>
      <c r="G22" s="7">
        <v>1000</v>
      </c>
      <c r="I22" t="s">
        <v>108</v>
      </c>
    </row>
    <row r="23" spans="1:11">
      <c r="A23" s="7">
        <f t="shared" si="2"/>
        <v>18</v>
      </c>
      <c r="B23" s="6">
        <f t="shared" si="4"/>
        <v>955.23258856145367</v>
      </c>
      <c r="C23" s="6">
        <f t="shared" si="5"/>
        <v>26.162444712864868</v>
      </c>
      <c r="D23" s="6">
        <f t="shared" si="3"/>
        <v>18.604966725681443</v>
      </c>
      <c r="E23" s="6">
        <f t="shared" si="0"/>
        <v>0.34534427020981628</v>
      </c>
      <c r="F23" s="6">
        <f t="shared" si="1"/>
        <v>0.25</v>
      </c>
      <c r="G23" s="7">
        <v>1000</v>
      </c>
      <c r="I23" t="s">
        <v>107</v>
      </c>
    </row>
    <row r="24" spans="1:11">
      <c r="A24" s="7">
        <f t="shared" si="2"/>
        <v>19</v>
      </c>
      <c r="B24" s="6">
        <f t="shared" si="4"/>
        <v>945.98658772765293</v>
      </c>
      <c r="C24" s="6">
        <f t="shared" si="5"/>
        <v>31.37942906088437</v>
      </c>
      <c r="D24" s="6">
        <f t="shared" si="3"/>
        <v>22.633983211462635</v>
      </c>
      <c r="E24" s="6">
        <f t="shared" si="0"/>
        <v>0.41420846360367369</v>
      </c>
      <c r="F24" s="6">
        <f t="shared" si="1"/>
        <v>0.25</v>
      </c>
      <c r="G24" s="7">
        <v>1000</v>
      </c>
      <c r="I24" t="s">
        <v>106</v>
      </c>
    </row>
    <row r="25" spans="1:11">
      <c r="A25" s="7">
        <f t="shared" si="2"/>
        <v>20</v>
      </c>
      <c r="B25" s="6">
        <f t="shared" si="4"/>
        <v>935.00420711645586</v>
      </c>
      <c r="C25" s="6">
        <f t="shared" si="5"/>
        <v>37.52937759670526</v>
      </c>
      <c r="D25" s="6">
        <f t="shared" si="3"/>
        <v>27.466415286838828</v>
      </c>
      <c r="E25" s="6">
        <f t="shared" si="0"/>
        <v>0.49538778427650942</v>
      </c>
      <c r="F25" s="6">
        <f t="shared" si="1"/>
        <v>0.25</v>
      </c>
      <c r="G25" s="7">
        <v>1000</v>
      </c>
      <c r="I25" s="3" t="s">
        <v>18</v>
      </c>
      <c r="J25" s="3" t="s">
        <v>105</v>
      </c>
    </row>
    <row r="26" spans="1:11">
      <c r="A26" s="7">
        <f t="shared" si="2"/>
        <v>21</v>
      </c>
      <c r="B26" s="6">
        <f t="shared" si="4"/>
        <v>922.02191427494051</v>
      </c>
      <c r="C26" s="6">
        <f t="shared" si="5"/>
        <v>44.732146288327961</v>
      </c>
      <c r="D26" s="6">
        <f t="shared" si="3"/>
        <v>33.24593943673144</v>
      </c>
      <c r="E26" s="6">
        <f t="shared" si="0"/>
        <v>0.5904643310059291</v>
      </c>
      <c r="F26" s="6">
        <f t="shared" si="1"/>
        <v>0.25</v>
      </c>
      <c r="G26" s="7">
        <v>1000</v>
      </c>
      <c r="I26" s="59" t="s">
        <v>104</v>
      </c>
      <c r="J26" s="59">
        <v>2.4</v>
      </c>
      <c r="K26" s="36" t="s">
        <v>103</v>
      </c>
    </row>
    <row r="27" spans="1:11">
      <c r="A27" s="7">
        <f t="shared" si="2"/>
        <v>22</v>
      </c>
      <c r="B27" s="6">
        <f t="shared" si="4"/>
        <v>906.76286574842959</v>
      </c>
      <c r="C27" s="6">
        <f t="shared" si="5"/>
        <v>53.102444286436416</v>
      </c>
      <c r="D27" s="6">
        <f t="shared" si="3"/>
        <v>40.134689965133944</v>
      </c>
      <c r="E27" s="6">
        <f t="shared" si="0"/>
        <v>0.70095226458096072</v>
      </c>
      <c r="F27" s="6">
        <f t="shared" si="1"/>
        <v>0.25</v>
      </c>
      <c r="G27" s="7">
        <v>1000</v>
      </c>
      <c r="I27" s="59" t="s">
        <v>160</v>
      </c>
      <c r="J27" s="60">
        <v>1.8720000000000001</v>
      </c>
      <c r="K27" s="36" t="s">
        <v>102</v>
      </c>
    </row>
    <row r="28" spans="1:11">
      <c r="A28" s="7">
        <f t="shared" si="2"/>
        <v>23</v>
      </c>
      <c r="B28" s="6">
        <f t="shared" si="4"/>
        <v>888.94832164716843</v>
      </c>
      <c r="C28" s="6">
        <f t="shared" si="5"/>
        <v>62.739211967586407</v>
      </c>
      <c r="D28" s="6">
        <f t="shared" si="3"/>
        <v>48.312466385245152</v>
      </c>
      <c r="E28" s="6">
        <f t="shared" si="0"/>
        <v>0.82815759797214061</v>
      </c>
      <c r="F28" s="6">
        <f t="shared" si="1"/>
        <v>0.25</v>
      </c>
      <c r="G28" s="7">
        <v>1000</v>
      </c>
      <c r="I28" s="59" t="s">
        <v>161</v>
      </c>
      <c r="J28" s="60">
        <v>1.2</v>
      </c>
    </row>
    <row r="29" spans="1:11">
      <c r="A29" s="7">
        <f t="shared" si="2"/>
        <v>24</v>
      </c>
      <c r="B29" s="6">
        <f t="shared" si="4"/>
        <v>868.31438712289696</v>
      </c>
      <c r="C29" s="6">
        <f t="shared" si="5"/>
        <v>73.711307848849543</v>
      </c>
      <c r="D29" s="6">
        <f t="shared" si="3"/>
        <v>57.974305028253454</v>
      </c>
      <c r="E29" s="6">
        <f t="shared" si="0"/>
        <v>0.97298926360481397</v>
      </c>
      <c r="F29" s="6">
        <f t="shared" si="1"/>
        <v>0.25</v>
      </c>
      <c r="G29" s="7">
        <v>1000</v>
      </c>
      <c r="I29" s="59" t="s">
        <v>159</v>
      </c>
      <c r="J29" s="59">
        <v>0.93600000000000005</v>
      </c>
    </row>
    <row r="30" spans="1:11" ht="17" customHeight="1">
      <c r="A30" s="7">
        <f t="shared" si="2"/>
        <v>25</v>
      </c>
      <c r="B30" s="6">
        <f t="shared" si="4"/>
        <v>844.63461121607327</v>
      </c>
      <c r="C30" s="6">
        <f t="shared" si="5"/>
        <v>86.039542346950384</v>
      </c>
      <c r="D30" s="6">
        <f t="shared" si="3"/>
        <v>69.325846436976278</v>
      </c>
      <c r="E30" s="6">
        <f t="shared" si="0"/>
        <v>1.1357219589797451</v>
      </c>
      <c r="F30" s="6">
        <f t="shared" si="1"/>
        <v>0.25</v>
      </c>
      <c r="G30" s="7">
        <v>1000</v>
      </c>
      <c r="I30" s="3" t="s">
        <v>30</v>
      </c>
      <c r="J30" s="3"/>
    </row>
    <row r="31" spans="1:11">
      <c r="A31" s="7">
        <f t="shared" si="2"/>
        <v>26</v>
      </c>
      <c r="B31" s="6">
        <f t="shared" si="4"/>
        <v>817.74816265988954</v>
      </c>
      <c r="C31" s="6">
        <f t="shared" si="5"/>
        <v>99.67590138170381</v>
      </c>
      <c r="D31" s="6">
        <f t="shared" si="3"/>
        <v>82.575935958406632</v>
      </c>
      <c r="E31" s="6">
        <f t="shared" si="0"/>
        <v>1.3157218982384902</v>
      </c>
      <c r="F31" s="6">
        <f t="shared" si="1"/>
        <v>0.25</v>
      </c>
      <c r="G31" s="7">
        <v>1000</v>
      </c>
      <c r="I31" t="s">
        <v>157</v>
      </c>
      <c r="J31">
        <v>1.32E-2</v>
      </c>
    </row>
    <row r="32" spans="1:11" ht="15" customHeight="1">
      <c r="A32" s="7">
        <f t="shared" si="2"/>
        <v>27</v>
      </c>
      <c r="B32" s="6">
        <f t="shared" si="4"/>
        <v>787.59198987113541</v>
      </c>
      <c r="C32" s="6">
        <f t="shared" si="5"/>
        <v>114.4819853576756</v>
      </c>
      <c r="D32" s="6">
        <f t="shared" si="3"/>
        <v>97.92602477118902</v>
      </c>
      <c r="E32" s="6">
        <f t="shared" si="0"/>
        <v>1.511162206721318</v>
      </c>
      <c r="F32" s="6">
        <f t="shared" si="1"/>
        <v>0.25</v>
      </c>
      <c r="G32" s="7">
        <v>1000</v>
      </c>
      <c r="I32" t="s">
        <v>158</v>
      </c>
      <c r="J32" s="35">
        <v>0.25</v>
      </c>
      <c r="K32" s="2"/>
    </row>
    <row r="33" spans="1:11" ht="17" customHeight="1">
      <c r="A33" s="7">
        <f t="shared" si="2"/>
        <v>28</v>
      </c>
      <c r="B33" s="6">
        <f t="shared" si="4"/>
        <v>754.23361251030303</v>
      </c>
      <c r="C33" s="6">
        <f t="shared" si="5"/>
        <v>130.21013697342596</v>
      </c>
      <c r="D33" s="6">
        <f t="shared" si="3"/>
        <v>115.55625051627106</v>
      </c>
      <c r="E33" s="6">
        <f t="shared" si="0"/>
        <v>1.7187738080492228</v>
      </c>
      <c r="F33" s="6">
        <f t="shared" si="1"/>
        <v>0.25</v>
      </c>
      <c r="G33" s="7">
        <v>1000</v>
      </c>
      <c r="K33" s="2"/>
    </row>
    <row r="34" spans="1:11" ht="15" customHeight="1">
      <c r="A34" s="7">
        <f t="shared" si="2"/>
        <v>29</v>
      </c>
      <c r="B34" s="6">
        <f t="shared" si="4"/>
        <v>717.89928278725438</v>
      </c>
      <c r="C34" s="6">
        <f t="shared" si="5"/>
        <v>146.49210560256697</v>
      </c>
      <c r="D34" s="6">
        <f t="shared" si="3"/>
        <v>135.60861161017866</v>
      </c>
      <c r="E34" s="6">
        <f t="shared" si="0"/>
        <v>1.9336957939538839</v>
      </c>
      <c r="F34" s="6">
        <f t="shared" si="1"/>
        <v>0.25</v>
      </c>
      <c r="G34" s="7">
        <v>1000</v>
      </c>
      <c r="K34" s="2"/>
    </row>
    <row r="35" spans="1:11">
      <c r="A35" s="7">
        <f t="shared" si="2"/>
        <v>30</v>
      </c>
      <c r="B35" s="6">
        <f t="shared" si="4"/>
        <v>678.99080725068757</v>
      </c>
      <c r="C35" s="6">
        <f t="shared" si="5"/>
        <v>162.84079687633849</v>
      </c>
      <c r="D35" s="6">
        <f t="shared" si="3"/>
        <v>158.16839587297397</v>
      </c>
      <c r="E35" s="6">
        <f t="shared" si="0"/>
        <v>2.1494985187676678</v>
      </c>
      <c r="F35" s="6">
        <f t="shared" si="1"/>
        <v>0.25</v>
      </c>
      <c r="G35" s="7">
        <v>1000</v>
      </c>
      <c r="K35" s="2"/>
    </row>
    <row r="36" spans="1:11">
      <c r="A36" s="7">
        <f t="shared" si="2"/>
        <v>31</v>
      </c>
      <c r="B36" s="6">
        <f t="shared" si="4"/>
        <v>638.084188067122</v>
      </c>
      <c r="C36" s="6">
        <f t="shared" si="5"/>
        <v>178.66993334094798</v>
      </c>
      <c r="D36" s="6">
        <f t="shared" si="3"/>
        <v>183.24587859193011</v>
      </c>
      <c r="E36" s="6">
        <f t="shared" si="0"/>
        <v>2.3584431201005134</v>
      </c>
      <c r="F36" s="6">
        <f t="shared" si="1"/>
        <v>0.25</v>
      </c>
      <c r="G36" s="7">
        <v>1000</v>
      </c>
    </row>
    <row r="37" spans="1:11">
      <c r="A37" s="7">
        <f t="shared" si="2"/>
        <v>32</v>
      </c>
      <c r="B37" s="6">
        <f t="shared" si="4"/>
        <v>595.90522172580961</v>
      </c>
      <c r="C37" s="6">
        <f t="shared" si="5"/>
        <v>193.33372994775442</v>
      </c>
      <c r="D37" s="6">
        <f t="shared" si="3"/>
        <v>210.76104832643608</v>
      </c>
      <c r="E37" s="6">
        <f t="shared" si="0"/>
        <v>2.5520052353103582</v>
      </c>
      <c r="F37" s="6">
        <f t="shared" si="1"/>
        <v>0.25</v>
      </c>
      <c r="G37" s="7">
        <v>1000</v>
      </c>
    </row>
    <row r="38" spans="1:11">
      <c r="A38" s="7">
        <f t="shared" si="2"/>
        <v>33</v>
      </c>
      <c r="B38" s="6">
        <f t="shared" si="4"/>
        <v>553.28150713461309</v>
      </c>
      <c r="C38" s="6">
        <f t="shared" si="5"/>
        <v>206.18405012699674</v>
      </c>
      <c r="D38" s="6">
        <f t="shared" si="3"/>
        <v>240.53444273839025</v>
      </c>
      <c r="E38" s="6">
        <f t="shared" ref="E38:E69" si="6">C38*J$31</f>
        <v>2.7216294616763568</v>
      </c>
      <c r="F38" s="6">
        <f t="shared" ref="F38:F69" si="7">J$32</f>
        <v>0.25</v>
      </c>
      <c r="G38" s="7">
        <v>1000</v>
      </c>
    </row>
    <row r="39" spans="1:11">
      <c r="A39" s="7">
        <f t="shared" ref="A39:A70" si="8">A38+1</f>
        <v>34</v>
      </c>
      <c r="B39" s="6">
        <f t="shared" ref="B39:B70" si="9">B38-((B38/J$5)*(J$8*C38))</f>
        <v>511.07613875452171</v>
      </c>
      <c r="C39" s="6">
        <f t="shared" ref="C39:C70" si="10">C38+(B38/J$5)*(J$8*C38)-(C38*J$9)</f>
        <v>216.63707478753062</v>
      </c>
      <c r="D39" s="6">
        <f t="shared" ref="D39:D70" si="11">D38+(C38*J$9)</f>
        <v>272.28678645794776</v>
      </c>
      <c r="E39" s="6">
        <f t="shared" si="6"/>
        <v>2.859609387195404</v>
      </c>
      <c r="F39" s="6">
        <f t="shared" si="7"/>
        <v>0.25</v>
      </c>
      <c r="G39" s="7">
        <v>1000</v>
      </c>
    </row>
    <row r="40" spans="1:11">
      <c r="A40" s="7">
        <f t="shared" si="8"/>
        <v>35</v>
      </c>
      <c r="B40" s="6">
        <f t="shared" si="9"/>
        <v>470.11378893398887</v>
      </c>
      <c r="C40" s="6">
        <f t="shared" si="10"/>
        <v>224.23731509078377</v>
      </c>
      <c r="D40" s="6">
        <f t="shared" si="11"/>
        <v>305.64889597522745</v>
      </c>
      <c r="E40" s="6">
        <f t="shared" si="6"/>
        <v>2.9599325591983456</v>
      </c>
      <c r="F40" s="6">
        <f t="shared" si="7"/>
        <v>0.25</v>
      </c>
      <c r="G40" s="7">
        <v>1000</v>
      </c>
    </row>
    <row r="41" spans="1:11">
      <c r="A41" s="7">
        <f t="shared" si="8"/>
        <v>36</v>
      </c>
      <c r="B41" s="6">
        <f t="shared" si="9"/>
        <v>431.11264469872685</v>
      </c>
      <c r="C41" s="6">
        <f t="shared" si="10"/>
        <v>228.70591280206511</v>
      </c>
      <c r="D41" s="6">
        <f t="shared" si="11"/>
        <v>340.18144249920817</v>
      </c>
      <c r="E41" s="6">
        <f t="shared" si="6"/>
        <v>3.0189180489872594</v>
      </c>
      <c r="F41" s="6">
        <f t="shared" si="7"/>
        <v>0.25</v>
      </c>
      <c r="G41" s="7">
        <v>1000</v>
      </c>
    </row>
    <row r="42" spans="1:11">
      <c r="A42" s="7">
        <f t="shared" si="8"/>
        <v>37</v>
      </c>
      <c r="B42" s="6">
        <f t="shared" si="9"/>
        <v>394.63434155721205</v>
      </c>
      <c r="C42" s="6">
        <f t="shared" si="10"/>
        <v>229.96350537206192</v>
      </c>
      <c r="D42" s="6">
        <f t="shared" si="11"/>
        <v>375.40215307072617</v>
      </c>
      <c r="E42" s="6">
        <f t="shared" si="6"/>
        <v>3.0355182709112172</v>
      </c>
      <c r="F42" s="6">
        <f t="shared" si="7"/>
        <v>0.25</v>
      </c>
      <c r="G42" s="7">
        <v>1000</v>
      </c>
    </row>
    <row r="43" spans="1:11">
      <c r="A43" s="7">
        <f t="shared" si="8"/>
        <v>38</v>
      </c>
      <c r="B43" s="6">
        <f t="shared" si="9"/>
        <v>361.05901311324192</v>
      </c>
      <c r="C43" s="6">
        <f t="shared" si="10"/>
        <v>228.12445398873456</v>
      </c>
      <c r="D43" s="6">
        <f t="shared" si="11"/>
        <v>410.81653289802369</v>
      </c>
      <c r="E43" s="6">
        <f t="shared" si="6"/>
        <v>3.0112427926512964</v>
      </c>
      <c r="F43" s="6">
        <f t="shared" si="7"/>
        <v>0.25</v>
      </c>
      <c r="G43" s="7">
        <v>1000</v>
      </c>
    </row>
    <row r="44" spans="1:11">
      <c r="A44" s="7">
        <f t="shared" si="8"/>
        <v>39</v>
      </c>
      <c r="B44" s="6">
        <f t="shared" si="9"/>
        <v>330.58592219547103</v>
      </c>
      <c r="C44" s="6">
        <f t="shared" si="10"/>
        <v>223.46637899224032</v>
      </c>
      <c r="D44" s="6">
        <f t="shared" si="11"/>
        <v>445.94769881228882</v>
      </c>
      <c r="E44" s="6">
        <f t="shared" si="6"/>
        <v>2.9497562026975723</v>
      </c>
      <c r="F44" s="6">
        <f t="shared" si="7"/>
        <v>0.25</v>
      </c>
      <c r="G44" s="7">
        <v>1000</v>
      </c>
    </row>
    <row r="45" spans="1:11">
      <c r="A45" s="7">
        <f t="shared" si="8"/>
        <v>40</v>
      </c>
      <c r="B45" s="6">
        <f t="shared" si="9"/>
        <v>303.25445023693607</v>
      </c>
      <c r="C45" s="6">
        <f t="shared" si="10"/>
        <v>216.3840285859703</v>
      </c>
      <c r="D45" s="6">
        <f t="shared" si="11"/>
        <v>480.36152117709383</v>
      </c>
      <c r="E45" s="6">
        <f t="shared" si="6"/>
        <v>2.8562691773348079</v>
      </c>
      <c r="F45" s="6">
        <f t="shared" si="7"/>
        <v>0.25</v>
      </c>
      <c r="G45" s="7">
        <v>1000</v>
      </c>
    </row>
    <row r="46" spans="1:11">
      <c r="A46" s="7">
        <f t="shared" si="8"/>
        <v>41</v>
      </c>
      <c r="B46" s="6">
        <f t="shared" si="9"/>
        <v>278.97723552738807</v>
      </c>
      <c r="C46" s="6">
        <f t="shared" si="10"/>
        <v>207.33810289327886</v>
      </c>
      <c r="D46" s="6">
        <f t="shared" si="11"/>
        <v>513.68466157933324</v>
      </c>
      <c r="E46" s="6">
        <f t="shared" si="6"/>
        <v>2.7368629581912809</v>
      </c>
      <c r="F46" s="6">
        <f t="shared" si="7"/>
        <v>0.25</v>
      </c>
      <c r="G46" s="7">
        <v>1000</v>
      </c>
    </row>
    <row r="47" spans="1:11">
      <c r="A47" s="7">
        <f t="shared" si="8"/>
        <v>42</v>
      </c>
      <c r="B47" s="6">
        <f t="shared" si="9"/>
        <v>257.57720655980211</v>
      </c>
      <c r="C47" s="6">
        <f t="shared" si="10"/>
        <v>196.80806401529986</v>
      </c>
      <c r="D47" s="6">
        <f t="shared" si="11"/>
        <v>545.6147294248982</v>
      </c>
      <c r="E47" s="6">
        <f t="shared" si="6"/>
        <v>2.5978664450019582</v>
      </c>
      <c r="F47" s="6">
        <f t="shared" si="7"/>
        <v>0.25</v>
      </c>
      <c r="G47" s="7">
        <v>1000</v>
      </c>
    </row>
    <row r="48" spans="1:11">
      <c r="A48" s="7">
        <f t="shared" si="8"/>
        <v>43</v>
      </c>
      <c r="B48" s="6">
        <f t="shared" si="9"/>
        <v>238.82221847798695</v>
      </c>
      <c r="C48" s="6">
        <f t="shared" si="10"/>
        <v>185.25461023875883</v>
      </c>
      <c r="D48" s="6">
        <f t="shared" si="11"/>
        <v>575.92317128325442</v>
      </c>
      <c r="E48" s="6">
        <f t="shared" si="6"/>
        <v>2.4453608551516166</v>
      </c>
      <c r="F48" s="6">
        <f t="shared" si="7"/>
        <v>0.25</v>
      </c>
      <c r="G48" s="7">
        <v>1000</v>
      </c>
    </row>
    <row r="49" spans="1:7">
      <c r="A49" s="7">
        <f t="shared" si="8"/>
        <v>44</v>
      </c>
      <c r="B49" s="6">
        <f t="shared" si="9"/>
        <v>222.45366780392987</v>
      </c>
      <c r="C49" s="6">
        <f t="shared" si="10"/>
        <v>173.09395093604704</v>
      </c>
      <c r="D49" s="6">
        <f t="shared" si="11"/>
        <v>604.45238126002323</v>
      </c>
      <c r="E49" s="6">
        <f t="shared" si="6"/>
        <v>2.2848401523558208</v>
      </c>
      <c r="F49" s="6">
        <f t="shared" si="7"/>
        <v>0.25</v>
      </c>
      <c r="G49" s="7">
        <v>1000</v>
      </c>
    </row>
    <row r="50" spans="1:7">
      <c r="A50" s="7">
        <f t="shared" si="8"/>
        <v>45</v>
      </c>
      <c r="B50" s="6">
        <f t="shared" si="9"/>
        <v>208.20783194542858</v>
      </c>
      <c r="C50" s="6">
        <f t="shared" si="10"/>
        <v>160.68331835039709</v>
      </c>
      <c r="D50" s="6">
        <f t="shared" si="11"/>
        <v>631.10884970417442</v>
      </c>
      <c r="E50" s="6">
        <f t="shared" si="6"/>
        <v>2.1210198022252413</v>
      </c>
      <c r="F50" s="6">
        <f t="shared" si="7"/>
        <v>0.25</v>
      </c>
      <c r="G50" s="7">
        <v>1000</v>
      </c>
    </row>
    <row r="51" spans="1:7">
      <c r="A51" s="7">
        <f t="shared" si="8"/>
        <v>46</v>
      </c>
      <c r="B51" s="6">
        <f t="shared" si="9"/>
        <v>195.83029223875201</v>
      </c>
      <c r="C51" s="6">
        <f t="shared" si="10"/>
        <v>148.31562703111251</v>
      </c>
      <c r="D51" s="6">
        <f t="shared" si="11"/>
        <v>655.85408073013559</v>
      </c>
      <c r="E51" s="6">
        <f t="shared" si="6"/>
        <v>1.9577662768106852</v>
      </c>
      <c r="F51" s="6">
        <f t="shared" si="7"/>
        <v>0.25</v>
      </c>
      <c r="G51" s="7">
        <v>1000</v>
      </c>
    </row>
    <row r="52" spans="1:7">
      <c r="A52" s="7">
        <f t="shared" si="8"/>
        <v>47</v>
      </c>
      <c r="B52" s="6">
        <f t="shared" si="9"/>
        <v>185.08462819526423</v>
      </c>
      <c r="C52" s="6">
        <f t="shared" si="10"/>
        <v>136.22068451180897</v>
      </c>
      <c r="D52" s="6">
        <f t="shared" si="11"/>
        <v>678.69468729292691</v>
      </c>
      <c r="E52" s="6">
        <f t="shared" si="6"/>
        <v>1.7981130355558783</v>
      </c>
      <c r="F52" s="6">
        <f t="shared" si="7"/>
        <v>0.25</v>
      </c>
      <c r="G52" s="7">
        <v>1000</v>
      </c>
    </row>
    <row r="53" spans="1:7">
      <c r="A53" s="7">
        <f t="shared" si="8"/>
        <v>48</v>
      </c>
      <c r="B53" s="6">
        <f t="shared" si="9"/>
        <v>175.75681406724652</v>
      </c>
      <c r="C53" s="6">
        <f t="shared" si="10"/>
        <v>124.5705132250081</v>
      </c>
      <c r="D53" s="6">
        <f t="shared" si="11"/>
        <v>699.67267270774551</v>
      </c>
      <c r="E53" s="6">
        <f t="shared" si="6"/>
        <v>1.644330774570107</v>
      </c>
      <c r="F53" s="6">
        <f t="shared" si="7"/>
        <v>0.25</v>
      </c>
      <c r="G53" s="7">
        <v>1000</v>
      </c>
    </row>
    <row r="54" spans="1:7">
      <c r="A54" s="7">
        <f t="shared" si="8"/>
        <v>49</v>
      </c>
      <c r="B54" s="6">
        <f t="shared" si="9"/>
        <v>167.65664843169822</v>
      </c>
      <c r="C54" s="6">
        <f t="shared" si="10"/>
        <v>113.48681982390515</v>
      </c>
      <c r="D54" s="6">
        <f t="shared" si="11"/>
        <v>718.85653174439676</v>
      </c>
      <c r="E54" s="6">
        <f t="shared" si="6"/>
        <v>1.4980260216755479</v>
      </c>
      <c r="F54" s="6">
        <f t="shared" si="7"/>
        <v>0.25</v>
      </c>
      <c r="G54" s="7">
        <v>1000</v>
      </c>
    </row>
    <row r="55" spans="1:7">
      <c r="A55" s="7">
        <f t="shared" si="8"/>
        <v>50</v>
      </c>
      <c r="B55" s="6">
        <f t="shared" si="9"/>
        <v>160.61729646211603</v>
      </c>
      <c r="C55" s="6">
        <f t="shared" si="10"/>
        <v>103.04920154060594</v>
      </c>
      <c r="D55" s="6">
        <f t="shared" si="11"/>
        <v>736.33350199727818</v>
      </c>
      <c r="E55" s="6">
        <f t="shared" si="6"/>
        <v>1.3602494603359983</v>
      </c>
      <c r="F55" s="6">
        <f t="shared" si="7"/>
        <v>0.25</v>
      </c>
      <c r="G55" s="7">
        <v>1000</v>
      </c>
    </row>
    <row r="56" spans="1:7">
      <c r="A56" s="7">
        <f t="shared" si="8"/>
        <v>51</v>
      </c>
      <c r="B56" s="6">
        <f t="shared" si="9"/>
        <v>154.49374436669044</v>
      </c>
      <c r="C56" s="6">
        <f t="shared" si="10"/>
        <v>93.303176598778208</v>
      </c>
      <c r="D56" s="6">
        <f t="shared" si="11"/>
        <v>752.20307903453147</v>
      </c>
      <c r="E56" s="6">
        <f t="shared" si="6"/>
        <v>1.2316019311038724</v>
      </c>
      <c r="F56" s="6">
        <f t="shared" si="7"/>
        <v>0.25</v>
      </c>
      <c r="G56" s="7">
        <v>1000</v>
      </c>
    </row>
    <row r="57" spans="1:7">
      <c r="A57" s="7">
        <f t="shared" si="8"/>
        <v>52</v>
      </c>
      <c r="B57" s="6">
        <f t="shared" si="9"/>
        <v>149.16071711008027</v>
      </c>
      <c r="C57" s="6">
        <f t="shared" si="10"/>
        <v>84.267514659176527</v>
      </c>
      <c r="D57" s="6">
        <f t="shared" si="11"/>
        <v>766.57176823074326</v>
      </c>
      <c r="E57" s="6">
        <f t="shared" si="6"/>
        <v>1.1123311935011302</v>
      </c>
      <c r="F57" s="6">
        <f t="shared" si="7"/>
        <v>0.25</v>
      </c>
      <c r="G57" s="7">
        <v>1000</v>
      </c>
    </row>
    <row r="58" spans="1:7">
      <c r="A58" s="7">
        <f t="shared" si="8"/>
        <v>53</v>
      </c>
      <c r="B58" s="6">
        <f t="shared" si="9"/>
        <v>144.51041549083791</v>
      </c>
      <c r="C58" s="6">
        <f t="shared" si="10"/>
        <v>75.9406190209057</v>
      </c>
      <c r="D58" s="6">
        <f t="shared" si="11"/>
        <v>779.5489654882565</v>
      </c>
      <c r="E58" s="6">
        <f t="shared" si="6"/>
        <v>1.0024161710759552</v>
      </c>
      <c r="F58" s="6">
        <f t="shared" si="7"/>
        <v>0.25</v>
      </c>
      <c r="G58" s="7">
        <v>1000</v>
      </c>
    </row>
    <row r="59" spans="1:7">
      <c r="A59" s="7">
        <f t="shared" si="8"/>
        <v>54</v>
      </c>
      <c r="B59" s="6">
        <f t="shared" si="9"/>
        <v>140.45028719598926</v>
      </c>
      <c r="C59" s="6">
        <f t="shared" si="10"/>
        <v>68.30589198653486</v>
      </c>
      <c r="D59" s="6">
        <f t="shared" si="11"/>
        <v>791.24382081747592</v>
      </c>
      <c r="E59" s="6">
        <f t="shared" si="6"/>
        <v>0.9016377742222601</v>
      </c>
      <c r="F59" s="6">
        <f t="shared" si="7"/>
        <v>0.25</v>
      </c>
      <c r="G59" s="7">
        <v>1000</v>
      </c>
    </row>
    <row r="60" spans="1:7">
      <c r="A60" s="7">
        <f t="shared" si="8"/>
        <v>55</v>
      </c>
      <c r="B60" s="6">
        <f t="shared" si="9"/>
        <v>136.90094989727501</v>
      </c>
      <c r="C60" s="6">
        <f t="shared" si="10"/>
        <v>61.336121919322743</v>
      </c>
      <c r="D60" s="6">
        <f t="shared" si="11"/>
        <v>801.76292818340232</v>
      </c>
      <c r="E60" s="6">
        <f t="shared" si="6"/>
        <v>0.80963680933506021</v>
      </c>
      <c r="F60" s="6">
        <f t="shared" si="7"/>
        <v>0.25</v>
      </c>
      <c r="G60" s="7">
        <v>1000</v>
      </c>
    </row>
    <row r="61" spans="1:7">
      <c r="A61" s="7">
        <f t="shared" si="8"/>
        <v>56</v>
      </c>
      <c r="B61" s="6">
        <f t="shared" si="9"/>
        <v>133.79432191774197</v>
      </c>
      <c r="C61" s="6">
        <f t="shared" si="10"/>
        <v>54.996987123280093</v>
      </c>
      <c r="D61" s="6">
        <f t="shared" si="11"/>
        <v>811.20869095897797</v>
      </c>
      <c r="E61" s="6">
        <f t="shared" si="6"/>
        <v>0.72596023002729726</v>
      </c>
      <c r="F61" s="6">
        <f t="shared" si="7"/>
        <v>0.25</v>
      </c>
      <c r="G61" s="7">
        <v>1000</v>
      </c>
    </row>
    <row r="62" spans="1:7">
      <c r="A62" s="7">
        <f t="shared" si="8"/>
        <v>57</v>
      </c>
      <c r="B62" s="6">
        <f t="shared" si="9"/>
        <v>131.07197758536859</v>
      </c>
      <c r="C62" s="6">
        <f t="shared" si="10"/>
        <v>49.249795438668343</v>
      </c>
      <c r="D62" s="6">
        <f t="shared" si="11"/>
        <v>819.67822697596307</v>
      </c>
      <c r="E62" s="6">
        <f t="shared" si="6"/>
        <v>0.65009729979042208</v>
      </c>
      <c r="F62" s="6">
        <f t="shared" si="7"/>
        <v>0.25</v>
      </c>
      <c r="G62" s="7">
        <v>1000</v>
      </c>
    </row>
    <row r="63" spans="1:7">
      <c r="A63" s="7">
        <f t="shared" si="8"/>
        <v>58</v>
      </c>
      <c r="B63" s="6">
        <f t="shared" si="9"/>
        <v>128.68372224624918</v>
      </c>
      <c r="C63" s="6">
        <f t="shared" si="10"/>
        <v>44.053582280232831</v>
      </c>
      <c r="D63" s="6">
        <f t="shared" si="11"/>
        <v>827.26269547351797</v>
      </c>
      <c r="E63" s="6">
        <f t="shared" si="6"/>
        <v>0.58150728609907332</v>
      </c>
      <c r="F63" s="6">
        <f t="shared" si="7"/>
        <v>0.25</v>
      </c>
      <c r="G63" s="7">
        <v>1000</v>
      </c>
    </row>
    <row r="64" spans="1:7">
      <c r="A64" s="7">
        <f t="shared" si="8"/>
        <v>59</v>
      </c>
      <c r="B64" s="6">
        <f t="shared" si="9"/>
        <v>126.58637027579951</v>
      </c>
      <c r="C64" s="6">
        <f t="shared" si="10"/>
        <v>39.366682579526639</v>
      </c>
      <c r="D64" s="6">
        <f t="shared" si="11"/>
        <v>834.04694714467382</v>
      </c>
      <c r="E64" s="6">
        <f t="shared" si="6"/>
        <v>0.51964021004975158</v>
      </c>
      <c r="F64" s="6">
        <f t="shared" si="7"/>
        <v>0.25</v>
      </c>
      <c r="G64" s="7">
        <v>1000</v>
      </c>
    </row>
    <row r="65" spans="1:7">
      <c r="A65" s="7">
        <f t="shared" si="8"/>
        <v>60</v>
      </c>
      <c r="B65" s="6">
        <f t="shared" si="9"/>
        <v>124.74270430472097</v>
      </c>
      <c r="C65" s="6">
        <f t="shared" si="10"/>
        <v>35.147879433358071</v>
      </c>
      <c r="D65" s="6">
        <f t="shared" si="11"/>
        <v>840.10941626192096</v>
      </c>
      <c r="E65" s="6">
        <f t="shared" si="6"/>
        <v>0.46395200852032653</v>
      </c>
      <c r="F65" s="6">
        <f t="shared" si="7"/>
        <v>0.25</v>
      </c>
      <c r="G65" s="7">
        <v>1000</v>
      </c>
    </row>
    <row r="66" spans="1:7">
      <c r="A66" s="7">
        <f t="shared" si="8"/>
        <v>61</v>
      </c>
      <c r="B66" s="6">
        <f t="shared" si="9"/>
        <v>123.12059260312726</v>
      </c>
      <c r="C66" s="6">
        <f t="shared" si="10"/>
        <v>31.35721770221463</v>
      </c>
      <c r="D66" s="6">
        <f t="shared" si="11"/>
        <v>845.5221896946581</v>
      </c>
      <c r="E66" s="6">
        <f t="shared" si="6"/>
        <v>0.41391527366923309</v>
      </c>
      <c r="F66" s="6">
        <f t="shared" si="7"/>
        <v>0.25</v>
      </c>
      <c r="G66" s="7">
        <v>1000</v>
      </c>
    </row>
    <row r="67" spans="1:7">
      <c r="A67" s="7">
        <f t="shared" si="8"/>
        <v>62</v>
      </c>
      <c r="B67" s="6">
        <f t="shared" si="9"/>
        <v>121.69224242706524</v>
      </c>
      <c r="C67" s="6">
        <f t="shared" si="10"/>
        <v>27.956556352135607</v>
      </c>
      <c r="D67" s="6">
        <f t="shared" si="11"/>
        <v>850.35120122079911</v>
      </c>
      <c r="E67" s="6">
        <f t="shared" si="6"/>
        <v>0.36902654384819</v>
      </c>
      <c r="F67" s="6">
        <f t="shared" si="7"/>
        <v>0.25</v>
      </c>
      <c r="G67" s="7">
        <v>1000</v>
      </c>
    </row>
    <row r="68" spans="1:7">
      <c r="A68" s="7">
        <f t="shared" si="8"/>
        <v>63</v>
      </c>
      <c r="B68" s="6">
        <f t="shared" si="9"/>
        <v>120.43356905989017</v>
      </c>
      <c r="C68" s="6">
        <f t="shared" si="10"/>
        <v>24.909920041081786</v>
      </c>
      <c r="D68" s="6">
        <f t="shared" si="11"/>
        <v>854.65651089902804</v>
      </c>
      <c r="E68" s="6">
        <f t="shared" si="6"/>
        <v>0.3288109445422796</v>
      </c>
      <c r="F68" s="6">
        <f t="shared" si="7"/>
        <v>0.25</v>
      </c>
      <c r="G68" s="7">
        <v>1000</v>
      </c>
    </row>
    <row r="69" spans="1:7">
      <c r="A69" s="7">
        <f t="shared" si="8"/>
        <v>64</v>
      </c>
      <c r="B69" s="6">
        <f t="shared" si="9"/>
        <v>119.32366263674598</v>
      </c>
      <c r="C69" s="6">
        <f t="shared" si="10"/>
        <v>22.183698777899384</v>
      </c>
      <c r="D69" s="6">
        <f t="shared" si="11"/>
        <v>858.4926385853546</v>
      </c>
      <c r="E69" s="6">
        <f t="shared" si="6"/>
        <v>0.29282482386827186</v>
      </c>
      <c r="F69" s="6">
        <f t="shared" si="7"/>
        <v>0.25</v>
      </c>
      <c r="G69" s="7">
        <v>1000</v>
      </c>
    </row>
    <row r="70" spans="1:7">
      <c r="A70" s="7">
        <f t="shared" si="8"/>
        <v>65</v>
      </c>
      <c r="B70" s="6">
        <f t="shared" si="9"/>
        <v>118.34433725750893</v>
      </c>
      <c r="C70" s="6">
        <f t="shared" si="10"/>
        <v>19.74673454533994</v>
      </c>
      <c r="D70" s="6">
        <f t="shared" si="11"/>
        <v>861.90892819715111</v>
      </c>
      <c r="E70" s="6">
        <f t="shared" ref="E70:E105" si="12">C70*J$31</f>
        <v>0.26065689599848724</v>
      </c>
      <c r="F70" s="6">
        <f t="shared" ref="F70:F105" si="13">J$32</f>
        <v>0.25</v>
      </c>
      <c r="G70" s="7">
        <v>1000</v>
      </c>
    </row>
    <row r="71" spans="1:7">
      <c r="A71" s="7">
        <f t="shared" ref="A71:A105" si="14">A70+1</f>
        <v>66</v>
      </c>
      <c r="B71" s="6">
        <f t="shared" ref="B71:B105" si="15">B70-((B70/J$5)*(J$8*C70))</f>
        <v>117.47974917638868</v>
      </c>
      <c r="C71" s="6">
        <f t="shared" ref="C71:C105" si="16">C70+(B70/J$5)*(J$8*C70)-(C70*J$9)</f>
        <v>17.570325506477843</v>
      </c>
      <c r="D71" s="6">
        <f t="shared" ref="D71:D105" si="17">D70+(C70*J$9)</f>
        <v>864.94992531713342</v>
      </c>
      <c r="E71" s="6">
        <f t="shared" si="12"/>
        <v>0.23192829668550752</v>
      </c>
      <c r="F71" s="6">
        <f t="shared" si="13"/>
        <v>0.25</v>
      </c>
      <c r="G71" s="7">
        <v>1000</v>
      </c>
    </row>
    <row r="72" spans="1:7">
      <c r="A72" s="7">
        <f t="shared" si="14"/>
        <v>67</v>
      </c>
      <c r="B72" s="6">
        <f t="shared" si="15"/>
        <v>116.71607291272244</v>
      </c>
      <c r="C72" s="6">
        <f t="shared" si="16"/>
        <v>15.628171642146496</v>
      </c>
      <c r="D72" s="6">
        <f t="shared" si="17"/>
        <v>867.65575544513104</v>
      </c>
      <c r="E72" s="6">
        <f t="shared" si="12"/>
        <v>0.20629186567633376</v>
      </c>
      <c r="F72" s="6">
        <f t="shared" si="13"/>
        <v>0.25</v>
      </c>
      <c r="G72" s="7">
        <v>1000</v>
      </c>
    </row>
    <row r="73" spans="1:7">
      <c r="A73" s="7">
        <f t="shared" si="14"/>
        <v>68</v>
      </c>
      <c r="B73" s="6">
        <f t="shared" si="15"/>
        <v>116.041225925539</v>
      </c>
      <c r="C73" s="6">
        <f t="shared" si="16"/>
        <v>13.896280196439374</v>
      </c>
      <c r="D73" s="6">
        <f t="shared" si="17"/>
        <v>870.06249387802154</v>
      </c>
      <c r="E73" s="6">
        <f t="shared" si="12"/>
        <v>0.18343089859299974</v>
      </c>
      <c r="F73" s="6">
        <f t="shared" si="13"/>
        <v>0.25</v>
      </c>
      <c r="G73" s="7">
        <v>1000</v>
      </c>
    </row>
    <row r="74" spans="1:7">
      <c r="A74" s="7">
        <f t="shared" si="14"/>
        <v>69</v>
      </c>
      <c r="B74" s="6">
        <f t="shared" si="15"/>
        <v>115.4446340359795</v>
      </c>
      <c r="C74" s="6">
        <f t="shared" si="16"/>
        <v>12.352844935747207</v>
      </c>
      <c r="D74" s="6">
        <f t="shared" si="17"/>
        <v>872.20252102827317</v>
      </c>
      <c r="E74" s="6">
        <f t="shared" si="12"/>
        <v>0.16305755315186313</v>
      </c>
      <c r="F74" s="6">
        <f t="shared" si="13"/>
        <v>0.25</v>
      </c>
      <c r="G74" s="7">
        <v>1000</v>
      </c>
    </row>
    <row r="75" spans="1:7">
      <c r="A75" s="7">
        <f t="shared" si="14"/>
        <v>70</v>
      </c>
      <c r="B75" s="6">
        <f t="shared" si="15"/>
        <v>114.91703108561741</v>
      </c>
      <c r="C75" s="6">
        <f t="shared" si="16"/>
        <v>10.978109766004234</v>
      </c>
      <c r="D75" s="6">
        <f t="shared" si="17"/>
        <v>874.10485914837818</v>
      </c>
      <c r="E75" s="6">
        <f t="shared" si="12"/>
        <v>0.14491104891125589</v>
      </c>
      <c r="F75" s="6">
        <f t="shared" si="13"/>
        <v>0.25</v>
      </c>
      <c r="G75" s="7">
        <v>1000</v>
      </c>
    </row>
    <row r="76" spans="1:7">
      <c r="A76" s="7">
        <f t="shared" si="14"/>
        <v>71</v>
      </c>
      <c r="B76" s="6">
        <f t="shared" si="15"/>
        <v>114.45028741159663</v>
      </c>
      <c r="C76" s="6">
        <f t="shared" si="16"/>
        <v>9.7542245360603594</v>
      </c>
      <c r="D76" s="6">
        <f t="shared" si="17"/>
        <v>875.79548805234288</v>
      </c>
      <c r="E76" s="6">
        <f t="shared" si="12"/>
        <v>0.12875576387599674</v>
      </c>
      <c r="F76" s="6">
        <f t="shared" si="13"/>
        <v>0.25</v>
      </c>
      <c r="G76" s="7">
        <v>1000</v>
      </c>
    </row>
    <row r="77" spans="1:7">
      <c r="A77" s="7">
        <f t="shared" si="14"/>
        <v>72</v>
      </c>
      <c r="B77" s="6">
        <f t="shared" si="15"/>
        <v>114.03726262973255</v>
      </c>
      <c r="C77" s="6">
        <f t="shared" si="16"/>
        <v>8.6650987393711389</v>
      </c>
      <c r="D77" s="6">
        <f t="shared" si="17"/>
        <v>877.29763863089613</v>
      </c>
      <c r="E77" s="6">
        <f t="shared" si="12"/>
        <v>0.11437930335969904</v>
      </c>
      <c r="F77" s="6">
        <f t="shared" si="13"/>
        <v>0.25</v>
      </c>
      <c r="G77" s="7">
        <v>1000</v>
      </c>
    </row>
    <row r="78" spans="1:7">
      <c r="A78" s="7">
        <f t="shared" si="14"/>
        <v>73</v>
      </c>
      <c r="B78" s="6">
        <f t="shared" si="15"/>
        <v>113.67167897168871</v>
      </c>
      <c r="C78" s="6">
        <f t="shared" si="16"/>
        <v>7.6962571915518314</v>
      </c>
      <c r="D78" s="6">
        <f t="shared" si="17"/>
        <v>878.63206383675924</v>
      </c>
      <c r="E78" s="6">
        <f t="shared" si="12"/>
        <v>0.10159059492848417</v>
      </c>
      <c r="F78" s="6">
        <f t="shared" si="13"/>
        <v>0.25</v>
      </c>
      <c r="G78" s="7">
        <v>1000</v>
      </c>
    </row>
    <row r="79" spans="1:7">
      <c r="A79" s="7">
        <f t="shared" si="14"/>
        <v>74</v>
      </c>
      <c r="B79" s="6">
        <f t="shared" si="15"/>
        <v>113.34801204695287</v>
      </c>
      <c r="C79" s="6">
        <f t="shared" si="16"/>
        <v>6.8347005087886838</v>
      </c>
      <c r="D79" s="6">
        <f t="shared" si="17"/>
        <v>879.81728744425823</v>
      </c>
      <c r="E79" s="6">
        <f t="shared" si="12"/>
        <v>9.0218046716010622E-2</v>
      </c>
      <c r="F79" s="6">
        <f t="shared" si="13"/>
        <v>0.25</v>
      </c>
      <c r="G79" s="7">
        <v>1000</v>
      </c>
    </row>
    <row r="80" spans="1:7">
      <c r="A80" s="7">
        <f t="shared" si="14"/>
        <v>75</v>
      </c>
      <c r="B80" s="6">
        <f t="shared" si="15"/>
        <v>113.06139641643382</v>
      </c>
      <c r="C80" s="6">
        <f t="shared" si="16"/>
        <v>6.0687722609542751</v>
      </c>
      <c r="D80" s="6">
        <f t="shared" si="17"/>
        <v>880.86983132261173</v>
      </c>
      <c r="E80" s="6">
        <f t="shared" si="12"/>
        <v>8.0107793844596431E-2</v>
      </c>
      <c r="F80" s="6">
        <f t="shared" si="13"/>
        <v>0.25</v>
      </c>
      <c r="G80" s="7">
        <v>1000</v>
      </c>
    </row>
    <row r="81" spans="1:7">
      <c r="A81" s="7">
        <f t="shared" si="14"/>
        <v>76</v>
      </c>
      <c r="B81" s="6">
        <f t="shared" si="15"/>
        <v>112.80754379080271</v>
      </c>
      <c r="C81" s="6">
        <f t="shared" si="16"/>
        <v>5.3880339583984247</v>
      </c>
      <c r="D81" s="6">
        <f t="shared" si="17"/>
        <v>881.80442225079867</v>
      </c>
      <c r="E81" s="6">
        <f t="shared" si="12"/>
        <v>7.1122048250859202E-2</v>
      </c>
      <c r="F81" s="6">
        <f t="shared" si="13"/>
        <v>0.25</v>
      </c>
      <c r="G81" s="7">
        <v>1000</v>
      </c>
    </row>
    <row r="82" spans="1:7">
      <c r="A82" s="7">
        <f t="shared" si="14"/>
        <v>77</v>
      </c>
      <c r="B82" s="6">
        <f t="shared" si="15"/>
        <v>112.5826720189995</v>
      </c>
      <c r="C82" s="6">
        <f t="shared" si="16"/>
        <v>4.7831485006082808</v>
      </c>
      <c r="D82" s="6">
        <f t="shared" si="17"/>
        <v>882.63417948039205</v>
      </c>
      <c r="E82" s="6">
        <f t="shared" si="12"/>
        <v>6.3137560208029311E-2</v>
      </c>
      <c r="F82" s="6">
        <f t="shared" si="13"/>
        <v>0.25</v>
      </c>
      <c r="G82" s="7">
        <v>1000</v>
      </c>
    </row>
    <row r="83" spans="1:7">
      <c r="A83" s="7">
        <f t="shared" si="14"/>
        <v>78</v>
      </c>
      <c r="B83" s="6">
        <f t="shared" si="15"/>
        <v>112.38344332378084</v>
      </c>
      <c r="C83" s="6">
        <f t="shared" si="16"/>
        <v>4.2457723267332756</v>
      </c>
      <c r="D83" s="6">
        <f t="shared" si="17"/>
        <v>883.37078434948569</v>
      </c>
      <c r="E83" s="6">
        <f t="shared" si="12"/>
        <v>5.604419471287924E-2</v>
      </c>
      <c r="F83" s="6">
        <f t="shared" si="13"/>
        <v>0.25</v>
      </c>
      <c r="G83" s="7">
        <v>1000</v>
      </c>
    </row>
    <row r="84" spans="1:7">
      <c r="A84" s="7">
        <f t="shared" si="14"/>
        <v>79</v>
      </c>
      <c r="B84" s="6">
        <f t="shared" si="15"/>
        <v>112.20691048269579</v>
      </c>
      <c r="C84" s="6">
        <f t="shared" si="16"/>
        <v>3.7684562295014068</v>
      </c>
      <c r="D84" s="6">
        <f t="shared" si="17"/>
        <v>884.02463328780266</v>
      </c>
      <c r="E84" s="6">
        <f t="shared" si="12"/>
        <v>4.9743622229418569E-2</v>
      </c>
      <c r="F84" s="6">
        <f t="shared" si="13"/>
        <v>0.25</v>
      </c>
      <c r="G84" s="7">
        <v>1000</v>
      </c>
    </row>
    <row r="85" spans="1:7">
      <c r="A85" s="7">
        <f t="shared" si="14"/>
        <v>80</v>
      </c>
      <c r="B85" s="6">
        <f t="shared" si="15"/>
        <v>112.05046985340222</v>
      </c>
      <c r="C85" s="6">
        <f t="shared" si="16"/>
        <v>3.3445545994517629</v>
      </c>
      <c r="D85" s="6">
        <f t="shared" si="17"/>
        <v>884.60497554714584</v>
      </c>
      <c r="E85" s="6">
        <f t="shared" si="12"/>
        <v>4.4148120712763271E-2</v>
      </c>
      <c r="F85" s="6">
        <f t="shared" si="13"/>
        <v>0.25</v>
      </c>
      <c r="G85" s="7">
        <v>1000</v>
      </c>
    </row>
    <row r="86" spans="1:7">
      <c r="A86" s="7">
        <f t="shared" si="14"/>
        <v>81</v>
      </c>
      <c r="B86" s="6">
        <f t="shared" si="15"/>
        <v>111.91182030912567</v>
      </c>
      <c r="C86" s="6">
        <f t="shared" si="16"/>
        <v>2.9681427354127439</v>
      </c>
      <c r="D86" s="6">
        <f t="shared" si="17"/>
        <v>885.12003695546139</v>
      </c>
      <c r="E86" s="6">
        <f t="shared" si="12"/>
        <v>3.9179484107448218E-2</v>
      </c>
      <c r="F86" s="6">
        <f t="shared" si="13"/>
        <v>0.25</v>
      </c>
      <c r="G86" s="7">
        <v>1000</v>
      </c>
    </row>
    <row r="87" spans="1:7">
      <c r="A87" s="7">
        <f t="shared" si="14"/>
        <v>82</v>
      </c>
      <c r="B87" s="6">
        <f t="shared" si="15"/>
        <v>111.78892728931923</v>
      </c>
      <c r="C87" s="6">
        <f t="shared" si="16"/>
        <v>2.6339417739656237</v>
      </c>
      <c r="D87" s="6">
        <f t="shared" si="17"/>
        <v>885.57713093671498</v>
      </c>
      <c r="E87" s="6">
        <f t="shared" si="12"/>
        <v>3.4768031416346233E-2</v>
      </c>
      <c r="F87" s="6">
        <f t="shared" si="13"/>
        <v>0.25</v>
      </c>
      <c r="G87" s="7">
        <v>1000</v>
      </c>
    </row>
    <row r="88" spans="1:7">
      <c r="A88" s="7">
        <f t="shared" si="14"/>
        <v>83</v>
      </c>
      <c r="B88" s="6">
        <f t="shared" si="15"/>
        <v>111.67999128710917</v>
      </c>
      <c r="C88" s="6">
        <f t="shared" si="16"/>
        <v>2.3372507429849789</v>
      </c>
      <c r="D88" s="6">
        <f t="shared" si="17"/>
        <v>885.98275796990572</v>
      </c>
      <c r="E88" s="6">
        <f t="shared" si="12"/>
        <v>3.0851709807401723E-2</v>
      </c>
      <c r="F88" s="6">
        <f t="shared" si="13"/>
        <v>0.25</v>
      </c>
      <c r="G88" s="7">
        <v>1000</v>
      </c>
    </row>
    <row r="89" spans="1:7">
      <c r="A89" s="7">
        <f t="shared" si="14"/>
        <v>84</v>
      </c>
      <c r="B89" s="6">
        <f t="shared" si="15"/>
        <v>111.58342019290545</v>
      </c>
      <c r="C89" s="6">
        <f t="shared" si="16"/>
        <v>2.0738852227690208</v>
      </c>
      <c r="D89" s="6">
        <f t="shared" si="17"/>
        <v>886.34269458432539</v>
      </c>
      <c r="E89" s="6">
        <f t="shared" si="12"/>
        <v>2.7375284940551074E-2</v>
      </c>
      <c r="F89" s="6">
        <f t="shared" si="13"/>
        <v>0.25</v>
      </c>
      <c r="G89" s="7">
        <v>1000</v>
      </c>
    </row>
    <row r="90" spans="1:7">
      <c r="A90" s="7">
        <f t="shared" si="14"/>
        <v>85</v>
      </c>
      <c r="B90" s="6">
        <f t="shared" si="15"/>
        <v>111.49780499588061</v>
      </c>
      <c r="C90" s="6">
        <f t="shared" si="16"/>
        <v>1.8401220954874331</v>
      </c>
      <c r="D90" s="6">
        <f t="shared" si="17"/>
        <v>886.66207290863179</v>
      </c>
      <c r="E90" s="6">
        <f t="shared" si="12"/>
        <v>2.4289611660434116E-2</v>
      </c>
      <c r="F90" s="6">
        <f t="shared" si="13"/>
        <v>0.25</v>
      </c>
      <c r="G90" s="7">
        <v>1000</v>
      </c>
    </row>
    <row r="91" spans="1:7">
      <c r="A91" s="7">
        <f t="shared" si="14"/>
        <v>86</v>
      </c>
      <c r="B91" s="6">
        <f t="shared" si="15"/>
        <v>111.42189841453774</v>
      </c>
      <c r="C91" s="6">
        <f t="shared" si="16"/>
        <v>1.6326498741252522</v>
      </c>
      <c r="D91" s="6">
        <f t="shared" si="17"/>
        <v>886.94545171133689</v>
      </c>
      <c r="E91" s="6">
        <f t="shared" si="12"/>
        <v>2.155097833845333E-2</v>
      </c>
      <c r="F91" s="6">
        <f t="shared" si="13"/>
        <v>0.25</v>
      </c>
      <c r="G91" s="7">
        <v>1000</v>
      </c>
    </row>
    <row r="92" spans="1:7">
      <c r="A92" s="7">
        <f t="shared" si="14"/>
        <v>87</v>
      </c>
      <c r="B92" s="6">
        <f t="shared" si="15"/>
        <v>111.35459608647317</v>
      </c>
      <c r="C92" s="6">
        <f t="shared" si="16"/>
        <v>1.4485241215745372</v>
      </c>
      <c r="D92" s="6">
        <f t="shared" si="17"/>
        <v>887.19687979195214</v>
      </c>
      <c r="E92" s="6">
        <f t="shared" si="12"/>
        <v>1.912051840478389E-2</v>
      </c>
      <c r="F92" s="6">
        <f t="shared" si="13"/>
        <v>0.25</v>
      </c>
      <c r="G92" s="7">
        <v>1000</v>
      </c>
    </row>
    <row r="93" spans="1:7">
      <c r="A93" s="7">
        <f t="shared" si="14"/>
        <v>88</v>
      </c>
      <c r="B93" s="6">
        <f t="shared" si="15"/>
        <v>111.29491999747417</v>
      </c>
      <c r="C93" s="6">
        <f t="shared" si="16"/>
        <v>1.2851274958510608</v>
      </c>
      <c r="D93" s="6">
        <f t="shared" si="17"/>
        <v>887.41995250667458</v>
      </c>
      <c r="E93" s="6">
        <f t="shared" si="12"/>
        <v>1.6963682945234003E-2</v>
      </c>
      <c r="F93" s="6">
        <f t="shared" si="13"/>
        <v>0.25</v>
      </c>
      <c r="G93" s="7">
        <v>1000</v>
      </c>
    </row>
    <row r="94" spans="1:7">
      <c r="A94" s="7">
        <f t="shared" si="14"/>
        <v>89</v>
      </c>
      <c r="B94" s="6">
        <f t="shared" si="15"/>
        <v>111.24200387273436</v>
      </c>
      <c r="C94" s="6">
        <f t="shared" si="16"/>
        <v>1.1401339862298026</v>
      </c>
      <c r="D94" s="6">
        <f t="shared" si="17"/>
        <v>887.61786214103563</v>
      </c>
      <c r="E94" s="6">
        <f t="shared" si="12"/>
        <v>1.5049768618233393E-2</v>
      </c>
      <c r="F94" s="6">
        <f t="shared" si="13"/>
        <v>0.25</v>
      </c>
      <c r="G94" s="7">
        <v>1000</v>
      </c>
    </row>
    <row r="95" spans="1:7">
      <c r="A95" s="7">
        <f t="shared" si="14"/>
        <v>90</v>
      </c>
      <c r="B95" s="6">
        <f t="shared" si="15"/>
        <v>111.19508028942147</v>
      </c>
      <c r="C95" s="6">
        <f t="shared" si="16"/>
        <v>1.0114769356632975</v>
      </c>
      <c r="D95" s="6">
        <f t="shared" si="17"/>
        <v>887.79344277491498</v>
      </c>
      <c r="E95" s="6">
        <f t="shared" si="12"/>
        <v>1.3351495550755528E-2</v>
      </c>
      <c r="F95" s="6">
        <f t="shared" si="13"/>
        <v>0.25</v>
      </c>
      <c r="G95" s="7">
        <v>1000</v>
      </c>
    </row>
    <row r="96" spans="1:7">
      <c r="A96" s="7">
        <f t="shared" si="14"/>
        <v>91</v>
      </c>
      <c r="B96" s="6">
        <f t="shared" si="15"/>
        <v>111.15346930108012</v>
      </c>
      <c r="C96" s="6">
        <f t="shared" si="16"/>
        <v>0.8973204759124942</v>
      </c>
      <c r="D96" s="6">
        <f t="shared" si="17"/>
        <v>887.94921022300707</v>
      </c>
      <c r="E96" s="6">
        <f t="shared" si="12"/>
        <v>1.1844630282044924E-2</v>
      </c>
      <c r="F96" s="6">
        <f t="shared" si="13"/>
        <v>0.25</v>
      </c>
      <c r="G96" s="7">
        <v>1000</v>
      </c>
    </row>
    <row r="97" spans="1:7">
      <c r="A97" s="7">
        <f t="shared" si="14"/>
        <v>92</v>
      </c>
      <c r="B97" s="6">
        <f t="shared" si="15"/>
        <v>111.11656839121399</v>
      </c>
      <c r="C97" s="6">
        <f t="shared" si="16"/>
        <v>0.79603403248809812</v>
      </c>
      <c r="D97" s="6">
        <f t="shared" si="17"/>
        <v>888.08739757629758</v>
      </c>
      <c r="E97" s="6">
        <f t="shared" si="12"/>
        <v>1.0507649228842895E-2</v>
      </c>
      <c r="F97" s="6">
        <f t="shared" si="13"/>
        <v>0.25</v>
      </c>
      <c r="G97" s="7">
        <v>1000</v>
      </c>
    </row>
    <row r="98" spans="1:7">
      <c r="A98" s="7">
        <f t="shared" si="14"/>
        <v>93</v>
      </c>
      <c r="B98" s="6">
        <f t="shared" si="15"/>
        <v>111.08384359654262</v>
      </c>
      <c r="C98" s="6">
        <f t="shared" si="16"/>
        <v>0.70616958615629533</v>
      </c>
      <c r="D98" s="6">
        <f t="shared" si="17"/>
        <v>888.20998681730077</v>
      </c>
      <c r="E98" s="6">
        <f t="shared" si="12"/>
        <v>9.3214385372630982E-3</v>
      </c>
      <c r="F98" s="6">
        <f t="shared" si="13"/>
        <v>0.25</v>
      </c>
      <c r="G98" s="7">
        <v>1000</v>
      </c>
    </row>
    <row r="99" spans="1:7">
      <c r="A99" s="7">
        <f t="shared" si="14"/>
        <v>94</v>
      </c>
      <c r="B99" s="6">
        <f t="shared" si="15"/>
        <v>111.0548216604306</v>
      </c>
      <c r="C99" s="6">
        <f t="shared" si="16"/>
        <v>0.62644140600024512</v>
      </c>
      <c r="D99" s="6">
        <f t="shared" si="17"/>
        <v>888.31873693356886</v>
      </c>
      <c r="E99" s="6">
        <f t="shared" si="12"/>
        <v>8.2690265592032363E-3</v>
      </c>
      <c r="F99" s="6">
        <f t="shared" si="13"/>
        <v>0.25</v>
      </c>
      <c r="G99" s="7">
        <v>1000</v>
      </c>
    </row>
    <row r="100" spans="1:7">
      <c r="A100" s="7">
        <f t="shared" si="14"/>
        <v>95</v>
      </c>
      <c r="B100" s="6">
        <f t="shared" si="15"/>
        <v>111.02908309430903</v>
      </c>
      <c r="C100" s="6">
        <f t="shared" si="16"/>
        <v>0.55570799559778405</v>
      </c>
      <c r="D100" s="6">
        <f t="shared" si="17"/>
        <v>888.41520891009293</v>
      </c>
      <c r="E100" s="6">
        <f t="shared" si="12"/>
        <v>7.3353455418907493E-3</v>
      </c>
      <c r="F100" s="6">
        <f t="shared" si="13"/>
        <v>0.25</v>
      </c>
      <c r="G100" s="7">
        <v>1000</v>
      </c>
    </row>
    <row r="101" spans="1:7">
      <c r="A101" s="7">
        <f t="shared" si="14"/>
        <v>96</v>
      </c>
      <c r="B101" s="6">
        <f t="shared" si="15"/>
        <v>111.00625603994317</v>
      </c>
      <c r="C101" s="6">
        <f t="shared" si="16"/>
        <v>0.49295601864158073</v>
      </c>
      <c r="D101" s="6">
        <f t="shared" si="17"/>
        <v>888.50078794141496</v>
      </c>
      <c r="E101" s="6">
        <f t="shared" si="12"/>
        <v>6.5070194460688652E-3</v>
      </c>
      <c r="F101" s="6">
        <f t="shared" si="13"/>
        <v>0.25</v>
      </c>
      <c r="G101" s="7">
        <v>1000</v>
      </c>
    </row>
    <row r="102" spans="1:7">
      <c r="A102" s="7">
        <f t="shared" si="14"/>
        <v>97</v>
      </c>
      <c r="B102" s="6">
        <f t="shared" si="15"/>
        <v>110.98601083847446</v>
      </c>
      <c r="C102" s="6">
        <f t="shared" si="16"/>
        <v>0.43728599323948791</v>
      </c>
      <c r="D102" s="6">
        <f t="shared" si="17"/>
        <v>888.5767031682858</v>
      </c>
      <c r="E102" s="6">
        <f t="shared" si="12"/>
        <v>5.7721751107612405E-3</v>
      </c>
      <c r="F102" s="6">
        <f t="shared" si="13"/>
        <v>0.25</v>
      </c>
      <c r="G102" s="7">
        <v>1000</v>
      </c>
    </row>
    <row r="103" spans="1:7">
      <c r="A103" s="7">
        <f t="shared" si="14"/>
        <v>98</v>
      </c>
      <c r="B103" s="6">
        <f t="shared" si="15"/>
        <v>110.96805522355621</v>
      </c>
      <c r="C103" s="6">
        <f t="shared" si="16"/>
        <v>0.38789956519885155</v>
      </c>
      <c r="D103" s="6">
        <f t="shared" si="17"/>
        <v>888.6440452112447</v>
      </c>
      <c r="E103" s="6">
        <f t="shared" si="12"/>
        <v>5.1202742606248405E-3</v>
      </c>
      <c r="F103" s="6">
        <f t="shared" si="13"/>
        <v>0.25</v>
      </c>
      <c r="G103" s="7">
        <v>1000</v>
      </c>
    </row>
    <row r="104" spans="1:7">
      <c r="A104" s="7">
        <f t="shared" si="14"/>
        <v>99</v>
      </c>
      <c r="B104" s="6">
        <f t="shared" si="15"/>
        <v>110.95213006584494</v>
      </c>
      <c r="C104" s="6">
        <f t="shared" si="16"/>
        <v>0.34408818986949724</v>
      </c>
      <c r="D104" s="6">
        <f t="shared" si="17"/>
        <v>888.70378174428538</v>
      </c>
      <c r="E104" s="6">
        <f t="shared" si="12"/>
        <v>4.5419641062773635E-3</v>
      </c>
      <c r="F104" s="6">
        <f t="shared" si="13"/>
        <v>0.25</v>
      </c>
      <c r="G104" s="7">
        <v>1000</v>
      </c>
    </row>
    <row r="105" spans="1:7">
      <c r="A105" s="7">
        <f t="shared" si="14"/>
        <v>100</v>
      </c>
      <c r="B105" s="6">
        <f t="shared" si="15"/>
        <v>110.93800560480022</v>
      </c>
      <c r="C105" s="6">
        <f t="shared" si="16"/>
        <v>0.30522306967431378</v>
      </c>
      <c r="D105" s="6">
        <f t="shared" si="17"/>
        <v>888.75677132552528</v>
      </c>
      <c r="E105" s="6">
        <f t="shared" si="12"/>
        <v>4.0289445197009416E-3</v>
      </c>
      <c r="F105" s="6">
        <f t="shared" si="13"/>
        <v>0.25</v>
      </c>
      <c r="G105" s="7">
        <v>1000</v>
      </c>
    </row>
    <row r="106" spans="1:7">
      <c r="A106" s="7"/>
      <c r="C106" s="6"/>
      <c r="D106" s="6"/>
      <c r="E106" s="6"/>
    </row>
    <row r="107" spans="1:7">
      <c r="A107" s="7"/>
      <c r="C107" s="6"/>
      <c r="D107" s="6"/>
      <c r="E107" s="6"/>
    </row>
    <row r="108" spans="1:7">
      <c r="A108" s="7"/>
      <c r="C108" s="6"/>
      <c r="D108" s="6"/>
      <c r="E108" s="6"/>
    </row>
    <row r="109" spans="1:7">
      <c r="A109" s="7"/>
      <c r="C109" s="6"/>
      <c r="D109" s="6"/>
      <c r="E109" s="6"/>
    </row>
    <row r="110" spans="1:7">
      <c r="A110" s="7"/>
      <c r="C110" s="6"/>
      <c r="D110" s="6"/>
      <c r="E110" s="6"/>
    </row>
  </sheetData>
  <mergeCells count="1">
    <mergeCell ref="A1:K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2D19-ACFA-0B4E-A338-C52877F5682A}">
  <dimension ref="A1:L110"/>
  <sheetViews>
    <sheetView zoomScale="137" zoomScaleNormal="137" workbookViewId="0">
      <pane ySplit="2" topLeftCell="A3" activePane="bottomLeft" state="frozen"/>
      <selection pane="bottomLeft" activeCell="F9" sqref="F9"/>
    </sheetView>
  </sheetViews>
  <sheetFormatPr baseColWidth="10" defaultColWidth="11" defaultRowHeight="16"/>
  <cols>
    <col min="1" max="1" width="7.6640625" style="5" customWidth="1"/>
    <col min="2" max="2" width="9" style="6" customWidth="1"/>
    <col min="3" max="4" width="7.5" style="5" customWidth="1"/>
    <col min="5" max="5" width="6" style="5" customWidth="1"/>
    <col min="6" max="6" width="6" customWidth="1"/>
    <col min="7" max="7" width="8.33203125" style="7" customWidth="1"/>
    <col min="8" max="8" width="2.5" customWidth="1"/>
    <col min="9" max="9" width="59.6640625" customWidth="1"/>
    <col min="10" max="10" width="7.6640625" customWidth="1"/>
    <col min="11" max="11" width="91.33203125" customWidth="1"/>
    <col min="12" max="12" width="116" style="14" customWidth="1"/>
  </cols>
  <sheetData>
    <row r="1" spans="1:12" s="32" customFormat="1" ht="39">
      <c r="A1" s="73" t="s">
        <v>163</v>
      </c>
      <c r="B1" s="73"/>
      <c r="C1" s="73"/>
      <c r="D1" s="73"/>
      <c r="E1" s="73"/>
      <c r="F1" s="73"/>
      <c r="G1" s="73"/>
      <c r="H1" s="73"/>
      <c r="I1" s="73"/>
      <c r="J1" s="73"/>
      <c r="K1" s="73"/>
      <c r="L1" s="15"/>
    </row>
    <row r="2" spans="1:12">
      <c r="A2" s="3" t="s">
        <v>35</v>
      </c>
      <c r="J2" s="3"/>
      <c r="K2" s="3" t="s">
        <v>48</v>
      </c>
      <c r="L2" s="13" t="s">
        <v>37</v>
      </c>
    </row>
    <row r="3" spans="1:12" ht="138" customHeight="1">
      <c r="A3" s="9" t="s">
        <v>21</v>
      </c>
      <c r="B3" s="9" t="s">
        <v>22</v>
      </c>
      <c r="C3" s="10" t="s">
        <v>23</v>
      </c>
      <c r="D3" s="10" t="s">
        <v>24</v>
      </c>
      <c r="E3" s="10" t="s">
        <v>153</v>
      </c>
      <c r="F3" s="10" t="s">
        <v>154</v>
      </c>
      <c r="G3" s="67" t="s">
        <v>28</v>
      </c>
      <c r="K3" s="2"/>
    </row>
    <row r="4" spans="1:12">
      <c r="A4" s="9"/>
      <c r="B4" s="9"/>
      <c r="C4" s="10"/>
      <c r="D4" s="10"/>
      <c r="E4" s="10"/>
      <c r="F4" s="10"/>
      <c r="G4" s="67"/>
      <c r="I4" s="3" t="s">
        <v>31</v>
      </c>
    </row>
    <row r="5" spans="1:12">
      <c r="A5" s="3" t="s">
        <v>12</v>
      </c>
      <c r="B5" s="4" t="s">
        <v>13</v>
      </c>
      <c r="C5" s="3" t="s">
        <v>14</v>
      </c>
      <c r="D5" s="3" t="s">
        <v>15</v>
      </c>
      <c r="E5" s="3" t="s">
        <v>156</v>
      </c>
      <c r="F5" s="3" t="s">
        <v>155</v>
      </c>
      <c r="G5" s="68" t="s">
        <v>11</v>
      </c>
      <c r="I5" t="s">
        <v>50</v>
      </c>
      <c r="J5">
        <v>999</v>
      </c>
    </row>
    <row r="6" spans="1:12">
      <c r="A6" s="7">
        <v>1</v>
      </c>
      <c r="B6" s="6">
        <v>999</v>
      </c>
      <c r="C6" s="6">
        <v>1</v>
      </c>
      <c r="D6" s="6">
        <v>0</v>
      </c>
      <c r="E6" s="6">
        <f t="shared" ref="E6:E37" si="0">C6*J$31</f>
        <v>1.32E-2</v>
      </c>
      <c r="F6" s="6">
        <f t="shared" ref="F6:F37" si="1">J$32</f>
        <v>0.25</v>
      </c>
      <c r="G6" s="7">
        <f>J10</f>
        <v>1000</v>
      </c>
      <c r="I6" t="s">
        <v>123</v>
      </c>
      <c r="J6">
        <v>1</v>
      </c>
      <c r="K6" s="38"/>
    </row>
    <row r="7" spans="1:12">
      <c r="A7" s="7">
        <f t="shared" ref="A7:A70" si="2">A6+1</f>
        <v>2</v>
      </c>
      <c r="B7" s="6">
        <f t="shared" ref="B7:B38" si="3">B6-((B6/J$5)*(J$8*C6))</f>
        <v>998.71171200000003</v>
      </c>
      <c r="C7" s="6">
        <f t="shared" ref="C7:C38" si="4">C6+(B6/J$5)*(J$8*C6)-(C6*J$9)</f>
        <v>1.1342880000000002</v>
      </c>
      <c r="D7" s="6">
        <f t="shared" ref="D7:D38" si="5">D6+(C6*J$9)</f>
        <v>0.154</v>
      </c>
      <c r="E7" s="6">
        <f t="shared" si="0"/>
        <v>1.4972601600000003E-2</v>
      </c>
      <c r="F7" s="6">
        <f t="shared" si="1"/>
        <v>0.25</v>
      </c>
      <c r="G7" s="7">
        <v>1000</v>
      </c>
      <c r="I7" t="s">
        <v>122</v>
      </c>
      <c r="J7">
        <f>J27</f>
        <v>1.8719999999999999</v>
      </c>
      <c r="K7" t="s">
        <v>121</v>
      </c>
    </row>
    <row r="8" spans="1:12">
      <c r="A8" s="7">
        <f t="shared" si="2"/>
        <v>3</v>
      </c>
      <c r="B8" s="6">
        <f t="shared" si="3"/>
        <v>998.38480474606376</v>
      </c>
      <c r="C8" s="6">
        <f t="shared" si="4"/>
        <v>1.2865149019362703</v>
      </c>
      <c r="D8" s="6">
        <f t="shared" si="5"/>
        <v>0.32868035200000001</v>
      </c>
      <c r="E8" s="6">
        <f t="shared" si="0"/>
        <v>1.6981996705558767E-2</v>
      </c>
      <c r="F8" s="6">
        <f t="shared" si="1"/>
        <v>0.25</v>
      </c>
      <c r="G8" s="7">
        <v>1000</v>
      </c>
      <c r="I8" t="s">
        <v>151</v>
      </c>
      <c r="J8">
        <f>J7*J9</f>
        <v>0.28828799999999999</v>
      </c>
      <c r="K8" t="s">
        <v>119</v>
      </c>
    </row>
    <row r="9" spans="1:12" ht="15" customHeight="1">
      <c r="A9" s="7">
        <f t="shared" si="2"/>
        <v>4</v>
      </c>
      <c r="B9" s="6">
        <f t="shared" si="3"/>
        <v>998.01414633421462</v>
      </c>
      <c r="C9" s="6">
        <f t="shared" si="4"/>
        <v>1.4590500188872282</v>
      </c>
      <c r="D9" s="6">
        <f t="shared" si="5"/>
        <v>0.5268036468981856</v>
      </c>
      <c r="E9" s="6">
        <f t="shared" si="0"/>
        <v>1.9259460249311411E-2</v>
      </c>
      <c r="F9" s="6">
        <f t="shared" si="1"/>
        <v>0.25</v>
      </c>
      <c r="G9" s="7">
        <v>1000</v>
      </c>
      <c r="I9" t="s">
        <v>152</v>
      </c>
      <c r="J9">
        <v>0.154</v>
      </c>
      <c r="K9" s="37" t="s">
        <v>117</v>
      </c>
    </row>
    <row r="10" spans="1:12">
      <c r="A10" s="7">
        <f t="shared" si="2"/>
        <v>5</v>
      </c>
      <c r="B10" s="6">
        <f t="shared" si="3"/>
        <v>997.59393481374821</v>
      </c>
      <c r="C10" s="6">
        <f t="shared" si="4"/>
        <v>1.6545678364449634</v>
      </c>
      <c r="D10" s="6">
        <f t="shared" si="5"/>
        <v>0.7514973498068187</v>
      </c>
      <c r="E10" s="6">
        <f t="shared" si="0"/>
        <v>2.1840295441073517E-2</v>
      </c>
      <c r="F10" s="6">
        <f t="shared" si="1"/>
        <v>0.25</v>
      </c>
      <c r="G10" s="7">
        <v>1000</v>
      </c>
      <c r="I10" t="s">
        <v>150</v>
      </c>
      <c r="J10">
        <v>1000</v>
      </c>
      <c r="K10" t="s">
        <v>116</v>
      </c>
    </row>
    <row r="11" spans="1:12">
      <c r="A11" s="7">
        <f t="shared" si="2"/>
        <v>6</v>
      </c>
      <c r="B11" s="6">
        <f t="shared" si="3"/>
        <v>997.11761411458747</v>
      </c>
      <c r="C11" s="6">
        <f t="shared" si="4"/>
        <v>1.8760850887931675</v>
      </c>
      <c r="D11" s="6">
        <f t="shared" si="5"/>
        <v>1.0063007966193431</v>
      </c>
      <c r="E11" s="6">
        <f t="shared" si="0"/>
        <v>2.4764323172069811E-2</v>
      </c>
      <c r="F11" s="6">
        <f t="shared" si="1"/>
        <v>0.25</v>
      </c>
      <c r="G11" s="7">
        <v>1000</v>
      </c>
      <c r="I11" t="s">
        <v>8</v>
      </c>
      <c r="J11">
        <v>1</v>
      </c>
      <c r="K11" t="s">
        <v>116</v>
      </c>
    </row>
    <row r="12" spans="1:12" ht="17">
      <c r="A12" s="7">
        <f t="shared" si="2"/>
        <v>7</v>
      </c>
      <c r="B12" s="6">
        <f t="shared" si="3"/>
        <v>996.57778040933317</v>
      </c>
      <c r="C12" s="6">
        <f t="shared" si="4"/>
        <v>2.1270016903733646</v>
      </c>
      <c r="D12" s="6">
        <f t="shared" si="5"/>
        <v>1.2952179002934909</v>
      </c>
      <c r="E12" s="6">
        <f t="shared" si="0"/>
        <v>2.8076422312928413E-2</v>
      </c>
      <c r="F12" s="6">
        <f t="shared" si="1"/>
        <v>0.25</v>
      </c>
      <c r="G12" s="7">
        <v>1000</v>
      </c>
      <c r="I12" t="s">
        <v>9</v>
      </c>
      <c r="K12" s="2" t="s">
        <v>58</v>
      </c>
    </row>
    <row r="13" spans="1:12">
      <c r="A13" s="7">
        <f t="shared" si="2"/>
        <v>8</v>
      </c>
      <c r="B13" s="6">
        <f t="shared" si="3"/>
        <v>995.96607811134606</v>
      </c>
      <c r="C13" s="6">
        <f t="shared" si="4"/>
        <v>2.4111457280429534</v>
      </c>
      <c r="D13" s="6">
        <f t="shared" si="5"/>
        <v>1.6227761606109889</v>
      </c>
      <c r="E13" s="6">
        <f t="shared" si="0"/>
        <v>3.1827123610166985E-2</v>
      </c>
      <c r="F13" s="6">
        <f t="shared" si="1"/>
        <v>0.25</v>
      </c>
      <c r="G13" s="7">
        <v>1000</v>
      </c>
      <c r="I13" t="s">
        <v>62</v>
      </c>
      <c r="J13">
        <v>0</v>
      </c>
    </row>
    <row r="14" spans="1:12">
      <c r="A14" s="7">
        <f t="shared" si="2"/>
        <v>9</v>
      </c>
      <c r="B14" s="6">
        <f t="shared" si="3"/>
        <v>995.27308473509572</v>
      </c>
      <c r="C14" s="6">
        <f t="shared" si="4"/>
        <v>2.7328226621746823</v>
      </c>
      <c r="D14" s="6">
        <f t="shared" si="5"/>
        <v>1.9940926027296038</v>
      </c>
      <c r="E14" s="6">
        <f t="shared" si="0"/>
        <v>3.6073259140705805E-2</v>
      </c>
      <c r="F14" s="6">
        <f t="shared" si="1"/>
        <v>0.25</v>
      </c>
      <c r="G14" s="7">
        <v>1000</v>
      </c>
      <c r="I14" s="3" t="s">
        <v>33</v>
      </c>
      <c r="J14" s="3"/>
    </row>
    <row r="15" spans="1:12">
      <c r="A15" s="7">
        <f t="shared" si="2"/>
        <v>10</v>
      </c>
      <c r="B15" s="6">
        <f t="shared" si="3"/>
        <v>994.48818390746112</v>
      </c>
      <c r="C15" s="6">
        <f t="shared" si="4"/>
        <v>3.0968687998344016</v>
      </c>
      <c r="D15" s="6">
        <f t="shared" si="5"/>
        <v>2.4149472927045048</v>
      </c>
      <c r="E15" s="6">
        <f t="shared" si="0"/>
        <v>4.0878668157814102E-2</v>
      </c>
      <c r="F15" s="6">
        <f t="shared" si="1"/>
        <v>0.25</v>
      </c>
      <c r="G15" s="7">
        <v>1000</v>
      </c>
      <c r="I15" t="s">
        <v>115</v>
      </c>
    </row>
    <row r="16" spans="1:12">
      <c r="A16" s="7">
        <f t="shared" si="2"/>
        <v>11</v>
      </c>
      <c r="B16" s="6">
        <f t="shared" si="3"/>
        <v>993.59942593182848</v>
      </c>
      <c r="C16" s="6">
        <f t="shared" si="4"/>
        <v>3.508708980292492</v>
      </c>
      <c r="D16" s="6">
        <f t="shared" si="5"/>
        <v>2.8918650878790029</v>
      </c>
      <c r="E16" s="6">
        <f t="shared" si="0"/>
        <v>4.6314958539860895E-2</v>
      </c>
      <c r="F16" s="6">
        <f t="shared" si="1"/>
        <v>0.25</v>
      </c>
      <c r="G16" s="7">
        <v>1000</v>
      </c>
      <c r="I16" t="s">
        <v>114</v>
      </c>
    </row>
    <row r="17" spans="1:11">
      <c r="A17" s="7">
        <f t="shared" si="2"/>
        <v>12</v>
      </c>
      <c r="B17" s="6">
        <f t="shared" si="3"/>
        <v>992.59337548719884</v>
      </c>
      <c r="C17" s="6">
        <f t="shared" si="4"/>
        <v>3.9744182419570846</v>
      </c>
      <c r="D17" s="6">
        <f t="shared" si="5"/>
        <v>3.4322062708440466</v>
      </c>
      <c r="E17" s="6">
        <f t="shared" si="0"/>
        <v>5.246232079383352E-2</v>
      </c>
      <c r="F17" s="6">
        <f t="shared" si="1"/>
        <v>0.25</v>
      </c>
      <c r="G17" s="7">
        <v>1000</v>
      </c>
      <c r="I17" t="s">
        <v>113</v>
      </c>
    </row>
    <row r="18" spans="1:11">
      <c r="A18" s="7">
        <f t="shared" si="2"/>
        <v>13</v>
      </c>
      <c r="B18" s="6">
        <f t="shared" si="3"/>
        <v>991.45494631253928</v>
      </c>
      <c r="C18" s="6">
        <f t="shared" si="4"/>
        <v>4.5007870073552869</v>
      </c>
      <c r="D18" s="6">
        <f t="shared" si="5"/>
        <v>4.0442666801054372</v>
      </c>
      <c r="E18" s="6">
        <f t="shared" si="0"/>
        <v>5.9410388497089787E-2</v>
      </c>
      <c r="F18" s="6">
        <f t="shared" si="1"/>
        <v>0.25</v>
      </c>
      <c r="G18" s="7">
        <v>1000</v>
      </c>
      <c r="I18" t="s">
        <v>112</v>
      </c>
    </row>
    <row r="19" spans="1:11">
      <c r="A19" s="7">
        <f t="shared" si="2"/>
        <v>14</v>
      </c>
      <c r="B19" s="6">
        <f t="shared" si="3"/>
        <v>990.16722310726868</v>
      </c>
      <c r="C19" s="6">
        <f t="shared" si="4"/>
        <v>5.0953890134931603</v>
      </c>
      <c r="D19" s="6">
        <f t="shared" si="5"/>
        <v>4.7373878792381516</v>
      </c>
      <c r="E19" s="6">
        <f t="shared" si="0"/>
        <v>6.7259134978109716E-2</v>
      </c>
      <c r="F19" s="6">
        <f t="shared" si="1"/>
        <v>0.25</v>
      </c>
      <c r="G19" s="7">
        <v>1000</v>
      </c>
      <c r="I19" t="s">
        <v>111</v>
      </c>
    </row>
    <row r="20" spans="1:11">
      <c r="A20" s="7">
        <f t="shared" si="2"/>
        <v>15</v>
      </c>
      <c r="B20" s="6">
        <f t="shared" si="3"/>
        <v>988.71127140209194</v>
      </c>
      <c r="C20" s="6">
        <f t="shared" si="4"/>
        <v>5.766650810591992</v>
      </c>
      <c r="D20" s="6">
        <f t="shared" si="5"/>
        <v>5.522077787316098</v>
      </c>
      <c r="E20" s="6">
        <f t="shared" si="0"/>
        <v>7.6119790699814296E-2</v>
      </c>
      <c r="F20" s="6">
        <f t="shared" si="1"/>
        <v>0.25</v>
      </c>
      <c r="G20" s="7">
        <v>1000</v>
      </c>
      <c r="I20" t="s">
        <v>110</v>
      </c>
    </row>
    <row r="21" spans="1:11">
      <c r="A21" s="7">
        <f t="shared" si="2"/>
        <v>16</v>
      </c>
      <c r="B21" s="6">
        <f t="shared" si="3"/>
        <v>987.0659368558355</v>
      </c>
      <c r="C21" s="6">
        <f t="shared" si="4"/>
        <v>6.5239211320172528</v>
      </c>
      <c r="D21" s="6">
        <f t="shared" si="5"/>
        <v>6.410142012147265</v>
      </c>
      <c r="E21" s="6">
        <f t="shared" si="0"/>
        <v>8.611575894262774E-2</v>
      </c>
      <c r="F21" s="6">
        <f t="shared" si="1"/>
        <v>0.25</v>
      </c>
      <c r="G21" s="7">
        <v>1000</v>
      </c>
      <c r="I21" t="s">
        <v>109</v>
      </c>
    </row>
    <row r="22" spans="1:11">
      <c r="A22" s="7">
        <f t="shared" si="2"/>
        <v>17</v>
      </c>
      <c r="B22" s="6">
        <f t="shared" si="3"/>
        <v>985.20763635436595</v>
      </c>
      <c r="C22" s="6">
        <f t="shared" si="4"/>
        <v>7.377537779156099</v>
      </c>
      <c r="D22" s="6">
        <f t="shared" si="5"/>
        <v>7.4148258664779219</v>
      </c>
      <c r="E22" s="6">
        <f t="shared" si="0"/>
        <v>9.7383498684860501E-2</v>
      </c>
      <c r="F22" s="6">
        <f t="shared" si="1"/>
        <v>0.25</v>
      </c>
      <c r="G22" s="7">
        <v>1000</v>
      </c>
      <c r="I22" t="s">
        <v>108</v>
      </c>
    </row>
    <row r="23" spans="1:11">
      <c r="A23" s="7">
        <f t="shared" si="2"/>
        <v>18</v>
      </c>
      <c r="B23" s="6">
        <f t="shared" si="3"/>
        <v>983.11014447283083</v>
      </c>
      <c r="C23" s="6">
        <f t="shared" si="4"/>
        <v>8.3388888427011771</v>
      </c>
      <c r="D23" s="6">
        <f t="shared" si="5"/>
        <v>8.5509666844679604</v>
      </c>
      <c r="E23" s="6">
        <f t="shared" si="0"/>
        <v>0.11007333272365553</v>
      </c>
      <c r="F23" s="6">
        <f t="shared" si="1"/>
        <v>0.25</v>
      </c>
      <c r="G23" s="7">
        <v>1000</v>
      </c>
      <c r="I23" t="s">
        <v>107</v>
      </c>
    </row>
    <row r="24" spans="1:11">
      <c r="A24" s="7">
        <f t="shared" si="2"/>
        <v>19</v>
      </c>
      <c r="B24" s="6">
        <f t="shared" si="3"/>
        <v>980.74438036152105</v>
      </c>
      <c r="C24" s="6">
        <f t="shared" si="4"/>
        <v>9.4204640722349549</v>
      </c>
      <c r="D24" s="6">
        <f t="shared" si="5"/>
        <v>9.8351555662439409</v>
      </c>
      <c r="E24" s="6">
        <f t="shared" si="0"/>
        <v>0.12435012575350141</v>
      </c>
      <c r="F24" s="6">
        <f t="shared" si="1"/>
        <v>0.25</v>
      </c>
      <c r="G24" s="7">
        <v>1000</v>
      </c>
      <c r="I24" t="s">
        <v>106</v>
      </c>
    </row>
    <row r="25" spans="1:11">
      <c r="A25" s="7">
        <f t="shared" si="2"/>
        <v>20</v>
      </c>
      <c r="B25" s="6">
        <f t="shared" si="3"/>
        <v>978.07820197840283</v>
      </c>
      <c r="C25" s="6">
        <f t="shared" si="4"/>
        <v>10.635890988228979</v>
      </c>
      <c r="D25" s="6">
        <f t="shared" si="5"/>
        <v>11.285907033368124</v>
      </c>
      <c r="E25" s="6">
        <f t="shared" si="0"/>
        <v>0.14039376104462253</v>
      </c>
      <c r="F25" s="6">
        <f t="shared" si="1"/>
        <v>0.25</v>
      </c>
      <c r="G25" s="7">
        <v>1000</v>
      </c>
      <c r="I25" s="3" t="s">
        <v>18</v>
      </c>
      <c r="J25" s="3" t="s">
        <v>105</v>
      </c>
    </row>
    <row r="26" spans="1:11">
      <c r="A26" s="7">
        <f t="shared" si="2"/>
        <v>21</v>
      </c>
      <c r="B26" s="6">
        <f t="shared" si="3"/>
        <v>975.0762168634941</v>
      </c>
      <c r="C26" s="6">
        <f t="shared" si="4"/>
        <v>11.999948890950401</v>
      </c>
      <c r="D26" s="6">
        <f t="shared" si="5"/>
        <v>12.923834245555387</v>
      </c>
      <c r="E26" s="6">
        <f t="shared" si="0"/>
        <v>0.1583993253605453</v>
      </c>
      <c r="F26" s="6">
        <f t="shared" si="1"/>
        <v>0.25</v>
      </c>
      <c r="G26" s="7">
        <v>1000</v>
      </c>
      <c r="I26" t="s">
        <v>162</v>
      </c>
      <c r="J26">
        <v>2.4</v>
      </c>
      <c r="K26" s="36" t="s">
        <v>103</v>
      </c>
    </row>
    <row r="27" spans="1:11">
      <c r="A27" s="7">
        <f t="shared" si="2"/>
        <v>22</v>
      </c>
      <c r="B27" s="6">
        <f t="shared" si="3"/>
        <v>971.69962136600645</v>
      </c>
      <c r="C27" s="6">
        <f t="shared" si="4"/>
        <v>13.528552259231706</v>
      </c>
      <c r="D27" s="6">
        <f t="shared" si="5"/>
        <v>14.771826374761748</v>
      </c>
      <c r="E27" s="6">
        <f t="shared" si="0"/>
        <v>0.17857688982185851</v>
      </c>
      <c r="F27" s="6">
        <f t="shared" si="1"/>
        <v>0.25</v>
      </c>
      <c r="G27" s="7">
        <v>1000</v>
      </c>
      <c r="I27" t="s">
        <v>160</v>
      </c>
      <c r="J27" s="35">
        <f>J26*0.78</f>
        <v>1.8719999999999999</v>
      </c>
      <c r="K27" s="36" t="s">
        <v>102</v>
      </c>
    </row>
    <row r="28" spans="1:11">
      <c r="A28" s="7">
        <f t="shared" si="2"/>
        <v>23</v>
      </c>
      <c r="B28" s="6">
        <f t="shared" si="3"/>
        <v>967.90608340650124</v>
      </c>
      <c r="C28" s="6">
        <f t="shared" si="4"/>
        <v>15.238693170815207</v>
      </c>
      <c r="D28" s="6">
        <f t="shared" si="5"/>
        <v>16.85522342268343</v>
      </c>
      <c r="E28" s="6">
        <f t="shared" si="0"/>
        <v>0.20115074985476072</v>
      </c>
      <c r="F28" s="6">
        <f t="shared" si="1"/>
        <v>0.25</v>
      </c>
      <c r="G28" s="7">
        <v>1000</v>
      </c>
      <c r="I28" t="s">
        <v>161</v>
      </c>
      <c r="J28" s="35">
        <v>1.2</v>
      </c>
    </row>
    <row r="29" spans="1:11">
      <c r="A29" s="7">
        <f t="shared" si="2"/>
        <v>24</v>
      </c>
      <c r="B29" s="6">
        <f t="shared" si="3"/>
        <v>963.64968745781073</v>
      </c>
      <c r="C29" s="6">
        <f t="shared" si="4"/>
        <v>17.148330371200213</v>
      </c>
      <c r="D29" s="6">
        <f t="shared" si="5"/>
        <v>19.201982170988973</v>
      </c>
      <c r="E29" s="6">
        <f t="shared" si="0"/>
        <v>0.22635796089984281</v>
      </c>
      <c r="F29" s="6">
        <f t="shared" si="1"/>
        <v>0.25</v>
      </c>
      <c r="G29" s="7">
        <v>1000</v>
      </c>
      <c r="I29" t="s">
        <v>159</v>
      </c>
      <c r="J29">
        <f>J28*0.78</f>
        <v>0.93599999999999994</v>
      </c>
    </row>
    <row r="30" spans="1:11" ht="17" customHeight="1">
      <c r="A30" s="7">
        <f t="shared" si="2"/>
        <v>25</v>
      </c>
      <c r="B30" s="6">
        <f t="shared" si="3"/>
        <v>958.88096437721026</v>
      </c>
      <c r="C30" s="6">
        <f t="shared" si="4"/>
        <v>19.276210574635886</v>
      </c>
      <c r="D30" s="6">
        <f t="shared" si="5"/>
        <v>21.842825048153806</v>
      </c>
      <c r="E30" s="6">
        <f t="shared" si="0"/>
        <v>0.25444597958519372</v>
      </c>
      <c r="F30" s="6">
        <f t="shared" si="1"/>
        <v>0.25</v>
      </c>
      <c r="G30" s="7">
        <v>1000</v>
      </c>
      <c r="I30" s="3" t="s">
        <v>30</v>
      </c>
      <c r="J30" s="3"/>
    </row>
    <row r="31" spans="1:11">
      <c r="A31" s="7">
        <f t="shared" si="2"/>
        <v>26</v>
      </c>
      <c r="B31" s="6">
        <f t="shared" si="3"/>
        <v>953.54703285238713</v>
      </c>
      <c r="C31" s="6">
        <f t="shared" si="4"/>
        <v>21.641605670965134</v>
      </c>
      <c r="D31" s="6">
        <f t="shared" si="5"/>
        <v>24.811361476647733</v>
      </c>
      <c r="E31" s="6">
        <f t="shared" si="0"/>
        <v>0.28566919485673975</v>
      </c>
      <c r="F31" s="6">
        <f t="shared" si="1"/>
        <v>0.25</v>
      </c>
      <c r="G31" s="7">
        <v>1000</v>
      </c>
      <c r="I31" t="s">
        <v>157</v>
      </c>
      <c r="J31">
        <v>1.32E-2</v>
      </c>
    </row>
    <row r="32" spans="1:11" ht="15" customHeight="1">
      <c r="A32" s="7">
        <f t="shared" si="2"/>
        <v>27</v>
      </c>
      <c r="B32" s="6">
        <f t="shared" si="3"/>
        <v>947.59188325596654</v>
      </c>
      <c r="C32" s="6">
        <f t="shared" si="4"/>
        <v>24.263947994057091</v>
      </c>
      <c r="D32" s="6">
        <f t="shared" si="5"/>
        <v>28.144168749976362</v>
      </c>
      <c r="E32" s="6">
        <f t="shared" si="0"/>
        <v>0.32028411352155362</v>
      </c>
      <c r="F32" s="6">
        <f t="shared" si="1"/>
        <v>0.25</v>
      </c>
      <c r="G32" s="7">
        <v>1000</v>
      </c>
      <c r="I32" t="s">
        <v>158</v>
      </c>
      <c r="J32" s="35">
        <v>0.25</v>
      </c>
      <c r="K32" s="2"/>
    </row>
    <row r="33" spans="1:11" ht="17" customHeight="1">
      <c r="A33" s="7">
        <f t="shared" si="2"/>
        <v>28</v>
      </c>
      <c r="B33" s="6">
        <f t="shared" si="3"/>
        <v>940.95683821233752</v>
      </c>
      <c r="C33" s="6">
        <f t="shared" si="4"/>
        <v>27.162345046601359</v>
      </c>
      <c r="D33" s="6">
        <f t="shared" si="5"/>
        <v>31.880816741061153</v>
      </c>
      <c r="E33" s="6">
        <f t="shared" si="0"/>
        <v>0.35854295461513797</v>
      </c>
      <c r="F33" s="6">
        <f t="shared" si="1"/>
        <v>0.25</v>
      </c>
      <c r="G33" s="7">
        <v>1000</v>
      </c>
      <c r="I33" s="2"/>
      <c r="K33" s="2"/>
    </row>
    <row r="34" spans="1:11" ht="15" customHeight="1">
      <c r="A34" s="7">
        <f t="shared" si="2"/>
        <v>29</v>
      </c>
      <c r="B34" s="6">
        <f t="shared" si="3"/>
        <v>933.58122656324315</v>
      </c>
      <c r="C34" s="6">
        <f t="shared" si="4"/>
        <v>30.354955558519102</v>
      </c>
      <c r="D34" s="6">
        <f t="shared" si="5"/>
        <v>36.063817878237764</v>
      </c>
      <c r="E34" s="6">
        <f t="shared" si="0"/>
        <v>0.40068541337245211</v>
      </c>
      <c r="F34" s="6">
        <f t="shared" si="1"/>
        <v>0.25</v>
      </c>
      <c r="G34" s="7">
        <v>1000</v>
      </c>
      <c r="K34" s="2"/>
    </row>
    <row r="35" spans="1:11">
      <c r="A35" s="7">
        <f t="shared" si="2"/>
        <v>30</v>
      </c>
      <c r="B35" s="6">
        <f t="shared" si="3"/>
        <v>925.40330787229175</v>
      </c>
      <c r="C35" s="6">
        <f t="shared" si="4"/>
        <v>33.858211093458536</v>
      </c>
      <c r="D35" s="6">
        <f t="shared" si="5"/>
        <v>40.738481034249702</v>
      </c>
      <c r="E35" s="6">
        <f t="shared" si="0"/>
        <v>0.44692838643365268</v>
      </c>
      <c r="F35" s="6">
        <f t="shared" si="1"/>
        <v>0.25</v>
      </c>
      <c r="G35" s="7">
        <v>1000</v>
      </c>
      <c r="K35" s="2"/>
    </row>
    <row r="36" spans="1:11">
      <c r="A36" s="7">
        <f t="shared" si="2"/>
        <v>31</v>
      </c>
      <c r="B36" s="6">
        <f t="shared" si="3"/>
        <v>916.36148212956903</v>
      </c>
      <c r="C36" s="6">
        <f t="shared" si="4"/>
        <v>37.68587232778863</v>
      </c>
      <c r="D36" s="6">
        <f t="shared" si="5"/>
        <v>45.952645542642315</v>
      </c>
      <c r="E36" s="6">
        <f t="shared" si="0"/>
        <v>0.49745351472680993</v>
      </c>
      <c r="F36" s="6">
        <f t="shared" si="1"/>
        <v>0.25</v>
      </c>
      <c r="G36" s="7">
        <v>1000</v>
      </c>
    </row>
    <row r="37" spans="1:11">
      <c r="A37" s="7">
        <f t="shared" si="2"/>
        <v>32</v>
      </c>
      <c r="B37" s="6">
        <f t="shared" si="3"/>
        <v>906.39581273758063</v>
      </c>
      <c r="C37" s="6">
        <f t="shared" si="4"/>
        <v>41.84791738129757</v>
      </c>
      <c r="D37" s="6">
        <f t="shared" si="5"/>
        <v>51.756269881121767</v>
      </c>
      <c r="E37" s="6">
        <f t="shared" si="0"/>
        <v>0.5523925094331279</v>
      </c>
      <c r="F37" s="6">
        <f t="shared" si="1"/>
        <v>0.25</v>
      </c>
      <c r="G37" s="7">
        <v>1000</v>
      </c>
    </row>
    <row r="38" spans="1:11">
      <c r="A38" s="7">
        <f t="shared" si="2"/>
        <v>33</v>
      </c>
      <c r="B38" s="6">
        <f t="shared" si="3"/>
        <v>895.44987893915686</v>
      </c>
      <c r="C38" s="6">
        <f t="shared" si="4"/>
        <v>46.349271903001537</v>
      </c>
      <c r="D38" s="6">
        <f t="shared" si="5"/>
        <v>58.200849157841596</v>
      </c>
      <c r="E38" s="6">
        <f t="shared" ref="E38:E69" si="6">C38*J$31</f>
        <v>0.61181038911962027</v>
      </c>
      <c r="F38" s="6">
        <f t="shared" ref="F38:F69" si="7">J$32</f>
        <v>0.25</v>
      </c>
      <c r="G38" s="7">
        <v>1000</v>
      </c>
    </row>
    <row r="39" spans="1:11">
      <c r="A39" s="7">
        <f t="shared" si="2"/>
        <v>34</v>
      </c>
      <c r="B39" s="6">
        <f t="shared" ref="B39:B70" si="8">B38-((B38/J$5)*(J$8*C38))</f>
        <v>883.47295544672431</v>
      </c>
      <c r="C39" s="6">
        <f t="shared" ref="C39:C70" si="9">C38+(B38/J$5)*(J$8*C38)-(C38*J$9)</f>
        <v>51.188407522371804</v>
      </c>
      <c r="D39" s="6">
        <f t="shared" ref="D39:D70" si="10">D38+(C38*J$9)</f>
        <v>65.338637030903826</v>
      </c>
      <c r="E39" s="6">
        <f t="shared" si="6"/>
        <v>0.67568697929530785</v>
      </c>
      <c r="F39" s="6">
        <f t="shared" si="7"/>
        <v>0.25</v>
      </c>
      <c r="G39" s="7">
        <v>1000</v>
      </c>
    </row>
    <row r="40" spans="1:11">
      <c r="A40" s="7">
        <f t="shared" si="2"/>
        <v>35</v>
      </c>
      <c r="B40" s="6">
        <f t="shared" si="8"/>
        <v>870.4224913740527</v>
      </c>
      <c r="C40" s="6">
        <f t="shared" si="9"/>
        <v>56.355856836598136</v>
      </c>
      <c r="D40" s="6">
        <f t="shared" si="10"/>
        <v>73.221651789349082</v>
      </c>
      <c r="E40" s="6">
        <f t="shared" si="6"/>
        <v>0.74389731024309536</v>
      </c>
      <c r="F40" s="6">
        <f t="shared" si="7"/>
        <v>0.25</v>
      </c>
      <c r="G40" s="7">
        <v>1000</v>
      </c>
    </row>
    <row r="41" spans="1:11">
      <c r="A41" s="7">
        <f t="shared" si="2"/>
        <v>36</v>
      </c>
      <c r="B41" s="6">
        <f t="shared" si="8"/>
        <v>856.26682759991434</v>
      </c>
      <c r="C41" s="6">
        <f t="shared" si="9"/>
        <v>61.832718657900386</v>
      </c>
      <c r="D41" s="6">
        <f t="shared" si="10"/>
        <v>81.900453742185192</v>
      </c>
      <c r="E41" s="6">
        <f t="shared" si="6"/>
        <v>0.81619188628428507</v>
      </c>
      <c r="F41" s="6">
        <f t="shared" si="7"/>
        <v>0.25</v>
      </c>
      <c r="G41" s="7">
        <v>1000</v>
      </c>
    </row>
    <row r="42" spans="1:11">
      <c r="A42" s="7">
        <f t="shared" si="2"/>
        <v>37</v>
      </c>
      <c r="B42" s="6">
        <f t="shared" si="8"/>
        <v>840.98805249276461</v>
      </c>
      <c r="C42" s="6">
        <f t="shared" si="9"/>
        <v>67.589255091733406</v>
      </c>
      <c r="D42" s="6">
        <f t="shared" si="10"/>
        <v>91.422692415501857</v>
      </c>
      <c r="E42" s="6">
        <f t="shared" si="6"/>
        <v>0.89217816721088095</v>
      </c>
      <c r="F42" s="6">
        <f t="shared" si="7"/>
        <v>0.25</v>
      </c>
      <c r="G42" s="7">
        <v>1000</v>
      </c>
    </row>
    <row r="43" spans="1:11">
      <c r="A43" s="7">
        <f t="shared" si="2"/>
        <v>38</v>
      </c>
      <c r="B43" s="6">
        <f t="shared" si="8"/>
        <v>824.58485313707661</v>
      </c>
      <c r="C43" s="6">
        <f t="shared" si="9"/>
        <v>73.583709163294401</v>
      </c>
      <c r="D43" s="6">
        <f t="shared" si="10"/>
        <v>101.83143769962879</v>
      </c>
      <c r="E43" s="6">
        <f t="shared" si="6"/>
        <v>0.97130496095548613</v>
      </c>
      <c r="F43" s="6">
        <f t="shared" si="7"/>
        <v>0.25</v>
      </c>
      <c r="G43" s="7">
        <v>1000</v>
      </c>
    </row>
    <row r="44" spans="1:11">
      <c r="A44" s="7">
        <f t="shared" si="2"/>
        <v>39</v>
      </c>
      <c r="B44" s="6">
        <f t="shared" si="8"/>
        <v>807.07517730984489</v>
      </c>
      <c r="C44" s="6">
        <f t="shared" si="9"/>
        <v>79.761493779378824</v>
      </c>
      <c r="D44" s="6">
        <f t="shared" si="10"/>
        <v>113.16332891077613</v>
      </c>
      <c r="E44" s="6">
        <f t="shared" si="6"/>
        <v>1.0528517178878005</v>
      </c>
      <c r="F44" s="6">
        <f t="shared" si="7"/>
        <v>0.25</v>
      </c>
      <c r="G44" s="7">
        <v>1000</v>
      </c>
    </row>
    <row r="45" spans="1:11">
      <c r="A45" s="7">
        <f t="shared" si="2"/>
        <v>40</v>
      </c>
      <c r="B45" s="6">
        <f t="shared" si="8"/>
        <v>788.4984867855278</v>
      </c>
      <c r="C45" s="6">
        <f t="shared" si="9"/>
        <v>86.054914261671527</v>
      </c>
      <c r="D45" s="6">
        <f t="shared" si="10"/>
        <v>125.44659895280047</v>
      </c>
      <c r="E45" s="6">
        <f t="shared" si="6"/>
        <v>1.1359248682540641</v>
      </c>
      <c r="F45" s="6">
        <f t="shared" si="7"/>
        <v>0.25</v>
      </c>
      <c r="G45" s="7">
        <v>1000</v>
      </c>
    </row>
    <row r="46" spans="1:11">
      <c r="A46" s="7">
        <f t="shared" si="2"/>
        <v>41</v>
      </c>
      <c r="B46" s="6">
        <f t="shared" si="8"/>
        <v>768.91736279404324</v>
      </c>
      <c r="C46" s="6">
        <f t="shared" si="9"/>
        <v>92.383581456858693</v>
      </c>
      <c r="D46" s="6">
        <f t="shared" si="10"/>
        <v>138.69905574909788</v>
      </c>
      <c r="E46" s="6">
        <f t="shared" si="6"/>
        <v>1.2194632752305348</v>
      </c>
      <c r="F46" s="6">
        <f t="shared" si="7"/>
        <v>0.25</v>
      </c>
      <c r="G46" s="7">
        <v>1000</v>
      </c>
    </row>
    <row r="47" spans="1:11">
      <c r="A47" s="7">
        <f t="shared" si="2"/>
        <v>42</v>
      </c>
      <c r="B47" s="6">
        <f t="shared" si="8"/>
        <v>748.41822761304263</v>
      </c>
      <c r="C47" s="6">
        <f t="shared" si="9"/>
        <v>98.655645093503026</v>
      </c>
      <c r="D47" s="6">
        <f t="shared" si="10"/>
        <v>152.92612729345413</v>
      </c>
      <c r="E47" s="6">
        <f t="shared" si="6"/>
        <v>1.30225451523424</v>
      </c>
      <c r="F47" s="6">
        <f t="shared" si="7"/>
        <v>0.25</v>
      </c>
      <c r="G47" s="7">
        <v>1000</v>
      </c>
    </row>
    <row r="48" spans="1:11">
      <c r="A48" s="7">
        <f t="shared" si="2"/>
        <v>43</v>
      </c>
      <c r="B48" s="6">
        <f t="shared" si="8"/>
        <v>727.11097897075194</v>
      </c>
      <c r="C48" s="6">
        <f t="shared" si="9"/>
        <v>104.76992439139423</v>
      </c>
      <c r="D48" s="6">
        <f t="shared" si="10"/>
        <v>168.1190966378536</v>
      </c>
      <c r="E48" s="6">
        <f t="shared" si="6"/>
        <v>1.3829630019664039</v>
      </c>
      <c r="F48" s="6">
        <f t="shared" si="7"/>
        <v>0.25</v>
      </c>
      <c r="G48" s="7">
        <v>1000</v>
      </c>
    </row>
    <row r="49" spans="1:7">
      <c r="A49" s="7">
        <f t="shared" si="2"/>
        <v>44</v>
      </c>
      <c r="B49" s="6">
        <f t="shared" si="8"/>
        <v>705.12739939505195</v>
      </c>
      <c r="C49" s="6">
        <f t="shared" si="9"/>
        <v>110.61893561081948</v>
      </c>
      <c r="D49" s="6">
        <f t="shared" si="10"/>
        <v>184.25366499412831</v>
      </c>
      <c r="E49" s="6">
        <f t="shared" si="6"/>
        <v>1.4601699500628171</v>
      </c>
      <c r="F49" s="6">
        <f t="shared" si="7"/>
        <v>0.25</v>
      </c>
      <c r="G49" s="7">
        <v>1000</v>
      </c>
    </row>
    <row r="50" spans="1:7">
      <c r="A50" s="7">
        <f t="shared" si="2"/>
        <v>45</v>
      </c>
      <c r="B50" s="6">
        <f t="shared" si="8"/>
        <v>682.61829875836816</v>
      </c>
      <c r="C50" s="6">
        <f t="shared" si="9"/>
        <v>116.09272016343708</v>
      </c>
      <c r="D50" s="6">
        <f t="shared" si="10"/>
        <v>201.28898107819452</v>
      </c>
      <c r="E50" s="6">
        <f t="shared" si="6"/>
        <v>1.5324239061573695</v>
      </c>
      <c r="F50" s="6">
        <f t="shared" si="7"/>
        <v>0.25</v>
      </c>
      <c r="G50" s="7">
        <v>1000</v>
      </c>
    </row>
    <row r="51" spans="1:7">
      <c r="A51" s="7">
        <f t="shared" si="2"/>
        <v>46</v>
      </c>
      <c r="B51" s="6">
        <f t="shared" si="8"/>
        <v>659.74946642645239</v>
      </c>
      <c r="C51" s="6">
        <f t="shared" si="9"/>
        <v>121.08327359018355</v>
      </c>
      <c r="D51" s="6">
        <f t="shared" si="10"/>
        <v>219.16725998336383</v>
      </c>
      <c r="E51" s="6">
        <f t="shared" si="6"/>
        <v>1.5982992113904229</v>
      </c>
      <c r="F51" s="6">
        <f t="shared" si="7"/>
        <v>0.25</v>
      </c>
      <c r="G51" s="7">
        <v>1000</v>
      </c>
    </row>
    <row r="52" spans="1:7">
      <c r="A52" s="7">
        <f t="shared" si="2"/>
        <v>47</v>
      </c>
      <c r="B52" s="6">
        <f t="shared" si="8"/>
        <v>636.69663478120958</v>
      </c>
      <c r="C52" s="6">
        <f t="shared" si="9"/>
        <v>125.48928110253811</v>
      </c>
      <c r="D52" s="6">
        <f t="shared" si="10"/>
        <v>237.8140841162521</v>
      </c>
      <c r="E52" s="6">
        <f t="shared" si="6"/>
        <v>1.656458510553503</v>
      </c>
      <c r="F52" s="6">
        <f t="shared" si="7"/>
        <v>0.25</v>
      </c>
      <c r="G52" s="7">
        <v>1000</v>
      </c>
    </row>
    <row r="53" spans="1:7">
      <c r="A53" s="7">
        <f t="shared" si="2"/>
        <v>48</v>
      </c>
      <c r="B53" s="6">
        <f t="shared" si="8"/>
        <v>613.63976946025002</v>
      </c>
      <c r="C53" s="6">
        <f t="shared" si="9"/>
        <v>129.22079713370678</v>
      </c>
      <c r="D53" s="6">
        <f t="shared" si="10"/>
        <v>257.139433406043</v>
      </c>
      <c r="E53" s="6">
        <f t="shared" si="6"/>
        <v>1.7057145221649295</v>
      </c>
      <c r="F53" s="6">
        <f t="shared" si="7"/>
        <v>0.25</v>
      </c>
      <c r="G53" s="7">
        <v>1000</v>
      </c>
    </row>
    <row r="54" spans="1:7">
      <c r="A54" s="7">
        <f t="shared" si="2"/>
        <v>49</v>
      </c>
      <c r="B54" s="6">
        <f t="shared" si="8"/>
        <v>590.75708400215706</v>
      </c>
      <c r="C54" s="6">
        <f t="shared" si="9"/>
        <v>132.20347983320897</v>
      </c>
      <c r="D54" s="6">
        <f t="shared" si="10"/>
        <v>277.03943616463386</v>
      </c>
      <c r="E54" s="6">
        <f t="shared" si="6"/>
        <v>1.7450859337983584</v>
      </c>
      <c r="F54" s="6">
        <f t="shared" si="7"/>
        <v>0.25</v>
      </c>
      <c r="G54" s="7">
        <v>1000</v>
      </c>
    </row>
    <row r="55" spans="1:7">
      <c r="A55" s="7">
        <f t="shared" si="2"/>
        <v>50</v>
      </c>
      <c r="B55" s="6">
        <f t="shared" si="8"/>
        <v>568.21921232404657</v>
      </c>
      <c r="C55" s="6">
        <f t="shared" si="9"/>
        <v>134.38201561700527</v>
      </c>
      <c r="D55" s="6">
        <f t="shared" si="10"/>
        <v>297.39877205894805</v>
      </c>
      <c r="E55" s="6">
        <f t="shared" si="6"/>
        <v>1.7738426061444694</v>
      </c>
      <c r="F55" s="6">
        <f t="shared" si="7"/>
        <v>0.25</v>
      </c>
      <c r="G55" s="7">
        <v>1000</v>
      </c>
    </row>
    <row r="56" spans="1:7">
      <c r="A56" s="7">
        <f t="shared" si="2"/>
        <v>51</v>
      </c>
      <c r="B56" s="6">
        <f t="shared" si="8"/>
        <v>546.18395423180095</v>
      </c>
      <c r="C56" s="6">
        <f t="shared" si="9"/>
        <v>135.72244330423203</v>
      </c>
      <c r="D56" s="6">
        <f t="shared" si="10"/>
        <v>318.09360246396687</v>
      </c>
      <c r="E56" s="6">
        <f t="shared" si="6"/>
        <v>1.7915362516158628</v>
      </c>
      <c r="F56" s="6">
        <f t="shared" si="7"/>
        <v>0.25</v>
      </c>
      <c r="G56" s="7">
        <v>1000</v>
      </c>
    </row>
    <row r="57" spans="1:7">
      <c r="A57" s="7">
        <f t="shared" si="2"/>
        <v>52</v>
      </c>
      <c r="B57" s="6">
        <f t="shared" si="8"/>
        <v>524.79193976472527</v>
      </c>
      <c r="C57" s="6">
        <f t="shared" si="9"/>
        <v>136.21320150245597</v>
      </c>
      <c r="D57" s="6">
        <f t="shared" si="10"/>
        <v>338.99485873281861</v>
      </c>
      <c r="E57" s="6">
        <f t="shared" si="6"/>
        <v>1.7980142598324189</v>
      </c>
      <c r="F57" s="6">
        <f t="shared" si="7"/>
        <v>0.25</v>
      </c>
      <c r="G57" s="7">
        <v>1000</v>
      </c>
    </row>
    <row r="58" spans="1:7">
      <c r="A58" s="7">
        <f t="shared" si="2"/>
        <v>53</v>
      </c>
      <c r="B58" s="6">
        <f t="shared" si="8"/>
        <v>504.16345001242968</v>
      </c>
      <c r="C58" s="6">
        <f t="shared" si="9"/>
        <v>135.86485822337332</v>
      </c>
      <c r="D58" s="6">
        <f t="shared" si="10"/>
        <v>359.97169176419686</v>
      </c>
      <c r="E58" s="6">
        <f t="shared" si="6"/>
        <v>1.7934161285485277</v>
      </c>
      <c r="F58" s="6">
        <f t="shared" si="7"/>
        <v>0.25</v>
      </c>
      <c r="G58" s="7">
        <v>1000</v>
      </c>
    </row>
    <row r="59" spans="1:7">
      <c r="A59" s="7">
        <f t="shared" si="2"/>
        <v>54</v>
      </c>
      <c r="B59" s="6">
        <f t="shared" si="8"/>
        <v>484.39650406561805</v>
      </c>
      <c r="C59" s="6">
        <f t="shared" si="9"/>
        <v>134.70861600378547</v>
      </c>
      <c r="D59" s="6">
        <f t="shared" si="10"/>
        <v>380.89487993059635</v>
      </c>
      <c r="E59" s="6">
        <f t="shared" si="6"/>
        <v>1.7781537312499682</v>
      </c>
      <c r="F59" s="6">
        <f t="shared" si="7"/>
        <v>0.25</v>
      </c>
      <c r="G59" s="7">
        <v>1000</v>
      </c>
    </row>
    <row r="60" spans="1:7">
      <c r="A60" s="7">
        <f t="shared" si="2"/>
        <v>55</v>
      </c>
      <c r="B60" s="6">
        <f t="shared" si="8"/>
        <v>465.5661948642022</v>
      </c>
      <c r="C60" s="6">
        <f t="shared" si="9"/>
        <v>132.79379834061834</v>
      </c>
      <c r="D60" s="6">
        <f t="shared" si="10"/>
        <v>401.64000679517932</v>
      </c>
      <c r="E60" s="6">
        <f t="shared" si="6"/>
        <v>1.752878138096162</v>
      </c>
      <c r="F60" s="6">
        <f t="shared" si="7"/>
        <v>0.25</v>
      </c>
      <c r="G60" s="7">
        <v>1000</v>
      </c>
    </row>
    <row r="61" spans="1:7">
      <c r="A61" s="7">
        <f t="shared" si="2"/>
        <v>56</v>
      </c>
      <c r="B61" s="6">
        <f t="shared" si="8"/>
        <v>447.72514904123977</v>
      </c>
      <c r="C61" s="6">
        <f t="shared" si="9"/>
        <v>130.18459921912554</v>
      </c>
      <c r="D61" s="6">
        <f t="shared" si="10"/>
        <v>422.09025173963454</v>
      </c>
      <c r="E61" s="6">
        <f t="shared" si="6"/>
        <v>1.7184367096924571</v>
      </c>
      <c r="F61" s="6">
        <f t="shared" si="7"/>
        <v>0.25</v>
      </c>
      <c r="G61" s="7">
        <v>1000</v>
      </c>
    </row>
    <row r="62" spans="1:7">
      <c r="A62" s="7">
        <f t="shared" si="2"/>
        <v>57</v>
      </c>
      <c r="B62" s="6">
        <f t="shared" si="8"/>
        <v>430.90490947155462</v>
      </c>
      <c r="C62" s="6">
        <f t="shared" si="9"/>
        <v>126.95641050906534</v>
      </c>
      <c r="D62" s="6">
        <f t="shared" si="10"/>
        <v>442.13868001937988</v>
      </c>
      <c r="E62" s="6">
        <f t="shared" si="6"/>
        <v>1.6758246187196624</v>
      </c>
      <c r="F62" s="6">
        <f t="shared" si="7"/>
        <v>0.25</v>
      </c>
      <c r="G62" s="7">
        <v>1000</v>
      </c>
    </row>
    <row r="63" spans="1:7">
      <c r="A63" s="7">
        <f t="shared" si="2"/>
        <v>58</v>
      </c>
      <c r="B63" s="6">
        <f t="shared" si="8"/>
        <v>415.11799870605711</v>
      </c>
      <c r="C63" s="6">
        <f t="shared" si="9"/>
        <v>123.19203405616682</v>
      </c>
      <c r="D63" s="6">
        <f t="shared" si="10"/>
        <v>461.68996723777593</v>
      </c>
      <c r="E63" s="6">
        <f t="shared" si="6"/>
        <v>1.6261348495414021</v>
      </c>
      <c r="F63" s="6">
        <f t="shared" si="7"/>
        <v>0.25</v>
      </c>
      <c r="G63" s="7">
        <v>1000</v>
      </c>
    </row>
    <row r="64" spans="1:7">
      <c r="A64" s="7">
        <f t="shared" si="2"/>
        <v>59</v>
      </c>
      <c r="B64" s="6">
        <f t="shared" si="8"/>
        <v>400.36041460095919</v>
      </c>
      <c r="C64" s="6">
        <f t="shared" si="9"/>
        <v>118.97804491661502</v>
      </c>
      <c r="D64" s="6">
        <f t="shared" si="10"/>
        <v>480.66154048242561</v>
      </c>
      <c r="E64" s="6">
        <f t="shared" si="6"/>
        <v>1.5705101928993181</v>
      </c>
      <c r="F64" s="6">
        <f t="shared" si="7"/>
        <v>0.25</v>
      </c>
      <c r="G64" s="7">
        <v>1000</v>
      </c>
    </row>
    <row r="65" spans="1:7">
      <c r="A65" s="7">
        <f t="shared" si="2"/>
        <v>60</v>
      </c>
      <c r="B65" s="6">
        <f t="shared" si="8"/>
        <v>386.61432927033036</v>
      </c>
      <c r="C65" s="6">
        <f t="shared" si="9"/>
        <v>114.40151133008516</v>
      </c>
      <c r="D65" s="6">
        <f t="shared" si="10"/>
        <v>498.98415939958431</v>
      </c>
      <c r="E65" s="6">
        <f t="shared" si="6"/>
        <v>1.5100999495571241</v>
      </c>
      <c r="F65" s="6">
        <f t="shared" si="7"/>
        <v>0.25</v>
      </c>
      <c r="G65" s="7">
        <v>1000</v>
      </c>
    </row>
    <row r="66" spans="1:7">
      <c r="A66" s="7">
        <f t="shared" si="2"/>
        <v>61</v>
      </c>
      <c r="B66" s="6">
        <f t="shared" si="8"/>
        <v>373.85079980468328</v>
      </c>
      <c r="C66" s="6">
        <f t="shared" si="9"/>
        <v>109.54720805089914</v>
      </c>
      <c r="D66" s="6">
        <f t="shared" si="10"/>
        <v>516.60199214441741</v>
      </c>
      <c r="E66" s="6">
        <f t="shared" si="6"/>
        <v>1.4460231462718687</v>
      </c>
      <c r="F66" s="6">
        <f t="shared" si="7"/>
        <v>0.25</v>
      </c>
      <c r="G66" s="7">
        <v>1000</v>
      </c>
    </row>
    <row r="67" spans="1:7">
      <c r="A67" s="7">
        <f t="shared" si="2"/>
        <v>62</v>
      </c>
      <c r="B67" s="6">
        <f t="shared" si="8"/>
        <v>362.03234484034601</v>
      </c>
      <c r="C67" s="6">
        <f t="shared" si="9"/>
        <v>104.49539297539795</v>
      </c>
      <c r="D67" s="6">
        <f t="shared" si="10"/>
        <v>533.4722621842559</v>
      </c>
      <c r="E67" s="6">
        <f t="shared" si="6"/>
        <v>1.379339187275253</v>
      </c>
      <c r="F67" s="6">
        <f t="shared" si="7"/>
        <v>0.25</v>
      </c>
      <c r="G67" s="7">
        <v>1000</v>
      </c>
    </row>
    <row r="68" spans="1:7">
      <c r="A68" s="7">
        <f t="shared" si="2"/>
        <v>63</v>
      </c>
      <c r="B68" s="6">
        <f t="shared" si="8"/>
        <v>351.11528744040635</v>
      </c>
      <c r="C68" s="6">
        <f t="shared" si="9"/>
        <v>99.320159857126299</v>
      </c>
      <c r="D68" s="6">
        <f t="shared" si="10"/>
        <v>549.56455270246715</v>
      </c>
      <c r="E68" s="6">
        <f t="shared" si="6"/>
        <v>1.3110261101140672</v>
      </c>
      <c r="F68" s="6">
        <f t="shared" si="7"/>
        <v>0.25</v>
      </c>
      <c r="G68" s="7">
        <v>1000</v>
      </c>
    </row>
    <row r="69" spans="1:7">
      <c r="A69" s="7">
        <f t="shared" si="2"/>
        <v>64</v>
      </c>
      <c r="B69" s="6">
        <f t="shared" si="8"/>
        <v>341.05180656016449</v>
      </c>
      <c r="C69" s="6">
        <f t="shared" si="9"/>
        <v>94.088336119370695</v>
      </c>
      <c r="D69" s="6">
        <f t="shared" si="10"/>
        <v>564.85985732046458</v>
      </c>
      <c r="E69" s="6">
        <f t="shared" si="6"/>
        <v>1.2419660367756931</v>
      </c>
      <c r="F69" s="6">
        <f t="shared" si="7"/>
        <v>0.25</v>
      </c>
      <c r="G69" s="7">
        <v>1000</v>
      </c>
    </row>
    <row r="70" spans="1:7">
      <c r="A70" s="7">
        <f t="shared" si="2"/>
        <v>65</v>
      </c>
      <c r="B70" s="6">
        <f t="shared" si="8"/>
        <v>331.79167365731445</v>
      </c>
      <c r="C70" s="6">
        <f t="shared" si="9"/>
        <v>88.858865259837657</v>
      </c>
      <c r="D70" s="6">
        <f t="shared" si="10"/>
        <v>579.34946108284771</v>
      </c>
      <c r="E70" s="6">
        <f t="shared" ref="E70:E105" si="11">C70*J$31</f>
        <v>1.1729370214298571</v>
      </c>
      <c r="F70" s="6">
        <f t="shared" ref="F70:F105" si="12">J$32</f>
        <v>0.25</v>
      </c>
      <c r="G70" s="7">
        <v>1000</v>
      </c>
    </row>
    <row r="71" spans="1:7">
      <c r="A71" s="7">
        <f t="shared" ref="A71:A105" si="13">A70+1</f>
        <v>66</v>
      </c>
      <c r="B71" s="6">
        <f t="shared" ref="B71:B105" si="14">B70-((B70/J$5)*(J$8*C70))</f>
        <v>323.28367675483514</v>
      </c>
      <c r="C71" s="6">
        <f t="shared" ref="C71:C105" si="15">C70+(B70/J$5)*(J$8*C70)-(C70*J$9)</f>
        <v>83.682596912301989</v>
      </c>
      <c r="D71" s="6">
        <f t="shared" ref="D71:D105" si="16">D70+(C70*J$9)</f>
        <v>593.03372633286267</v>
      </c>
      <c r="E71" s="6">
        <f t="shared" si="11"/>
        <v>1.1046102792423862</v>
      </c>
      <c r="F71" s="6">
        <f t="shared" si="12"/>
        <v>0.25</v>
      </c>
      <c r="G71" s="7">
        <v>1000</v>
      </c>
    </row>
    <row r="72" spans="1:7">
      <c r="A72" s="7">
        <f t="shared" si="13"/>
        <v>67</v>
      </c>
      <c r="B72" s="6">
        <f t="shared" si="14"/>
        <v>315.47675183150193</v>
      </c>
      <c r="C72" s="6">
        <f t="shared" si="15"/>
        <v>78.602401911140674</v>
      </c>
      <c r="D72" s="6">
        <f t="shared" si="16"/>
        <v>605.9208462573572</v>
      </c>
      <c r="E72" s="6">
        <f t="shared" si="11"/>
        <v>1.0375517052270569</v>
      </c>
      <c r="F72" s="6">
        <f t="shared" si="12"/>
        <v>0.25</v>
      </c>
      <c r="G72" s="7">
        <v>1000</v>
      </c>
    </row>
    <row r="73" spans="1:7">
      <c r="A73" s="7">
        <f t="shared" si="13"/>
        <v>68</v>
      </c>
      <c r="B73" s="6">
        <f t="shared" si="14"/>
        <v>308.32085196223431</v>
      </c>
      <c r="C73" s="6">
        <f t="shared" si="15"/>
        <v>73.653531886092608</v>
      </c>
      <c r="D73" s="6">
        <f t="shared" si="16"/>
        <v>618.02561615167281</v>
      </c>
      <c r="E73" s="6">
        <f t="shared" si="11"/>
        <v>0.97222662089642242</v>
      </c>
      <c r="F73" s="6">
        <f t="shared" si="12"/>
        <v>0.25</v>
      </c>
      <c r="G73" s="7">
        <v>1000</v>
      </c>
    </row>
    <row r="74" spans="1:7">
      <c r="A74" s="7">
        <f t="shared" si="13"/>
        <v>69</v>
      </c>
      <c r="B74" s="6">
        <f t="shared" si="14"/>
        <v>301.76758965712474</v>
      </c>
      <c r="C74" s="6">
        <f t="shared" si="15"/>
        <v>68.864150280743914</v>
      </c>
      <c r="D74" s="6">
        <f t="shared" si="16"/>
        <v>629.36826006213107</v>
      </c>
      <c r="E74" s="6">
        <f t="shared" si="11"/>
        <v>0.90900678370581967</v>
      </c>
      <c r="F74" s="6">
        <f t="shared" si="12"/>
        <v>0.25</v>
      </c>
      <c r="G74" s="7">
        <v>1000</v>
      </c>
    </row>
    <row r="75" spans="1:7">
      <c r="A75" s="7">
        <f t="shared" si="13"/>
        <v>70</v>
      </c>
      <c r="B75" s="6">
        <f t="shared" si="14"/>
        <v>295.77068886789226</v>
      </c>
      <c r="C75" s="6">
        <f t="shared" si="15"/>
        <v>64.255971926741822</v>
      </c>
      <c r="D75" s="6">
        <f t="shared" si="16"/>
        <v>639.97333920536562</v>
      </c>
      <c r="E75" s="6">
        <f t="shared" si="11"/>
        <v>0.84817882943299205</v>
      </c>
      <c r="F75" s="6">
        <f t="shared" si="12"/>
        <v>0.25</v>
      </c>
      <c r="G75" s="7">
        <v>1000</v>
      </c>
    </row>
    <row r="76" spans="1:7">
      <c r="A76" s="7">
        <f t="shared" si="13"/>
        <v>71</v>
      </c>
      <c r="B76" s="6">
        <f t="shared" si="14"/>
        <v>290.28628148375418</v>
      </c>
      <c r="C76" s="6">
        <f t="shared" si="15"/>
        <v>59.844959634161675</v>
      </c>
      <c r="D76" s="6">
        <f t="shared" si="16"/>
        <v>649.86875888208385</v>
      </c>
      <c r="E76" s="6">
        <f t="shared" si="11"/>
        <v>0.78995346717093406</v>
      </c>
      <c r="F76" s="6">
        <f t="shared" si="12"/>
        <v>0.25</v>
      </c>
      <c r="G76" s="7">
        <v>1000</v>
      </c>
    </row>
    <row r="77" spans="1:7">
      <c r="A77" s="7">
        <f t="shared" si="13"/>
        <v>72</v>
      </c>
      <c r="B77" s="6">
        <f t="shared" si="14"/>
        <v>285.27307990723699</v>
      </c>
      <c r="C77" s="6">
        <f t="shared" si="15"/>
        <v>55.642037427017947</v>
      </c>
      <c r="D77" s="6">
        <f t="shared" si="16"/>
        <v>659.08488266574477</v>
      </c>
      <c r="E77" s="6">
        <f t="shared" si="11"/>
        <v>0.7344748940366369</v>
      </c>
      <c r="F77" s="6">
        <f t="shared" si="12"/>
        <v>0.25</v>
      </c>
      <c r="G77" s="7">
        <v>1000</v>
      </c>
    </row>
    <row r="78" spans="1:7">
      <c r="A78" s="7">
        <f t="shared" si="13"/>
        <v>73</v>
      </c>
      <c r="B78" s="6">
        <f t="shared" si="14"/>
        <v>280.69245329404544</v>
      </c>
      <c r="C78" s="6">
        <f t="shared" si="15"/>
        <v>51.65379027644876</v>
      </c>
      <c r="D78" s="6">
        <f t="shared" si="16"/>
        <v>667.65375642950551</v>
      </c>
      <c r="E78" s="6">
        <f t="shared" si="11"/>
        <v>0.68183003164912359</v>
      </c>
      <c r="F78" s="6">
        <f t="shared" si="12"/>
        <v>0.25</v>
      </c>
      <c r="G78" s="7">
        <v>1000</v>
      </c>
    </row>
    <row r="79" spans="1:7">
      <c r="A79" s="7">
        <f t="shared" si="13"/>
        <v>74</v>
      </c>
      <c r="B79" s="6">
        <f t="shared" si="14"/>
        <v>276.508430823776</v>
      </c>
      <c r="C79" s="6">
        <f t="shared" si="15"/>
        <v>47.8831290441451</v>
      </c>
      <c r="D79" s="6">
        <f t="shared" si="16"/>
        <v>675.60844013207861</v>
      </c>
      <c r="E79" s="6">
        <f t="shared" si="11"/>
        <v>0.63205730338271537</v>
      </c>
      <c r="F79" s="6">
        <f t="shared" si="12"/>
        <v>0.25</v>
      </c>
      <c r="G79" s="7">
        <v>1000</v>
      </c>
    </row>
    <row r="80" spans="1:7">
      <c r="A80" s="7">
        <f t="shared" si="13"/>
        <v>75</v>
      </c>
      <c r="B80" s="6">
        <f t="shared" si="14"/>
        <v>272.6876513026794</v>
      </c>
      <c r="C80" s="6">
        <f t="shared" si="15"/>
        <v>44.329906692443366</v>
      </c>
      <c r="D80" s="6">
        <f t="shared" si="16"/>
        <v>682.98244200487693</v>
      </c>
      <c r="E80" s="6">
        <f t="shared" si="11"/>
        <v>0.58515476834025237</v>
      </c>
      <c r="F80" s="6">
        <f t="shared" si="12"/>
        <v>0.25</v>
      </c>
      <c r="G80" s="7">
        <v>1000</v>
      </c>
    </row>
    <row r="81" spans="1:7">
      <c r="A81" s="7">
        <f t="shared" si="13"/>
        <v>76</v>
      </c>
      <c r="B81" s="6">
        <f t="shared" si="14"/>
        <v>269.19927469538061</v>
      </c>
      <c r="C81" s="6">
        <f t="shared" si="15"/>
        <v>40.991477669105898</v>
      </c>
      <c r="D81" s="6">
        <f t="shared" si="16"/>
        <v>689.8092476355132</v>
      </c>
      <c r="E81" s="6">
        <f t="shared" si="11"/>
        <v>0.54108750523219784</v>
      </c>
      <c r="F81" s="6">
        <f t="shared" si="12"/>
        <v>0.25</v>
      </c>
      <c r="G81" s="7">
        <v>1000</v>
      </c>
    </row>
    <row r="82" spans="1:7">
      <c r="A82" s="7">
        <f t="shared" si="13"/>
        <v>77</v>
      </c>
      <c r="B82" s="6">
        <f t="shared" si="14"/>
        <v>266.01486793984259</v>
      </c>
      <c r="C82" s="6">
        <f t="shared" si="15"/>
        <v>37.86319686360158</v>
      </c>
      <c r="D82" s="6">
        <f t="shared" si="16"/>
        <v>696.12193519655546</v>
      </c>
      <c r="E82" s="6">
        <f t="shared" si="11"/>
        <v>0.49979419859954083</v>
      </c>
      <c r="F82" s="6">
        <f t="shared" si="12"/>
        <v>0.25</v>
      </c>
      <c r="G82" s="7">
        <v>1000</v>
      </c>
    </row>
    <row r="83" spans="1:7">
      <c r="A83" s="7">
        <f t="shared" si="13"/>
        <v>78</v>
      </c>
      <c r="B83" s="6">
        <f t="shared" si="14"/>
        <v>263.10827464636088</v>
      </c>
      <c r="C83" s="6">
        <f t="shared" si="15"/>
        <v>34.938857840088652</v>
      </c>
      <c r="D83" s="6">
        <f t="shared" si="16"/>
        <v>701.95286751355013</v>
      </c>
      <c r="E83" s="6">
        <f t="shared" si="11"/>
        <v>0.46119292348917018</v>
      </c>
      <c r="F83" s="6">
        <f t="shared" si="12"/>
        <v>0.25</v>
      </c>
      <c r="G83" s="7">
        <v>1000</v>
      </c>
    </row>
    <row r="84" spans="1:7">
      <c r="A84" s="7">
        <f t="shared" si="13"/>
        <v>79</v>
      </c>
      <c r="B84" s="6">
        <f t="shared" si="14"/>
        <v>260.45547599929074</v>
      </c>
      <c r="C84" s="6">
        <f t="shared" si="15"/>
        <v>32.211072379785165</v>
      </c>
      <c r="D84" s="6">
        <f t="shared" si="16"/>
        <v>707.33345162092382</v>
      </c>
      <c r="E84" s="6">
        <f t="shared" si="11"/>
        <v>0.42518615541316418</v>
      </c>
      <c r="F84" s="6">
        <f t="shared" si="12"/>
        <v>0.25</v>
      </c>
      <c r="G84" s="7">
        <v>1000</v>
      </c>
    </row>
    <row r="85" spans="1:7">
      <c r="A85" s="7">
        <f t="shared" si="13"/>
        <v>80</v>
      </c>
      <c r="B85" s="6">
        <f t="shared" si="14"/>
        <v>258.03444832669578</v>
      </c>
      <c r="C85" s="6">
        <f t="shared" si="15"/>
        <v>29.67159490589318</v>
      </c>
      <c r="D85" s="6">
        <f t="shared" si="16"/>
        <v>712.29395676741069</v>
      </c>
      <c r="E85" s="6">
        <f t="shared" si="11"/>
        <v>0.39166505275778996</v>
      </c>
      <c r="F85" s="6">
        <f t="shared" si="12"/>
        <v>0.25</v>
      </c>
      <c r="G85" s="7">
        <v>1000</v>
      </c>
    </row>
    <row r="86" spans="1:7">
      <c r="A86" s="7">
        <f t="shared" si="13"/>
        <v>81</v>
      </c>
      <c r="B86" s="6">
        <f t="shared" si="14"/>
        <v>255.82502132384522</v>
      </c>
      <c r="C86" s="6">
        <f t="shared" si="15"/>
        <v>27.311596293236185</v>
      </c>
      <c r="D86" s="6">
        <f t="shared" si="16"/>
        <v>716.86338238291819</v>
      </c>
      <c r="E86" s="6">
        <f t="shared" si="11"/>
        <v>0.36051307107071762</v>
      </c>
      <c r="F86" s="6">
        <f t="shared" si="12"/>
        <v>0.25</v>
      </c>
      <c r="G86" s="7">
        <v>1000</v>
      </c>
    </row>
    <row r="87" spans="1:7">
      <c r="A87" s="7">
        <f t="shared" si="13"/>
        <v>82</v>
      </c>
      <c r="B87" s="6">
        <f t="shared" si="14"/>
        <v>253.80873975445868</v>
      </c>
      <c r="C87" s="6">
        <f t="shared" si="15"/>
        <v>25.121892033464338</v>
      </c>
      <c r="D87" s="6">
        <f t="shared" si="16"/>
        <v>721.0693682120766</v>
      </c>
      <c r="E87" s="6">
        <f t="shared" si="11"/>
        <v>0.33160897484172924</v>
      </c>
      <c r="F87" s="6">
        <f t="shared" si="12"/>
        <v>0.25</v>
      </c>
      <c r="G87" s="7">
        <v>1000</v>
      </c>
    </row>
    <row r="88" spans="1:7">
      <c r="A88" s="7">
        <f t="shared" si="13"/>
        <v>83</v>
      </c>
      <c r="B88" s="6">
        <f t="shared" si="14"/>
        <v>251.96873055430922</v>
      </c>
      <c r="C88" s="6">
        <f t="shared" si="15"/>
        <v>23.093129860460284</v>
      </c>
      <c r="D88" s="6">
        <f t="shared" si="16"/>
        <v>724.93813958523015</v>
      </c>
      <c r="E88" s="6">
        <f t="shared" si="11"/>
        <v>0.30482931415807574</v>
      </c>
      <c r="F88" s="6">
        <f t="shared" si="12"/>
        <v>0.25</v>
      </c>
      <c r="G88" s="7">
        <v>1000</v>
      </c>
    </row>
    <row r="89" spans="1:7">
      <c r="A89" s="7">
        <f t="shared" si="13"/>
        <v>84</v>
      </c>
      <c r="B89" s="6">
        <f t="shared" si="14"/>
        <v>250.2895765760515</v>
      </c>
      <c r="C89" s="6">
        <f t="shared" si="15"/>
        <v>21.215941840207115</v>
      </c>
      <c r="D89" s="6">
        <f t="shared" si="16"/>
        <v>728.49448158374105</v>
      </c>
      <c r="E89" s="6">
        <f t="shared" si="11"/>
        <v>0.2800504322907339</v>
      </c>
      <c r="F89" s="6">
        <f t="shared" si="12"/>
        <v>0.25</v>
      </c>
      <c r="G89" s="7">
        <v>1000</v>
      </c>
    </row>
    <row r="90" spans="1:7">
      <c r="A90" s="7">
        <f t="shared" si="13"/>
        <v>85</v>
      </c>
      <c r="B90" s="6">
        <f t="shared" si="14"/>
        <v>248.75719769923782</v>
      </c>
      <c r="C90" s="6">
        <f t="shared" si="15"/>
        <v>19.481065673628891</v>
      </c>
      <c r="D90" s="6">
        <f t="shared" si="16"/>
        <v>731.7617366271329</v>
      </c>
      <c r="E90" s="6">
        <f t="shared" si="11"/>
        <v>0.25715006689190134</v>
      </c>
      <c r="F90" s="6">
        <f t="shared" si="12"/>
        <v>0.25</v>
      </c>
      <c r="G90" s="7">
        <v>1000</v>
      </c>
    </row>
    <row r="91" spans="1:7">
      <c r="A91" s="7">
        <f t="shared" si="13"/>
        <v>86</v>
      </c>
      <c r="B91" s="6">
        <f t="shared" si="14"/>
        <v>247.35873964937204</v>
      </c>
      <c r="C91" s="6">
        <f t="shared" si="15"/>
        <v>17.879439609755813</v>
      </c>
      <c r="D91" s="6">
        <f t="shared" si="16"/>
        <v>734.76182074087171</v>
      </c>
      <c r="E91" s="6">
        <f t="shared" si="11"/>
        <v>0.23600860284877673</v>
      </c>
      <c r="F91" s="6">
        <f t="shared" si="12"/>
        <v>0.25</v>
      </c>
      <c r="G91" s="7">
        <v>1000</v>
      </c>
    </row>
    <row r="92" spans="1:7">
      <c r="A92" s="7">
        <f t="shared" si="13"/>
        <v>87</v>
      </c>
      <c r="B92" s="6">
        <f t="shared" si="14"/>
        <v>246.08247059476915</v>
      </c>
      <c r="C92" s="6">
        <f t="shared" si="15"/>
        <v>16.402274964456307</v>
      </c>
      <c r="D92" s="6">
        <f t="shared" si="16"/>
        <v>737.51525444077413</v>
      </c>
      <c r="E92" s="6">
        <f t="shared" si="11"/>
        <v>0.21651002953082324</v>
      </c>
      <c r="F92" s="6">
        <f t="shared" si="12"/>
        <v>0.25</v>
      </c>
      <c r="G92" s="7">
        <v>1000</v>
      </c>
    </row>
    <row r="93" spans="1:7">
      <c r="A93" s="7">
        <f t="shared" si="13"/>
        <v>88</v>
      </c>
      <c r="B93" s="6">
        <f t="shared" si="14"/>
        <v>244.91768539578544</v>
      </c>
      <c r="C93" s="6">
        <f t="shared" si="15"/>
        <v>15.04110981891375</v>
      </c>
      <c r="D93" s="6">
        <f t="shared" si="16"/>
        <v>740.04120478530035</v>
      </c>
      <c r="E93" s="6">
        <f t="shared" si="11"/>
        <v>0.1985426496096615</v>
      </c>
      <c r="F93" s="6">
        <f t="shared" si="12"/>
        <v>0.25</v>
      </c>
      <c r="G93" s="7">
        <v>1000</v>
      </c>
    </row>
    <row r="94" spans="1:7">
      <c r="A94" s="7">
        <f t="shared" si="13"/>
        <v>89</v>
      </c>
      <c r="B94" s="6">
        <f t="shared" si="14"/>
        <v>243.85461724834477</v>
      </c>
      <c r="C94" s="6">
        <f t="shared" si="15"/>
        <v>13.787847054241698</v>
      </c>
      <c r="D94" s="6">
        <f t="shared" si="16"/>
        <v>742.35753569741303</v>
      </c>
      <c r="E94" s="6">
        <f t="shared" si="11"/>
        <v>0.18199958111599041</v>
      </c>
      <c r="F94" s="6">
        <f t="shared" si="12"/>
        <v>0.25</v>
      </c>
      <c r="G94" s="7">
        <v>1000</v>
      </c>
    </row>
    <row r="95" spans="1:7">
      <c r="A95" s="7">
        <f t="shared" si="13"/>
        <v>90</v>
      </c>
      <c r="B95" s="6">
        <f t="shared" si="14"/>
        <v>242.88435637735179</v>
      </c>
      <c r="C95" s="6">
        <f t="shared" si="15"/>
        <v>12.634779478881462</v>
      </c>
      <c r="D95" s="6">
        <f t="shared" si="16"/>
        <v>744.48086414376621</v>
      </c>
      <c r="E95" s="6">
        <f t="shared" si="11"/>
        <v>0.16677908912123529</v>
      </c>
      <c r="F95" s="6">
        <f t="shared" si="12"/>
        <v>0.25</v>
      </c>
      <c r="G95" s="7">
        <v>1000</v>
      </c>
    </row>
    <row r="96" spans="1:7">
      <c r="A96" s="7">
        <f t="shared" si="13"/>
        <v>91</v>
      </c>
      <c r="B96" s="6">
        <f t="shared" si="14"/>
        <v>241.99877538362796</v>
      </c>
      <c r="C96" s="6">
        <f t="shared" si="15"/>
        <v>11.574604432857564</v>
      </c>
      <c r="D96" s="6">
        <f t="shared" si="16"/>
        <v>746.42662018351393</v>
      </c>
      <c r="E96" s="6">
        <f t="shared" si="11"/>
        <v>0.15278477851371985</v>
      </c>
      <c r="F96" s="6">
        <f t="shared" si="12"/>
        <v>0.25</v>
      </c>
      <c r="G96" s="7">
        <v>1000</v>
      </c>
    </row>
    <row r="97" spans="1:7">
      <c r="A97" s="7">
        <f t="shared" si="13"/>
        <v>92</v>
      </c>
      <c r="B97" s="6">
        <f t="shared" si="14"/>
        <v>241.19046082120641</v>
      </c>
      <c r="C97" s="6">
        <f t="shared" si="15"/>
        <v>10.600429912619045</v>
      </c>
      <c r="D97" s="6">
        <f t="shared" si="16"/>
        <v>748.20910926617398</v>
      </c>
      <c r="E97" s="6">
        <f t="shared" si="11"/>
        <v>0.1399256748465714</v>
      </c>
      <c r="F97" s="6">
        <f t="shared" si="12"/>
        <v>0.25</v>
      </c>
      <c r="G97" s="7">
        <v>1000</v>
      </c>
    </row>
    <row r="98" spans="1:7">
      <c r="A98" s="7">
        <f t="shared" si="13"/>
        <v>93</v>
      </c>
      <c r="B98" s="6">
        <f t="shared" si="14"/>
        <v>240.45265057310465</v>
      </c>
      <c r="C98" s="6">
        <f t="shared" si="15"/>
        <v>9.7057739541774826</v>
      </c>
      <c r="D98" s="6">
        <f t="shared" si="16"/>
        <v>749.8415754727173</v>
      </c>
      <c r="E98" s="6">
        <f t="shared" si="11"/>
        <v>0.12811621619514277</v>
      </c>
      <c r="F98" s="6">
        <f t="shared" si="12"/>
        <v>0.25</v>
      </c>
      <c r="G98" s="7">
        <v>1000</v>
      </c>
    </row>
    <row r="99" spans="1:7">
      <c r="A99" s="7">
        <f t="shared" si="13"/>
        <v>94</v>
      </c>
      <c r="B99" s="6">
        <f t="shared" si="14"/>
        <v>239.77917659769031</v>
      </c>
      <c r="C99" s="6">
        <f t="shared" si="15"/>
        <v>8.8845587406485009</v>
      </c>
      <c r="D99" s="6">
        <f t="shared" si="16"/>
        <v>751.33626466166061</v>
      </c>
      <c r="E99" s="6">
        <f t="shared" si="11"/>
        <v>0.11727617537656021</v>
      </c>
      <c r="F99" s="6">
        <f t="shared" si="12"/>
        <v>0.25</v>
      </c>
      <c r="G99" s="7">
        <v>1000</v>
      </c>
    </row>
    <row r="100" spans="1:7">
      <c r="A100" s="7">
        <f t="shared" si="13"/>
        <v>95</v>
      </c>
      <c r="B100" s="6">
        <f t="shared" si="14"/>
        <v>239.16441263042665</v>
      </c>
      <c r="C100" s="6">
        <f t="shared" si="15"/>
        <v>8.1311006618522796</v>
      </c>
      <c r="D100" s="6">
        <f t="shared" si="16"/>
        <v>752.70448670772043</v>
      </c>
      <c r="E100" s="6">
        <f t="shared" si="11"/>
        <v>0.10733052873645009</v>
      </c>
      <c r="F100" s="6">
        <f t="shared" si="12"/>
        <v>0.25</v>
      </c>
      <c r="G100" s="7">
        <v>1000</v>
      </c>
    </row>
    <row r="101" spans="1:7">
      <c r="A101" s="7">
        <f t="shared" si="13"/>
        <v>96</v>
      </c>
      <c r="B101" s="6">
        <f t="shared" si="14"/>
        <v>238.6032264441219</v>
      </c>
      <c r="C101" s="6">
        <f t="shared" si="15"/>
        <v>7.440097346231779</v>
      </c>
      <c r="D101" s="6">
        <f t="shared" si="16"/>
        <v>753.95667620964571</v>
      </c>
      <c r="E101" s="6">
        <f t="shared" si="11"/>
        <v>9.8209284970259478E-2</v>
      </c>
      <c r="F101" s="6">
        <f t="shared" si="12"/>
        <v>0.25</v>
      </c>
      <c r="G101" s="7">
        <v>1000</v>
      </c>
    </row>
    <row r="102" spans="1:7">
      <c r="A102" s="7">
        <f t="shared" si="13"/>
        <v>97</v>
      </c>
      <c r="B102" s="6">
        <f t="shared" si="14"/>
        <v>238.09093629259726</v>
      </c>
      <c r="C102" s="6">
        <f t="shared" si="15"/>
        <v>6.806612506436732</v>
      </c>
      <c r="D102" s="6">
        <f t="shared" si="16"/>
        <v>755.10245120096545</v>
      </c>
      <c r="E102" s="6">
        <f t="shared" si="11"/>
        <v>8.9847285084964867E-2</v>
      </c>
      <c r="F102" s="6">
        <f t="shared" si="12"/>
        <v>0.25</v>
      </c>
      <c r="G102" s="7">
        <v>1000</v>
      </c>
    </row>
    <row r="103" spans="1:7">
      <c r="A103" s="7">
        <f t="shared" si="13"/>
        <v>98</v>
      </c>
      <c r="B103" s="6">
        <f t="shared" si="14"/>
        <v>237.62327118632467</v>
      </c>
      <c r="C103" s="6">
        <f t="shared" si="15"/>
        <v>6.22605928671807</v>
      </c>
      <c r="D103" s="6">
        <f t="shared" si="16"/>
        <v>756.15066952695668</v>
      </c>
      <c r="E103" s="6">
        <f t="shared" si="11"/>
        <v>8.2183982584678517E-2</v>
      </c>
      <c r="F103" s="6">
        <f t="shared" si="12"/>
        <v>0.25</v>
      </c>
      <c r="G103" s="7">
        <v>1000</v>
      </c>
    </row>
    <row r="104" spans="1:7">
      <c r="A104" s="7">
        <f t="shared" si="13"/>
        <v>99</v>
      </c>
      <c r="B104" s="6">
        <f t="shared" si="14"/>
        <v>237.19633467291661</v>
      </c>
      <c r="C104" s="6">
        <f t="shared" si="15"/>
        <v>5.6941826699715605</v>
      </c>
      <c r="D104" s="6">
        <f t="shared" si="16"/>
        <v>757.10948265711124</v>
      </c>
      <c r="E104" s="6">
        <f t="shared" si="11"/>
        <v>7.51632112436246E-2</v>
      </c>
      <c r="F104" s="6">
        <f t="shared" si="12"/>
        <v>0.25</v>
      </c>
      <c r="G104" s="7">
        <v>1000</v>
      </c>
    </row>
    <row r="105" spans="1:7">
      <c r="A105" s="7">
        <f t="shared" si="13"/>
        <v>100</v>
      </c>
      <c r="B105" s="6">
        <f t="shared" si="14"/>
        <v>236.80657181957361</v>
      </c>
      <c r="C105" s="6">
        <f t="shared" si="15"/>
        <v>5.2070413921389518</v>
      </c>
      <c r="D105" s="6">
        <f t="shared" si="16"/>
        <v>757.98638678828684</v>
      </c>
      <c r="E105" s="6">
        <f t="shared" si="11"/>
        <v>6.8732946376234158E-2</v>
      </c>
      <c r="F105" s="6">
        <f t="shared" si="12"/>
        <v>0.25</v>
      </c>
      <c r="G105" s="7">
        <v>1000</v>
      </c>
    </row>
    <row r="106" spans="1:7">
      <c r="A106" s="7"/>
      <c r="C106" s="6"/>
      <c r="D106" s="6"/>
      <c r="E106" s="6"/>
    </row>
    <row r="107" spans="1:7">
      <c r="A107" s="7"/>
      <c r="C107" s="6"/>
      <c r="D107" s="6"/>
      <c r="E107" s="6"/>
    </row>
    <row r="108" spans="1:7">
      <c r="A108" s="7"/>
      <c r="C108" s="6"/>
      <c r="D108" s="6"/>
      <c r="E108" s="6"/>
    </row>
    <row r="109" spans="1:7">
      <c r="A109" s="7"/>
      <c r="C109" s="6"/>
      <c r="D109" s="6"/>
      <c r="E109" s="6"/>
    </row>
    <row r="110" spans="1:7">
      <c r="A110" s="7"/>
      <c r="C110" s="6"/>
      <c r="D110" s="6"/>
      <c r="E110" s="6"/>
    </row>
  </sheetData>
  <mergeCells count="1">
    <mergeCell ref="A1:K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A00B-926A-A146-B39F-23A707158FC6}">
  <dimension ref="A1:L370"/>
  <sheetViews>
    <sheetView zoomScale="137" zoomScaleNormal="137" workbookViewId="0">
      <pane ySplit="2" topLeftCell="A8" activePane="bottomLeft" state="frozen"/>
      <selection pane="bottomLeft" activeCell="A9" sqref="A9:B11"/>
    </sheetView>
  </sheetViews>
  <sheetFormatPr baseColWidth="10" defaultColWidth="11" defaultRowHeight="16"/>
  <cols>
    <col min="1" max="1" width="7.6640625" style="5" customWidth="1"/>
    <col min="2" max="2" width="9" style="6" customWidth="1"/>
    <col min="3" max="4" width="7.5" style="5" customWidth="1"/>
    <col min="5" max="5" width="6" style="5" customWidth="1"/>
    <col min="6" max="6" width="6" customWidth="1"/>
    <col min="7" max="7" width="11" style="7"/>
    <col min="8" max="8" width="2.5" customWidth="1"/>
    <col min="9" max="9" width="59.6640625" customWidth="1"/>
    <col min="10" max="10" width="7.6640625" customWidth="1"/>
    <col min="11" max="11" width="91.33203125" customWidth="1"/>
    <col min="12" max="12" width="116" style="14" customWidth="1"/>
  </cols>
  <sheetData>
    <row r="1" spans="1:12" s="32" customFormat="1" ht="39">
      <c r="A1" s="73" t="s">
        <v>164</v>
      </c>
      <c r="B1" s="73"/>
      <c r="C1" s="73"/>
      <c r="D1" s="73"/>
      <c r="E1" s="73"/>
      <c r="F1" s="73"/>
      <c r="G1" s="73"/>
      <c r="H1" s="73"/>
      <c r="I1" s="73"/>
      <c r="J1" s="73"/>
      <c r="K1" s="73"/>
      <c r="L1" s="15"/>
    </row>
    <row r="2" spans="1:12">
      <c r="A2" s="3" t="s">
        <v>35</v>
      </c>
      <c r="J2" s="3"/>
      <c r="K2" s="3" t="s">
        <v>48</v>
      </c>
      <c r="L2" s="13" t="s">
        <v>37</v>
      </c>
    </row>
    <row r="3" spans="1:12" ht="138" customHeight="1">
      <c r="A3" s="9" t="s">
        <v>21</v>
      </c>
      <c r="B3" s="9" t="s">
        <v>22</v>
      </c>
      <c r="C3" s="10" t="s">
        <v>23</v>
      </c>
      <c r="D3" s="10" t="s">
        <v>24</v>
      </c>
      <c r="E3" s="10" t="s">
        <v>153</v>
      </c>
      <c r="F3" s="10" t="s">
        <v>154</v>
      </c>
      <c r="G3" s="67" t="s">
        <v>28</v>
      </c>
      <c r="K3" s="2"/>
    </row>
    <row r="4" spans="1:12">
      <c r="A4" s="9"/>
      <c r="B4" s="9"/>
      <c r="C4" s="10"/>
      <c r="D4" s="10"/>
      <c r="E4" s="10"/>
      <c r="F4" s="10"/>
      <c r="G4" s="67"/>
      <c r="I4" s="3" t="s">
        <v>31</v>
      </c>
    </row>
    <row r="5" spans="1:12">
      <c r="A5" s="3" t="s">
        <v>12</v>
      </c>
      <c r="B5" s="4" t="s">
        <v>13</v>
      </c>
      <c r="C5" s="3" t="s">
        <v>14</v>
      </c>
      <c r="D5" s="3" t="s">
        <v>15</v>
      </c>
      <c r="E5" s="3" t="s">
        <v>156</v>
      </c>
      <c r="F5" s="3" t="s">
        <v>155</v>
      </c>
      <c r="G5" s="68" t="s">
        <v>11</v>
      </c>
      <c r="I5" t="s">
        <v>50</v>
      </c>
      <c r="J5">
        <v>999</v>
      </c>
    </row>
    <row r="6" spans="1:12">
      <c r="A6" s="7">
        <v>1</v>
      </c>
      <c r="B6" s="6">
        <v>999</v>
      </c>
      <c r="C6" s="6">
        <v>1</v>
      </c>
      <c r="D6" s="6">
        <v>0</v>
      </c>
      <c r="E6" s="6">
        <f t="shared" ref="E6:E69" si="0">C6*J$31</f>
        <v>1.32E-2</v>
      </c>
      <c r="F6" s="6">
        <f t="shared" ref="F6:F69" si="1">J$32</f>
        <v>0.25</v>
      </c>
      <c r="G6" s="7">
        <f>J10</f>
        <v>1000</v>
      </c>
      <c r="I6" t="s">
        <v>123</v>
      </c>
      <c r="J6">
        <v>1</v>
      </c>
      <c r="K6" s="38"/>
    </row>
    <row r="7" spans="1:12">
      <c r="A7" s="7">
        <f t="shared" ref="A7:A70" si="2">A6+1</f>
        <v>2</v>
      </c>
      <c r="B7" s="6">
        <f t="shared" ref="B7:B38" si="3">B6-((B6/J$5)*(J$8*C6))</f>
        <v>998.8152</v>
      </c>
      <c r="C7" s="6">
        <f t="shared" ref="C7:C38" si="4">C6+(B6/J$5)*(J$8*C6)-(C6*J$9)</f>
        <v>1.0308000000000002</v>
      </c>
      <c r="D7" s="6">
        <f t="shared" ref="D7:D38" si="5">D6+(C6*J$9)</f>
        <v>0.154</v>
      </c>
      <c r="E7" s="6">
        <f t="shared" si="0"/>
        <v>1.3606560000000002E-2</v>
      </c>
      <c r="F7" s="6">
        <f t="shared" si="1"/>
        <v>0.25</v>
      </c>
      <c r="G7" s="7">
        <v>1000</v>
      </c>
      <c r="I7" t="s">
        <v>122</v>
      </c>
      <c r="J7">
        <f>J28</f>
        <v>1.2</v>
      </c>
      <c r="K7" t="s">
        <v>121</v>
      </c>
    </row>
    <row r="8" spans="1:12">
      <c r="A8" s="7">
        <f t="shared" si="2"/>
        <v>3</v>
      </c>
      <c r="B8" s="6">
        <f t="shared" si="3"/>
        <v>998.62474339813014</v>
      </c>
      <c r="C8" s="6">
        <f t="shared" si="4"/>
        <v>1.0625134018698381</v>
      </c>
      <c r="D8" s="6">
        <f t="shared" si="5"/>
        <v>0.3127432</v>
      </c>
      <c r="E8" s="6">
        <f t="shared" si="0"/>
        <v>1.4025176904681863E-2</v>
      </c>
      <c r="F8" s="6">
        <f t="shared" si="1"/>
        <v>0.25</v>
      </c>
      <c r="G8" s="7">
        <v>1000</v>
      </c>
      <c r="I8" t="s">
        <v>151</v>
      </c>
      <c r="J8">
        <f>J7*J9</f>
        <v>0.18479999999999999</v>
      </c>
      <c r="K8" t="s">
        <v>119</v>
      </c>
    </row>
    <row r="9" spans="1:12" ht="15" customHeight="1">
      <c r="A9" s="7">
        <f t="shared" si="2"/>
        <v>4</v>
      </c>
      <c r="B9" s="6">
        <f t="shared" si="3"/>
        <v>998.42846467778406</v>
      </c>
      <c r="C9" s="6">
        <f t="shared" si="4"/>
        <v>1.0951650583279473</v>
      </c>
      <c r="D9" s="6">
        <f t="shared" si="5"/>
        <v>0.47637026388795506</v>
      </c>
      <c r="E9" s="6">
        <f t="shared" si="0"/>
        <v>1.4456178769928904E-2</v>
      </c>
      <c r="F9" s="6">
        <f t="shared" si="1"/>
        <v>0.25</v>
      </c>
      <c r="G9" s="7">
        <v>1000</v>
      </c>
      <c r="I9" t="s">
        <v>152</v>
      </c>
      <c r="J9">
        <v>0.154</v>
      </c>
      <c r="K9" s="37" t="s">
        <v>117</v>
      </c>
    </row>
    <row r="10" spans="1:12">
      <c r="A10" s="7">
        <f t="shared" si="2"/>
        <v>5</v>
      </c>
      <c r="B10" s="6">
        <f t="shared" si="3"/>
        <v>998.22619396182699</v>
      </c>
      <c r="C10" s="6">
        <f t="shared" si="4"/>
        <v>1.1287803553025484</v>
      </c>
      <c r="D10" s="6">
        <f t="shared" si="5"/>
        <v>0.64502568287045892</v>
      </c>
      <c r="E10" s="6">
        <f t="shared" si="0"/>
        <v>1.4899900689993639E-2</v>
      </c>
      <c r="F10" s="6">
        <f t="shared" si="1"/>
        <v>0.25</v>
      </c>
      <c r="G10" s="7">
        <v>1000</v>
      </c>
      <c r="I10" t="s">
        <v>150</v>
      </c>
      <c r="J10">
        <v>1000</v>
      </c>
      <c r="K10" t="s">
        <v>116</v>
      </c>
    </row>
    <row r="11" spans="1:12">
      <c r="A11" s="7">
        <f t="shared" si="2"/>
        <v>6</v>
      </c>
      <c r="B11" s="6">
        <f t="shared" si="3"/>
        <v>998.01775692860724</v>
      </c>
      <c r="C11" s="6">
        <f t="shared" si="4"/>
        <v>1.1633852138057172</v>
      </c>
      <c r="D11" s="6">
        <f t="shared" si="5"/>
        <v>0.81885785758705132</v>
      </c>
      <c r="E11" s="6">
        <f t="shared" si="0"/>
        <v>1.5356684822235468E-2</v>
      </c>
      <c r="F11" s="6">
        <f t="shared" si="1"/>
        <v>0.25</v>
      </c>
      <c r="G11" s="7">
        <v>1000</v>
      </c>
      <c r="I11" t="s">
        <v>8</v>
      </c>
      <c r="J11">
        <v>1</v>
      </c>
      <c r="K11" t="s">
        <v>116</v>
      </c>
    </row>
    <row r="12" spans="1:12" ht="17">
      <c r="A12" s="7">
        <f t="shared" si="2"/>
        <v>7</v>
      </c>
      <c r="B12" s="6">
        <f t="shared" si="3"/>
        <v>997.80297472844507</v>
      </c>
      <c r="C12" s="6">
        <f t="shared" si="4"/>
        <v>1.1990060910418574</v>
      </c>
      <c r="D12" s="6">
        <f t="shared" si="5"/>
        <v>0.99801918051313177</v>
      </c>
      <c r="E12" s="6">
        <f t="shared" si="0"/>
        <v>1.5826880401752518E-2</v>
      </c>
      <c r="F12" s="6">
        <f t="shared" si="1"/>
        <v>0.25</v>
      </c>
      <c r="G12" s="7">
        <v>1000</v>
      </c>
      <c r="I12" t="s">
        <v>9</v>
      </c>
      <c r="K12" s="2" t="s">
        <v>58</v>
      </c>
    </row>
    <row r="13" spans="1:12">
      <c r="A13" s="7">
        <f t="shared" si="2"/>
        <v>8</v>
      </c>
      <c r="B13" s="6">
        <f t="shared" si="3"/>
        <v>997.58166390077986</v>
      </c>
      <c r="C13" s="6">
        <f t="shared" si="4"/>
        <v>1.2356699806866365</v>
      </c>
      <c r="D13" s="6">
        <f t="shared" si="5"/>
        <v>1.1826661185335778</v>
      </c>
      <c r="E13" s="6">
        <f t="shared" si="0"/>
        <v>1.6310843745063603E-2</v>
      </c>
      <c r="F13" s="6">
        <f t="shared" si="1"/>
        <v>0.25</v>
      </c>
      <c r="G13" s="7">
        <v>1000</v>
      </c>
      <c r="I13" t="s">
        <v>62</v>
      </c>
      <c r="J13">
        <v>0</v>
      </c>
    </row>
    <row r="14" spans="1:12">
      <c r="A14" s="7">
        <f t="shared" si="2"/>
        <v>9</v>
      </c>
      <c r="B14" s="6">
        <f t="shared" si="3"/>
        <v>997.3536362921717</v>
      </c>
      <c r="C14" s="6">
        <f t="shared" si="4"/>
        <v>1.2734044122690689</v>
      </c>
      <c r="D14" s="6">
        <f t="shared" si="5"/>
        <v>1.3729592955593199</v>
      </c>
      <c r="E14" s="6">
        <f t="shared" si="0"/>
        <v>1.6808938241951708E-2</v>
      </c>
      <c r="F14" s="6">
        <f t="shared" si="1"/>
        <v>0.25</v>
      </c>
      <c r="G14" s="7">
        <v>1000</v>
      </c>
      <c r="I14" s="3" t="s">
        <v>33</v>
      </c>
      <c r="J14" s="3"/>
    </row>
    <row r="15" spans="1:12">
      <c r="A15" s="7">
        <f t="shared" si="2"/>
        <v>10</v>
      </c>
      <c r="B15" s="6">
        <f t="shared" si="3"/>
        <v>997.11869897536542</v>
      </c>
      <c r="C15" s="6">
        <f t="shared" si="4"/>
        <v>1.3122374495859337</v>
      </c>
      <c r="D15" s="6">
        <f t="shared" si="5"/>
        <v>1.5690635750487565</v>
      </c>
      <c r="E15" s="6">
        <f t="shared" si="0"/>
        <v>1.7321534334534323E-2</v>
      </c>
      <c r="F15" s="6">
        <f t="shared" si="1"/>
        <v>0.25</v>
      </c>
      <c r="G15" s="7">
        <v>1000</v>
      </c>
      <c r="I15" t="s">
        <v>115</v>
      </c>
    </row>
    <row r="16" spans="1:12">
      <c r="A16" s="7">
        <f t="shared" si="2"/>
        <v>11</v>
      </c>
      <c r="B16" s="6">
        <f t="shared" si="3"/>
        <v>996.87665416964103</v>
      </c>
      <c r="C16" s="6">
        <f t="shared" si="4"/>
        <v>1.3521976880741362</v>
      </c>
      <c r="D16" s="6">
        <f t="shared" si="5"/>
        <v>1.7711481422849902</v>
      </c>
      <c r="E16" s="6">
        <f t="shared" si="0"/>
        <v>1.7849009482578598E-2</v>
      </c>
      <c r="F16" s="6">
        <f t="shared" si="1"/>
        <v>0.25</v>
      </c>
      <c r="G16" s="7">
        <v>1000</v>
      </c>
      <c r="I16" t="s">
        <v>114</v>
      </c>
    </row>
    <row r="17" spans="1:11">
      <c r="A17" s="7">
        <f t="shared" si="2"/>
        <v>12</v>
      </c>
      <c r="B17" s="6">
        <f t="shared" si="3"/>
        <v>996.62729916268881</v>
      </c>
      <c r="C17" s="6">
        <f t="shared" si="4"/>
        <v>1.3933142510629635</v>
      </c>
      <c r="D17" s="6">
        <f t="shared" si="5"/>
        <v>1.9793865862484072</v>
      </c>
      <c r="E17" s="6">
        <f t="shared" si="0"/>
        <v>1.8391748114031117E-2</v>
      </c>
      <c r="F17" s="6">
        <f t="shared" si="1"/>
        <v>0.25</v>
      </c>
      <c r="G17" s="7">
        <v>1000</v>
      </c>
      <c r="I17" t="s">
        <v>113</v>
      </c>
    </row>
    <row r="18" spans="1:11">
      <c r="A18" s="7">
        <f t="shared" si="2"/>
        <v>13</v>
      </c>
      <c r="B18" s="6">
        <f t="shared" si="3"/>
        <v>996.37042623426362</v>
      </c>
      <c r="C18" s="6">
        <f t="shared" si="4"/>
        <v>1.4356167848244346</v>
      </c>
      <c r="D18" s="6">
        <f t="shared" si="5"/>
        <v>2.1939569809121036</v>
      </c>
      <c r="E18" s="6">
        <f t="shared" si="0"/>
        <v>1.8950141559682537E-2</v>
      </c>
      <c r="F18" s="6">
        <f t="shared" si="1"/>
        <v>0.25</v>
      </c>
      <c r="G18" s="7">
        <v>1000</v>
      </c>
      <c r="I18" t="s">
        <v>112</v>
      </c>
    </row>
    <row r="19" spans="1:11">
      <c r="A19" s="7">
        <f t="shared" si="2"/>
        <v>14</v>
      </c>
      <c r="B19" s="6">
        <f t="shared" si="3"/>
        <v>996.1058225818889</v>
      </c>
      <c r="C19" s="6">
        <f t="shared" si="4"/>
        <v>1.4791354523361337</v>
      </c>
      <c r="D19" s="6">
        <f t="shared" si="5"/>
        <v>2.4150419657750666</v>
      </c>
      <c r="E19" s="6">
        <f t="shared" si="0"/>
        <v>1.9524587970836966E-2</v>
      </c>
      <c r="F19" s="6">
        <f t="shared" si="1"/>
        <v>0.25</v>
      </c>
      <c r="G19" s="7">
        <v>1000</v>
      </c>
      <c r="I19" t="s">
        <v>111</v>
      </c>
    </row>
    <row r="20" spans="1:11">
      <c r="A20" s="7">
        <f t="shared" si="2"/>
        <v>15</v>
      </c>
      <c r="B20" s="6">
        <f t="shared" si="3"/>
        <v>995.8332702488982</v>
      </c>
      <c r="C20" s="6">
        <f t="shared" si="4"/>
        <v>1.5239009256670419</v>
      </c>
      <c r="D20" s="6">
        <f t="shared" si="5"/>
        <v>2.6428288254348313</v>
      </c>
      <c r="E20" s="6">
        <f t="shared" si="0"/>
        <v>2.0115492218804952E-2</v>
      </c>
      <c r="F20" s="6">
        <f t="shared" si="1"/>
        <v>0.25</v>
      </c>
      <c r="G20" s="7">
        <v>1000</v>
      </c>
      <c r="I20" t="s">
        <v>110</v>
      </c>
    </row>
    <row r="21" spans="1:11">
      <c r="A21" s="7">
        <f t="shared" si="2"/>
        <v>16</v>
      </c>
      <c r="B21" s="6">
        <f t="shared" si="3"/>
        <v>995.55254605511959</v>
      </c>
      <c r="C21" s="6">
        <f t="shared" si="4"/>
        <v>1.5699443768929593</v>
      </c>
      <c r="D21" s="6">
        <f t="shared" si="5"/>
        <v>2.877509567987556</v>
      </c>
      <c r="E21" s="6">
        <f t="shared" si="0"/>
        <v>2.0723265774987062E-2</v>
      </c>
      <c r="F21" s="6">
        <f t="shared" si="1"/>
        <v>0.25</v>
      </c>
      <c r="G21" s="7">
        <v>1000</v>
      </c>
      <c r="I21" t="s">
        <v>109</v>
      </c>
    </row>
    <row r="22" spans="1:11">
      <c r="A22" s="7">
        <f t="shared" si="2"/>
        <v>17</v>
      </c>
      <c r="B22" s="6">
        <f t="shared" si="3"/>
        <v>995.2634215305269</v>
      </c>
      <c r="C22" s="6">
        <f t="shared" si="4"/>
        <v>1.6172974674441503</v>
      </c>
      <c r="D22" s="6">
        <f t="shared" si="5"/>
        <v>3.1192810020290715</v>
      </c>
      <c r="E22" s="6">
        <f t="shared" si="0"/>
        <v>2.1348326570262782E-2</v>
      </c>
      <c r="F22" s="6">
        <f t="shared" si="1"/>
        <v>0.25</v>
      </c>
      <c r="G22" s="7">
        <v>1000</v>
      </c>
      <c r="I22" t="s">
        <v>108</v>
      </c>
    </row>
    <row r="23" spans="1:11">
      <c r="A23" s="7">
        <f t="shared" si="2"/>
        <v>18</v>
      </c>
      <c r="B23" s="6">
        <f t="shared" si="3"/>
        <v>994.96566285220081</v>
      </c>
      <c r="C23" s="6">
        <f t="shared" si="4"/>
        <v>1.6659923357838684</v>
      </c>
      <c r="D23" s="6">
        <f t="shared" si="5"/>
        <v>3.3683448120154709</v>
      </c>
      <c r="E23" s="6">
        <f t="shared" si="0"/>
        <v>2.1991098832347063E-2</v>
      </c>
      <c r="F23" s="6">
        <f t="shared" si="1"/>
        <v>0.25</v>
      </c>
      <c r="G23" s="7">
        <v>1000</v>
      </c>
      <c r="I23" t="s">
        <v>107</v>
      </c>
    </row>
    <row r="24" spans="1:11">
      <c r="A24" s="7">
        <f t="shared" si="2"/>
        <v>19</v>
      </c>
      <c r="B24" s="6">
        <f t="shared" si="3"/>
        <v>994.65903078496149</v>
      </c>
      <c r="C24" s="6">
        <f t="shared" si="4"/>
        <v>1.7160615833124344</v>
      </c>
      <c r="D24" s="6">
        <f t="shared" si="5"/>
        <v>3.6249076317261864</v>
      </c>
      <c r="E24" s="6">
        <f t="shared" si="0"/>
        <v>2.2652012899724135E-2</v>
      </c>
      <c r="F24" s="6">
        <f t="shared" si="1"/>
        <v>0.25</v>
      </c>
      <c r="G24" s="7">
        <v>1000</v>
      </c>
      <c r="I24" t="s">
        <v>106</v>
      </c>
    </row>
    <row r="25" spans="1:11">
      <c r="A25" s="7">
        <f t="shared" si="2"/>
        <v>20</v>
      </c>
      <c r="B25" s="6">
        <f t="shared" si="3"/>
        <v>994.34328062605618</v>
      </c>
      <c r="C25" s="6">
        <f t="shared" si="4"/>
        <v>1.7675382583875776</v>
      </c>
      <c r="D25" s="6">
        <f t="shared" si="5"/>
        <v>3.8891811155563012</v>
      </c>
      <c r="E25" s="6">
        <f t="shared" si="0"/>
        <v>2.3331505010716024E-2</v>
      </c>
      <c r="F25" s="6">
        <f t="shared" si="1"/>
        <v>0.25</v>
      </c>
      <c r="G25" s="7">
        <v>1000</v>
      </c>
      <c r="I25" s="3" t="s">
        <v>18</v>
      </c>
      <c r="J25" s="3" t="s">
        <v>105</v>
      </c>
    </row>
    <row r="26" spans="1:11">
      <c r="A26" s="7">
        <f t="shared" si="2"/>
        <v>21</v>
      </c>
      <c r="B26" s="6">
        <f t="shared" si="3"/>
        <v>994.01816215430426</v>
      </c>
      <c r="C26" s="6">
        <f t="shared" si="4"/>
        <v>1.8204558383478235</v>
      </c>
      <c r="D26" s="6">
        <f t="shared" si="5"/>
        <v>4.1613820073479886</v>
      </c>
      <c r="E26" s="6">
        <f t="shared" si="0"/>
        <v>2.4030017066191272E-2</v>
      </c>
      <c r="F26" s="6">
        <f t="shared" si="1"/>
        <v>0.25</v>
      </c>
      <c r="G26" s="7">
        <v>1000</v>
      </c>
      <c r="I26" t="s">
        <v>104</v>
      </c>
      <c r="J26">
        <v>2.4</v>
      </c>
      <c r="K26" s="36" t="s">
        <v>103</v>
      </c>
    </row>
    <row r="27" spans="1:11">
      <c r="A27" s="7">
        <f t="shared" si="2"/>
        <v>22</v>
      </c>
      <c r="B27" s="6">
        <f t="shared" si="3"/>
        <v>993.68341958412464</v>
      </c>
      <c r="C27" s="6">
        <f t="shared" si="4"/>
        <v>1.8748482094218466</v>
      </c>
      <c r="D27" s="6">
        <f t="shared" si="5"/>
        <v>4.4417322064535529</v>
      </c>
      <c r="E27" s="6">
        <f t="shared" si="0"/>
        <v>2.4747996364368374E-2</v>
      </c>
      <c r="F27" s="6">
        <f t="shared" si="1"/>
        <v>0.25</v>
      </c>
      <c r="G27" s="7">
        <v>1000</v>
      </c>
      <c r="I27" t="s">
        <v>160</v>
      </c>
      <c r="J27" s="35">
        <f>J26*0.78</f>
        <v>1.8719999999999999</v>
      </c>
      <c r="K27" s="36" t="s">
        <v>102</v>
      </c>
    </row>
    <row r="28" spans="1:11">
      <c r="A28" s="7">
        <f t="shared" si="2"/>
        <v>23</v>
      </c>
      <c r="B28" s="6">
        <f t="shared" si="3"/>
        <v>993.3387915248926</v>
      </c>
      <c r="C28" s="6">
        <f t="shared" si="4"/>
        <v>1.9307496444029288</v>
      </c>
      <c r="D28" s="6">
        <f t="shared" si="5"/>
        <v>4.7304588307045172</v>
      </c>
      <c r="E28" s="6">
        <f t="shared" si="0"/>
        <v>2.548589530611866E-2</v>
      </c>
      <c r="F28" s="6">
        <f t="shared" si="1"/>
        <v>0.25</v>
      </c>
      <c r="G28" s="7">
        <v>1000</v>
      </c>
      <c r="I28" t="s">
        <v>161</v>
      </c>
      <c r="J28" s="35">
        <v>1.2</v>
      </c>
    </row>
    <row r="29" spans="1:11">
      <c r="A29" s="7">
        <f t="shared" si="2"/>
        <v>24</v>
      </c>
      <c r="B29" s="6">
        <f t="shared" si="3"/>
        <v>992.98401094609346</v>
      </c>
      <c r="C29" s="6">
        <f t="shared" si="4"/>
        <v>1.9881947779640148</v>
      </c>
      <c r="D29" s="6">
        <f t="shared" si="5"/>
        <v>5.0277942759425684</v>
      </c>
      <c r="E29" s="6">
        <f t="shared" si="0"/>
        <v>2.6244171069124994E-2</v>
      </c>
      <c r="F29" s="6">
        <f t="shared" si="1"/>
        <v>0.25</v>
      </c>
      <c r="G29" s="7">
        <v>1000</v>
      </c>
      <c r="I29" t="s">
        <v>159</v>
      </c>
      <c r="J29">
        <f>J28*0.78</f>
        <v>0.93599999999999994</v>
      </c>
    </row>
    <row r="30" spans="1:11" ht="17" customHeight="1">
      <c r="A30" s="7">
        <f t="shared" si="2"/>
        <v>25</v>
      </c>
      <c r="B30" s="6">
        <f t="shared" si="3"/>
        <v>992.61880514876566</v>
      </c>
      <c r="C30" s="6">
        <f t="shared" si="4"/>
        <v>2.0472185794853366</v>
      </c>
      <c r="D30" s="6">
        <f t="shared" si="5"/>
        <v>5.3339762717490267</v>
      </c>
      <c r="E30" s="6">
        <f t="shared" si="0"/>
        <v>2.7023285249206441E-2</v>
      </c>
      <c r="F30" s="6">
        <f t="shared" si="1"/>
        <v>0.25</v>
      </c>
      <c r="G30" s="7">
        <v>1000</v>
      </c>
      <c r="I30" s="3" t="s">
        <v>30</v>
      </c>
      <c r="J30" s="3"/>
    </row>
    <row r="31" spans="1:11">
      <c r="A31" s="7">
        <f t="shared" si="2"/>
        <v>26</v>
      </c>
      <c r="B31" s="6">
        <f t="shared" si="3"/>
        <v>992.242895743747</v>
      </c>
      <c r="C31" s="6">
        <f t="shared" si="4"/>
        <v>2.1078563232632752</v>
      </c>
      <c r="D31" s="6">
        <f t="shared" si="5"/>
        <v>5.6492479329897689</v>
      </c>
      <c r="E31" s="6">
        <f t="shared" si="0"/>
        <v>2.7823703467075234E-2</v>
      </c>
      <c r="F31" s="6">
        <f t="shared" si="1"/>
        <v>0.25</v>
      </c>
      <c r="G31" s="7">
        <v>1000</v>
      </c>
      <c r="I31" t="s">
        <v>157</v>
      </c>
      <c r="J31">
        <v>1.32E-2</v>
      </c>
    </row>
    <row r="32" spans="1:11" ht="15" customHeight="1">
      <c r="A32" s="7">
        <f t="shared" si="2"/>
        <v>27</v>
      </c>
      <c r="B32" s="6">
        <f t="shared" si="3"/>
        <v>991.85599863726168</v>
      </c>
      <c r="C32" s="6">
        <f t="shared" si="4"/>
        <v>2.1701435559660212</v>
      </c>
      <c r="D32" s="6">
        <f t="shared" si="5"/>
        <v>5.9738578067723136</v>
      </c>
      <c r="E32" s="6">
        <f t="shared" si="0"/>
        <v>2.8645894938751477E-2</v>
      </c>
      <c r="F32" s="6">
        <f t="shared" si="1"/>
        <v>0.25</v>
      </c>
      <c r="G32" s="7">
        <v>1000</v>
      </c>
      <c r="I32" t="s">
        <v>158</v>
      </c>
      <c r="J32" s="35">
        <v>0.25</v>
      </c>
      <c r="K32" s="2"/>
    </row>
    <row r="33" spans="1:11" ht="17" customHeight="1">
      <c r="A33" s="7">
        <f t="shared" si="2"/>
        <v>28</v>
      </c>
      <c r="B33" s="6">
        <f t="shared" si="3"/>
        <v>991.45782402441012</v>
      </c>
      <c r="C33" s="6">
        <f t="shared" si="4"/>
        <v>2.2341160611987734</v>
      </c>
      <c r="D33" s="6">
        <f t="shared" si="5"/>
        <v>6.3080599143910812</v>
      </c>
      <c r="E33" s="6">
        <f t="shared" si="0"/>
        <v>2.9490332007823809E-2</v>
      </c>
      <c r="F33" s="6">
        <f t="shared" si="1"/>
        <v>0.25</v>
      </c>
      <c r="G33" s="7">
        <v>1000</v>
      </c>
      <c r="I33" s="2"/>
      <c r="K33" s="2"/>
    </row>
    <row r="34" spans="1:11" ht="15" customHeight="1">
      <c r="A34" s="7">
        <f t="shared" si="2"/>
        <v>29</v>
      </c>
      <c r="B34" s="6">
        <f t="shared" si="3"/>
        <v>991.04807639114551</v>
      </c>
      <c r="C34" s="6">
        <f t="shared" si="4"/>
        <v>2.2998098210387083</v>
      </c>
      <c r="D34" s="6">
        <f t="shared" si="5"/>
        <v>6.6521137878156926</v>
      </c>
      <c r="E34" s="6">
        <f t="shared" si="0"/>
        <v>3.0357489637710951E-2</v>
      </c>
      <c r="F34" s="6">
        <f t="shared" si="1"/>
        <v>0.25</v>
      </c>
      <c r="G34" s="7">
        <v>1000</v>
      </c>
      <c r="K34" s="2"/>
    </row>
    <row r="35" spans="1:11">
      <c r="A35" s="7">
        <f t="shared" si="2"/>
        <v>30</v>
      </c>
      <c r="B35" s="6">
        <f t="shared" si="3"/>
        <v>990.6264545253465</v>
      </c>
      <c r="C35" s="6">
        <f t="shared" si="4"/>
        <v>2.3672609743977922</v>
      </c>
      <c r="D35" s="6">
        <f t="shared" si="5"/>
        <v>7.0062845002556537</v>
      </c>
      <c r="E35" s="6">
        <f t="shared" si="0"/>
        <v>3.1247844862050855E-2</v>
      </c>
      <c r="F35" s="6">
        <f t="shared" si="1"/>
        <v>0.25</v>
      </c>
      <c r="G35" s="7">
        <v>1000</v>
      </c>
      <c r="K35" s="2"/>
    </row>
    <row r="36" spans="1:11">
      <c r="A36" s="7">
        <f t="shared" si="2"/>
        <v>31</v>
      </c>
      <c r="B36" s="6">
        <f t="shared" si="3"/>
        <v>990.19265153761728</v>
      </c>
      <c r="C36" s="6">
        <f t="shared" si="4"/>
        <v>2.4365057720697827</v>
      </c>
      <c r="D36" s="6">
        <f t="shared" si="5"/>
        <v>7.3708426903129141</v>
      </c>
      <c r="E36" s="6">
        <f t="shared" si="0"/>
        <v>3.2161876191321132E-2</v>
      </c>
      <c r="F36" s="6">
        <f t="shared" si="1"/>
        <v>0.25</v>
      </c>
      <c r="G36" s="7">
        <v>1000</v>
      </c>
    </row>
    <row r="37" spans="1:11">
      <c r="A37" s="7">
        <f t="shared" si="2"/>
        <v>32</v>
      </c>
      <c r="B37" s="6">
        <f t="shared" si="3"/>
        <v>989.7463548924718</v>
      </c>
      <c r="C37" s="6">
        <f t="shared" si="4"/>
        <v>2.5075805283165056</v>
      </c>
      <c r="D37" s="6">
        <f t="shared" si="5"/>
        <v>7.7460645792116605</v>
      </c>
      <c r="E37" s="6">
        <f t="shared" si="0"/>
        <v>3.310006297377787E-2</v>
      </c>
      <c r="F37" s="6">
        <f t="shared" si="1"/>
        <v>0.25</v>
      </c>
      <c r="G37" s="7">
        <v>1000</v>
      </c>
    </row>
    <row r="38" spans="1:11">
      <c r="A38" s="7">
        <f t="shared" si="2"/>
        <v>33</v>
      </c>
      <c r="B38" s="6">
        <f t="shared" si="3"/>
        <v>989.2872464505798</v>
      </c>
      <c r="C38" s="6">
        <f t="shared" si="4"/>
        <v>2.5805215688477667</v>
      </c>
      <c r="D38" s="6">
        <f t="shared" si="5"/>
        <v>8.1322319805724028</v>
      </c>
      <c r="E38" s="6">
        <f t="shared" si="0"/>
        <v>3.4062884708790521E-2</v>
      </c>
      <c r="F38" s="6">
        <f t="shared" si="1"/>
        <v>0.25</v>
      </c>
      <c r="G38" s="7">
        <v>1000</v>
      </c>
    </row>
    <row r="39" spans="1:11">
      <c r="A39" s="7">
        <f t="shared" si="2"/>
        <v>34</v>
      </c>
      <c r="B39" s="6">
        <f t="shared" ref="B39:B70" si="6">B38-((B38/J$5)*(J$8*C38))</f>
        <v>988.8150025227759</v>
      </c>
      <c r="C39" s="6">
        <f t="shared" ref="C39:C70" si="7">C38+(B38/J$5)*(J$8*C38)-(C38*J$9)</f>
        <v>2.6553651750491358</v>
      </c>
      <c r="D39" s="6">
        <f t="shared" ref="D39:D70" si="8">D38+(C38*J$9)</f>
        <v>8.5296323021749583</v>
      </c>
      <c r="E39" s="6">
        <f t="shared" si="0"/>
        <v>3.5050820310648594E-2</v>
      </c>
      <c r="F39" s="6">
        <f t="shared" si="1"/>
        <v>0.25</v>
      </c>
      <c r="G39" s="7">
        <v>1000</v>
      </c>
    </row>
    <row r="40" spans="1:11">
      <c r="A40" s="7">
        <f t="shared" si="2"/>
        <v>35</v>
      </c>
      <c r="B40" s="6">
        <f t="shared" si="6"/>
        <v>988.32929393655513</v>
      </c>
      <c r="C40" s="6">
        <f t="shared" si="7"/>
        <v>2.7321475243123805</v>
      </c>
      <c r="D40" s="6">
        <f t="shared" si="8"/>
        <v>8.9385585391325257</v>
      </c>
      <c r="E40" s="6">
        <f t="shared" si="0"/>
        <v>3.6064347320923423E-2</v>
      </c>
      <c r="F40" s="6">
        <f t="shared" si="1"/>
        <v>0.25</v>
      </c>
      <c r="G40" s="7">
        <v>1000</v>
      </c>
    </row>
    <row r="41" spans="1:11">
      <c r="A41" s="7">
        <f t="shared" si="2"/>
        <v>36</v>
      </c>
      <c r="B41" s="6">
        <f t="shared" si="6"/>
        <v>987.82978611579881</v>
      </c>
      <c r="C41" s="6">
        <f t="shared" si="7"/>
        <v>2.8109046263246236</v>
      </c>
      <c r="D41" s="6">
        <f t="shared" si="8"/>
        <v>9.3593092578766317</v>
      </c>
      <c r="E41" s="6">
        <f t="shared" si="0"/>
        <v>3.7103941067485033E-2</v>
      </c>
      <c r="F41" s="6">
        <f t="shared" si="1"/>
        <v>0.25</v>
      </c>
      <c r="G41" s="7">
        <v>1000</v>
      </c>
    </row>
    <row r="42" spans="1:11">
      <c r="A42" s="7">
        <f t="shared" si="2"/>
        <v>37</v>
      </c>
      <c r="B42" s="6">
        <f t="shared" si="6"/>
        <v>987.31613917449511</v>
      </c>
      <c r="C42" s="6">
        <f t="shared" si="7"/>
        <v>2.8916722551743925</v>
      </c>
      <c r="D42" s="6">
        <f t="shared" si="8"/>
        <v>9.7921885703306231</v>
      </c>
      <c r="E42" s="6">
        <f t="shared" si="0"/>
        <v>3.8170073768301983E-2</v>
      </c>
      <c r="F42" s="6">
        <f t="shared" si="1"/>
        <v>0.25</v>
      </c>
      <c r="G42" s="7">
        <v>1000</v>
      </c>
    </row>
    <row r="43" spans="1:11">
      <c r="A43" s="7">
        <f t="shared" si="2"/>
        <v>38</v>
      </c>
      <c r="B43" s="6">
        <f t="shared" si="6"/>
        <v>986.78800802523688</v>
      </c>
      <c r="C43" s="6">
        <f t="shared" si="7"/>
        <v>2.9744858771357525</v>
      </c>
      <c r="D43" s="6">
        <f t="shared" si="8"/>
        <v>10.237506097627479</v>
      </c>
      <c r="E43" s="6">
        <f t="shared" si="0"/>
        <v>3.926321357819193E-2</v>
      </c>
      <c r="F43" s="6">
        <f t="shared" si="1"/>
        <v>0.25</v>
      </c>
      <c r="G43" s="7">
        <v>1000</v>
      </c>
    </row>
    <row r="44" spans="1:11">
      <c r="A44" s="7">
        <f t="shared" si="2"/>
        <v>39</v>
      </c>
      <c r="B44" s="6">
        <f t="shared" si="6"/>
        <v>986.24504250329801</v>
      </c>
      <c r="C44" s="6">
        <f t="shared" si="7"/>
        <v>3.0593805739956936</v>
      </c>
      <c r="D44" s="6">
        <f t="shared" si="8"/>
        <v>10.695576922706385</v>
      </c>
      <c r="E44" s="6">
        <f t="shared" si="0"/>
        <v>4.0383823576743152E-2</v>
      </c>
      <c r="F44" s="6">
        <f t="shared" si="1"/>
        <v>0.25</v>
      </c>
      <c r="G44" s="7">
        <v>1000</v>
      </c>
    </row>
    <row r="45" spans="1:11">
      <c r="A45" s="7">
        <f t="shared" si="2"/>
        <v>40</v>
      </c>
      <c r="B45" s="6">
        <f t="shared" si="6"/>
        <v>985.68688750710339</v>
      </c>
      <c r="C45" s="6">
        <f t="shared" si="7"/>
        <v>3.1463909617950216</v>
      </c>
      <c r="D45" s="6">
        <f t="shared" si="8"/>
        <v>11.166721531101722</v>
      </c>
      <c r="E45" s="6">
        <f t="shared" si="0"/>
        <v>4.1532360695694284E-2</v>
      </c>
      <c r="F45" s="6">
        <f t="shared" si="1"/>
        <v>0.25</v>
      </c>
      <c r="G45" s="7">
        <v>1000</v>
      </c>
    </row>
    <row r="46" spans="1:11">
      <c r="A46" s="7">
        <f t="shared" si="2"/>
        <v>41</v>
      </c>
      <c r="B46" s="6">
        <f t="shared" si="6"/>
        <v>985.1131831559228</v>
      </c>
      <c r="C46" s="6">
        <f t="shared" si="7"/>
        <v>3.2355511048592263</v>
      </c>
      <c r="D46" s="6">
        <f t="shared" si="8"/>
        <v>11.651265739218156</v>
      </c>
      <c r="E46" s="6">
        <f t="shared" si="0"/>
        <v>4.2709274584141789E-2</v>
      </c>
      <c r="F46" s="6">
        <f t="shared" si="1"/>
        <v>0.25</v>
      </c>
      <c r="G46" s="7">
        <v>1000</v>
      </c>
    </row>
    <row r="47" spans="1:11">
      <c r="A47" s="7">
        <f t="shared" si="2"/>
        <v>42</v>
      </c>
      <c r="B47" s="6">
        <f t="shared" si="6"/>
        <v>984.52356496563038</v>
      </c>
      <c r="C47" s="6">
        <f t="shared" si="7"/>
        <v>3.3268944250032977</v>
      </c>
      <c r="D47" s="6">
        <f t="shared" si="8"/>
        <v>12.149540609366476</v>
      </c>
      <c r="E47" s="6">
        <f t="shared" si="0"/>
        <v>4.3915006410043526E-2</v>
      </c>
      <c r="F47" s="6">
        <f t="shared" si="1"/>
        <v>0.25</v>
      </c>
      <c r="G47" s="7">
        <v>1000</v>
      </c>
    </row>
    <row r="48" spans="1:11">
      <c r="A48" s="7">
        <f t="shared" si="2"/>
        <v>43</v>
      </c>
      <c r="B48" s="6">
        <f t="shared" si="6"/>
        <v>983.91766404337989</v>
      </c>
      <c r="C48" s="6">
        <f t="shared" si="7"/>
        <v>3.4204536058033042</v>
      </c>
      <c r="D48" s="6">
        <f t="shared" si="8"/>
        <v>12.661882350816983</v>
      </c>
      <c r="E48" s="6">
        <f t="shared" si="0"/>
        <v>4.5149987596603616E-2</v>
      </c>
      <c r="F48" s="6">
        <f t="shared" si="1"/>
        <v>0.25</v>
      </c>
      <c r="G48" s="7">
        <v>1000</v>
      </c>
    </row>
    <row r="49" spans="1:7">
      <c r="A49" s="7">
        <f t="shared" si="2"/>
        <v>44</v>
      </c>
      <c r="B49" s="6">
        <f t="shared" si="6"/>
        <v>983.29510730205163</v>
      </c>
      <c r="C49" s="6">
        <f t="shared" si="7"/>
        <v>3.5162604918378526</v>
      </c>
      <c r="D49" s="6">
        <f t="shared" si="8"/>
        <v>13.188632206110691</v>
      </c>
      <c r="E49" s="6">
        <f t="shared" si="0"/>
        <v>4.6414638492259651E-2</v>
      </c>
      <c r="F49" s="6">
        <f t="shared" si="1"/>
        <v>0.25</v>
      </c>
      <c r="G49" s="7">
        <v>1000</v>
      </c>
    </row>
    <row r="50" spans="1:7">
      <c r="A50" s="7">
        <f t="shared" si="2"/>
        <v>45</v>
      </c>
      <c r="B50" s="6">
        <f t="shared" si="6"/>
        <v>982.65551769533204</v>
      </c>
      <c r="C50" s="6">
        <f t="shared" si="7"/>
        <v>3.6143459828143962</v>
      </c>
      <c r="D50" s="6">
        <f t="shared" si="8"/>
        <v>13.73013632185372</v>
      </c>
      <c r="E50" s="6">
        <f t="shared" si="0"/>
        <v>4.7709366973150029E-2</v>
      </c>
      <c r="F50" s="6">
        <f t="shared" si="1"/>
        <v>0.25</v>
      </c>
      <c r="G50" s="7">
        <v>1000</v>
      </c>
    </row>
    <row r="51" spans="1:7">
      <c r="A51" s="7">
        <f t="shared" si="2"/>
        <v>46</v>
      </c>
      <c r="B51" s="6">
        <f t="shared" si="6"/>
        <v>981.99851447428409</v>
      </c>
      <c r="C51" s="6">
        <f t="shared" si="7"/>
        <v>3.71473992250887</v>
      </c>
      <c r="D51" s="6">
        <f t="shared" si="8"/>
        <v>14.286745603207137</v>
      </c>
      <c r="E51" s="6">
        <f t="shared" si="0"/>
        <v>4.9034566977117083E-2</v>
      </c>
      <c r="F51" s="6">
        <f t="shared" si="1"/>
        <v>0.25</v>
      </c>
      <c r="G51" s="7">
        <v>1000</v>
      </c>
    </row>
    <row r="52" spans="1:7">
      <c r="A52" s="7">
        <f t="shared" si="2"/>
        <v>47</v>
      </c>
      <c r="B52" s="6">
        <f t="shared" si="6"/>
        <v>981.32371346626417</v>
      </c>
      <c r="C52" s="6">
        <f t="shared" si="7"/>
        <v>3.8174709824623871</v>
      </c>
      <c r="D52" s="6">
        <f t="shared" si="8"/>
        <v>14.858815551273503</v>
      </c>
      <c r="E52" s="6">
        <f t="shared" si="0"/>
        <v>5.0390616968503513E-2</v>
      </c>
      <c r="F52" s="6">
        <f t="shared" si="1"/>
        <v>0.25</v>
      </c>
      <c r="G52" s="7">
        <v>1000</v>
      </c>
    </row>
    <row r="53" spans="1:7">
      <c r="A53" s="7">
        <f t="shared" si="2"/>
        <v>48</v>
      </c>
      <c r="B53" s="6">
        <f t="shared" si="6"/>
        <v>980.63072737703146</v>
      </c>
      <c r="C53" s="6">
        <f t="shared" si="7"/>
        <v>3.9225665403958447</v>
      </c>
      <c r="D53" s="6">
        <f t="shared" si="8"/>
        <v>15.44670608257271</v>
      </c>
      <c r="E53" s="6">
        <f t="shared" si="0"/>
        <v>5.1777878333225148E-2</v>
      </c>
      <c r="F53" s="6">
        <f t="shared" si="1"/>
        <v>0.25</v>
      </c>
      <c r="G53" s="7">
        <v>1000</v>
      </c>
    </row>
    <row r="54" spans="1:7">
      <c r="A54" s="7">
        <f t="shared" si="2"/>
        <v>49</v>
      </c>
      <c r="B54" s="6">
        <f t="shared" si="6"/>
        <v>979.91916611688407</v>
      </c>
      <c r="C54" s="6">
        <f t="shared" si="7"/>
        <v>4.0300525533223324</v>
      </c>
      <c r="D54" s="6">
        <f t="shared" si="8"/>
        <v>16.050781329793672</v>
      </c>
      <c r="E54" s="6">
        <f t="shared" si="0"/>
        <v>5.319669370385479E-2</v>
      </c>
      <c r="F54" s="6">
        <f t="shared" si="1"/>
        <v>0.25</v>
      </c>
      <c r="G54" s="7">
        <v>1000</v>
      </c>
    </row>
    <row r="55" spans="1:7">
      <c r="A55" s="7">
        <f t="shared" si="2"/>
        <v>50</v>
      </c>
      <c r="B55" s="6">
        <f t="shared" si="6"/>
        <v>979.18863715163639</v>
      </c>
      <c r="C55" s="6">
        <f t="shared" si="7"/>
        <v>4.1399534253583345</v>
      </c>
      <c r="D55" s="6">
        <f t="shared" si="8"/>
        <v>16.671409423005311</v>
      </c>
      <c r="E55" s="6">
        <f t="shared" si="0"/>
        <v>5.4647385214730018E-2</v>
      </c>
      <c r="F55" s="6">
        <f t="shared" si="1"/>
        <v>0.25</v>
      </c>
      <c r="G55" s="7">
        <v>1000</v>
      </c>
    </row>
    <row r="56" spans="1:7">
      <c r="A56" s="7">
        <f t="shared" si="2"/>
        <v>51</v>
      </c>
      <c r="B56" s="6">
        <f t="shared" si="6"/>
        <v>978.43874587923165</v>
      </c>
      <c r="C56" s="6">
        <f t="shared" si="7"/>
        <v>4.2522918702579231</v>
      </c>
      <c r="D56" s="6">
        <f t="shared" si="8"/>
        <v>17.308962250510493</v>
      </c>
      <c r="E56" s="6">
        <f t="shared" si="0"/>
        <v>5.6130252687404583E-2</v>
      </c>
      <c r="F56" s="6">
        <f t="shared" si="1"/>
        <v>0.25</v>
      </c>
      <c r="G56" s="7">
        <v>1000</v>
      </c>
    </row>
    <row r="57" spans="1:7">
      <c r="A57" s="7">
        <f t="shared" si="2"/>
        <v>52</v>
      </c>
      <c r="B57" s="6">
        <f t="shared" si="6"/>
        <v>977.6690960327503</v>
      </c>
      <c r="C57" s="6">
        <f t="shared" si="7"/>
        <v>4.3670887687195634</v>
      </c>
      <c r="D57" s="6">
        <f t="shared" si="8"/>
        <v>17.963815198530213</v>
      </c>
      <c r="E57" s="6">
        <f t="shared" si="0"/>
        <v>5.7645571747098237E-2</v>
      </c>
      <c r="F57" s="6">
        <f t="shared" si="1"/>
        <v>0.25</v>
      </c>
      <c r="G57" s="7">
        <v>1000</v>
      </c>
    </row>
    <row r="58" spans="1:7">
      <c r="A58" s="7">
        <f t="shared" si="2"/>
        <v>53</v>
      </c>
      <c r="B58" s="6">
        <f t="shared" si="6"/>
        <v>976.87929011054428</v>
      </c>
      <c r="C58" s="6">
        <f t="shared" si="7"/>
        <v>4.4843630205428289</v>
      </c>
      <c r="D58" s="6">
        <f t="shared" si="8"/>
        <v>18.636346868913026</v>
      </c>
      <c r="E58" s="6">
        <f t="shared" si="0"/>
        <v>5.9193591871165338E-2</v>
      </c>
      <c r="F58" s="6">
        <f t="shared" si="1"/>
        <v>0.25</v>
      </c>
      <c r="G58" s="7">
        <v>1000</v>
      </c>
    </row>
    <row r="59" spans="1:7">
      <c r="A59" s="7">
        <f t="shared" si="2"/>
        <v>54</v>
      </c>
      <c r="B59" s="6">
        <f t="shared" si="6"/>
        <v>976.06892983418118</v>
      </c>
      <c r="C59" s="6">
        <f t="shared" si="7"/>
        <v>4.6041313917423583</v>
      </c>
      <c r="D59" s="6">
        <f t="shared" si="8"/>
        <v>19.326938774076623</v>
      </c>
      <c r="E59" s="6">
        <f t="shared" si="0"/>
        <v>6.0774534370999132E-2</v>
      </c>
      <c r="F59" s="6">
        <f t="shared" si="1"/>
        <v>0.25</v>
      </c>
      <c r="G59" s="7">
        <v>1000</v>
      </c>
    </row>
    <row r="60" spans="1:7">
      <c r="A60" s="7">
        <f t="shared" si="2"/>
        <v>55</v>
      </c>
      <c r="B60" s="6">
        <f t="shared" si="6"/>
        <v>975.2376166348364</v>
      </c>
      <c r="C60" s="6">
        <f t="shared" si="7"/>
        <v>4.7264083567587845</v>
      </c>
      <c r="D60" s="6">
        <f t="shared" si="8"/>
        <v>20.035975008404947</v>
      </c>
      <c r="E60" s="6">
        <f t="shared" si="0"/>
        <v>6.2388590309215952E-2</v>
      </c>
      <c r="F60" s="6">
        <f t="shared" si="1"/>
        <v>0.25</v>
      </c>
      <c r="G60" s="7">
        <v>1000</v>
      </c>
    </row>
    <row r="61" spans="1:7">
      <c r="A61" s="7">
        <f t="shared" si="2"/>
        <v>56</v>
      </c>
      <c r="B61" s="6">
        <f t="shared" si="6"/>
        <v>974.38495216871308</v>
      </c>
      <c r="C61" s="6">
        <f t="shared" si="7"/>
        <v>4.8512059359411932</v>
      </c>
      <c r="D61" s="6">
        <f t="shared" si="8"/>
        <v>20.763841895345799</v>
      </c>
      <c r="E61" s="6">
        <f t="shared" si="0"/>
        <v>6.4035918354423751E-2</v>
      </c>
      <c r="F61" s="6">
        <f t="shared" si="1"/>
        <v>0.25</v>
      </c>
      <c r="G61" s="7">
        <v>1000</v>
      </c>
    </row>
    <row r="62" spans="1:7">
      <c r="A62" s="7">
        <f t="shared" si="2"/>
        <v>57</v>
      </c>
      <c r="B62" s="6">
        <f t="shared" si="6"/>
        <v>973.51053886200646</v>
      </c>
      <c r="C62" s="6">
        <f t="shared" si="7"/>
        <v>4.9785335285129237</v>
      </c>
      <c r="D62" s="6">
        <f t="shared" si="8"/>
        <v>21.510927609480742</v>
      </c>
      <c r="E62" s="6">
        <f t="shared" si="0"/>
        <v>6.5716642576370596E-2</v>
      </c>
      <c r="F62" s="6">
        <f t="shared" si="1"/>
        <v>0.25</v>
      </c>
      <c r="G62" s="7">
        <v>1000</v>
      </c>
    </row>
    <row r="63" spans="1:7">
      <c r="A63" s="7">
        <f t="shared" si="2"/>
        <v>58</v>
      </c>
      <c r="B63" s="6">
        <f t="shared" si="6"/>
        <v>972.61398048585613</v>
      </c>
      <c r="C63" s="6">
        <f t="shared" si="7"/>
        <v>5.1083977412722259</v>
      </c>
      <c r="D63" s="6">
        <f t="shared" si="8"/>
        <v>22.277621772871733</v>
      </c>
      <c r="E63" s="6">
        <f t="shared" si="0"/>
        <v>6.7430850184793376E-2</v>
      </c>
      <c r="F63" s="6">
        <f t="shared" si="1"/>
        <v>0.25</v>
      </c>
      <c r="G63" s="7">
        <v>1000</v>
      </c>
    </row>
    <row r="64" spans="1:7">
      <c r="A64" s="7">
        <f t="shared" si="2"/>
        <v>59</v>
      </c>
      <c r="B64" s="6">
        <f t="shared" si="6"/>
        <v>971.694882761651</v>
      </c>
      <c r="C64" s="6">
        <f t="shared" si="7"/>
        <v>5.2408022133213912</v>
      </c>
      <c r="D64" s="6">
        <f t="shared" si="8"/>
        <v>23.064315025027657</v>
      </c>
      <c r="E64" s="6">
        <f t="shared" si="0"/>
        <v>6.9178589215842357E-2</v>
      </c>
      <c r="F64" s="6">
        <f t="shared" si="1"/>
        <v>0.25</v>
      </c>
      <c r="G64" s="7">
        <v>1000</v>
      </c>
    </row>
    <row r="65" spans="1:7">
      <c r="A65" s="7">
        <f t="shared" si="2"/>
        <v>60</v>
      </c>
      <c r="B65" s="6">
        <f t="shared" si="6"/>
        <v>970.75285399695849</v>
      </c>
      <c r="C65" s="6">
        <f t="shared" si="7"/>
        <v>5.3757474371624507</v>
      </c>
      <c r="D65" s="6">
        <f t="shared" si="8"/>
        <v>23.871398565879151</v>
      </c>
      <c r="E65" s="6">
        <f t="shared" si="0"/>
        <v>7.0959866170544353E-2</v>
      </c>
      <c r="F65" s="6">
        <f t="shared" si="1"/>
        <v>0.25</v>
      </c>
      <c r="G65" s="7">
        <v>1000</v>
      </c>
    </row>
    <row r="66" spans="1:7">
      <c r="A66" s="7">
        <f t="shared" si="2"/>
        <v>61</v>
      </c>
      <c r="B66" s="6">
        <f t="shared" si="6"/>
        <v>969.78750575225365</v>
      </c>
      <c r="C66" s="6">
        <f t="shared" si="7"/>
        <v>5.5132305765443128</v>
      </c>
      <c r="D66" s="6">
        <f t="shared" si="8"/>
        <v>24.699263671202168</v>
      </c>
      <c r="E66" s="6">
        <f t="shared" si="0"/>
        <v>7.2774643610384923E-2</v>
      </c>
      <c r="F66" s="6">
        <f t="shared" si="1"/>
        <v>0.25</v>
      </c>
      <c r="G66" s="7">
        <v>1000</v>
      </c>
    </row>
    <row r="67" spans="1:7">
      <c r="A67" s="7">
        <f t="shared" si="2"/>
        <v>62</v>
      </c>
      <c r="B67" s="6">
        <f t="shared" si="6"/>
        <v>968.79845353851499</v>
      </c>
      <c r="C67" s="6">
        <f t="shared" si="7"/>
        <v>5.6532452814951686</v>
      </c>
      <c r="D67" s="6">
        <f t="shared" si="8"/>
        <v>25.548301179989991</v>
      </c>
      <c r="E67" s="6">
        <f t="shared" si="0"/>
        <v>7.4622837715736232E-2</v>
      </c>
      <c r="F67" s="6">
        <f t="shared" si="1"/>
        <v>0.25</v>
      </c>
      <c r="G67" s="7">
        <v>1000</v>
      </c>
    </row>
    <row r="68" spans="1:7">
      <c r="A68" s="7">
        <f t="shared" si="2"/>
        <v>63</v>
      </c>
      <c r="B68" s="6">
        <f t="shared" si="6"/>
        <v>967.78531754563483</v>
      </c>
      <c r="C68" s="6">
        <f t="shared" si="7"/>
        <v>5.7957815010250444</v>
      </c>
      <c r="D68" s="6">
        <f t="shared" si="8"/>
        <v>26.418900953340248</v>
      </c>
      <c r="E68" s="6">
        <f t="shared" si="0"/>
        <v>7.650431581353058E-2</v>
      </c>
      <c r="F68" s="6">
        <f t="shared" si="1"/>
        <v>0.25</v>
      </c>
      <c r="G68" s="7">
        <v>1000</v>
      </c>
    </row>
    <row r="69" spans="1:7">
      <c r="A69" s="7">
        <f t="shared" si="2"/>
        <v>64</v>
      </c>
      <c r="B69" s="6">
        <f t="shared" si="6"/>
        <v>966.74772340146569</v>
      </c>
      <c r="C69" s="6">
        <f t="shared" si="7"/>
        <v>5.9408252940362862</v>
      </c>
      <c r="D69" s="6">
        <f t="shared" si="8"/>
        <v>27.311451304498107</v>
      </c>
      <c r="E69" s="6">
        <f t="shared" si="0"/>
        <v>7.8418893881278984E-2</v>
      </c>
      <c r="F69" s="6">
        <f t="shared" si="1"/>
        <v>0.25</v>
      </c>
      <c r="G69" s="7">
        <v>1000</v>
      </c>
    </row>
    <row r="70" spans="1:7">
      <c r="A70" s="7">
        <f t="shared" si="2"/>
        <v>65</v>
      </c>
      <c r="B70" s="6">
        <f t="shared" si="6"/>
        <v>965.68530296118604</v>
      </c>
      <c r="C70" s="6">
        <f t="shared" si="7"/>
        <v>6.0883586390344036</v>
      </c>
      <c r="D70" s="6">
        <f t="shared" si="8"/>
        <v>28.226338399779696</v>
      </c>
      <c r="E70" s="6">
        <f t="shared" ref="E70:E133" si="9">C70*J$31</f>
        <v>8.0366334035254131E-2</v>
      </c>
      <c r="F70" s="6">
        <f t="shared" ref="F70:F133" si="10">J$32</f>
        <v>0.25</v>
      </c>
      <c r="G70" s="7">
        <v>1000</v>
      </c>
    </row>
    <row r="71" spans="1:7">
      <c r="A71" s="7">
        <f t="shared" ref="A71:A105" si="11">A70+1</f>
        <v>66</v>
      </c>
      <c r="B71" s="6">
        <f t="shared" ref="B71:B105" si="12">B70-((B70/J$5)*(J$8*C70))</f>
        <v>964.59769512652133</v>
      </c>
      <c r="C71" s="6">
        <f t="shared" ref="C71:C105" si="13">C70+(B70/J$5)*(J$8*C70)-(C70*J$9)</f>
        <v>6.2383592432877704</v>
      </c>
      <c r="D71" s="6">
        <f t="shared" ref="D71:D105" si="14">D70+(C70*J$9)</f>
        <v>29.163945630190995</v>
      </c>
      <c r="E71" s="6">
        <f t="shared" si="9"/>
        <v>8.2346342011398566E-2</v>
      </c>
      <c r="F71" s="6">
        <f t="shared" si="10"/>
        <v>0.25</v>
      </c>
      <c r="G71" s="7">
        <v>1000</v>
      </c>
    </row>
    <row r="72" spans="1:7">
      <c r="A72" s="7">
        <f t="shared" si="11"/>
        <v>67</v>
      </c>
      <c r="B72" s="6">
        <f t="shared" si="12"/>
        <v>963.48454669420084</v>
      </c>
      <c r="C72" s="6">
        <f t="shared" si="13"/>
        <v>6.390800352141909</v>
      </c>
      <c r="D72" s="6">
        <f t="shared" si="14"/>
        <v>30.124652953657311</v>
      </c>
      <c r="E72" s="6">
        <f t="shared" si="9"/>
        <v>8.4358564648273196E-2</v>
      </c>
      <c r="F72" s="6">
        <f t="shared" si="10"/>
        <v>0.25</v>
      </c>
      <c r="G72" s="7">
        <v>1000</v>
      </c>
    </row>
    <row r="73" spans="1:7">
      <c r="A73" s="7">
        <f t="shared" si="11"/>
        <v>68</v>
      </c>
      <c r="B73" s="6">
        <f t="shared" si="12"/>
        <v>962.34551323286064</v>
      </c>
      <c r="C73" s="6">
        <f t="shared" si="13"/>
        <v>6.5456505592522047</v>
      </c>
      <c r="D73" s="6">
        <f t="shared" si="14"/>
        <v>31.108836207887165</v>
      </c>
      <c r="E73" s="6">
        <f t="shared" si="9"/>
        <v>8.6402587382129095E-2</v>
      </c>
      <c r="F73" s="6">
        <f t="shared" si="10"/>
        <v>0.25</v>
      </c>
      <c r="G73" s="7">
        <v>1000</v>
      </c>
    </row>
    <row r="74" spans="1:7">
      <c r="A74" s="7">
        <f t="shared" si="11"/>
        <v>69</v>
      </c>
      <c r="B74" s="6">
        <f t="shared" si="12"/>
        <v>961.18025998743053</v>
      </c>
      <c r="C74" s="6">
        <f t="shared" si="13"/>
        <v>6.7028736185574243</v>
      </c>
      <c r="D74" s="6">
        <f t="shared" si="14"/>
        <v>32.116866394012007</v>
      </c>
      <c r="E74" s="6">
        <f t="shared" si="9"/>
        <v>8.8477931764957995E-2</v>
      </c>
      <c r="F74" s="6">
        <f t="shared" si="10"/>
        <v>0.25</v>
      </c>
      <c r="G74" s="7">
        <v>1000</v>
      </c>
    </row>
    <row r="75" spans="1:7">
      <c r="A75" s="7">
        <f t="shared" si="11"/>
        <v>70</v>
      </c>
      <c r="B75" s="6">
        <f t="shared" si="12"/>
        <v>959.98846280985504</v>
      </c>
      <c r="C75" s="6">
        <f t="shared" si="13"/>
        <v>6.8624282588750507</v>
      </c>
      <c r="D75" s="6">
        <f t="shared" si="14"/>
        <v>33.149108931269851</v>
      </c>
      <c r="E75" s="6">
        <f t="shared" si="9"/>
        <v>9.0584053017150667E-2</v>
      </c>
      <c r="F75" s="6">
        <f t="shared" si="10"/>
        <v>0.25</v>
      </c>
      <c r="G75" s="7">
        <v>1000</v>
      </c>
    </row>
    <row r="76" spans="1:7">
      <c r="A76" s="7">
        <f t="shared" si="11"/>
        <v>71</v>
      </c>
      <c r="B76" s="6">
        <f t="shared" si="12"/>
        <v>958.76980911480564</v>
      </c>
      <c r="C76" s="6">
        <f t="shared" si="13"/>
        <v>7.0242680020576351</v>
      </c>
      <c r="D76" s="6">
        <f t="shared" si="14"/>
        <v>34.205922883136608</v>
      </c>
      <c r="E76" s="6">
        <f t="shared" si="9"/>
        <v>9.2720337627160782E-2</v>
      </c>
      <c r="F76" s="6">
        <f t="shared" si="10"/>
        <v>0.25</v>
      </c>
      <c r="G76" s="7">
        <v>1000</v>
      </c>
    </row>
    <row r="77" spans="1:7">
      <c r="A77" s="7">
        <f t="shared" si="11"/>
        <v>72</v>
      </c>
      <c r="B77" s="6">
        <f t="shared" si="12"/>
        <v>957.52399885883972</v>
      </c>
      <c r="C77" s="6">
        <f t="shared" si="13"/>
        <v>7.1883409857066711</v>
      </c>
      <c r="D77" s="6">
        <f t="shared" si="14"/>
        <v>35.287660155453487</v>
      </c>
      <c r="E77" s="6">
        <f t="shared" si="9"/>
        <v>9.4886101011328064E-2</v>
      </c>
      <c r="F77" s="6">
        <f t="shared" si="10"/>
        <v>0.25</v>
      </c>
      <c r="G77" s="7">
        <v>1000</v>
      </c>
    </row>
    <row r="78" spans="1:7">
      <c r="A78" s="7">
        <f t="shared" si="11"/>
        <v>73</v>
      </c>
      <c r="B78" s="6">
        <f t="shared" si="12"/>
        <v>956.25074554125126</v>
      </c>
      <c r="C78" s="6">
        <f t="shared" si="13"/>
        <v>7.3545897914963021</v>
      </c>
      <c r="D78" s="6">
        <f t="shared" si="14"/>
        <v>36.394664667252314</v>
      </c>
      <c r="E78" s="6">
        <f t="shared" si="9"/>
        <v>9.7080585247751192E-2</v>
      </c>
      <c r="F78" s="6">
        <f t="shared" si="10"/>
        <v>0.25</v>
      </c>
      <c r="G78" s="7">
        <v>1000</v>
      </c>
    </row>
    <row r="79" spans="1:7">
      <c r="A79" s="7">
        <f t="shared" si="11"/>
        <v>74</v>
      </c>
      <c r="B79" s="6">
        <f t="shared" si="12"/>
        <v>954.94977722464421</v>
      </c>
      <c r="C79" s="6">
        <f t="shared" si="13"/>
        <v>7.5229512802128813</v>
      </c>
      <c r="D79" s="6">
        <f t="shared" si="14"/>
        <v>37.527271495142742</v>
      </c>
      <c r="E79" s="6">
        <f t="shared" si="9"/>
        <v>9.9302956898810038E-2</v>
      </c>
      <c r="F79" s="6">
        <f t="shared" si="10"/>
        <v>0.25</v>
      </c>
      <c r="G79" s="7">
        <v>1000</v>
      </c>
    </row>
    <row r="80" spans="1:7">
      <c r="A80" s="7">
        <f t="shared" si="11"/>
        <v>75</v>
      </c>
      <c r="B80" s="6">
        <f t="shared" si="12"/>
        <v>953.62083757303685</v>
      </c>
      <c r="C80" s="6">
        <f t="shared" si="13"/>
        <v>7.693356434667443</v>
      </c>
      <c r="D80" s="6">
        <f t="shared" si="14"/>
        <v>38.685805992295528</v>
      </c>
      <c r="E80" s="6">
        <f t="shared" si="9"/>
        <v>0.10155230493761025</v>
      </c>
      <c r="F80" s="6">
        <f t="shared" si="10"/>
        <v>0.25</v>
      </c>
      <c r="G80" s="7">
        <v>1000</v>
      </c>
    </row>
    <row r="81" spans="1:7">
      <c r="A81" s="7">
        <f t="shared" si="11"/>
        <v>76</v>
      </c>
      <c r="B81" s="6">
        <f t="shared" si="12"/>
        <v>952.26368690507979</v>
      </c>
      <c r="C81" s="6">
        <f t="shared" si="13"/>
        <v>7.8657302116856824</v>
      </c>
      <c r="D81" s="6">
        <f t="shared" si="14"/>
        <v>39.870582883234313</v>
      </c>
      <c r="E81" s="6">
        <f t="shared" si="9"/>
        <v>0.10382763879425101</v>
      </c>
      <c r="F81" s="6">
        <f t="shared" si="10"/>
        <v>0.25</v>
      </c>
      <c r="G81" s="7">
        <v>1000</v>
      </c>
    </row>
    <row r="82" spans="1:7">
      <c r="A82" s="7">
        <f t="shared" si="11"/>
        <v>77</v>
      </c>
      <c r="B82" s="6">
        <f t="shared" si="12"/>
        <v>950.87810325974237</v>
      </c>
      <c r="C82" s="6">
        <f t="shared" si="13"/>
        <v>8.0399914044234961</v>
      </c>
      <c r="D82" s="6">
        <f t="shared" si="14"/>
        <v>41.081905335833909</v>
      </c>
      <c r="E82" s="6">
        <f t="shared" si="9"/>
        <v>0.10612788653839014</v>
      </c>
      <c r="F82" s="6">
        <f t="shared" si="10"/>
        <v>0.25</v>
      </c>
      <c r="G82" s="7">
        <v>1000</v>
      </c>
    </row>
    <row r="83" spans="1:7">
      <c r="A83" s="7">
        <f t="shared" si="11"/>
        <v>78</v>
      </c>
      <c r="B83" s="6">
        <f t="shared" si="12"/>
        <v>949.46388347158995</v>
      </c>
      <c r="C83" s="6">
        <f t="shared" si="13"/>
        <v>8.2160525162946847</v>
      </c>
      <c r="D83" s="6">
        <f t="shared" si="14"/>
        <v>42.320064012115125</v>
      </c>
      <c r="E83" s="6">
        <f t="shared" si="9"/>
        <v>0.10845189321508984</v>
      </c>
      <c r="F83" s="6">
        <f t="shared" si="10"/>
        <v>0.25</v>
      </c>
      <c r="G83" s="7">
        <v>1000</v>
      </c>
    </row>
    <row r="84" spans="1:7">
      <c r="A84" s="7">
        <f t="shared" si="11"/>
        <v>79</v>
      </c>
      <c r="B84" s="6">
        <f t="shared" si="12"/>
        <v>948.02084425254509</v>
      </c>
      <c r="C84" s="6">
        <f t="shared" si="13"/>
        <v>8.3938196478301847</v>
      </c>
      <c r="D84" s="6">
        <f t="shared" si="14"/>
        <v>43.585336099624506</v>
      </c>
      <c r="E84" s="6">
        <f t="shared" si="9"/>
        <v>0.11079841935135844</v>
      </c>
      <c r="F84" s="6">
        <f t="shared" si="10"/>
        <v>0.25</v>
      </c>
      <c r="G84" s="7">
        <v>1000</v>
      </c>
    </row>
    <row r="85" spans="1:7">
      <c r="A85" s="7">
        <f t="shared" si="11"/>
        <v>80</v>
      </c>
      <c r="B85" s="6">
        <f t="shared" si="12"/>
        <v>946.54882327679479</v>
      </c>
      <c r="C85" s="6">
        <f t="shared" si="13"/>
        <v>8.5731923978145996</v>
      </c>
      <c r="D85" s="6">
        <f t="shared" si="14"/>
        <v>44.877984325390358</v>
      </c>
      <c r="E85" s="6">
        <f t="shared" si="9"/>
        <v>0.11316613965115271</v>
      </c>
      <c r="F85" s="6">
        <f t="shared" si="10"/>
        <v>0.25</v>
      </c>
      <c r="G85" s="7">
        <v>1000</v>
      </c>
    </row>
    <row r="86" spans="1:7">
      <c r="A86" s="7">
        <f t="shared" si="11"/>
        <v>81</v>
      </c>
      <c r="B86" s="6">
        <f t="shared" si="12"/>
        <v>945.0476802652812</v>
      </c>
      <c r="C86" s="6">
        <f t="shared" si="13"/>
        <v>8.7540637800647296</v>
      </c>
      <c r="D86" s="6">
        <f t="shared" si="14"/>
        <v>46.198255954653803</v>
      </c>
      <c r="E86" s="6">
        <f t="shared" si="9"/>
        <v>0.11555364189685444</v>
      </c>
      <c r="F86" s="6">
        <f t="shared" si="10"/>
        <v>0.25</v>
      </c>
      <c r="G86" s="7">
        <v>1000</v>
      </c>
    </row>
    <row r="87" spans="1:7">
      <c r="A87" s="7">
        <f t="shared" si="11"/>
        <v>82</v>
      </c>
      <c r="B87" s="6">
        <f t="shared" si="12"/>
        <v>943.5172980659903</v>
      </c>
      <c r="C87" s="6">
        <f t="shared" si="13"/>
        <v>8.9363201572256337</v>
      </c>
      <c r="D87" s="6">
        <f t="shared" si="14"/>
        <v>47.546381776783768</v>
      </c>
      <c r="E87" s="6">
        <f t="shared" si="9"/>
        <v>0.11795942607537836</v>
      </c>
      <c r="F87" s="6">
        <f t="shared" si="10"/>
        <v>0.25</v>
      </c>
      <c r="G87" s="7">
        <v>1000</v>
      </c>
    </row>
    <row r="88" spans="1:7">
      <c r="A88" s="7">
        <f t="shared" si="11"/>
        <v>83</v>
      </c>
      <c r="B88" s="6">
        <f t="shared" si="12"/>
        <v>941.95758372604155</v>
      </c>
      <c r="C88" s="6">
        <f t="shared" si="13"/>
        <v>9.1198411929616174</v>
      </c>
      <c r="D88" s="6">
        <f t="shared" si="14"/>
        <v>48.922575080996516</v>
      </c>
      <c r="E88" s="6">
        <f t="shared" si="9"/>
        <v>0.12038190374709334</v>
      </c>
      <c r="F88" s="6">
        <f t="shared" si="10"/>
        <v>0.25</v>
      </c>
      <c r="G88" s="7">
        <v>1000</v>
      </c>
    </row>
    <row r="89" spans="1:7">
      <c r="A89" s="7">
        <f t="shared" si="11"/>
        <v>84</v>
      </c>
      <c r="B89" s="6">
        <f t="shared" si="12"/>
        <v>940.3684695513756</v>
      </c>
      <c r="C89" s="6">
        <f t="shared" si="13"/>
        <v>9.3044998239115344</v>
      </c>
      <c r="D89" s="6">
        <f t="shared" si="14"/>
        <v>50.327030624712606</v>
      </c>
      <c r="E89" s="6">
        <f t="shared" si="9"/>
        <v>0.12281939767563226</v>
      </c>
      <c r="F89" s="6">
        <f t="shared" si="10"/>
        <v>0.25</v>
      </c>
      <c r="G89" s="7">
        <v>1000</v>
      </c>
    </row>
    <row r="90" spans="1:7">
      <c r="A90" s="7">
        <f t="shared" si="11"/>
        <v>85</v>
      </c>
      <c r="B90" s="6">
        <f t="shared" si="12"/>
        <v>938.74991414964552</v>
      </c>
      <c r="C90" s="6">
        <f t="shared" si="13"/>
        <v>9.4901622527592728</v>
      </c>
      <c r="D90" s="6">
        <f t="shared" si="14"/>
        <v>51.759923597594984</v>
      </c>
      <c r="E90" s="6">
        <f t="shared" si="9"/>
        <v>0.1252701417364224</v>
      </c>
      <c r="F90" s="6">
        <f t="shared" si="10"/>
        <v>0.25</v>
      </c>
      <c r="G90" s="7">
        <v>1000</v>
      </c>
    </row>
    <row r="91" spans="1:7">
      <c r="A91" s="7">
        <f t="shared" si="11"/>
        <v>86</v>
      </c>
      <c r="B91" s="6">
        <f t="shared" si="12"/>
        <v>937.10190345173953</v>
      </c>
      <c r="C91" s="6">
        <f t="shared" si="13"/>
        <v>9.6766879637403775</v>
      </c>
      <c r="D91" s="6">
        <f t="shared" si="14"/>
        <v>53.221408584519914</v>
      </c>
      <c r="E91" s="6">
        <f t="shared" si="9"/>
        <v>0.12773228112137297</v>
      </c>
      <c r="F91" s="6">
        <f t="shared" si="10"/>
        <v>0.25</v>
      </c>
      <c r="G91" s="7">
        <v>1000</v>
      </c>
    </row>
    <row r="92" spans="1:7">
      <c r="A92" s="7">
        <f t="shared" si="11"/>
        <v>87</v>
      </c>
      <c r="B92" s="6">
        <f t="shared" si="12"/>
        <v>935.42445170719998</v>
      </c>
      <c r="C92" s="6">
        <f t="shared" si="13"/>
        <v>9.863929761863897</v>
      </c>
      <c r="D92" s="6">
        <f t="shared" si="14"/>
        <v>54.71161853093593</v>
      </c>
      <c r="E92" s="6">
        <f t="shared" si="9"/>
        <v>0.13020387285660345</v>
      </c>
      <c r="F92" s="6">
        <f t="shared" si="10"/>
        <v>0.25</v>
      </c>
      <c r="G92" s="7">
        <v>1000</v>
      </c>
    </row>
    <row r="93" spans="1:7">
      <c r="A93" s="7">
        <f t="shared" si="11"/>
        <v>88</v>
      </c>
      <c r="B93" s="6">
        <f t="shared" si="12"/>
        <v>933.71760244866289</v>
      </c>
      <c r="C93" s="6">
        <f t="shared" si="13"/>
        <v>10.051733837073984</v>
      </c>
      <c r="D93" s="6">
        <f t="shared" si="14"/>
        <v>56.230663714262967</v>
      </c>
      <c r="E93" s="6">
        <f t="shared" si="9"/>
        <v>0.13268288664937658</v>
      </c>
      <c r="F93" s="6">
        <f t="shared" si="10"/>
        <v>0.25</v>
      </c>
      <c r="G93" s="7">
        <v>1000</v>
      </c>
    </row>
    <row r="94" spans="1:7">
      <c r="A94" s="7">
        <f t="shared" si="11"/>
        <v>89</v>
      </c>
      <c r="B94" s="6">
        <f t="shared" si="12"/>
        <v>931.98142942031939</v>
      </c>
      <c r="C94" s="6">
        <f t="shared" si="13"/>
        <v>10.239939854508064</v>
      </c>
      <c r="D94" s="6">
        <f t="shared" si="14"/>
        <v>57.778630725172363</v>
      </c>
      <c r="E94" s="6">
        <f t="shared" si="9"/>
        <v>0.13516720607950644</v>
      </c>
      <c r="F94" s="6">
        <f t="shared" si="10"/>
        <v>0.25</v>
      </c>
      <c r="G94" s="7">
        <v>1000</v>
      </c>
    </row>
    <row r="95" spans="1:7">
      <c r="A95" s="7">
        <f t="shared" si="11"/>
        <v>90</v>
      </c>
      <c r="B95" s="6">
        <f t="shared" si="12"/>
        <v>930.21603746530616</v>
      </c>
      <c r="C95" s="6">
        <f t="shared" si="13"/>
        <v>10.428381071927046</v>
      </c>
      <c r="D95" s="6">
        <f t="shared" si="14"/>
        <v>59.355581462766608</v>
      </c>
      <c r="E95" s="6">
        <f t="shared" si="9"/>
        <v>0.13765463014943699</v>
      </c>
      <c r="F95" s="6">
        <f t="shared" si="10"/>
        <v>0.25</v>
      </c>
      <c r="G95" s="7">
        <v>1000</v>
      </c>
    </row>
    <row r="96" spans="1:7">
      <c r="A96" s="7">
        <f t="shared" si="11"/>
        <v>91</v>
      </c>
      <c r="B96" s="6">
        <f t="shared" si="12"/>
        <v>928.42156336685866</v>
      </c>
      <c r="C96" s="6">
        <f t="shared" si="13"/>
        <v>10.61688448529779</v>
      </c>
      <c r="D96" s="6">
        <f t="shared" si="14"/>
        <v>60.961552147843371</v>
      </c>
      <c r="E96" s="6">
        <f t="shared" si="9"/>
        <v>0.14014287520593083</v>
      </c>
      <c r="F96" s="6">
        <f t="shared" si="10"/>
        <v>0.25</v>
      </c>
      <c r="G96" s="7">
        <v>1000</v>
      </c>
    </row>
    <row r="97" spans="1:7">
      <c r="A97" s="7">
        <f t="shared" si="11"/>
        <v>92</v>
      </c>
      <c r="B97" s="6">
        <f t="shared" si="12"/>
        <v>926.59817663802198</v>
      </c>
      <c r="C97" s="6">
        <f t="shared" si="13"/>
        <v>10.805271003398602</v>
      </c>
      <c r="D97" s="6">
        <f t="shared" si="14"/>
        <v>62.596552358579231</v>
      </c>
      <c r="E97" s="6">
        <f t="shared" si="9"/>
        <v>0.14262957724486156</v>
      </c>
      <c r="F97" s="6">
        <f t="shared" si="10"/>
        <v>0.25</v>
      </c>
      <c r="G97" s="7">
        <v>1000</v>
      </c>
    </row>
    <row r="98" spans="1:7">
      <c r="A98" s="7">
        <f t="shared" si="11"/>
        <v>93</v>
      </c>
      <c r="B98" s="6">
        <f t="shared" si="12"/>
        <v>924.74608025470229</v>
      </c>
      <c r="C98" s="6">
        <f t="shared" si="13"/>
        <v>10.993355652194905</v>
      </c>
      <c r="D98" s="6">
        <f t="shared" si="14"/>
        <v>64.260564093102616</v>
      </c>
      <c r="E98" s="6">
        <f t="shared" si="9"/>
        <v>0.14511229460897276</v>
      </c>
      <c r="F98" s="6">
        <f t="shared" si="10"/>
        <v>0.25</v>
      </c>
      <c r="G98" s="7">
        <v>1000</v>
      </c>
    </row>
    <row r="99" spans="1:7">
      <c r="A99" s="7">
        <f t="shared" si="11"/>
        <v>94</v>
      </c>
      <c r="B99" s="6">
        <f t="shared" si="12"/>
        <v>922.86551132686463</v>
      </c>
      <c r="C99" s="6">
        <f t="shared" si="13"/>
        <v>11.18094780959451</v>
      </c>
      <c r="D99" s="6">
        <f t="shared" si="14"/>
        <v>65.953540863540638</v>
      </c>
      <c r="E99" s="6">
        <f t="shared" si="9"/>
        <v>0.14758851108664753</v>
      </c>
      <c r="F99" s="6">
        <f t="shared" si="10"/>
        <v>0.25</v>
      </c>
      <c r="G99" s="7">
        <v>1000</v>
      </c>
    </row>
    <row r="100" spans="1:7">
      <c r="A100" s="7">
        <f t="shared" si="11"/>
        <v>95</v>
      </c>
      <c r="B100" s="6">
        <f t="shared" si="12"/>
        <v>920.95674170274117</v>
      </c>
      <c r="C100" s="6">
        <f t="shared" si="13"/>
        <v>11.367851471040373</v>
      </c>
      <c r="D100" s="6">
        <f t="shared" si="14"/>
        <v>67.675406826218193</v>
      </c>
      <c r="E100" s="6">
        <f t="shared" si="9"/>
        <v>0.15005563941773292</v>
      </c>
      <c r="F100" s="6">
        <f t="shared" si="10"/>
        <v>0.25</v>
      </c>
      <c r="G100" s="7">
        <v>1000</v>
      </c>
    </row>
    <row r="101" spans="1:7">
      <c r="A101" s="7">
        <f t="shared" si="11"/>
        <v>96</v>
      </c>
      <c r="B101" s="6">
        <f t="shared" si="12"/>
        <v>919.02007850100756</v>
      </c>
      <c r="C101" s="6">
        <f t="shared" si="13"/>
        <v>11.553865546233762</v>
      </c>
      <c r="D101" s="6">
        <f t="shared" si="14"/>
        <v>69.426055952758404</v>
      </c>
      <c r="E101" s="6">
        <f t="shared" si="9"/>
        <v>0.15251102521028567</v>
      </c>
      <c r="F101" s="6">
        <f t="shared" si="10"/>
        <v>0.25</v>
      </c>
      <c r="G101" s="7">
        <v>1000</v>
      </c>
    </row>
    <row r="102" spans="1:7">
      <c r="A102" s="7">
        <f t="shared" si="11"/>
        <v>97</v>
      </c>
      <c r="B102" s="6">
        <f t="shared" si="12"/>
        <v>917.05586456601816</v>
      </c>
      <c r="C102" s="6">
        <f t="shared" si="13"/>
        <v>11.738784187103116</v>
      </c>
      <c r="D102" s="6">
        <f t="shared" si="14"/>
        <v>71.205351246878408</v>
      </c>
      <c r="E102" s="6">
        <f t="shared" si="9"/>
        <v>0.15495195126976113</v>
      </c>
      <c r="F102" s="6">
        <f t="shared" si="10"/>
        <v>0.25</v>
      </c>
      <c r="G102" s="7">
        <v>1000</v>
      </c>
    </row>
    <row r="103" spans="1:7">
      <c r="A103" s="7">
        <f t="shared" si="11"/>
        <v>98</v>
      </c>
      <c r="B103" s="6">
        <f t="shared" si="12"/>
        <v>915.0644788413631</v>
      </c>
      <c r="C103" s="6">
        <f t="shared" si="13"/>
        <v>11.922397146944244</v>
      </c>
      <c r="D103" s="6">
        <f t="shared" si="14"/>
        <v>73.013124011692284</v>
      </c>
      <c r="E103" s="6">
        <f t="shared" si="9"/>
        <v>0.157375642339664</v>
      </c>
      <c r="F103" s="6">
        <f t="shared" si="10"/>
        <v>0.25</v>
      </c>
      <c r="G103" s="7">
        <v>1000</v>
      </c>
    </row>
    <row r="104" spans="1:7">
      <c r="A104" s="7">
        <f t="shared" si="11"/>
        <v>99</v>
      </c>
      <c r="B104" s="6">
        <f t="shared" si="12"/>
        <v>913.04633665722076</v>
      </c>
      <c r="C104" s="6">
        <f t="shared" si="13"/>
        <v>12.104490170457145</v>
      </c>
      <c r="D104" s="6">
        <f t="shared" si="14"/>
        <v>74.849173172321699</v>
      </c>
      <c r="E104" s="6">
        <f t="shared" si="9"/>
        <v>0.15977927025003433</v>
      </c>
      <c r="F104" s="6">
        <f t="shared" si="10"/>
        <v>0.25</v>
      </c>
      <c r="G104" s="7">
        <v>1000</v>
      </c>
    </row>
    <row r="105" spans="1:7">
      <c r="A105" s="7">
        <f t="shared" si="11"/>
        <v>100</v>
      </c>
      <c r="B105" s="6">
        <f t="shared" si="12"/>
        <v>911.00188992723292</v>
      </c>
      <c r="C105" s="6">
        <f t="shared" si="13"/>
        <v>12.284845414194544</v>
      </c>
      <c r="D105" s="6">
        <f t="shared" si="14"/>
        <v>76.713264658572101</v>
      </c>
      <c r="E105" s="6">
        <f t="shared" si="9"/>
        <v>0.16215995946736797</v>
      </c>
      <c r="F105" s="6">
        <f t="shared" si="10"/>
        <v>0.25</v>
      </c>
      <c r="G105" s="7">
        <v>1000</v>
      </c>
    </row>
    <row r="106" spans="1:7">
      <c r="A106" s="7">
        <f t="shared" ref="A106:A169" si="15">A105+1</f>
        <v>101</v>
      </c>
      <c r="B106" s="6">
        <f t="shared" ref="B106:B169" si="16">B105-((B105/J$5)*(J$8*C105))</f>
        <v>908.93162725092247</v>
      </c>
      <c r="C106" s="6">
        <f t="shared" ref="C106:C169" si="17">C105+(B105/J$5)*(J$8*C105)-(C105*J$9)</f>
        <v>12.463241896719035</v>
      </c>
      <c r="D106" s="6">
        <f t="shared" ref="D106:D169" si="18">D105+(C105*J$9)</f>
        <v>78.605130852358059</v>
      </c>
      <c r="E106" s="6">
        <f t="shared" si="9"/>
        <v>0.16451479303669125</v>
      </c>
      <c r="F106" s="6">
        <f t="shared" si="10"/>
        <v>0.25</v>
      </c>
      <c r="G106" s="7">
        <v>1000</v>
      </c>
    </row>
    <row r="107" spans="1:7">
      <c r="A107" s="7">
        <f t="shared" si="15"/>
        <v>102</v>
      </c>
      <c r="B107" s="6">
        <f t="shared" si="16"/>
        <v>906.83607391800592</v>
      </c>
      <c r="C107" s="6">
        <f t="shared" si="17"/>
        <v>12.639455977540859</v>
      </c>
      <c r="D107" s="6">
        <f t="shared" si="18"/>
        <v>80.524470104452789</v>
      </c>
      <c r="E107" s="6">
        <f t="shared" si="9"/>
        <v>0.16684081890353933</v>
      </c>
      <c r="F107" s="6">
        <f t="shared" si="10"/>
        <v>0.25</v>
      </c>
      <c r="G107" s="7">
        <v>1000</v>
      </c>
    </row>
    <row r="108" spans="1:7">
      <c r="A108" s="7">
        <f t="shared" si="15"/>
        <v>103</v>
      </c>
      <c r="B108" s="6">
        <f t="shared" si="16"/>
        <v>904.71579181132677</v>
      </c>
      <c r="C108" s="6">
        <f t="shared" si="17"/>
        <v>12.813261863678754</v>
      </c>
      <c r="D108" s="6">
        <f t="shared" si="18"/>
        <v>82.470946324994074</v>
      </c>
      <c r="E108" s="6">
        <f t="shared" si="9"/>
        <v>0.16913505660055955</v>
      </c>
      <c r="F108" s="6">
        <f t="shared" si="10"/>
        <v>0.25</v>
      </c>
      <c r="G108" s="7">
        <v>1000</v>
      </c>
    </row>
    <row r="109" spans="1:7">
      <c r="A109" s="7">
        <f t="shared" si="15"/>
        <v>104</v>
      </c>
      <c r="B109" s="6">
        <f t="shared" si="16"/>
        <v>902.57137920554499</v>
      </c>
      <c r="C109" s="6">
        <f t="shared" si="17"/>
        <v>12.984432142454011</v>
      </c>
      <c r="D109" s="6">
        <f t="shared" si="18"/>
        <v>84.444188652000605</v>
      </c>
      <c r="E109" s="6">
        <f t="shared" si="9"/>
        <v>0.17139450428039293</v>
      </c>
      <c r="F109" s="6">
        <f t="shared" si="10"/>
        <v>0.25</v>
      </c>
      <c r="G109" s="7">
        <v>1000</v>
      </c>
    </row>
    <row r="110" spans="1:7">
      <c r="A110" s="7">
        <f t="shared" si="15"/>
        <v>105</v>
      </c>
      <c r="B110" s="6">
        <f t="shared" si="16"/>
        <v>900.4034704591661</v>
      </c>
      <c r="C110" s="6">
        <f t="shared" si="17"/>
        <v>13.152738338894942</v>
      </c>
      <c r="D110" s="6">
        <f t="shared" si="18"/>
        <v>86.443791201938524</v>
      </c>
      <c r="E110" s="6">
        <f t="shared" si="9"/>
        <v>0.17361614607341322</v>
      </c>
      <c r="F110" s="6">
        <f t="shared" si="10"/>
        <v>0.25</v>
      </c>
      <c r="G110" s="7">
        <v>1000</v>
      </c>
    </row>
    <row r="111" spans="1:7">
      <c r="A111" s="7">
        <f t="shared" si="15"/>
        <v>106</v>
      </c>
      <c r="B111" s="6">
        <f t="shared" si="16"/>
        <v>898.21273559797351</v>
      </c>
      <c r="C111" s="6">
        <f t="shared" si="17"/>
        <v>13.31795149589777</v>
      </c>
      <c r="D111" s="6">
        <f t="shared" si="18"/>
        <v>88.469312906128351</v>
      </c>
      <c r="E111" s="6">
        <f t="shared" si="9"/>
        <v>0.17579695974585055</v>
      </c>
      <c r="F111" s="6">
        <f t="shared" si="10"/>
        <v>0.25</v>
      </c>
      <c r="G111" s="7">
        <v>1000</v>
      </c>
    </row>
    <row r="112" spans="1:7">
      <c r="A112" s="7">
        <f t="shared" si="15"/>
        <v>107</v>
      </c>
      <c r="B112" s="6">
        <f t="shared" si="16"/>
        <v>895.99987978844024</v>
      </c>
      <c r="C112" s="6">
        <f t="shared" si="17"/>
        <v>13.479842775062828</v>
      </c>
      <c r="D112" s="6">
        <f t="shared" si="18"/>
        <v>90.520277436496613</v>
      </c>
      <c r="E112" s="6">
        <f t="shared" si="9"/>
        <v>0.17793392463082933</v>
      </c>
      <c r="F112" s="6">
        <f t="shared" si="10"/>
        <v>0.25</v>
      </c>
      <c r="G112" s="7">
        <v>1000</v>
      </c>
    </row>
    <row r="113" spans="1:7">
      <c r="A113" s="7">
        <f t="shared" si="15"/>
        <v>108</v>
      </c>
      <c r="B113" s="6">
        <f t="shared" si="16"/>
        <v>893.76564270023891</v>
      </c>
      <c r="C113" s="6">
        <f t="shared" si="17"/>
        <v>13.638184075904473</v>
      </c>
      <c r="D113" s="6">
        <f t="shared" si="18"/>
        <v>92.596173223856283</v>
      </c>
      <c r="E113" s="6">
        <f t="shared" si="9"/>
        <v>0.18002402980193905</v>
      </c>
      <c r="F113" s="6">
        <f t="shared" si="10"/>
        <v>0.25</v>
      </c>
      <c r="G113" s="7">
        <v>1000</v>
      </c>
    </row>
    <row r="114" spans="1:7">
      <c r="A114" s="7">
        <f t="shared" si="15"/>
        <v>109</v>
      </c>
      <c r="B114" s="6">
        <f t="shared" si="16"/>
        <v>891.51079775753237</v>
      </c>
      <c r="C114" s="6">
        <f t="shared" si="17"/>
        <v>13.792748670921728</v>
      </c>
      <c r="D114" s="6">
        <f t="shared" si="18"/>
        <v>94.696453571545575</v>
      </c>
      <c r="E114" s="6">
        <f t="shared" si="9"/>
        <v>0.18206428245616682</v>
      </c>
      <c r="F114" s="6">
        <f t="shared" si="10"/>
        <v>0.25</v>
      </c>
      <c r="G114" s="7">
        <v>1000</v>
      </c>
    </row>
    <row r="115" spans="1:7">
      <c r="A115" s="7">
        <f t="shared" si="15"/>
        <v>110</v>
      </c>
      <c r="B115" s="6">
        <f t="shared" si="16"/>
        <v>889.2361512793151</v>
      </c>
      <c r="C115" s="6">
        <f t="shared" si="17"/>
        <v>13.9433118538171</v>
      </c>
      <c r="D115" s="6">
        <f t="shared" si="18"/>
        <v>96.820536866867528</v>
      </c>
      <c r="E115" s="6">
        <f t="shared" si="9"/>
        <v>0.18405171647038573</v>
      </c>
      <c r="F115" s="6">
        <f t="shared" si="10"/>
        <v>0.25</v>
      </c>
      <c r="G115" s="7">
        <v>1000</v>
      </c>
    </row>
    <row r="116" spans="1:7">
      <c r="A116" s="7">
        <f t="shared" si="15"/>
        <v>111</v>
      </c>
      <c r="B116" s="6">
        <f t="shared" si="16"/>
        <v>886.94254150967879</v>
      </c>
      <c r="C116" s="6">
        <f t="shared" si="17"/>
        <v>14.08965159796559</v>
      </c>
      <c r="D116" s="6">
        <f t="shared" si="18"/>
        <v>98.967806892355355</v>
      </c>
      <c r="E116" s="6">
        <f t="shared" si="9"/>
        <v>0.18598340109314579</v>
      </c>
      <c r="F116" s="6">
        <f t="shared" si="10"/>
        <v>0.25</v>
      </c>
      <c r="G116" s="7">
        <v>1000</v>
      </c>
    </row>
    <row r="117" spans="1:7">
      <c r="A117" s="7">
        <f t="shared" si="15"/>
        <v>112</v>
      </c>
      <c r="B117" s="6">
        <f t="shared" si="16"/>
        <v>884.63083753949024</v>
      </c>
      <c r="C117" s="6">
        <f t="shared" si="17"/>
        <v>14.231549222067439</v>
      </c>
      <c r="D117" s="6">
        <f t="shared" si="18"/>
        <v>101.13761323844206</v>
      </c>
      <c r="E117" s="6">
        <f t="shared" si="9"/>
        <v>0.1878564497312902</v>
      </c>
      <c r="F117" s="6">
        <f t="shared" si="10"/>
        <v>0.25</v>
      </c>
      <c r="G117" s="7">
        <v>1000</v>
      </c>
    </row>
    <row r="118" spans="1:7">
      <c r="A118" s="7">
        <f t="shared" si="15"/>
        <v>113</v>
      </c>
      <c r="B118" s="6">
        <f t="shared" si="16"/>
        <v>882.30193812159052</v>
      </c>
      <c r="C118" s="6">
        <f t="shared" si="17"/>
        <v>14.368790059768763</v>
      </c>
      <c r="D118" s="6">
        <f t="shared" si="18"/>
        <v>103.32927181864045</v>
      </c>
      <c r="E118" s="6">
        <f t="shared" si="9"/>
        <v>0.18966802878894767</v>
      </c>
      <c r="F118" s="6">
        <f t="shared" si="10"/>
        <v>0.25</v>
      </c>
      <c r="G118" s="7">
        <v>1000</v>
      </c>
    </row>
    <row r="119" spans="1:7">
      <c r="A119" s="7">
        <f t="shared" si="15"/>
        <v>114</v>
      </c>
      <c r="B119" s="6">
        <f t="shared" si="16"/>
        <v>879.95677038224846</v>
      </c>
      <c r="C119" s="6">
        <f t="shared" si="17"/>
        <v>14.501164129906376</v>
      </c>
      <c r="D119" s="6">
        <f t="shared" si="18"/>
        <v>105.54206548784484</v>
      </c>
      <c r="E119" s="6">
        <f t="shared" si="9"/>
        <v>0.19141536651476418</v>
      </c>
      <c r="F119" s="6">
        <f t="shared" si="10"/>
        <v>0.25</v>
      </c>
      <c r="G119" s="7">
        <v>1000</v>
      </c>
    </row>
    <row r="120" spans="1:7">
      <c r="A120" s="7">
        <f t="shared" si="15"/>
        <v>115</v>
      </c>
      <c r="B120" s="6">
        <f t="shared" si="16"/>
        <v>877.59628843222026</v>
      </c>
      <c r="C120" s="6">
        <f t="shared" si="17"/>
        <v>14.628466803928948</v>
      </c>
      <c r="D120" s="6">
        <f t="shared" si="18"/>
        <v>107.77524476385042</v>
      </c>
      <c r="E120" s="6">
        <f t="shared" si="9"/>
        <v>0.19309576181186211</v>
      </c>
      <c r="F120" s="6">
        <f t="shared" si="10"/>
        <v>0.25</v>
      </c>
      <c r="G120" s="7">
        <v>1000</v>
      </c>
    </row>
    <row r="121" spans="1:7">
      <c r="A121" s="7">
        <f t="shared" si="15"/>
        <v>116</v>
      </c>
      <c r="B121" s="6">
        <f t="shared" si="16"/>
        <v>875.22147188137626</v>
      </c>
      <c r="C121" s="6">
        <f t="shared" si="17"/>
        <v>14.750499466967884</v>
      </c>
      <c r="D121" s="6">
        <f t="shared" si="18"/>
        <v>110.02802865165548</v>
      </c>
      <c r="E121" s="6">
        <f t="shared" si="9"/>
        <v>0.19470659296397608</v>
      </c>
      <c r="F121" s="6">
        <f t="shared" si="10"/>
        <v>0.25</v>
      </c>
      <c r="G121" s="7">
        <v>1000</v>
      </c>
    </row>
    <row r="122" spans="1:7">
      <c r="A122" s="7">
        <f t="shared" si="15"/>
        <v>117</v>
      </c>
      <c r="B122" s="6">
        <f t="shared" si="16"/>
        <v>872.83332426145114</v>
      </c>
      <c r="C122" s="6">
        <f t="shared" si="17"/>
        <v>14.867070168979906</v>
      </c>
      <c r="D122" s="6">
        <f t="shared" si="18"/>
        <v>112.29960556956853</v>
      </c>
      <c r="E122" s="6">
        <f t="shared" si="9"/>
        <v>0.19624532623053476</v>
      </c>
      <c r="F122" s="6">
        <f t="shared" si="10"/>
        <v>0.25</v>
      </c>
      <c r="G122" s="7">
        <v>1000</v>
      </c>
    </row>
    <row r="123" spans="1:7">
      <c r="A123" s="7">
        <f t="shared" si="15"/>
        <v>118</v>
      </c>
      <c r="B123" s="6">
        <f t="shared" si="16"/>
        <v>870.43287136204776</v>
      </c>
      <c r="C123" s="6">
        <f t="shared" si="17"/>
        <v>14.977994262360392</v>
      </c>
      <c r="D123" s="6">
        <f t="shared" si="18"/>
        <v>114.58913437559143</v>
      </c>
      <c r="E123" s="6">
        <f t="shared" si="9"/>
        <v>0.19770952426315716</v>
      </c>
      <c r="F123" s="6">
        <f t="shared" si="10"/>
        <v>0.25</v>
      </c>
      <c r="G123" s="7">
        <v>1000</v>
      </c>
    </row>
    <row r="124" spans="1:7">
      <c r="A124" s="7">
        <f t="shared" si="15"/>
        <v>119</v>
      </c>
      <c r="B124" s="6">
        <f t="shared" si="16"/>
        <v>868.02115948557127</v>
      </c>
      <c r="C124" s="6">
        <f t="shared" si="17"/>
        <v>15.083095022433428</v>
      </c>
      <c r="D124" s="6">
        <f t="shared" si="18"/>
        <v>116.89574549199493</v>
      </c>
      <c r="E124" s="6">
        <f t="shared" si="9"/>
        <v>0.19909685429612126</v>
      </c>
      <c r="F124" s="6">
        <f t="shared" si="10"/>
        <v>0.25</v>
      </c>
      <c r="G124" s="7">
        <v>1000</v>
      </c>
    </row>
    <row r="125" spans="1:7">
      <c r="A125" s="7">
        <f t="shared" si="15"/>
        <v>120</v>
      </c>
      <c r="B125" s="6">
        <f t="shared" si="16"/>
        <v>865.59925362728836</v>
      </c>
      <c r="C125" s="6">
        <f t="shared" si="17"/>
        <v>15.182204247261648</v>
      </c>
      <c r="D125" s="6">
        <f t="shared" si="18"/>
        <v>119.21854212544967</v>
      </c>
      <c r="E125" s="6">
        <f t="shared" si="9"/>
        <v>0.20040509606385376</v>
      </c>
      <c r="F125" s="6">
        <f t="shared" si="10"/>
        <v>0.25</v>
      </c>
      <c r="G125" s="7">
        <v>1000</v>
      </c>
    </row>
    <row r="126" spans="1:7">
      <c r="A126" s="7">
        <f t="shared" si="15"/>
        <v>121</v>
      </c>
      <c r="B126" s="6">
        <f t="shared" si="16"/>
        <v>863.16823558718454</v>
      </c>
      <c r="C126" s="6">
        <f t="shared" si="17"/>
        <v>15.275162833287133</v>
      </c>
      <c r="D126" s="6">
        <f t="shared" si="18"/>
        <v>121.55660157952796</v>
      </c>
      <c r="E126" s="6">
        <f t="shared" si="9"/>
        <v>0.20163214939939017</v>
      </c>
      <c r="F126" s="6">
        <f t="shared" si="10"/>
        <v>0.25</v>
      </c>
      <c r="G126" s="7">
        <v>1000</v>
      </c>
    </row>
    <row r="127" spans="1:7">
      <c r="A127" s="7">
        <f t="shared" si="15"/>
        <v>122</v>
      </c>
      <c r="B127" s="6">
        <f t="shared" si="16"/>
        <v>860.72920202073192</v>
      </c>
      <c r="C127" s="6">
        <f t="shared" si="17"/>
        <v>15.361821323413494</v>
      </c>
      <c r="D127" s="6">
        <f t="shared" si="18"/>
        <v>123.90897665585419</v>
      </c>
      <c r="E127" s="6">
        <f t="shared" si="9"/>
        <v>0.20277604146905812</v>
      </c>
      <c r="F127" s="6">
        <f t="shared" si="10"/>
        <v>0.25</v>
      </c>
      <c r="G127" s="7">
        <v>1000</v>
      </c>
    </row>
    <row r="128" spans="1:7">
      <c r="A128" s="7">
        <f t="shared" si="15"/>
        <v>123</v>
      </c>
      <c r="B128" s="6">
        <f t="shared" si="16"/>
        <v>858.28326243607103</v>
      </c>
      <c r="C128" s="6">
        <f t="shared" si="17"/>
        <v>15.442040424268672</v>
      </c>
      <c r="D128" s="6">
        <f t="shared" si="18"/>
        <v>126.27469713965986</v>
      </c>
      <c r="E128" s="6">
        <f t="shared" si="9"/>
        <v>0.20383493360034646</v>
      </c>
      <c r="F128" s="6">
        <f t="shared" si="10"/>
        <v>0.25</v>
      </c>
      <c r="G128" s="7">
        <v>1000</v>
      </c>
    </row>
    <row r="129" spans="1:7">
      <c r="A129" s="7">
        <f t="shared" si="15"/>
        <v>124</v>
      </c>
      <c r="B129" s="6">
        <f t="shared" si="16"/>
        <v>855.83153714545517</v>
      </c>
      <c r="C129" s="6">
        <f t="shared" si="17"/>
        <v>15.515691489547148</v>
      </c>
      <c r="D129" s="6">
        <f t="shared" si="18"/>
        <v>128.65277136499725</v>
      </c>
      <c r="E129" s="6">
        <f t="shared" si="9"/>
        <v>0.20480712766202236</v>
      </c>
      <c r="F129" s="6">
        <f t="shared" si="10"/>
        <v>0.25</v>
      </c>
      <c r="G129" s="7">
        <v>1000</v>
      </c>
    </row>
    <row r="130" spans="1:7">
      <c r="A130" s="7">
        <f t="shared" si="15"/>
        <v>125</v>
      </c>
      <c r="B130" s="6">
        <f t="shared" si="16"/>
        <v>853.37515517909412</v>
      </c>
      <c r="C130" s="6">
        <f t="shared" si="17"/>
        <v>15.582656966517927</v>
      </c>
      <c r="D130" s="6">
        <f t="shared" si="18"/>
        <v>131.04218785438752</v>
      </c>
      <c r="E130" s="6">
        <f t="shared" si="9"/>
        <v>0.20569107195803663</v>
      </c>
      <c r="F130" s="6">
        <f t="shared" si="10"/>
        <v>0.25</v>
      </c>
      <c r="G130" s="7">
        <v>1000</v>
      </c>
    </row>
    <row r="131" spans="1:7">
      <c r="A131" s="7">
        <f t="shared" si="15"/>
        <v>126</v>
      </c>
      <c r="B131" s="6">
        <f t="shared" si="16"/>
        <v>850.91525216976879</v>
      </c>
      <c r="C131" s="6">
        <f t="shared" si="17"/>
        <v>15.642830802999503</v>
      </c>
      <c r="D131" s="6">
        <f t="shared" si="18"/>
        <v>133.44191702723128</v>
      </c>
      <c r="E131" s="6">
        <f t="shared" si="9"/>
        <v>0.20648536659959343</v>
      </c>
      <c r="F131" s="6">
        <f t="shared" si="10"/>
        <v>0.25</v>
      </c>
      <c r="G131" s="7">
        <v>1000</v>
      </c>
    </row>
    <row r="132" spans="1:7">
      <c r="A132" s="7">
        <f t="shared" si="15"/>
        <v>127</v>
      </c>
      <c r="B132" s="6">
        <f t="shared" si="16"/>
        <v>848.45296821676334</v>
      </c>
      <c r="C132" s="6">
        <f t="shared" si="17"/>
        <v>15.696118812343029</v>
      </c>
      <c r="D132" s="6">
        <f t="shared" si="18"/>
        <v>135.85091297089321</v>
      </c>
      <c r="E132" s="6">
        <f t="shared" si="9"/>
        <v>0.20718876832292799</v>
      </c>
      <c r="F132" s="6">
        <f t="shared" si="10"/>
        <v>0.25</v>
      </c>
      <c r="G132" s="7">
        <v>1000</v>
      </c>
    </row>
    <row r="133" spans="1:7">
      <c r="A133" s="7">
        <f t="shared" si="15"/>
        <v>128</v>
      </c>
      <c r="B133" s="6">
        <f t="shared" si="16"/>
        <v>845.98944573777771</v>
      </c>
      <c r="C133" s="6">
        <f t="shared" si="17"/>
        <v>15.742438994227879</v>
      </c>
      <c r="D133" s="6">
        <f t="shared" si="18"/>
        <v>138.26811526799403</v>
      </c>
      <c r="E133" s="6">
        <f t="shared" si="9"/>
        <v>0.20780019472380801</v>
      </c>
      <c r="F133" s="6">
        <f t="shared" si="10"/>
        <v>0.25</v>
      </c>
      <c r="G133" s="7">
        <v>1000</v>
      </c>
    </row>
    <row r="134" spans="1:7">
      <c r="A134" s="7">
        <f t="shared" si="15"/>
        <v>129</v>
      </c>
      <c r="B134" s="6">
        <f t="shared" si="16"/>
        <v>843.52582731753716</v>
      </c>
      <c r="C134" s="6">
        <f t="shared" si="17"/>
        <v>15.781721809357379</v>
      </c>
      <c r="D134" s="6">
        <f t="shared" si="18"/>
        <v>140.69245087310512</v>
      </c>
      <c r="E134" s="6">
        <f t="shared" ref="E134:E197" si="19">C134*J$31</f>
        <v>0.20831872788351741</v>
      </c>
      <c r="F134" s="6">
        <f t="shared" ref="F134:F197" si="20">J$32</f>
        <v>0.25</v>
      </c>
      <c r="G134" s="7">
        <v>1000</v>
      </c>
    </row>
    <row r="135" spans="1:7">
      <c r="A135" s="7">
        <f t="shared" si="15"/>
        <v>130</v>
      </c>
      <c r="B135" s="6">
        <f t="shared" si="16"/>
        <v>841.06325356180992</v>
      </c>
      <c r="C135" s="6">
        <f t="shared" si="17"/>
        <v>15.813910406443602</v>
      </c>
      <c r="D135" s="6">
        <f t="shared" si="18"/>
        <v>143.12283603174615</v>
      </c>
      <c r="E135" s="6">
        <f t="shared" si="19"/>
        <v>0.20874361736505556</v>
      </c>
      <c r="F135" s="6">
        <f t="shared" si="20"/>
        <v>0.25</v>
      </c>
      <c r="G135" s="7">
        <v>1000</v>
      </c>
    </row>
    <row r="136" spans="1:7">
      <c r="A136" s="7">
        <f t="shared" si="15"/>
        <v>131</v>
      </c>
      <c r="B136" s="6">
        <f t="shared" si="16"/>
        <v>838.6028609654752</v>
      </c>
      <c r="C136" s="6">
        <f t="shared" si="17"/>
        <v>15.838960800186035</v>
      </c>
      <c r="D136" s="6">
        <f t="shared" si="18"/>
        <v>145.55817823433847</v>
      </c>
      <c r="E136" s="6">
        <f t="shared" si="19"/>
        <v>0.20907428256245567</v>
      </c>
      <c r="F136" s="6">
        <f t="shared" si="20"/>
        <v>0.25</v>
      </c>
      <c r="G136" s="7">
        <v>1000</v>
      </c>
    </row>
    <row r="137" spans="1:7">
      <c r="A137" s="7">
        <f t="shared" si="15"/>
        <v>132</v>
      </c>
      <c r="B137" s="6">
        <f t="shared" si="16"/>
        <v>836.14577980315642</v>
      </c>
      <c r="C137" s="6">
        <f t="shared" si="17"/>
        <v>15.856841999276217</v>
      </c>
      <c r="D137" s="6">
        <f t="shared" si="18"/>
        <v>147.99737819756712</v>
      </c>
      <c r="E137" s="6">
        <f t="shared" si="19"/>
        <v>0.20931031439044606</v>
      </c>
      <c r="F137" s="6">
        <f t="shared" si="20"/>
        <v>0.25</v>
      </c>
      <c r="G137" s="7">
        <v>1000</v>
      </c>
    </row>
    <row r="138" spans="1:7">
      <c r="A138" s="7">
        <f t="shared" si="15"/>
        <v>133</v>
      </c>
      <c r="B138" s="6">
        <f t="shared" si="16"/>
        <v>833.6931320507482</v>
      </c>
      <c r="C138" s="6">
        <f t="shared" si="17"/>
        <v>15.867536083795894</v>
      </c>
      <c r="D138" s="6">
        <f t="shared" si="18"/>
        <v>150.43933186545564</v>
      </c>
      <c r="E138" s="6">
        <f t="shared" si="19"/>
        <v>0.2094514763061058</v>
      </c>
      <c r="F138" s="6">
        <f t="shared" si="20"/>
        <v>0.25</v>
      </c>
      <c r="G138" s="7">
        <v>1000</v>
      </c>
    </row>
    <row r="139" spans="1:7">
      <c r="A139" s="7">
        <f t="shared" si="15"/>
        <v>134</v>
      </c>
      <c r="B139" s="6">
        <f t="shared" si="16"/>
        <v>831.24602934592326</v>
      </c>
      <c r="C139" s="6">
        <f t="shared" si="17"/>
        <v>15.871038231716216</v>
      </c>
      <c r="D139" s="6">
        <f t="shared" si="18"/>
        <v>152.8829324223602</v>
      </c>
      <c r="E139" s="6">
        <f t="shared" si="19"/>
        <v>0.20949770465865405</v>
      </c>
      <c r="F139" s="6">
        <f t="shared" si="20"/>
        <v>0.25</v>
      </c>
      <c r="G139" s="7">
        <v>1000</v>
      </c>
    </row>
    <row r="140" spans="1:7">
      <c r="A140" s="7">
        <f t="shared" si="15"/>
        <v>135</v>
      </c>
      <c r="B140" s="6">
        <f t="shared" si="16"/>
        <v>828.80557099540852</v>
      </c>
      <c r="C140" s="6">
        <f t="shared" si="17"/>
        <v>15.867356694546711</v>
      </c>
      <c r="D140" s="6">
        <f t="shared" si="18"/>
        <v>155.32707231004449</v>
      </c>
      <c r="E140" s="6">
        <f t="shared" si="19"/>
        <v>0.20944910836801658</v>
      </c>
      <c r="F140" s="6">
        <f t="shared" si="20"/>
        <v>0.25</v>
      </c>
      <c r="G140" s="7">
        <v>1000</v>
      </c>
    </row>
    <row r="141" spans="1:7">
      <c r="A141" s="7">
        <f t="shared" si="15"/>
        <v>136</v>
      </c>
      <c r="B141" s="6">
        <f t="shared" si="16"/>
        <v>826.37284203647357</v>
      </c>
      <c r="C141" s="6">
        <f t="shared" si="17"/>
        <v>15.856512722521515</v>
      </c>
      <c r="D141" s="6">
        <f t="shared" si="18"/>
        <v>157.77064524100467</v>
      </c>
      <c r="E141" s="6">
        <f t="shared" si="19"/>
        <v>0.20930596793728401</v>
      </c>
      <c r="F141" s="6">
        <f t="shared" si="20"/>
        <v>0.25</v>
      </c>
      <c r="G141" s="7">
        <v>1000</v>
      </c>
    </row>
    <row r="142" spans="1:7">
      <c r="A142" s="7">
        <f t="shared" si="15"/>
        <v>137</v>
      </c>
      <c r="B142" s="6">
        <f t="shared" si="16"/>
        <v>823.94891135968339</v>
      </c>
      <c r="C142" s="6">
        <f t="shared" si="17"/>
        <v>15.83854044004339</v>
      </c>
      <c r="D142" s="6">
        <f t="shared" si="18"/>
        <v>160.21254820027298</v>
      </c>
      <c r="E142" s="6">
        <f t="shared" si="19"/>
        <v>0.20906873380857274</v>
      </c>
      <c r="F142" s="6">
        <f t="shared" si="20"/>
        <v>0.25</v>
      </c>
      <c r="G142" s="7">
        <v>1000</v>
      </c>
    </row>
    <row r="143" spans="1:7">
      <c r="A143" s="7">
        <f t="shared" si="15"/>
        <v>138</v>
      </c>
      <c r="B143" s="6">
        <f t="shared" si="16"/>
        <v>821.53482989953034</v>
      </c>
      <c r="C143" s="6">
        <f t="shared" si="17"/>
        <v>15.813486672429756</v>
      </c>
      <c r="D143" s="6">
        <f t="shared" si="18"/>
        <v>162.65168342803966</v>
      </c>
      <c r="E143" s="6">
        <f t="shared" si="19"/>
        <v>0.20873802407607278</v>
      </c>
      <c r="F143" s="6">
        <f t="shared" si="20"/>
        <v>0.25</v>
      </c>
      <c r="G143" s="7">
        <v>1000</v>
      </c>
    </row>
    <row r="144" spans="1:7">
      <c r="A144" s="7">
        <f t="shared" si="15"/>
        <v>139</v>
      </c>
      <c r="B144" s="6">
        <f t="shared" si="16"/>
        <v>819.13162889908926</v>
      </c>
      <c r="C144" s="6">
        <f t="shared" si="17"/>
        <v>15.781410725316622</v>
      </c>
      <c r="D144" s="6">
        <f t="shared" si="18"/>
        <v>165.08696037559383</v>
      </c>
      <c r="E144" s="6">
        <f t="shared" si="19"/>
        <v>0.2083146215741794</v>
      </c>
      <c r="F144" s="6">
        <f t="shared" si="20"/>
        <v>0.25</v>
      </c>
      <c r="G144" s="7">
        <v>1000</v>
      </c>
    </row>
    <row r="145" spans="1:7">
      <c r="A145" s="7">
        <f t="shared" si="15"/>
        <v>140</v>
      </c>
      <c r="B145" s="6">
        <f t="shared" si="16"/>
        <v>816.74031825433474</v>
      </c>
      <c r="C145" s="6">
        <f t="shared" si="17"/>
        <v>15.742384118372385</v>
      </c>
      <c r="D145" s="6">
        <f t="shared" si="18"/>
        <v>167.51729762729261</v>
      </c>
      <c r="E145" s="6">
        <f t="shared" si="19"/>
        <v>0.20779947036251548</v>
      </c>
      <c r="F145" s="6">
        <f t="shared" si="20"/>
        <v>0.25</v>
      </c>
      <c r="G145" s="7">
        <v>1000</v>
      </c>
    </row>
    <row r="146" spans="1:7">
      <c r="A146" s="7">
        <f t="shared" si="15"/>
        <v>141</v>
      </c>
      <c r="B146" s="6">
        <f t="shared" si="16"/>
        <v>814.36188494322619</v>
      </c>
      <c r="C146" s="6">
        <f t="shared" si="17"/>
        <v>15.696490275251628</v>
      </c>
      <c r="D146" s="6">
        <f t="shared" si="18"/>
        <v>169.94162478152197</v>
      </c>
      <c r="E146" s="6">
        <f t="shared" si="19"/>
        <v>0.2071936716333215</v>
      </c>
      <c r="F146" s="6">
        <f t="shared" si="20"/>
        <v>0.25</v>
      </c>
      <c r="G146" s="7">
        <v>1000</v>
      </c>
    </row>
    <row r="147" spans="1:7">
      <c r="A147" s="7">
        <f t="shared" si="15"/>
        <v>142</v>
      </c>
      <c r="B147" s="6">
        <f t="shared" si="16"/>
        <v>811.99729154411239</v>
      </c>
      <c r="C147" s="6">
        <f t="shared" si="17"/>
        <v>15.643824171976666</v>
      </c>
      <c r="D147" s="6">
        <f t="shared" si="18"/>
        <v>172.35888428391073</v>
      </c>
      <c r="E147" s="6">
        <f t="shared" si="19"/>
        <v>0.206498479070092</v>
      </c>
      <c r="F147" s="6">
        <f t="shared" si="20"/>
        <v>0.25</v>
      </c>
      <c r="G147" s="7">
        <v>1000</v>
      </c>
    </row>
    <row r="148" spans="1:7">
      <c r="A148" s="7">
        <f t="shared" si="15"/>
        <v>143</v>
      </c>
      <c r="B148" s="6">
        <f t="shared" si="16"/>
        <v>809.64747484743521</v>
      </c>
      <c r="C148" s="6">
        <f t="shared" si="17"/>
        <v>15.584491946169441</v>
      </c>
      <c r="D148" s="6">
        <f t="shared" si="18"/>
        <v>174.76803320639513</v>
      </c>
      <c r="E148" s="6">
        <f t="shared" si="19"/>
        <v>0.20571529368943661</v>
      </c>
      <c r="F148" s="6">
        <f t="shared" si="20"/>
        <v>0.25</v>
      </c>
      <c r="G148" s="7">
        <v>1000</v>
      </c>
    </row>
    <row r="149" spans="1:7">
      <c r="A149" s="7">
        <f t="shared" si="15"/>
        <v>144</v>
      </c>
      <c r="B149" s="6">
        <f t="shared" si="16"/>
        <v>807.31334456412776</v>
      </c>
      <c r="C149" s="6">
        <f t="shared" si="17"/>
        <v>15.518610469766767</v>
      </c>
      <c r="D149" s="6">
        <f t="shared" si="18"/>
        <v>177.16804496610521</v>
      </c>
      <c r="E149" s="6">
        <f t="shared" si="19"/>
        <v>0.20484565820092132</v>
      </c>
      <c r="F149" s="6">
        <f t="shared" si="20"/>
        <v>0.25</v>
      </c>
      <c r="G149" s="7">
        <v>1000</v>
      </c>
    </row>
    <row r="150" spans="1:7">
      <c r="A150" s="7">
        <f t="shared" si="15"/>
        <v>145</v>
      </c>
      <c r="B150" s="6">
        <f t="shared" si="16"/>
        <v>804.99578213351435</v>
      </c>
      <c r="C150" s="6">
        <f t="shared" si="17"/>
        <v>15.446306888036059</v>
      </c>
      <c r="D150" s="6">
        <f t="shared" si="18"/>
        <v>179.55791097844929</v>
      </c>
      <c r="E150" s="6">
        <f t="shared" si="19"/>
        <v>0.20389125092207597</v>
      </c>
      <c r="F150" s="6">
        <f t="shared" si="20"/>
        <v>0.25</v>
      </c>
      <c r="G150" s="7">
        <v>1000</v>
      </c>
    </row>
    <row r="151" spans="1:7">
      <c r="A151" s="7">
        <f t="shared" si="15"/>
        <v>146</v>
      </c>
      <c r="B151" s="6">
        <f t="shared" si="16"/>
        <v>802.69563963292705</v>
      </c>
      <c r="C151" s="6">
        <f t="shared" si="17"/>
        <v>15.367718127865855</v>
      </c>
      <c r="D151" s="6">
        <f t="shared" si="18"/>
        <v>181.93664223920683</v>
      </c>
      <c r="E151" s="6">
        <f t="shared" si="19"/>
        <v>0.20285387928782928</v>
      </c>
      <c r="F151" s="6">
        <f t="shared" si="20"/>
        <v>0.25</v>
      </c>
      <c r="G151" s="7">
        <v>1000</v>
      </c>
    </row>
    <row r="152" spans="1:7">
      <c r="A152" s="7">
        <f t="shared" si="15"/>
        <v>147</v>
      </c>
      <c r="B152" s="6">
        <f t="shared" si="16"/>
        <v>800.41373879066725</v>
      </c>
      <c r="C152" s="6">
        <f t="shared" si="17"/>
        <v>15.282990378434278</v>
      </c>
      <c r="D152" s="6">
        <f t="shared" si="18"/>
        <v>184.30327083089819</v>
      </c>
      <c r="E152" s="6">
        <f t="shared" si="19"/>
        <v>0.20173547299533245</v>
      </c>
      <c r="F152" s="6">
        <f t="shared" si="20"/>
        <v>0.25</v>
      </c>
      <c r="G152" s="7">
        <v>1000</v>
      </c>
    </row>
    <row r="153" spans="1:7">
      <c r="A153" s="7">
        <f t="shared" si="15"/>
        <v>148</v>
      </c>
      <c r="B153" s="6">
        <f t="shared" si="16"/>
        <v>798.15087010336333</v>
      </c>
      <c r="C153" s="6">
        <f t="shared" si="17"/>
        <v>15.192278547459271</v>
      </c>
      <c r="D153" s="6">
        <f t="shared" si="18"/>
        <v>186.65685134917706</v>
      </c>
      <c r="E153" s="6">
        <f t="shared" si="19"/>
        <v>0.20053807682646238</v>
      </c>
      <c r="F153" s="6">
        <f t="shared" si="20"/>
        <v>0.25</v>
      </c>
      <c r="G153" s="7">
        <v>1000</v>
      </c>
    </row>
    <row r="154" spans="1:7">
      <c r="A154" s="7">
        <f t="shared" si="15"/>
        <v>149</v>
      </c>
      <c r="B154" s="6">
        <f t="shared" si="16"/>
        <v>795.90779205820763</v>
      </c>
      <c r="C154" s="6">
        <f t="shared" si="17"/>
        <v>15.095745696306246</v>
      </c>
      <c r="D154" s="6">
        <f t="shared" si="18"/>
        <v>188.99646224548579</v>
      </c>
      <c r="E154" s="6">
        <f t="shared" si="19"/>
        <v>0.19926384319124243</v>
      </c>
      <c r="F154" s="6">
        <f t="shared" si="20"/>
        <v>0.25</v>
      </c>
      <c r="G154" s="7">
        <v>1000</v>
      </c>
    </row>
    <row r="155" spans="1:7">
      <c r="A155" s="7">
        <f t="shared" si="15"/>
        <v>150</v>
      </c>
      <c r="B155" s="6">
        <f t="shared" si="16"/>
        <v>793.68523046001019</v>
      </c>
      <c r="C155" s="6">
        <f t="shared" si="17"/>
        <v>14.993562457272528</v>
      </c>
      <c r="D155" s="6">
        <f t="shared" si="18"/>
        <v>191.32120708271694</v>
      </c>
      <c r="E155" s="6">
        <f t="shared" si="19"/>
        <v>0.19791502443599737</v>
      </c>
      <c r="F155" s="6">
        <f t="shared" si="20"/>
        <v>0.25</v>
      </c>
      <c r="G155" s="7">
        <v>1000</v>
      </c>
    </row>
    <row r="156" spans="1:7">
      <c r="A156" s="7">
        <f t="shared" si="15"/>
        <v>151</v>
      </c>
      <c r="B156" s="6">
        <f t="shared" si="16"/>
        <v>791.48387786247895</v>
      </c>
      <c r="C156" s="6">
        <f t="shared" si="17"/>
        <v>14.885906436383852</v>
      </c>
      <c r="D156" s="6">
        <f t="shared" si="18"/>
        <v>193.6302157011369</v>
      </c>
      <c r="E156" s="6">
        <f t="shared" si="19"/>
        <v>0.19649396496026686</v>
      </c>
      <c r="F156" s="6">
        <f t="shared" si="20"/>
        <v>0.25</v>
      </c>
      <c r="G156" s="7">
        <v>1000</v>
      </c>
    </row>
    <row r="157" spans="1:7">
      <c r="A157" s="7">
        <f t="shared" si="15"/>
        <v>152</v>
      </c>
      <c r="B157" s="6">
        <f t="shared" si="16"/>
        <v>789.3043931026325</v>
      </c>
      <c r="C157" s="6">
        <f t="shared" si="17"/>
        <v>14.772961605027149</v>
      </c>
      <c r="D157" s="6">
        <f t="shared" si="18"/>
        <v>195.92264529234001</v>
      </c>
      <c r="E157" s="6">
        <f t="shared" si="19"/>
        <v>0.19500309318635836</v>
      </c>
      <c r="F157" s="6">
        <f t="shared" si="20"/>
        <v>0.25</v>
      </c>
      <c r="G157" s="7">
        <v>1000</v>
      </c>
    </row>
    <row r="158" spans="1:7">
      <c r="A158" s="7">
        <f t="shared" si="15"/>
        <v>153</v>
      </c>
      <c r="B158" s="6">
        <f t="shared" si="16"/>
        <v>787.14740093677835</v>
      </c>
      <c r="C158" s="6">
        <f t="shared" si="17"/>
        <v>14.654917683707149</v>
      </c>
      <c r="D158" s="6">
        <f t="shared" si="18"/>
        <v>198.19768137951419</v>
      </c>
      <c r="E158" s="6">
        <f t="shared" si="19"/>
        <v>0.19344491342493436</v>
      </c>
      <c r="F158" s="6">
        <f t="shared" si="20"/>
        <v>0.25</v>
      </c>
      <c r="G158" s="7">
        <v>1000</v>
      </c>
    </row>
    <row r="159" spans="1:7">
      <c r="A159" s="7">
        <f t="shared" si="15"/>
        <v>154</v>
      </c>
      <c r="B159" s="6">
        <f t="shared" si="16"/>
        <v>785.01349177604129</v>
      </c>
      <c r="C159" s="6">
        <f t="shared" si="17"/>
        <v>14.531969521153265</v>
      </c>
      <c r="D159" s="6">
        <f t="shared" si="18"/>
        <v>200.45453870280508</v>
      </c>
      <c r="E159" s="6">
        <f t="shared" si="19"/>
        <v>0.19182199767922309</v>
      </c>
      <c r="F159" s="6">
        <f t="shared" si="20"/>
        <v>0.25</v>
      </c>
      <c r="G159" s="7">
        <v>1000</v>
      </c>
    </row>
    <row r="160" spans="1:7">
      <c r="A160" s="7">
        <f t="shared" si="15"/>
        <v>155</v>
      </c>
      <c r="B160" s="6">
        <f t="shared" si="16"/>
        <v>782.90322151901751</v>
      </c>
      <c r="C160" s="6">
        <f t="shared" si="17"/>
        <v>14.404316471919401</v>
      </c>
      <c r="D160" s="6">
        <f t="shared" si="18"/>
        <v>202.69246200906269</v>
      </c>
      <c r="E160" s="6">
        <f t="shared" si="19"/>
        <v>0.19013697742933608</v>
      </c>
      <c r="F160" s="6">
        <f t="shared" si="20"/>
        <v>0.25</v>
      </c>
      <c r="G160" s="7">
        <v>1000</v>
      </c>
    </row>
    <row r="161" spans="1:7">
      <c r="A161" s="7">
        <f t="shared" si="15"/>
        <v>156</v>
      </c>
      <c r="B161" s="6">
        <f t="shared" si="16"/>
        <v>780.81711147874682</v>
      </c>
      <c r="C161" s="6">
        <f t="shared" si="17"/>
        <v>14.272161775514506</v>
      </c>
      <c r="D161" s="6">
        <f t="shared" si="18"/>
        <v>204.91072674573829</v>
      </c>
      <c r="E161" s="6">
        <f t="shared" si="19"/>
        <v>0.18839253543679149</v>
      </c>
      <c r="F161" s="6">
        <f t="shared" si="20"/>
        <v>0.25</v>
      </c>
      <c r="G161" s="7">
        <v>1000</v>
      </c>
    </row>
    <row r="162" spans="1:7">
      <c r="A162" s="7">
        <f t="shared" si="15"/>
        <v>157</v>
      </c>
      <c r="B162" s="6">
        <f t="shared" si="16"/>
        <v>778.75564840085417</v>
      </c>
      <c r="C162" s="6">
        <f t="shared" si="17"/>
        <v>14.135711939977945</v>
      </c>
      <c r="D162" s="6">
        <f t="shared" si="18"/>
        <v>207.10863965916752</v>
      </c>
      <c r="E162" s="6">
        <f t="shared" si="19"/>
        <v>0.18659139760770888</v>
      </c>
      <c r="F162" s="6">
        <f t="shared" si="20"/>
        <v>0.25</v>
      </c>
      <c r="G162" s="7">
        <v>1000</v>
      </c>
    </row>
    <row r="163" spans="1:7">
      <c r="A163" s="7">
        <f t="shared" si="15"/>
        <v>158</v>
      </c>
      <c r="B163" s="6">
        <f t="shared" si="16"/>
        <v>776.71928456940259</v>
      </c>
      <c r="C163" s="6">
        <f t="shared" si="17"/>
        <v>13.995176132672972</v>
      </c>
      <c r="D163" s="6">
        <f t="shared" si="18"/>
        <v>209.28553929792412</v>
      </c>
      <c r="E163" s="6">
        <f t="shared" si="19"/>
        <v>0.18473632495128323</v>
      </c>
      <c r="F163" s="6">
        <f t="shared" si="20"/>
        <v>0.25</v>
      </c>
      <c r="G163" s="7">
        <v>1000</v>
      </c>
    </row>
    <row r="164" spans="1:7">
      <c r="A164" s="7">
        <f t="shared" si="15"/>
        <v>159</v>
      </c>
      <c r="B164" s="6">
        <f t="shared" si="16"/>
        <v>774.70843799672798</v>
      </c>
      <c r="C164" s="6">
        <f t="shared" si="17"/>
        <v>13.850765580915988</v>
      </c>
      <c r="D164" s="6">
        <f t="shared" si="18"/>
        <v>211.44079642235576</v>
      </c>
      <c r="E164" s="6">
        <f t="shared" si="19"/>
        <v>0.18283010566809105</v>
      </c>
      <c r="F164" s="6">
        <f t="shared" si="20"/>
        <v>0.25</v>
      </c>
      <c r="G164" s="7">
        <v>1000</v>
      </c>
    </row>
    <row r="165" spans="1:7">
      <c r="A165" s="7">
        <f t="shared" si="15"/>
        <v>160</v>
      </c>
      <c r="B165" s="6">
        <f t="shared" si="16"/>
        <v>772.72349269329186</v>
      </c>
      <c r="C165" s="6">
        <f t="shared" si="17"/>
        <v>13.70269298489101</v>
      </c>
      <c r="D165" s="6">
        <f t="shared" si="18"/>
        <v>213.57381432181683</v>
      </c>
      <c r="E165" s="6">
        <f t="shared" si="19"/>
        <v>0.18087554740056133</v>
      </c>
      <c r="F165" s="6">
        <f t="shared" si="20"/>
        <v>0.25</v>
      </c>
      <c r="G165" s="7">
        <v>1000</v>
      </c>
    </row>
    <row r="166" spans="1:7">
      <c r="A166" s="7">
        <f t="shared" si="15"/>
        <v>161</v>
      </c>
      <c r="B166" s="6">
        <f t="shared" si="16"/>
        <v>770.76479901338951</v>
      </c>
      <c r="C166" s="6">
        <f t="shared" si="17"/>
        <v>13.551171945120116</v>
      </c>
      <c r="D166" s="6">
        <f t="shared" si="18"/>
        <v>215.68402904149005</v>
      </c>
      <c r="E166" s="6">
        <f t="shared" si="19"/>
        <v>0.17887546967558551</v>
      </c>
      <c r="F166" s="6">
        <f t="shared" si="20"/>
        <v>0.25</v>
      </c>
      <c r="G166" s="7">
        <v>1000</v>
      </c>
    </row>
    <row r="167" spans="1:7">
      <c r="A167" s="7">
        <f t="shared" si="15"/>
        <v>162</v>
      </c>
      <c r="B167" s="6">
        <f t="shared" si="16"/>
        <v>768.83267407238748</v>
      </c>
      <c r="C167" s="6">
        <f t="shared" si="17"/>
        <v>13.396416406573616</v>
      </c>
      <c r="D167" s="6">
        <f t="shared" si="18"/>
        <v>217.77090952103856</v>
      </c>
      <c r="E167" s="6">
        <f t="shared" si="19"/>
        <v>0.17683269656677172</v>
      </c>
      <c r="F167" s="6">
        <f t="shared" si="20"/>
        <v>0.25</v>
      </c>
      <c r="G167" s="7">
        <v>1000</v>
      </c>
    </row>
    <row r="168" spans="1:7">
      <c r="A168" s="7">
        <f t="shared" si="15"/>
        <v>163</v>
      </c>
      <c r="B168" s="6">
        <f t="shared" si="16"/>
        <v>766.92740223103806</v>
      </c>
      <c r="C168" s="6">
        <f t="shared" si="17"/>
        <v>13.238640121310699</v>
      </c>
      <c r="D168" s="6">
        <f t="shared" si="18"/>
        <v>219.83395764765089</v>
      </c>
      <c r="E168" s="6">
        <f t="shared" si="19"/>
        <v>0.17475004960130122</v>
      </c>
      <c r="F168" s="6">
        <f t="shared" si="20"/>
        <v>0.25</v>
      </c>
      <c r="G168" s="7">
        <v>1000</v>
      </c>
    </row>
    <row r="169" spans="1:7">
      <c r="A169" s="7">
        <f t="shared" si="15"/>
        <v>164</v>
      </c>
      <c r="B169" s="6">
        <f t="shared" si="16"/>
        <v>765.04923564232274</v>
      </c>
      <c r="C169" s="6">
        <f t="shared" si="17"/>
        <v>13.078056131344161</v>
      </c>
      <c r="D169" s="6">
        <f t="shared" si="18"/>
        <v>221.87270822633275</v>
      </c>
      <c r="E169" s="6">
        <f t="shared" si="19"/>
        <v>0.17263034093374291</v>
      </c>
      <c r="F169" s="6">
        <f t="shared" si="20"/>
        <v>0.25</v>
      </c>
      <c r="G169" s="7">
        <v>1000</v>
      </c>
    </row>
    <row r="170" spans="1:7">
      <c r="A170" s="7">
        <f t="shared" ref="A170:A233" si="21">A169+1</f>
        <v>165</v>
      </c>
      <c r="B170" s="6">
        <f t="shared" ref="B170:B233" si="22">B169-((B169/J$5)*(J$8*C169))</f>
        <v>763.19839485621617</v>
      </c>
      <c r="C170" s="6">
        <f t="shared" ref="C170:C233" si="23">C169+(B169/J$5)*(J$8*C169)-(C169*J$9)</f>
        <v>12.914876273223737</v>
      </c>
      <c r="D170" s="6">
        <f t="shared" ref="D170:D233" si="24">D169+(C169*J$9)</f>
        <v>223.88672887055975</v>
      </c>
      <c r="E170" s="6">
        <f t="shared" si="19"/>
        <v>0.17047636680655331</v>
      </c>
      <c r="F170" s="6">
        <f t="shared" si="20"/>
        <v>0.25</v>
      </c>
      <c r="G170" s="7">
        <v>1000</v>
      </c>
    </row>
    <row r="171" spans="1:7">
      <c r="A171" s="7">
        <f t="shared" si="21"/>
        <v>166</v>
      </c>
      <c r="B171" s="6">
        <f t="shared" si="22"/>
        <v>761.37506947773011</v>
      </c>
      <c r="C171" s="6">
        <f t="shared" si="23"/>
        <v>12.749310705633301</v>
      </c>
      <c r="D171" s="6">
        <f t="shared" si="24"/>
        <v>225.8756198166362</v>
      </c>
      <c r="E171" s="6">
        <f t="shared" si="19"/>
        <v>0.16829090131435956</v>
      </c>
      <c r="F171" s="6">
        <f t="shared" si="20"/>
        <v>0.25</v>
      </c>
      <c r="G171" s="7">
        <v>1000</v>
      </c>
    </row>
    <row r="172" spans="1:7">
      <c r="A172" s="7">
        <f t="shared" si="21"/>
        <v>167</v>
      </c>
      <c r="B172" s="6">
        <f t="shared" si="22"/>
        <v>759.5794188735963</v>
      </c>
      <c r="C172" s="6">
        <f t="shared" si="23"/>
        <v>12.581567461099571</v>
      </c>
      <c r="D172" s="6">
        <f t="shared" si="24"/>
        <v>227.83901366530372</v>
      </c>
      <c r="E172" s="6">
        <f t="shared" si="19"/>
        <v>0.16607669048651433</v>
      </c>
      <c r="F172" s="6">
        <f t="shared" si="20"/>
        <v>0.25</v>
      </c>
      <c r="G172" s="7">
        <v>1000</v>
      </c>
    </row>
    <row r="173" spans="1:7">
      <c r="A173" s="7">
        <f t="shared" si="21"/>
        <v>168</v>
      </c>
      <c r="B173" s="6">
        <f t="shared" si="22"/>
        <v>757.81157292297087</v>
      </c>
      <c r="C173" s="6">
        <f t="shared" si="23"/>
        <v>12.411852022715616</v>
      </c>
      <c r="D173" s="6">
        <f t="shared" si="24"/>
        <v>229.77657505431307</v>
      </c>
      <c r="E173" s="6">
        <f t="shared" si="19"/>
        <v>0.16383644669984612</v>
      </c>
      <c r="F173" s="6">
        <f t="shared" si="20"/>
        <v>0.25</v>
      </c>
      <c r="G173" s="7">
        <v>1000</v>
      </c>
    </row>
    <row r="174" spans="1:7">
      <c r="A174" s="7">
        <f t="shared" si="21"/>
        <v>169</v>
      </c>
      <c r="B174" s="6">
        <f t="shared" si="22"/>
        <v>756.07163280759539</v>
      </c>
      <c r="C174" s="6">
        <f t="shared" si="23"/>
        <v>12.240366926592879</v>
      </c>
      <c r="D174" s="6">
        <f t="shared" si="24"/>
        <v>231.68800026581127</v>
      </c>
      <c r="E174" s="6">
        <f t="shared" si="19"/>
        <v>0.16157284343102599</v>
      </c>
      <c r="F174" s="6">
        <f t="shared" si="20"/>
        <v>0.25</v>
      </c>
      <c r="G174" s="7">
        <v>1000</v>
      </c>
    </row>
    <row r="175" spans="1:7">
      <c r="A175" s="7">
        <f t="shared" si="21"/>
        <v>170</v>
      </c>
      <c r="B175" s="6">
        <f t="shared" si="22"/>
        <v>754.35967183692105</v>
      </c>
      <c r="C175" s="6">
        <f t="shared" si="23"/>
        <v>12.067311390571914</v>
      </c>
      <c r="D175" s="6">
        <f t="shared" si="24"/>
        <v>233.57301677250658</v>
      </c>
      <c r="E175" s="6">
        <f t="shared" si="19"/>
        <v>0.15928851035554928</v>
      </c>
      <c r="F175" s="6">
        <f t="shared" si="20"/>
        <v>0.25</v>
      </c>
      <c r="G175" s="7">
        <v>1000</v>
      </c>
    </row>
    <row r="176" spans="1:7">
      <c r="A176" s="7">
        <f t="shared" si="21"/>
        <v>171</v>
      </c>
      <c r="B176" s="6">
        <f t="shared" si="22"/>
        <v>752.67573630379911</v>
      </c>
      <c r="C176" s="6">
        <f t="shared" si="23"/>
        <v>11.89288096954582</v>
      </c>
      <c r="D176" s="6">
        <f t="shared" si="24"/>
        <v>235.43138272665465</v>
      </c>
      <c r="E176" s="6">
        <f t="shared" si="19"/>
        <v>0.15698602879800483</v>
      </c>
      <c r="F176" s="6">
        <f t="shared" si="20"/>
        <v>0.25</v>
      </c>
      <c r="G176" s="7">
        <v>1000</v>
      </c>
    </row>
    <row r="177" spans="1:7">
      <c r="A177" s="7">
        <f t="shared" si="21"/>
        <v>172</v>
      </c>
      <c r="B177" s="6">
        <f t="shared" si="22"/>
        <v>751.0198463664525</v>
      </c>
      <c r="C177" s="6">
        <f t="shared" si="23"/>
        <v>11.717267237582378</v>
      </c>
      <c r="D177" s="6">
        <f t="shared" si="24"/>
        <v>237.2628863959647</v>
      </c>
      <c r="E177" s="6">
        <f t="shared" si="19"/>
        <v>0.15466792753608738</v>
      </c>
      <c r="F177" s="6">
        <f t="shared" si="20"/>
        <v>0.25</v>
      </c>
      <c r="G177" s="7">
        <v>1000</v>
      </c>
    </row>
    <row r="178" spans="1:7">
      <c r="A178" s="7">
        <f t="shared" si="21"/>
        <v>173</v>
      </c>
      <c r="B178" s="6">
        <f t="shared" si="22"/>
        <v>749.39199695257503</v>
      </c>
      <c r="C178" s="6">
        <f t="shared" si="23"/>
        <v>11.540657496872148</v>
      </c>
      <c r="D178" s="6">
        <f t="shared" si="24"/>
        <v>239.06734555055237</v>
      </c>
      <c r="E178" s="6">
        <f t="shared" si="19"/>
        <v>0.15233667895871236</v>
      </c>
      <c r="F178" s="6">
        <f t="shared" si="20"/>
        <v>0.25</v>
      </c>
      <c r="G178" s="7">
        <v>1000</v>
      </c>
    </row>
    <row r="179" spans="1:7">
      <c r="A179" s="7">
        <f t="shared" si="21"/>
        <v>174</v>
      </c>
      <c r="B179" s="6">
        <f t="shared" si="22"/>
        <v>747.79215868154813</v>
      </c>
      <c r="C179" s="6">
        <f t="shared" si="23"/>
        <v>11.363234513380762</v>
      </c>
      <c r="D179" s="6">
        <f t="shared" si="24"/>
        <v>240.8446068050707</v>
      </c>
      <c r="E179" s="6">
        <f t="shared" si="19"/>
        <v>0.14999469557662606</v>
      </c>
      <c r="F179" s="6">
        <f t="shared" si="20"/>
        <v>0.25</v>
      </c>
      <c r="G179" s="7">
        <v>1000</v>
      </c>
    </row>
    <row r="180" spans="1:7">
      <c r="A180" s="7">
        <f t="shared" si="21"/>
        <v>175</v>
      </c>
      <c r="B180" s="6">
        <f t="shared" si="22"/>
        <v>746.2202788009231</v>
      </c>
      <c r="C180" s="6">
        <f t="shared" si="23"/>
        <v>11.185176278945127</v>
      </c>
      <c r="D180" s="6">
        <f t="shared" si="24"/>
        <v>242.59454492013134</v>
      </c>
      <c r="E180" s="6">
        <f t="shared" si="19"/>
        <v>0.14764432688207568</v>
      </c>
      <c r="F180" s="6">
        <f t="shared" si="20"/>
        <v>0.25</v>
      </c>
      <c r="G180" s="7">
        <v>1000</v>
      </c>
    </row>
    <row r="181" spans="1:7">
      <c r="A181" s="7">
        <f t="shared" si="21"/>
        <v>176</v>
      </c>
      <c r="B181" s="6">
        <f t="shared" si="22"/>
        <v>744.67628213348519</v>
      </c>
      <c r="C181" s="6">
        <f t="shared" si="23"/>
        <v>11.006655799425454</v>
      </c>
      <c r="D181" s="6">
        <f t="shared" si="24"/>
        <v>244.3170620670889</v>
      </c>
      <c r="E181" s="6">
        <f t="shared" si="19"/>
        <v>0.14528785655241599</v>
      </c>
      <c r="F181" s="6">
        <f t="shared" si="20"/>
        <v>0.25</v>
      </c>
      <c r="G181" s="7">
        <v>1000</v>
      </c>
    </row>
    <row r="182" spans="1:7">
      <c r="A182" s="7">
        <f t="shared" si="21"/>
        <v>177</v>
      </c>
      <c r="B182" s="6">
        <f t="shared" si="22"/>
        <v>743.16007203139077</v>
      </c>
      <c r="C182" s="6">
        <f t="shared" si="23"/>
        <v>10.827840908408376</v>
      </c>
      <c r="D182" s="6">
        <f t="shared" si="24"/>
        <v>246.01208706020043</v>
      </c>
      <c r="E182" s="6">
        <f t="shared" si="19"/>
        <v>0.14292749999099055</v>
      </c>
      <c r="F182" s="6">
        <f t="shared" si="20"/>
        <v>0.25</v>
      </c>
      <c r="G182" s="7">
        <v>1000</v>
      </c>
    </row>
    <row r="183" spans="1:7">
      <c r="A183" s="7">
        <f t="shared" si="21"/>
        <v>178</v>
      </c>
      <c r="B183" s="6">
        <f t="shared" si="22"/>
        <v>741.67153133405338</v>
      </c>
      <c r="C183" s="6">
        <f t="shared" si="23"/>
        <v>10.64889410585082</v>
      </c>
      <c r="D183" s="6">
        <f t="shared" si="24"/>
        <v>247.67957456009532</v>
      </c>
      <c r="E183" s="6">
        <f t="shared" si="19"/>
        <v>0.14056540219723082</v>
      </c>
      <c r="F183" s="6">
        <f t="shared" si="20"/>
        <v>0.25</v>
      </c>
      <c r="G183" s="7">
        <v>1000</v>
      </c>
    </row>
    <row r="184" spans="1:7">
      <c r="A184" s="7">
        <f t="shared" si="21"/>
        <v>179</v>
      </c>
      <c r="B184" s="6">
        <f t="shared" si="22"/>
        <v>740.21052332664306</v>
      </c>
      <c r="C184" s="6">
        <f t="shared" si="23"/>
        <v>10.469972420960106</v>
      </c>
      <c r="D184" s="6">
        <f t="shared" si="24"/>
        <v>249.31950425239634</v>
      </c>
      <c r="E184" s="6">
        <f t="shared" si="19"/>
        <v>0.1382036359566734</v>
      </c>
      <c r="F184" s="6">
        <f t="shared" si="20"/>
        <v>0.25</v>
      </c>
      <c r="G184" s="7">
        <v>1000</v>
      </c>
    </row>
    <row r="185" spans="1:7">
      <c r="A185" s="7">
        <f t="shared" si="21"/>
        <v>180</v>
      </c>
      <c r="B185" s="6">
        <f t="shared" si="22"/>
        <v>738.77689269625284</v>
      </c>
      <c r="C185" s="6">
        <f t="shared" si="23"/>
        <v>10.291227298522516</v>
      </c>
      <c r="D185" s="6">
        <f t="shared" si="24"/>
        <v>250.9318800052242</v>
      </c>
      <c r="E185" s="6">
        <f t="shared" si="19"/>
        <v>0.13584420034049721</v>
      </c>
      <c r="F185" s="6">
        <f t="shared" si="20"/>
        <v>0.25</v>
      </c>
      <c r="G185" s="7">
        <v>1000</v>
      </c>
    </row>
    <row r="186" spans="1:7">
      <c r="A186" s="7">
        <f t="shared" si="21"/>
        <v>181</v>
      </c>
      <c r="B186" s="6">
        <f t="shared" si="22"/>
        <v>737.37046648298258</v>
      </c>
      <c r="C186" s="6">
        <f t="shared" si="23"/>
        <v>10.112804507820357</v>
      </c>
      <c r="D186" s="6">
        <f t="shared" si="24"/>
        <v>252.51672900919667</v>
      </c>
      <c r="E186" s="6">
        <f t="shared" si="19"/>
        <v>0.13348901950322872</v>
      </c>
      <c r="F186" s="6">
        <f t="shared" si="20"/>
        <v>0.25</v>
      </c>
      <c r="G186" s="7">
        <v>1000</v>
      </c>
    </row>
    <row r="187" spans="1:7">
      <c r="A187" s="7">
        <f t="shared" si="21"/>
        <v>182</v>
      </c>
      <c r="B187" s="6">
        <f t="shared" si="22"/>
        <v>735.99105502338261</v>
      </c>
      <c r="C187" s="6">
        <f t="shared" si="23"/>
        <v>9.9348440732159453</v>
      </c>
      <c r="D187" s="6">
        <f t="shared" si="24"/>
        <v>254.07410090340099</v>
      </c>
      <c r="E187" s="6">
        <f t="shared" si="19"/>
        <v>0.13113994176645047</v>
      </c>
      <c r="F187" s="6">
        <f t="shared" si="20"/>
        <v>0.25</v>
      </c>
      <c r="G187" s="7">
        <v>1000</v>
      </c>
    </row>
    <row r="188" spans="1:7">
      <c r="A188" s="7">
        <f t="shared" si="21"/>
        <v>183</v>
      </c>
      <c r="B188" s="6">
        <f t="shared" si="22"/>
        <v>734.63845288389359</v>
      </c>
      <c r="C188" s="6">
        <f t="shared" si="23"/>
        <v>9.7574802254297062</v>
      </c>
      <c r="D188" s="6">
        <f t="shared" si="24"/>
        <v>255.60406689067625</v>
      </c>
      <c r="E188" s="6">
        <f t="shared" si="19"/>
        <v>0.12879873897567212</v>
      </c>
      <c r="F188" s="6">
        <f t="shared" si="20"/>
        <v>0.25</v>
      </c>
      <c r="G188" s="7">
        <v>1000</v>
      </c>
    </row>
    <row r="189" spans="1:7">
      <c r="A189" s="7">
        <f t="shared" si="21"/>
        <v>184</v>
      </c>
      <c r="B189" s="6">
        <f t="shared" si="22"/>
        <v>733.31243978210898</v>
      </c>
      <c r="C189" s="6">
        <f t="shared" si="23"/>
        <v>9.5808413724980959</v>
      </c>
      <c r="D189" s="6">
        <f t="shared" si="24"/>
        <v>257.10671884539244</v>
      </c>
      <c r="E189" s="6">
        <f t="shared" si="19"/>
        <v>0.12646710611697487</v>
      </c>
      <c r="F189" s="6">
        <f t="shared" si="20"/>
        <v>0.25</v>
      </c>
      <c r="G189" s="7">
        <v>1000</v>
      </c>
    </row>
    <row r="190" spans="1:7">
      <c r="A190" s="7">
        <f t="shared" si="21"/>
        <v>185</v>
      </c>
      <c r="B190" s="6">
        <f t="shared" si="22"/>
        <v>732.01278149387724</v>
      </c>
      <c r="C190" s="6">
        <f t="shared" si="23"/>
        <v>9.4050500893651261</v>
      </c>
      <c r="D190" s="6">
        <f t="shared" si="24"/>
        <v>258.58216841675716</v>
      </c>
      <c r="E190" s="6">
        <f t="shared" si="19"/>
        <v>0.12414666117961966</v>
      </c>
      <c r="F190" s="6">
        <f t="shared" si="20"/>
        <v>0.25</v>
      </c>
      <c r="G190" s="7">
        <v>1000</v>
      </c>
    </row>
    <row r="191" spans="1:7">
      <c r="A191" s="7">
        <f t="shared" si="21"/>
        <v>186</v>
      </c>
      <c r="B191" s="6">
        <f t="shared" si="22"/>
        <v>730.73923074444201</v>
      </c>
      <c r="C191" s="6">
        <f t="shared" si="23"/>
        <v>9.2302231250381315</v>
      </c>
      <c r="D191" s="6">
        <f t="shared" si="24"/>
        <v>260.03054613051938</v>
      </c>
      <c r="E191" s="6">
        <f t="shared" si="19"/>
        <v>0.12183894525050333</v>
      </c>
      <c r="F191" s="6">
        <f t="shared" si="20"/>
        <v>0.25</v>
      </c>
      <c r="G191" s="7">
        <v>1000</v>
      </c>
    </row>
    <row r="192" spans="1:7">
      <c r="A192" s="7">
        <f t="shared" si="21"/>
        <v>187</v>
      </c>
      <c r="B192" s="6">
        <f t="shared" si="22"/>
        <v>729.49152808200063</v>
      </c>
      <c r="C192" s="6">
        <f t="shared" si="23"/>
        <v>9.0564714262236379</v>
      </c>
      <c r="D192" s="6">
        <f t="shared" si="24"/>
        <v>261.45200049177527</v>
      </c>
      <c r="E192" s="6">
        <f t="shared" si="19"/>
        <v>0.11954542282615202</v>
      </c>
      <c r="F192" s="6">
        <f t="shared" si="20"/>
        <v>0.25</v>
      </c>
      <c r="G192" s="7">
        <v>1000</v>
      </c>
    </row>
    <row r="193" spans="1:7">
      <c r="A193" s="7">
        <f t="shared" si="21"/>
        <v>188</v>
      </c>
      <c r="B193" s="6">
        <f t="shared" si="22"/>
        <v>728.26940273223363</v>
      </c>
      <c r="C193" s="6">
        <f t="shared" si="23"/>
        <v>8.8839001763521832</v>
      </c>
      <c r="D193" s="6">
        <f t="shared" si="24"/>
        <v>262.84669709141372</v>
      </c>
      <c r="E193" s="6">
        <f t="shared" si="19"/>
        <v>0.11726748232784882</v>
      </c>
      <c r="F193" s="6">
        <f t="shared" si="20"/>
        <v>0.25</v>
      </c>
      <c r="G193" s="7">
        <v>1000</v>
      </c>
    </row>
    <row r="194" spans="1:7">
      <c r="A194" s="7">
        <f t="shared" si="21"/>
        <v>189</v>
      </c>
      <c r="B194" s="6">
        <f t="shared" si="22"/>
        <v>727.0725734325265</v>
      </c>
      <c r="C194" s="6">
        <f t="shared" si="23"/>
        <v>8.712608848901068</v>
      </c>
      <c r="D194" s="6">
        <f t="shared" si="24"/>
        <v>264.21481771857196</v>
      </c>
      <c r="E194" s="6">
        <f t="shared" si="19"/>
        <v>0.11500643680549409</v>
      </c>
      <c r="F194" s="6">
        <f t="shared" si="20"/>
        <v>0.25</v>
      </c>
      <c r="G194" s="7">
        <v>1000</v>
      </c>
    </row>
    <row r="195" spans="1:7">
      <c r="A195" s="7">
        <f t="shared" si="21"/>
        <v>190</v>
      </c>
      <c r="B195" s="6">
        <f t="shared" si="22"/>
        <v>725.90074924476608</v>
      </c>
      <c r="C195" s="6">
        <f t="shared" si="23"/>
        <v>8.5426912739307248</v>
      </c>
      <c r="D195" s="6">
        <f t="shared" si="24"/>
        <v>265.55655948130271</v>
      </c>
      <c r="E195" s="6">
        <f t="shared" si="19"/>
        <v>0.11276352481588557</v>
      </c>
      <c r="F195" s="6">
        <f t="shared" si="20"/>
        <v>0.25</v>
      </c>
      <c r="G195" s="7">
        <v>1000</v>
      </c>
    </row>
    <row r="196" spans="1:7">
      <c r="A196" s="7">
        <f t="shared" si="21"/>
        <v>191</v>
      </c>
      <c r="B196" s="6">
        <f t="shared" si="22"/>
        <v>724.75363034574843</v>
      </c>
      <c r="C196" s="6">
        <f t="shared" si="23"/>
        <v>8.3742357167630601</v>
      </c>
      <c r="D196" s="6">
        <f t="shared" si="24"/>
        <v>266.87213393748806</v>
      </c>
      <c r="E196" s="6">
        <f t="shared" si="19"/>
        <v>0.11053991146127239</v>
      </c>
      <c r="F196" s="6">
        <f t="shared" si="20"/>
        <v>0.25</v>
      </c>
      <c r="G196" s="7">
        <v>1000</v>
      </c>
    </row>
    <row r="197" spans="1:7">
      <c r="A197" s="7">
        <f t="shared" si="21"/>
        <v>192</v>
      </c>
      <c r="B197" s="6">
        <f t="shared" si="22"/>
        <v>723.63090879438187</v>
      </c>
      <c r="C197" s="6">
        <f t="shared" si="23"/>
        <v>8.2073249677480824</v>
      </c>
      <c r="D197" s="6">
        <f t="shared" si="24"/>
        <v>268.16176623786959</v>
      </c>
      <c r="E197" s="6">
        <f t="shared" si="19"/>
        <v>0.10833668957427468</v>
      </c>
      <c r="F197" s="6">
        <f t="shared" si="20"/>
        <v>0.25</v>
      </c>
      <c r="G197" s="7">
        <v>1000</v>
      </c>
    </row>
    <row r="198" spans="1:7">
      <c r="A198" s="7">
        <f t="shared" si="21"/>
        <v>193</v>
      </c>
      <c r="B198" s="6">
        <f t="shared" si="22"/>
        <v>722.53226927500884</v>
      </c>
      <c r="C198" s="6">
        <f t="shared" si="23"/>
        <v>8.0420364420879515</v>
      </c>
      <c r="D198" s="6">
        <f t="shared" si="24"/>
        <v>269.42569428290278</v>
      </c>
      <c r="E198" s="6">
        <f t="shared" ref="E198:E261" si="25">C198*J$31</f>
        <v>0.10615488103556096</v>
      </c>
      <c r="F198" s="6">
        <f t="shared" ref="F198:F261" si="26">J$32</f>
        <v>0.25</v>
      </c>
      <c r="G198" s="7">
        <v>1000</v>
      </c>
    </row>
    <row r="199" spans="1:7">
      <c r="A199" s="7">
        <f t="shared" si="21"/>
        <v>194</v>
      </c>
      <c r="B199" s="6">
        <f t="shared" si="22"/>
        <v>721.45738981630075</v>
      </c>
      <c r="C199" s="6">
        <f t="shared" si="23"/>
        <v>7.8784422887145089</v>
      </c>
      <c r="D199" s="6">
        <f t="shared" si="24"/>
        <v>270.6641678949843</v>
      </c>
      <c r="E199" s="6">
        <f t="shared" si="25"/>
        <v>0.10399543821103152</v>
      </c>
      <c r="F199" s="6">
        <f t="shared" si="26"/>
        <v>0.25</v>
      </c>
      <c r="G199" s="7">
        <v>1000</v>
      </c>
    </row>
    <row r="200" spans="1:7">
      <c r="A200" s="7">
        <f t="shared" si="21"/>
        <v>195</v>
      </c>
      <c r="B200" s="6">
        <f t="shared" si="22"/>
        <v>720.40594248530624</v>
      </c>
      <c r="C200" s="6">
        <f t="shared" si="23"/>
        <v>7.7166095072469334</v>
      </c>
      <c r="D200" s="6">
        <f t="shared" si="24"/>
        <v>271.87744800744633</v>
      </c>
      <c r="E200" s="6">
        <f t="shared" si="25"/>
        <v>0.10185924549565951</v>
      </c>
      <c r="F200" s="6">
        <f t="shared" si="26"/>
        <v>0.25</v>
      </c>
      <c r="G200" s="7">
        <v>1000</v>
      </c>
    </row>
    <row r="201" spans="1:7">
      <c r="A201" s="7">
        <f t="shared" si="21"/>
        <v>196</v>
      </c>
      <c r="B201" s="6">
        <f t="shared" si="22"/>
        <v>719.37759405634733</v>
      </c>
      <c r="C201" s="6">
        <f t="shared" si="23"/>
        <v>7.5566000720898634</v>
      </c>
      <c r="D201" s="6">
        <f t="shared" si="24"/>
        <v>273.06580587156236</v>
      </c>
      <c r="E201" s="6">
        <f t="shared" si="25"/>
        <v>9.9747120951586193E-2</v>
      </c>
      <c r="F201" s="6">
        <f t="shared" si="26"/>
        <v>0.25</v>
      </c>
      <c r="G201" s="7">
        <v>1000</v>
      </c>
    </row>
    <row r="202" spans="1:7">
      <c r="A202" s="7">
        <f t="shared" si="21"/>
        <v>197</v>
      </c>
      <c r="B202" s="6">
        <f t="shared" si="22"/>
        <v>718.3720066545668</v>
      </c>
      <c r="C202" s="6">
        <f t="shared" si="23"/>
        <v>7.398471062768599</v>
      </c>
      <c r="D202" s="6">
        <f t="shared" si="24"/>
        <v>274.22952228266422</v>
      </c>
      <c r="E202" s="6">
        <f t="shared" si="25"/>
        <v>9.7659818028545509E-2</v>
      </c>
      <c r="F202" s="6">
        <f t="shared" si="26"/>
        <v>0.25</v>
      </c>
      <c r="G202" s="7">
        <v>1000</v>
      </c>
    </row>
    <row r="203" spans="1:7">
      <c r="A203" s="7">
        <f t="shared" si="21"/>
        <v>198</v>
      </c>
      <c r="B203" s="6">
        <f t="shared" si="22"/>
        <v>717.38883837403262</v>
      </c>
      <c r="C203" s="6">
        <f t="shared" si="23"/>
        <v>7.242274799636375</v>
      </c>
      <c r="D203" s="6">
        <f t="shared" si="24"/>
        <v>275.36888682633059</v>
      </c>
      <c r="E203" s="6">
        <f t="shared" si="25"/>
        <v>9.5598027355200149E-2</v>
      </c>
      <c r="F203" s="6">
        <f t="shared" si="26"/>
        <v>0.25</v>
      </c>
      <c r="G203" s="7">
        <v>1000</v>
      </c>
    </row>
    <row r="204" spans="1:7">
      <c r="A204" s="7">
        <f t="shared" si="21"/>
        <v>199</v>
      </c>
      <c r="B204" s="6">
        <f t="shared" si="22"/>
        <v>716.42774387039628</v>
      </c>
      <c r="C204" s="6">
        <f t="shared" si="23"/>
        <v>7.0880589841287529</v>
      </c>
      <c r="D204" s="6">
        <f t="shared" si="24"/>
        <v>276.48419714547458</v>
      </c>
      <c r="E204" s="6">
        <f t="shared" si="25"/>
        <v>9.356237859049954E-2</v>
      </c>
      <c r="F204" s="6">
        <f t="shared" si="26"/>
        <v>0.25</v>
      </c>
      <c r="G204" s="7">
        <v>1000</v>
      </c>
    </row>
    <row r="205" spans="1:7">
      <c r="A205" s="7">
        <f t="shared" si="21"/>
        <v>200</v>
      </c>
      <c r="B205" s="6">
        <f t="shared" si="22"/>
        <v>715.48837492818768</v>
      </c>
      <c r="C205" s="6">
        <f t="shared" si="23"/>
        <v>6.9358668427814862</v>
      </c>
      <c r="D205" s="6">
        <f t="shared" si="24"/>
        <v>277.57575822903038</v>
      </c>
      <c r="E205" s="6">
        <f t="shared" si="25"/>
        <v>9.1553442324715614E-2</v>
      </c>
      <c r="F205" s="6">
        <f t="shared" si="26"/>
        <v>0.25</v>
      </c>
      <c r="G205" s="7">
        <v>1000</v>
      </c>
    </row>
    <row r="206" spans="1:7">
      <c r="A206" s="7">
        <f t="shared" si="21"/>
        <v>201</v>
      </c>
      <c r="B206" s="6">
        <f t="shared" si="22"/>
        <v>714.57038100291049</v>
      </c>
      <c r="C206" s="6">
        <f t="shared" si="23"/>
        <v>6.785737274270307</v>
      </c>
      <c r="D206" s="6">
        <f t="shared" si="24"/>
        <v>278.64388172281872</v>
      </c>
      <c r="E206" s="6">
        <f t="shared" si="25"/>
        <v>8.9571732020368056E-2</v>
      </c>
      <c r="F206" s="6">
        <f t="shared" si="26"/>
        <v>0.25</v>
      </c>
      <c r="G206" s="7">
        <v>1000</v>
      </c>
    </row>
    <row r="207" spans="1:7">
      <c r="A207" s="7">
        <f t="shared" si="21"/>
        <v>202</v>
      </c>
      <c r="B207" s="6">
        <f t="shared" si="22"/>
        <v>713.67340973816931</v>
      </c>
      <c r="C207" s="6">
        <f t="shared" si="23"/>
        <v>6.6377049987738106</v>
      </c>
      <c r="D207" s="6">
        <f t="shared" si="24"/>
        <v>279.68888526305636</v>
      </c>
      <c r="E207" s="6">
        <f t="shared" si="25"/>
        <v>8.7617705983814298E-2</v>
      </c>
      <c r="F207" s="6">
        <f t="shared" si="26"/>
        <v>0.25</v>
      </c>
      <c r="G207" s="7">
        <v>1000</v>
      </c>
    </row>
    <row r="208" spans="1:7">
      <c r="A208" s="7">
        <f t="shared" si="21"/>
        <v>203</v>
      </c>
      <c r="B208" s="6">
        <f t="shared" si="22"/>
        <v>712.79710745812861</v>
      </c>
      <c r="C208" s="6">
        <f t="shared" si="23"/>
        <v>6.491800709003356</v>
      </c>
      <c r="D208" s="6">
        <f t="shared" si="24"/>
        <v>280.71109183286751</v>
      </c>
      <c r="E208" s="6">
        <f t="shared" si="25"/>
        <v>8.5691769358844302E-2</v>
      </c>
      <c r="F208" s="6">
        <f t="shared" si="26"/>
        <v>0.25</v>
      </c>
      <c r="G208" s="7">
        <v>1000</v>
      </c>
    </row>
    <row r="209" spans="1:7">
      <c r="A209" s="7">
        <f t="shared" si="21"/>
        <v>204</v>
      </c>
      <c r="B209" s="6">
        <f t="shared" si="22"/>
        <v>711.94111963565877</v>
      </c>
      <c r="C209" s="6">
        <f t="shared" si="23"/>
        <v>6.3480512222866556</v>
      </c>
      <c r="D209" s="6">
        <f t="shared" si="24"/>
        <v>281.71082914205402</v>
      </c>
      <c r="E209" s="6">
        <f t="shared" si="25"/>
        <v>8.3794276134183859E-2</v>
      </c>
      <c r="F209" s="6">
        <f t="shared" si="26"/>
        <v>0.25</v>
      </c>
      <c r="G209" s="7">
        <v>1000</v>
      </c>
    </row>
    <row r="210" spans="1:7">
      <c r="A210" s="7">
        <f t="shared" si="21"/>
        <v>205</v>
      </c>
      <c r="B210" s="6">
        <f t="shared" si="22"/>
        <v>711.10509133657922</v>
      </c>
      <c r="C210" s="6">
        <f t="shared" si="23"/>
        <v>6.2064796331340162</v>
      </c>
      <c r="D210" s="6">
        <f t="shared" si="24"/>
        <v>282.68842903028616</v>
      </c>
      <c r="E210" s="6">
        <f t="shared" si="25"/>
        <v>8.1925531157369016E-2</v>
      </c>
      <c r="F210" s="6">
        <f t="shared" si="26"/>
        <v>0.25</v>
      </c>
      <c r="G210" s="7">
        <v>1000</v>
      </c>
    </row>
    <row r="211" spans="1:7">
      <c r="A211" s="7">
        <f t="shared" si="21"/>
        <v>206</v>
      </c>
      <c r="B211" s="6">
        <f t="shared" si="22"/>
        <v>710.28866764045267</v>
      </c>
      <c r="C211" s="6">
        <f t="shared" si="23"/>
        <v>6.0671054657579253</v>
      </c>
      <c r="D211" s="6">
        <f t="shared" si="24"/>
        <v>283.64422689378881</v>
      </c>
      <c r="E211" s="6">
        <f t="shared" si="25"/>
        <v>8.0085792148004611E-2</v>
      </c>
      <c r="F211" s="6">
        <f t="shared" si="26"/>
        <v>0.25</v>
      </c>
      <c r="G211" s="7">
        <v>1000</v>
      </c>
    </row>
    <row r="212" spans="1:7">
      <c r="A212" s="7">
        <f t="shared" si="21"/>
        <v>207</v>
      </c>
      <c r="B212" s="6">
        <f t="shared" si="22"/>
        <v>709.49149403842637</v>
      </c>
      <c r="C212" s="6">
        <f t="shared" si="23"/>
        <v>5.9299448260575414</v>
      </c>
      <c r="D212" s="6">
        <f t="shared" si="24"/>
        <v>284.57856113551554</v>
      </c>
      <c r="E212" s="6">
        <f t="shared" si="25"/>
        <v>7.8275271703959551E-2</v>
      </c>
      <c r="F212" s="6">
        <f t="shared" si="26"/>
        <v>0.25</v>
      </c>
      <c r="G212" s="7">
        <v>1000</v>
      </c>
    </row>
    <row r="213" spans="1:7">
      <c r="A213" s="7">
        <f t="shared" si="21"/>
        <v>208</v>
      </c>
      <c r="B213" s="6">
        <f t="shared" si="22"/>
        <v>708.71321680865151</v>
      </c>
      <c r="C213" s="6">
        <f t="shared" si="23"/>
        <v>5.795010552619539</v>
      </c>
      <c r="D213" s="6">
        <f t="shared" si="24"/>
        <v>285.49177263872838</v>
      </c>
      <c r="E213" s="6">
        <f t="shared" si="25"/>
        <v>7.649413929457792E-2</v>
      </c>
      <c r="F213" s="6">
        <f t="shared" si="26"/>
        <v>0.25</v>
      </c>
      <c r="G213" s="7">
        <v>1000</v>
      </c>
    </row>
    <row r="214" spans="1:7">
      <c r="A214" s="7">
        <f t="shared" si="21"/>
        <v>209</v>
      </c>
      <c r="B214" s="6">
        <f t="shared" si="22"/>
        <v>707.95348336984216</v>
      </c>
      <c r="C214" s="6">
        <f t="shared" si="23"/>
        <v>5.6623123663255104</v>
      </c>
      <c r="D214" s="6">
        <f t="shared" si="24"/>
        <v>286.3842042638318</v>
      </c>
      <c r="E214" s="6">
        <f t="shared" si="25"/>
        <v>7.4742523235496738E-2</v>
      </c>
      <c r="F214" s="6">
        <f t="shared" si="26"/>
        <v>0.25</v>
      </c>
      <c r="G214" s="7">
        <v>1000</v>
      </c>
    </row>
    <row r="215" spans="1:7">
      <c r="A215" s="7">
        <f t="shared" si="21"/>
        <v>210</v>
      </c>
      <c r="B215" s="6">
        <f t="shared" si="22"/>
        <v>707.21194261355993</v>
      </c>
      <c r="C215" s="6">
        <f t="shared" si="23"/>
        <v>5.5318570181935627</v>
      </c>
      <c r="D215" s="6">
        <f t="shared" si="24"/>
        <v>287.25620036824591</v>
      </c>
      <c r="E215" s="6">
        <f t="shared" si="25"/>
        <v>7.3020512640155022E-2</v>
      </c>
      <c r="F215" s="6">
        <f t="shared" si="26"/>
        <v>0.25</v>
      </c>
      <c r="G215" s="7">
        <v>1000</v>
      </c>
    </row>
    <row r="216" spans="1:7">
      <c r="A216" s="7">
        <f t="shared" si="21"/>
        <v>211</v>
      </c>
      <c r="B216" s="6">
        <f t="shared" si="22"/>
        <v>706.4882452158339</v>
      </c>
      <c r="C216" s="6">
        <f t="shared" si="23"/>
        <v>5.4036484351178284</v>
      </c>
      <c r="D216" s="6">
        <f t="shared" si="24"/>
        <v>288.10810634904772</v>
      </c>
      <c r="E216" s="6">
        <f t="shared" si="25"/>
        <v>7.1328159343555339E-2</v>
      </c>
      <c r="F216" s="6">
        <f t="shared" si="26"/>
        <v>0.25</v>
      </c>
      <c r="G216" s="7">
        <v>1000</v>
      </c>
    </row>
    <row r="217" spans="1:7">
      <c r="A217" s="7">
        <f t="shared" si="21"/>
        <v>212</v>
      </c>
      <c r="B217" s="6">
        <f t="shared" si="22"/>
        <v>705.78204392873931</v>
      </c>
      <c r="C217" s="6">
        <f t="shared" si="23"/>
        <v>5.2776878632042301</v>
      </c>
      <c r="D217" s="6">
        <f t="shared" si="24"/>
        <v>288.94026820805584</v>
      </c>
      <c r="E217" s="6">
        <f t="shared" si="25"/>
        <v>6.966547979429584E-2</v>
      </c>
      <c r="F217" s="6">
        <f t="shared" si="26"/>
        <v>0.25</v>
      </c>
      <c r="G217" s="7">
        <v>1000</v>
      </c>
    </row>
    <row r="218" spans="1:7">
      <c r="A218" s="7">
        <f t="shared" si="21"/>
        <v>213</v>
      </c>
      <c r="B218" s="6">
        <f t="shared" si="22"/>
        <v>705.09299385257623</v>
      </c>
      <c r="C218" s="6">
        <f t="shared" si="23"/>
        <v>5.1539740084338632</v>
      </c>
      <c r="D218" s="6">
        <f t="shared" si="24"/>
        <v>289.75303213898928</v>
      </c>
      <c r="E218" s="6">
        <f t="shared" si="25"/>
        <v>6.8032456911326991E-2</v>
      </c>
      <c r="F218" s="6">
        <f t="shared" si="26"/>
        <v>0.25</v>
      </c>
      <c r="G218" s="7">
        <v>1000</v>
      </c>
    </row>
    <row r="219" spans="1:7">
      <c r="A219" s="7">
        <f t="shared" si="21"/>
        <v>214</v>
      </c>
      <c r="B219" s="6">
        <f t="shared" si="22"/>
        <v>704.42075268929443</v>
      </c>
      <c r="C219" s="6">
        <f t="shared" si="23"/>
        <v>5.0325031744168855</v>
      </c>
      <c r="D219" s="6">
        <f t="shared" si="24"/>
        <v>290.54674413628811</v>
      </c>
      <c r="E219" s="6">
        <f t="shared" si="25"/>
        <v>6.6429041902302893E-2</v>
      </c>
      <c r="F219" s="6">
        <f t="shared" si="26"/>
        <v>0.25</v>
      </c>
      <c r="G219" s="7">
        <v>1000</v>
      </c>
    </row>
    <row r="220" spans="1:7">
      <c r="A220" s="7">
        <f t="shared" si="21"/>
        <v>215</v>
      </c>
      <c r="B220" s="6">
        <f t="shared" si="22"/>
        <v>703.76498097782144</v>
      </c>
      <c r="C220" s="6">
        <f t="shared" si="23"/>
        <v>4.9132693970296426</v>
      </c>
      <c r="D220" s="6">
        <f t="shared" si="24"/>
        <v>291.3217496251483</v>
      </c>
      <c r="E220" s="6">
        <f t="shared" si="25"/>
        <v>6.4855156040791284E-2</v>
      </c>
      <c r="F220" s="6">
        <f t="shared" si="26"/>
        <v>0.25</v>
      </c>
      <c r="G220" s="7">
        <v>1000</v>
      </c>
    </row>
    <row r="221" spans="1:7">
      <c r="A221" s="7">
        <f t="shared" si="21"/>
        <v>216</v>
      </c>
      <c r="B221" s="6">
        <f t="shared" si="22"/>
        <v>703.12534231195252</v>
      </c>
      <c r="C221" s="6">
        <f t="shared" si="23"/>
        <v>4.7962645757560018</v>
      </c>
      <c r="D221" s="6">
        <f t="shared" si="24"/>
        <v>292.07839311229088</v>
      </c>
      <c r="E221" s="6">
        <f t="shared" si="25"/>
        <v>6.3310692399979218E-2</v>
      </c>
      <c r="F221" s="6">
        <f t="shared" si="26"/>
        <v>0.25</v>
      </c>
      <c r="G221" s="7">
        <v>1000</v>
      </c>
    </row>
    <row r="222" spans="1:7">
      <c r="A222" s="7">
        <f t="shared" si="21"/>
        <v>217</v>
      </c>
      <c r="B222" s="6">
        <f t="shared" si="22"/>
        <v>702.5015035414616</v>
      </c>
      <c r="C222" s="6">
        <f t="shared" si="23"/>
        <v>4.6814786015804586</v>
      </c>
      <c r="D222" s="6">
        <f t="shared" si="24"/>
        <v>292.81701785695731</v>
      </c>
      <c r="E222" s="6">
        <f t="shared" si="25"/>
        <v>6.1795517540862051E-2</v>
      </c>
      <c r="F222" s="6">
        <f t="shared" si="26"/>
        <v>0.25</v>
      </c>
      <c r="G222" s="7">
        <v>1000</v>
      </c>
    </row>
    <row r="223" spans="1:7">
      <c r="A223" s="7">
        <f t="shared" si="21"/>
        <v>218</v>
      </c>
      <c r="B223" s="6">
        <f t="shared" si="22"/>
        <v>701.89313495709314</v>
      </c>
      <c r="C223" s="6">
        <f t="shared" si="23"/>
        <v>4.5688994813055333</v>
      </c>
      <c r="D223" s="6">
        <f t="shared" si="24"/>
        <v>293.53796556160069</v>
      </c>
      <c r="E223" s="6">
        <f t="shared" si="25"/>
        <v>6.030947315323304E-2</v>
      </c>
      <c r="F223" s="6">
        <f t="shared" si="26"/>
        <v>0.25</v>
      </c>
      <c r="G223" s="7">
        <v>1000</v>
      </c>
    </row>
    <row r="224" spans="1:7">
      <c r="A224" s="7">
        <f t="shared" si="21"/>
        <v>219</v>
      </c>
      <c r="B224" s="6">
        <f t="shared" si="22"/>
        <v>701.29991046008831</v>
      </c>
      <c r="C224" s="6">
        <f t="shared" si="23"/>
        <v>4.4585134581893531</v>
      </c>
      <c r="D224" s="6">
        <f t="shared" si="24"/>
        <v>294.24157608172175</v>
      </c>
      <c r="E224" s="6">
        <f t="shared" si="25"/>
        <v>5.885237764809946E-2</v>
      </c>
      <c r="F224" s="6">
        <f t="shared" si="26"/>
        <v>0.25</v>
      </c>
      <c r="G224" s="7">
        <v>1000</v>
      </c>
    </row>
    <row r="225" spans="1:7">
      <c r="A225" s="7">
        <f t="shared" si="21"/>
        <v>220</v>
      </c>
      <c r="B225" s="6">
        <f t="shared" si="22"/>
        <v>700.72150771689542</v>
      </c>
      <c r="C225" s="6">
        <f t="shared" si="23"/>
        <v>4.3503051288210415</v>
      </c>
      <c r="D225" s="6">
        <f t="shared" si="24"/>
        <v>294.92818715428291</v>
      </c>
      <c r="E225" s="6">
        <f t="shared" si="25"/>
        <v>5.7424027700437745E-2</v>
      </c>
      <c r="F225" s="6">
        <f t="shared" si="26"/>
        <v>0.25</v>
      </c>
      <c r="G225" s="7">
        <v>1000</v>
      </c>
    </row>
    <row r="226" spans="1:7">
      <c r="A226" s="7">
        <f t="shared" si="21"/>
        <v>221</v>
      </c>
      <c r="B226" s="6">
        <f t="shared" si="22"/>
        <v>700.15760829970623</v>
      </c>
      <c r="C226" s="6">
        <f t="shared" si="23"/>
        <v>4.2442575561717755</v>
      </c>
      <c r="D226" s="6">
        <f t="shared" si="24"/>
        <v>295.59813414412133</v>
      </c>
      <c r="E226" s="6">
        <f t="shared" si="25"/>
        <v>5.6024199741467433E-2</v>
      </c>
      <c r="F226" s="6">
        <f t="shared" si="26"/>
        <v>0.25</v>
      </c>
      <c r="G226" s="7">
        <v>1000</v>
      </c>
    </row>
    <row r="227" spans="1:7">
      <c r="A227" s="7">
        <f t="shared" si="21"/>
        <v>222</v>
      </c>
      <c r="B227" s="6">
        <f t="shared" si="22"/>
        <v>699.60789781344954</v>
      </c>
      <c r="C227" s="6">
        <f t="shared" si="23"/>
        <v>4.1403523787780507</v>
      </c>
      <c r="D227" s="6">
        <f t="shared" si="24"/>
        <v>296.25174980777177</v>
      </c>
      <c r="E227" s="6">
        <f t="shared" si="25"/>
        <v>5.4652651399870272E-2</v>
      </c>
      <c r="F227" s="6">
        <f t="shared" si="26"/>
        <v>0.25</v>
      </c>
      <c r="G227" s="7">
        <v>1000</v>
      </c>
    </row>
    <row r="228" spans="1:7">
      <c r="A228" s="7">
        <f t="shared" si="21"/>
        <v>223</v>
      </c>
      <c r="B228" s="6">
        <f t="shared" si="22"/>
        <v>699.07206600986478</v>
      </c>
      <c r="C228" s="6">
        <f t="shared" si="23"/>
        <v>4.038569916030939</v>
      </c>
      <c r="D228" s="6">
        <f t="shared" si="24"/>
        <v>296.88936407410358</v>
      </c>
      <c r="E228" s="6">
        <f t="shared" si="25"/>
        <v>5.3309122891608392E-2</v>
      </c>
      <c r="F228" s="6">
        <f t="shared" si="26"/>
        <v>0.25</v>
      </c>
      <c r="G228" s="7">
        <v>1000</v>
      </c>
    </row>
    <row r="229" spans="1:7">
      <c r="A229" s="7">
        <f t="shared" si="21"/>
        <v>224</v>
      </c>
      <c r="B229" s="6">
        <f t="shared" si="22"/>
        <v>698.54980688926605</v>
      </c>
      <c r="C229" s="6">
        <f t="shared" si="23"/>
        <v>3.9388892695609194</v>
      </c>
      <c r="D229" s="6">
        <f t="shared" si="24"/>
        <v>297.51130384117232</v>
      </c>
      <c r="E229" s="6">
        <f t="shared" si="25"/>
        <v>5.1993338358204133E-2</v>
      </c>
      <c r="F229" s="6">
        <f t="shared" si="26"/>
        <v>0.25</v>
      </c>
      <c r="G229" s="7">
        <v>1000</v>
      </c>
    </row>
    <row r="230" spans="1:7">
      <c r="A230" s="7">
        <f t="shared" si="21"/>
        <v>225</v>
      </c>
      <c r="B230" s="6">
        <f t="shared" si="22"/>
        <v>698.0408187905922</v>
      </c>
      <c r="C230" s="6">
        <f t="shared" si="23"/>
        <v>3.8412884207223366</v>
      </c>
      <c r="D230" s="6">
        <f t="shared" si="24"/>
        <v>298.11789278868469</v>
      </c>
      <c r="E230" s="6">
        <f t="shared" si="25"/>
        <v>5.0705007153534841E-2</v>
      </c>
      <c r="F230" s="6">
        <f t="shared" si="26"/>
        <v>0.25</v>
      </c>
      <c r="G230" s="7">
        <v>1000</v>
      </c>
    </row>
    <row r="231" spans="1:7">
      <c r="A231" s="7">
        <f t="shared" si="21"/>
        <v>226</v>
      </c>
      <c r="B231" s="6">
        <f t="shared" si="22"/>
        <v>697.54480447032859</v>
      </c>
      <c r="C231" s="6">
        <f t="shared" si="23"/>
        <v>3.7457443241946686</v>
      </c>
      <c r="D231" s="6">
        <f t="shared" si="24"/>
        <v>298.70945120547594</v>
      </c>
      <c r="E231" s="6">
        <f t="shared" si="25"/>
        <v>4.9443825079369626E-2</v>
      </c>
      <c r="F231" s="6">
        <f t="shared" si="26"/>
        <v>0.25</v>
      </c>
      <c r="G231" s="7">
        <v>1000</v>
      </c>
    </row>
    <row r="232" spans="1:7">
      <c r="A232" s="7">
        <f t="shared" si="21"/>
        <v>227</v>
      </c>
      <c r="B232" s="6">
        <f t="shared" si="22"/>
        <v>697.06147117086755</v>
      </c>
      <c r="C232" s="6">
        <f t="shared" si="23"/>
        <v>3.6522329977297066</v>
      </c>
      <c r="D232" s="6">
        <f t="shared" si="24"/>
        <v>299.2862958314019</v>
      </c>
      <c r="E232" s="6">
        <f t="shared" si="25"/>
        <v>4.8209475570032127E-2</v>
      </c>
      <c r="F232" s="6">
        <f t="shared" si="26"/>
        <v>0.25</v>
      </c>
      <c r="G232" s="7">
        <v>1000</v>
      </c>
    </row>
    <row r="233" spans="1:7">
      <c r="A233" s="7">
        <f t="shared" si="21"/>
        <v>228</v>
      </c>
      <c r="B233" s="6">
        <f t="shared" si="22"/>
        <v>696.59053067886248</v>
      </c>
      <c r="C233" s="6">
        <f t="shared" si="23"/>
        <v>3.5607296080844533</v>
      </c>
      <c r="D233" s="6">
        <f t="shared" si="24"/>
        <v>299.84873971305228</v>
      </c>
      <c r="E233" s="6">
        <f t="shared" si="25"/>
        <v>4.7001630826714783E-2</v>
      </c>
      <c r="F233" s="6">
        <f t="shared" si="26"/>
        <v>0.25</v>
      </c>
      <c r="G233" s="7">
        <v>1000</v>
      </c>
    </row>
    <row r="234" spans="1:7">
      <c r="A234" s="7">
        <f t="shared" ref="A234:A297" si="27">A233+1</f>
        <v>229</v>
      </c>
      <c r="B234" s="6">
        <f t="shared" ref="B234:B297" si="28">B233-((B233/J$5)*(J$8*C233))</f>
        <v>696.13169937411283</v>
      </c>
      <c r="C234" s="6">
        <f t="shared" ref="C234:C297" si="29">C233+(B233/J$5)*(J$8*C233)-(C233*J$9)</f>
        <v>3.4712085531891423</v>
      </c>
      <c r="D234" s="6">
        <f t="shared" ref="D234:D297" si="30">D233+(C233*J$9)</f>
        <v>300.39709207269726</v>
      </c>
      <c r="E234" s="6">
        <f t="shared" si="25"/>
        <v>4.5819952902096679E-2</v>
      </c>
      <c r="F234" s="6">
        <f t="shared" si="26"/>
        <v>0.25</v>
      </c>
      <c r="G234" s="7">
        <v>1000</v>
      </c>
    </row>
    <row r="235" spans="1:7">
      <c r="A235" s="7">
        <f t="shared" si="27"/>
        <v>230</v>
      </c>
      <c r="B235" s="6">
        <f t="shared" si="28"/>
        <v>695.68469826950252</v>
      </c>
      <c r="C235" s="6">
        <f t="shared" si="29"/>
        <v>3.3836435406083223</v>
      </c>
      <c r="D235" s="6">
        <f t="shared" si="30"/>
        <v>300.93165818988837</v>
      </c>
      <c r="E235" s="6">
        <f t="shared" si="25"/>
        <v>4.4664094736029857E-2</v>
      </c>
      <c r="F235" s="6">
        <f t="shared" si="26"/>
        <v>0.25</v>
      </c>
      <c r="G235" s="7">
        <v>1000</v>
      </c>
    </row>
    <row r="236" spans="1:7">
      <c r="A236" s="7">
        <f t="shared" si="27"/>
        <v>231</v>
      </c>
      <c r="B236" s="6">
        <f t="shared" si="28"/>
        <v>695.24925304249666</v>
      </c>
      <c r="C236" s="6">
        <f t="shared" si="29"/>
        <v>3.2980076623604617</v>
      </c>
      <c r="D236" s="6">
        <f t="shared" si="30"/>
        <v>301.45273929514207</v>
      </c>
      <c r="E236" s="6">
        <f t="shared" si="25"/>
        <v>4.3533701143158098E-2</v>
      </c>
      <c r="F236" s="6">
        <f t="shared" si="26"/>
        <v>0.25</v>
      </c>
      <c r="G236" s="7">
        <v>1000</v>
      </c>
    </row>
    <row r="237" spans="1:7">
      <c r="A237" s="7">
        <f t="shared" si="27"/>
        <v>232</v>
      </c>
      <c r="B237" s="6">
        <f t="shared" si="28"/>
        <v>694.82509405868552</v>
      </c>
      <c r="C237" s="6">
        <f t="shared" si="29"/>
        <v>3.2142734661681454</v>
      </c>
      <c r="D237" s="6">
        <f t="shared" si="30"/>
        <v>301.96063247514559</v>
      </c>
      <c r="E237" s="6">
        <f t="shared" si="25"/>
        <v>4.2428409753419521E-2</v>
      </c>
      <c r="F237" s="6">
        <f t="shared" si="26"/>
        <v>0.25</v>
      </c>
      <c r="G237" s="7">
        <v>1000</v>
      </c>
    </row>
    <row r="238" spans="1:7">
      <c r="A238" s="7">
        <f t="shared" si="27"/>
        <v>233</v>
      </c>
      <c r="B238" s="6">
        <f t="shared" si="28"/>
        <v>694.41195638784711</v>
      </c>
      <c r="C238" s="6">
        <f t="shared" si="29"/>
        <v>3.1324130232166119</v>
      </c>
      <c r="D238" s="6">
        <f t="shared" si="30"/>
        <v>302.45563058893549</v>
      </c>
      <c r="E238" s="6">
        <f t="shared" si="25"/>
        <v>4.1347851906459274E-2</v>
      </c>
      <c r="F238" s="6">
        <f t="shared" si="26"/>
        <v>0.25</v>
      </c>
      <c r="G238" s="7">
        <v>1000</v>
      </c>
    </row>
    <row r="239" spans="1:7">
      <c r="A239" s="7">
        <f t="shared" si="27"/>
        <v>234</v>
      </c>
      <c r="B239" s="6">
        <f t="shared" si="28"/>
        <v>694.00957981298507</v>
      </c>
      <c r="C239" s="6">
        <f t="shared" si="29"/>
        <v>3.0523979925033067</v>
      </c>
      <c r="D239" s="6">
        <f t="shared" si="30"/>
        <v>302.93802219451084</v>
      </c>
      <c r="E239" s="6">
        <f t="shared" si="25"/>
        <v>4.0291653501043648E-2</v>
      </c>
      <c r="F239" s="6">
        <f t="shared" si="26"/>
        <v>0.25</v>
      </c>
      <c r="G239" s="7">
        <v>1000</v>
      </c>
    </row>
    <row r="240" spans="1:7">
      <c r="A240" s="7">
        <f t="shared" si="27"/>
        <v>235</v>
      </c>
      <c r="B240" s="6">
        <f t="shared" si="28"/>
        <v>693.61770883277768</v>
      </c>
      <c r="C240" s="6">
        <f t="shared" si="29"/>
        <v>2.9741996818652208</v>
      </c>
      <c r="D240" s="6">
        <f t="shared" si="30"/>
        <v>303.40809148535635</v>
      </c>
      <c r="E240" s="6">
        <f t="shared" si="25"/>
        <v>3.9259435800620912E-2</v>
      </c>
      <c r="F240" s="6">
        <f t="shared" si="26"/>
        <v>0.25</v>
      </c>
      <c r="G240" s="7">
        <v>1000</v>
      </c>
    </row>
    <row r="241" spans="1:7">
      <c r="A241" s="7">
        <f t="shared" si="27"/>
        <v>236</v>
      </c>
      <c r="B241" s="6">
        <f t="shared" si="28"/>
        <v>693.23609265786149</v>
      </c>
      <c r="C241" s="6">
        <f t="shared" si="29"/>
        <v>2.897789105774212</v>
      </c>
      <c r="D241" s="6">
        <f t="shared" si="30"/>
        <v>303.8661182363636</v>
      </c>
      <c r="E241" s="6">
        <f t="shared" si="25"/>
        <v>3.8250816196219596E-2</v>
      </c>
      <c r="F241" s="6">
        <f t="shared" si="26"/>
        <v>0.25</v>
      </c>
      <c r="G241" s="7">
        <v>1000</v>
      </c>
    </row>
    <row r="242" spans="1:7">
      <c r="A242" s="7">
        <f t="shared" si="27"/>
        <v>237</v>
      </c>
      <c r="B242" s="6">
        <f t="shared" si="28"/>
        <v>692.8644852013532</v>
      </c>
      <c r="C242" s="6">
        <f t="shared" si="29"/>
        <v>2.82313703999327</v>
      </c>
      <c r="D242" s="6">
        <f t="shared" si="30"/>
        <v>304.31237775865281</v>
      </c>
      <c r="E242" s="6">
        <f t="shared" si="25"/>
        <v>3.7265408927911164E-2</v>
      </c>
      <c r="F242" s="6">
        <f t="shared" si="26"/>
        <v>0.25</v>
      </c>
      <c r="G242" s="7">
        <v>1000</v>
      </c>
    </row>
    <row r="243" spans="1:7">
      <c r="A243" s="7">
        <f t="shared" si="27"/>
        <v>238</v>
      </c>
      <c r="B243" s="6">
        <f t="shared" si="28"/>
        <v>692.50264506399867</v>
      </c>
      <c r="C243" s="6">
        <f t="shared" si="29"/>
        <v>2.750214073188832</v>
      </c>
      <c r="D243" s="6">
        <f t="shared" si="30"/>
        <v>304.74714086281176</v>
      </c>
      <c r="E243" s="6">
        <f t="shared" si="25"/>
        <v>3.6302825766092582E-2</v>
      </c>
      <c r="F243" s="6">
        <f t="shared" si="26"/>
        <v>0.25</v>
      </c>
      <c r="G243" s="7">
        <v>1000</v>
      </c>
    </row>
    <row r="244" spans="1:7">
      <c r="A244" s="7">
        <f t="shared" si="27"/>
        <v>239</v>
      </c>
      <c r="B244" s="6">
        <f t="shared" si="28"/>
        <v>692.15033551432055</v>
      </c>
      <c r="C244" s="6">
        <f t="shared" si="29"/>
        <v>2.6789906555958627</v>
      </c>
      <c r="D244" s="6">
        <f t="shared" si="30"/>
        <v>305.17067383008282</v>
      </c>
      <c r="E244" s="6">
        <f t="shared" si="25"/>
        <v>3.5362676653865388E-2</v>
      </c>
      <c r="F244" s="6">
        <f t="shared" si="26"/>
        <v>0.25</v>
      </c>
      <c r="G244" s="7">
        <v>1000</v>
      </c>
    </row>
    <row r="245" spans="1:7">
      <c r="A245" s="7">
        <f t="shared" si="27"/>
        <v>240</v>
      </c>
      <c r="B245" s="6">
        <f t="shared" si="28"/>
        <v>691.80732446412117</v>
      </c>
      <c r="C245" s="6">
        <f t="shared" si="29"/>
        <v>2.6094371448335023</v>
      </c>
      <c r="D245" s="6">
        <f t="shared" si="30"/>
        <v>305.58323839104457</v>
      </c>
      <c r="E245" s="6">
        <f t="shared" si="25"/>
        <v>3.4444570311802231E-2</v>
      </c>
      <c r="F245" s="6">
        <f t="shared" si="26"/>
        <v>0.25</v>
      </c>
      <c r="G245" s="7">
        <v>1000</v>
      </c>
    </row>
    <row r="246" spans="1:7">
      <c r="A246" s="7">
        <f t="shared" si="27"/>
        <v>241</v>
      </c>
      <c r="B246" s="6">
        <f t="shared" si="28"/>
        <v>691.47338443968056</v>
      </c>
      <c r="C246" s="6">
        <f t="shared" si="29"/>
        <v>2.5415238489697223</v>
      </c>
      <c r="D246" s="6">
        <f t="shared" si="30"/>
        <v>305.98509171134896</v>
      </c>
      <c r="E246" s="6">
        <f t="shared" si="25"/>
        <v>3.3548114806400332E-2</v>
      </c>
      <c r="F246" s="6">
        <f t="shared" si="26"/>
        <v>0.25</v>
      </c>
      <c r="G246" s="7">
        <v>1000</v>
      </c>
    </row>
    <row r="247" spans="1:7">
      <c r="A247" s="7">
        <f t="shared" si="27"/>
        <v>242</v>
      </c>
      <c r="B247" s="6">
        <f t="shared" si="28"/>
        <v>691.14829254897529</v>
      </c>
      <c r="C247" s="6">
        <f t="shared" si="29"/>
        <v>2.4752210669336265</v>
      </c>
      <c r="D247" s="6">
        <f t="shared" si="30"/>
        <v>306.3764863840903</v>
      </c>
      <c r="E247" s="6">
        <f t="shared" si="25"/>
        <v>3.2672918083523871E-2</v>
      </c>
      <c r="F247" s="6">
        <f t="shared" si="26"/>
        <v>0.25</v>
      </c>
      <c r="G247" s="7">
        <v>1000</v>
      </c>
    </row>
    <row r="248" spans="1:7">
      <c r="A248" s="7">
        <f t="shared" si="27"/>
        <v>243</v>
      </c>
      <c r="B248" s="6">
        <f t="shared" si="28"/>
        <v>690.8318304452273</v>
      </c>
      <c r="C248" s="6">
        <f t="shared" si="29"/>
        <v>2.4104991263738769</v>
      </c>
      <c r="D248" s="6">
        <f t="shared" si="30"/>
        <v>306.75767042839806</v>
      </c>
      <c r="E248" s="6">
        <f t="shared" si="25"/>
        <v>3.1818588468135171E-2</v>
      </c>
      <c r="F248" s="6">
        <f t="shared" si="26"/>
        <v>0.25</v>
      </c>
      <c r="G248" s="7">
        <v>1000</v>
      </c>
    </row>
    <row r="249" spans="1:7">
      <c r="A249" s="7">
        <f t="shared" si="27"/>
        <v>244</v>
      </c>
      <c r="B249" s="6">
        <f t="shared" si="28"/>
        <v>690.52378428707834</v>
      </c>
      <c r="C249" s="6">
        <f t="shared" si="29"/>
        <v>2.3473284190612018</v>
      </c>
      <c r="D249" s="6">
        <f t="shared" si="30"/>
        <v>307.12888729385963</v>
      </c>
      <c r="E249" s="6">
        <f t="shared" si="25"/>
        <v>3.0984735131607863E-2</v>
      </c>
      <c r="F249" s="6">
        <f t="shared" si="26"/>
        <v>0.25</v>
      </c>
      <c r="G249" s="7">
        <v>1000</v>
      </c>
    </row>
    <row r="250" spans="1:7">
      <c r="A250" s="7">
        <f t="shared" si="27"/>
        <v>245</v>
      </c>
      <c r="B250" s="6">
        <f t="shared" si="28"/>
        <v>690.223944695672</v>
      </c>
      <c r="C250" s="6">
        <f t="shared" si="29"/>
        <v>2.285679433932132</v>
      </c>
      <c r="D250" s="6">
        <f t="shared" si="30"/>
        <v>307.49037587039504</v>
      </c>
      <c r="E250" s="6">
        <f t="shared" si="25"/>
        <v>3.0170968527904143E-2</v>
      </c>
      <c r="F250" s="6">
        <f t="shared" si="26"/>
        <v>0.25</v>
      </c>
      <c r="G250" s="7">
        <v>1000</v>
      </c>
    </row>
    <row r="251" spans="1:7">
      <c r="A251" s="7">
        <f t="shared" si="27"/>
        <v>246</v>
      </c>
      <c r="B251" s="6">
        <f t="shared" si="28"/>
        <v>689.93210670890858</v>
      </c>
      <c r="C251" s="6">
        <f t="shared" si="29"/>
        <v>2.2255227878700126</v>
      </c>
      <c r="D251" s="6">
        <f t="shared" si="30"/>
        <v>307.84237050322059</v>
      </c>
      <c r="E251" s="6">
        <f t="shared" si="25"/>
        <v>2.9376900799884167E-2</v>
      </c>
      <c r="F251" s="6">
        <f t="shared" si="26"/>
        <v>0.25</v>
      </c>
      <c r="G251" s="7">
        <v>1000</v>
      </c>
    </row>
    <row r="252" spans="1:7">
      <c r="A252" s="7">
        <f t="shared" si="27"/>
        <v>247</v>
      </c>
      <c r="B252" s="6">
        <f t="shared" si="28"/>
        <v>689.64806973312864</v>
      </c>
      <c r="C252" s="6">
        <f t="shared" si="29"/>
        <v>2.1668292543180083</v>
      </c>
      <c r="D252" s="6">
        <f t="shared" si="30"/>
        <v>308.18510101255259</v>
      </c>
      <c r="E252" s="6">
        <f t="shared" si="25"/>
        <v>2.8602146156997708E-2</v>
      </c>
      <c r="F252" s="6">
        <f t="shared" si="26"/>
        <v>0.25</v>
      </c>
      <c r="G252" s="7">
        <v>1000</v>
      </c>
    </row>
    <row r="253" spans="1:7">
      <c r="A253" s="7">
        <f t="shared" si="27"/>
        <v>248</v>
      </c>
      <c r="B253" s="6">
        <f t="shared" si="28"/>
        <v>689.3716374924644</v>
      </c>
      <c r="C253" s="6">
        <f t="shared" si="29"/>
        <v>2.1095697898172752</v>
      </c>
      <c r="D253" s="6">
        <f t="shared" si="30"/>
        <v>308.51879271771759</v>
      </c>
      <c r="E253" s="6">
        <f t="shared" si="25"/>
        <v>2.7846321225588031E-2</v>
      </c>
      <c r="F253" s="6">
        <f t="shared" si="26"/>
        <v>0.25</v>
      </c>
      <c r="G253" s="7">
        <v>1000</v>
      </c>
    </row>
    <row r="254" spans="1:7">
      <c r="A254" s="7">
        <f t="shared" si="27"/>
        <v>249</v>
      </c>
      <c r="B254" s="6">
        <f t="shared" si="28"/>
        <v>689.10261797608803</v>
      </c>
      <c r="C254" s="6">
        <f t="shared" si="29"/>
        <v>2.0537155585617377</v>
      </c>
      <c r="D254" s="6">
        <f t="shared" si="30"/>
        <v>308.84366646534943</v>
      </c>
      <c r="E254" s="6">
        <f t="shared" si="25"/>
        <v>2.7109045373014937E-2</v>
      </c>
      <c r="F254" s="6">
        <f t="shared" si="26"/>
        <v>0.25</v>
      </c>
      <c r="G254" s="7">
        <v>1000</v>
      </c>
    </row>
    <row r="255" spans="1:7">
      <c r="A255" s="7">
        <f t="shared" si="27"/>
        <v>250</v>
      </c>
      <c r="B255" s="6">
        <f t="shared" si="28"/>
        <v>688.84082338357223</v>
      </c>
      <c r="C255" s="6">
        <f t="shared" si="29"/>
        <v>1.9992379550590262</v>
      </c>
      <c r="D255" s="6">
        <f t="shared" si="30"/>
        <v>309.15993866136796</v>
      </c>
      <c r="E255" s="6">
        <f t="shared" si="25"/>
        <v>2.6389941006779147E-2</v>
      </c>
      <c r="F255" s="6">
        <f t="shared" si="26"/>
        <v>0.25</v>
      </c>
      <c r="G255" s="7">
        <v>1000</v>
      </c>
    </row>
    <row r="256" spans="1:7">
      <c r="A256" s="7">
        <f t="shared" si="27"/>
        <v>251</v>
      </c>
      <c r="B256" s="6">
        <f t="shared" si="28"/>
        <v>688.5860700685671</v>
      </c>
      <c r="C256" s="6">
        <f t="shared" si="29"/>
        <v>1.9461086249850923</v>
      </c>
      <c r="D256" s="6">
        <f t="shared" si="30"/>
        <v>309.46782130644704</v>
      </c>
      <c r="E256" s="6">
        <f t="shared" si="25"/>
        <v>2.568863384980322E-2</v>
      </c>
      <c r="F256" s="6">
        <f t="shared" si="26"/>
        <v>0.25</v>
      </c>
      <c r="G256" s="7">
        <v>1000</v>
      </c>
    </row>
    <row r="257" spans="1:7">
      <c r="A257" s="7">
        <f t="shared" si="27"/>
        <v>252</v>
      </c>
      <c r="B257" s="6">
        <f t="shared" si="28"/>
        <v>688.33817848098658</v>
      </c>
      <c r="C257" s="6">
        <f t="shared" si="29"/>
        <v>1.8942994843178977</v>
      </c>
      <c r="D257" s="6">
        <f t="shared" si="30"/>
        <v>309.76752203469476</v>
      </c>
      <c r="E257" s="6">
        <f t="shared" si="25"/>
        <v>2.5004753192996249E-2</v>
      </c>
      <c r="F257" s="6">
        <f t="shared" si="26"/>
        <v>0.25</v>
      </c>
      <c r="G257" s="7">
        <v>1000</v>
      </c>
    </row>
    <row r="258" spans="1:7">
      <c r="A258" s="7">
        <f t="shared" si="27"/>
        <v>253</v>
      </c>
      <c r="B258" s="6">
        <f t="shared" si="28"/>
        <v>688.09697310788624</v>
      </c>
      <c r="C258" s="6">
        <f t="shared" si="29"/>
        <v>1.8437827368333131</v>
      </c>
      <c r="D258" s="6">
        <f t="shared" si="30"/>
        <v>310.05924415527971</v>
      </c>
      <c r="E258" s="6">
        <f t="shared" si="25"/>
        <v>2.4337932126199731E-2</v>
      </c>
      <c r="F258" s="6">
        <f t="shared" si="26"/>
        <v>0.25</v>
      </c>
      <c r="G258" s="7">
        <v>1000</v>
      </c>
    </row>
    <row r="259" spans="1:7">
      <c r="A259" s="7">
        <f t="shared" si="27"/>
        <v>254</v>
      </c>
      <c r="B259" s="6">
        <f t="shared" si="28"/>
        <v>687.86228241320316</v>
      </c>
      <c r="C259" s="6">
        <f t="shared" si="29"/>
        <v>1.7945308900440708</v>
      </c>
      <c r="D259" s="6">
        <f t="shared" si="30"/>
        <v>310.34318669675207</v>
      </c>
      <c r="E259" s="6">
        <f t="shared" si="25"/>
        <v>2.3687807748581736E-2</v>
      </c>
      <c r="F259" s="6">
        <f t="shared" si="26"/>
        <v>0.25</v>
      </c>
      <c r="G259" s="7">
        <v>1000</v>
      </c>
    </row>
    <row r="260" spans="1:7">
      <c r="A260" s="7">
        <f t="shared" si="27"/>
        <v>255</v>
      </c>
      <c r="B260" s="6">
        <f t="shared" si="28"/>
        <v>687.63393877652027</v>
      </c>
      <c r="C260" s="6">
        <f t="shared" si="29"/>
        <v>1.7465167696602313</v>
      </c>
      <c r="D260" s="6">
        <f t="shared" si="30"/>
        <v>310.61954445381883</v>
      </c>
      <c r="E260" s="6">
        <f t="shared" si="25"/>
        <v>2.3054021359515054E-2</v>
      </c>
      <c r="F260" s="6">
        <f t="shared" si="26"/>
        <v>0.25</v>
      </c>
      <c r="G260" s="7">
        <v>1000</v>
      </c>
    </row>
    <row r="261" spans="1:7">
      <c r="A261" s="7">
        <f t="shared" si="27"/>
        <v>256</v>
      </c>
      <c r="B261" s="6">
        <f t="shared" si="28"/>
        <v>687.41177843100559</v>
      </c>
      <c r="C261" s="6">
        <f t="shared" si="29"/>
        <v>1.6997135326472095</v>
      </c>
      <c r="D261" s="6">
        <f t="shared" si="30"/>
        <v>310.88850803634654</v>
      </c>
      <c r="E261" s="6">
        <f t="shared" si="25"/>
        <v>2.2436218630943167E-2</v>
      </c>
      <c r="F261" s="6">
        <f t="shared" si="26"/>
        <v>0.25</v>
      </c>
      <c r="G261" s="7">
        <v>1000</v>
      </c>
    </row>
    <row r="262" spans="1:7">
      <c r="A262" s="7">
        <f t="shared" si="27"/>
        <v>257</v>
      </c>
      <c r="B262" s="6">
        <f t="shared" si="28"/>
        <v>687.19564140067018</v>
      </c>
      <c r="C262" s="6">
        <f t="shared" si="29"/>
        <v>1.6540946789549635</v>
      </c>
      <c r="D262" s="6">
        <f t="shared" si="30"/>
        <v>311.15026392037419</v>
      </c>
      <c r="E262" s="6">
        <f t="shared" ref="E262:E325" si="31">C262*J$31</f>
        <v>2.1834049762205519E-2</v>
      </c>
      <c r="F262" s="6">
        <f t="shared" ref="F262:F325" si="32">J$32</f>
        <v>0.25</v>
      </c>
      <c r="G262" s="7">
        <v>1000</v>
      </c>
    </row>
    <row r="263" spans="1:7">
      <c r="A263" s="7">
        <f t="shared" si="27"/>
        <v>258</v>
      </c>
      <c r="B263" s="6">
        <f t="shared" si="28"/>
        <v>686.98537143707665</v>
      </c>
      <c r="C263" s="6">
        <f t="shared" si="29"/>
        <v>1.6096340619894742</v>
      </c>
      <c r="D263" s="6">
        <f t="shared" si="30"/>
        <v>311.40499450093324</v>
      </c>
      <c r="E263" s="6">
        <f t="shared" si="31"/>
        <v>2.124716961826106E-2</v>
      </c>
      <c r="F263" s="6">
        <f t="shared" si="32"/>
        <v>0.25</v>
      </c>
      <c r="G263" s="7">
        <v>1000</v>
      </c>
    </row>
    <row r="264" spans="1:7">
      <c r="A264" s="7">
        <f t="shared" si="27"/>
        <v>259</v>
      </c>
      <c r="B264" s="6">
        <f t="shared" si="28"/>
        <v>686.78081595562458</v>
      </c>
      <c r="C264" s="6">
        <f t="shared" si="29"/>
        <v>1.5663058978951743</v>
      </c>
      <c r="D264" s="6">
        <f t="shared" si="30"/>
        <v>311.65287814647962</v>
      </c>
      <c r="E264" s="6">
        <f t="shared" si="31"/>
        <v>2.06752378522163E-2</v>
      </c>
      <c r="F264" s="6">
        <f t="shared" si="32"/>
        <v>0.25</v>
      </c>
      <c r="G264" s="7">
        <v>1000</v>
      </c>
    </row>
    <row r="265" spans="1:7">
      <c r="A265" s="7">
        <f t="shared" si="27"/>
        <v>260</v>
      </c>
      <c r="B265" s="6">
        <f t="shared" si="28"/>
        <v>686.58182597152938</v>
      </c>
      <c r="C265" s="6">
        <f t="shared" si="29"/>
        <v>1.5240847737145169</v>
      </c>
      <c r="D265" s="6">
        <f t="shared" si="30"/>
        <v>311.8940892547555</v>
      </c>
      <c r="E265" s="6">
        <f t="shared" si="31"/>
        <v>2.0117919013031622E-2</v>
      </c>
      <c r="F265" s="6">
        <f t="shared" si="32"/>
        <v>0.25</v>
      </c>
      <c r="G265" s="7">
        <v>1000</v>
      </c>
    </row>
    <row r="266" spans="1:7">
      <c r="A266" s="7">
        <f t="shared" si="27"/>
        <v>261</v>
      </c>
      <c r="B266" s="6">
        <f t="shared" si="28"/>
        <v>686.38825603560349</v>
      </c>
      <c r="C266" s="6">
        <f t="shared" si="29"/>
        <v>1.4829456544884116</v>
      </c>
      <c r="D266" s="6">
        <f t="shared" si="30"/>
        <v>312.12879830990755</v>
      </c>
      <c r="E266" s="6">
        <f t="shared" si="31"/>
        <v>1.9574882639247032E-2</v>
      </c>
      <c r="F266" s="6">
        <f t="shared" si="32"/>
        <v>0.25</v>
      </c>
      <c r="G266" s="7">
        <v>1000</v>
      </c>
    </row>
    <row r="267" spans="1:7">
      <c r="A267" s="7">
        <f t="shared" si="27"/>
        <v>262</v>
      </c>
      <c r="B267" s="6">
        <f t="shared" si="28"/>
        <v>686.19996416994184</v>
      </c>
      <c r="C267" s="6">
        <f t="shared" si="29"/>
        <v>1.4428638893588193</v>
      </c>
      <c r="D267" s="6">
        <f t="shared" si="30"/>
        <v>312.35717194069878</v>
      </c>
      <c r="E267" s="6">
        <f t="shared" si="31"/>
        <v>1.9045803339536413E-2</v>
      </c>
      <c r="F267" s="6">
        <f t="shared" si="32"/>
        <v>0.25</v>
      </c>
      <c r="G267" s="7">
        <v>1000</v>
      </c>
    </row>
    <row r="268" spans="1:7">
      <c r="A268" s="7">
        <f t="shared" si="27"/>
        <v>263</v>
      </c>
      <c r="B268" s="6">
        <f t="shared" si="28"/>
        <v>686.01681180360697</v>
      </c>
      <c r="C268" s="6">
        <f t="shared" si="29"/>
        <v>1.403815216732383</v>
      </c>
      <c r="D268" s="6">
        <f t="shared" si="30"/>
        <v>312.57937297966004</v>
      </c>
      <c r="E268" s="6">
        <f t="shared" si="31"/>
        <v>1.8530360860867456E-2</v>
      </c>
      <c r="F268" s="6">
        <f t="shared" si="32"/>
        <v>0.25</v>
      </c>
      <c r="G268" s="7">
        <v>1000</v>
      </c>
    </row>
    <row r="269" spans="1:7">
      <c r="A269" s="7">
        <f t="shared" si="27"/>
        <v>264</v>
      </c>
      <c r="B269" s="6">
        <f t="shared" si="28"/>
        <v>685.83866370840099</v>
      </c>
      <c r="C269" s="6">
        <f t="shared" si="29"/>
        <v>1.3657757685615988</v>
      </c>
      <c r="D269" s="6">
        <f t="shared" si="30"/>
        <v>312.79556052303684</v>
      </c>
      <c r="E269" s="6">
        <f t="shared" si="31"/>
        <v>1.8028240145013103E-2</v>
      </c>
      <c r="F269" s="6">
        <f t="shared" si="32"/>
        <v>0.25</v>
      </c>
      <c r="G269" s="7">
        <v>1000</v>
      </c>
    </row>
    <row r="270" spans="1:7">
      <c r="A270" s="7">
        <f t="shared" si="27"/>
        <v>265</v>
      </c>
      <c r="B270" s="6">
        <f t="shared" si="28"/>
        <v>685.6653879348064</v>
      </c>
      <c r="C270" s="6">
        <f t="shared" si="29"/>
        <v>1.3287220737976861</v>
      </c>
      <c r="D270" s="6">
        <f t="shared" si="30"/>
        <v>313.00588999139535</v>
      </c>
      <c r="E270" s="6">
        <f t="shared" si="31"/>
        <v>1.7539131374129456E-2</v>
      </c>
      <c r="F270" s="6">
        <f t="shared" si="32"/>
        <v>0.25</v>
      </c>
      <c r="G270" s="7">
        <v>1000</v>
      </c>
    </row>
    <row r="271" spans="1:7">
      <c r="A271" s="7">
        <f t="shared" si="27"/>
        <v>266</v>
      </c>
      <c r="B271" s="6">
        <f t="shared" si="28"/>
        <v>685.49685574817227</v>
      </c>
      <c r="C271" s="6">
        <f t="shared" si="29"/>
        <v>1.2926310610670246</v>
      </c>
      <c r="D271" s="6">
        <f t="shared" si="30"/>
        <v>313.2105131907602</v>
      </c>
      <c r="E271" s="6">
        <f t="shared" si="31"/>
        <v>1.7062730006084725E-2</v>
      </c>
      <c r="F271" s="6">
        <f t="shared" si="32"/>
        <v>0.25</v>
      </c>
      <c r="G271" s="7">
        <v>1000</v>
      </c>
    </row>
    <row r="272" spans="1:7">
      <c r="A272" s="7">
        <f t="shared" si="27"/>
        <v>267</v>
      </c>
      <c r="B272" s="6">
        <f t="shared" si="28"/>
        <v>685.33294156521424</v>
      </c>
      <c r="C272" s="6">
        <f t="shared" si="29"/>
        <v>1.2574800606207759</v>
      </c>
      <c r="D272" s="6">
        <f t="shared" si="30"/>
        <v>313.40957837416454</v>
      </c>
      <c r="E272" s="6">
        <f t="shared" si="31"/>
        <v>1.659873680019424E-2</v>
      </c>
      <c r="F272" s="6">
        <f t="shared" si="32"/>
        <v>0.25</v>
      </c>
      <c r="G272" s="7">
        <v>1000</v>
      </c>
    </row>
    <row r="273" spans="1:7">
      <c r="A273" s="7">
        <f t="shared" si="27"/>
        <v>268</v>
      </c>
      <c r="B273" s="6">
        <f t="shared" si="28"/>
        <v>685.17352289089433</v>
      </c>
      <c r="C273" s="6">
        <f t="shared" si="29"/>
        <v>1.2232468056051107</v>
      </c>
      <c r="D273" s="6">
        <f t="shared" si="30"/>
        <v>313.60323030350014</v>
      </c>
      <c r="E273" s="6">
        <f t="shared" si="31"/>
        <v>1.614685783398746E-2</v>
      </c>
      <c r="F273" s="6">
        <f t="shared" si="32"/>
        <v>0.25</v>
      </c>
      <c r="G273" s="7">
        <v>1000</v>
      </c>
    </row>
    <row r="274" spans="1:7">
      <c r="A274" s="7">
        <f t="shared" si="27"/>
        <v>269</v>
      </c>
      <c r="B274" s="6">
        <f t="shared" si="28"/>
        <v>685.01848025573895</v>
      </c>
      <c r="C274" s="6">
        <f t="shared" si="29"/>
        <v>1.1899094326973219</v>
      </c>
      <c r="D274" s="6">
        <f t="shared" si="30"/>
        <v>313.79161031156332</v>
      </c>
      <c r="E274" s="6">
        <f t="shared" si="31"/>
        <v>1.5706804511604649E-2</v>
      </c>
      <c r="F274" s="6">
        <f t="shared" si="32"/>
        <v>0.25</v>
      </c>
      <c r="G274" s="7">
        <v>1000</v>
      </c>
    </row>
    <row r="275" spans="1:7">
      <c r="A275" s="7">
        <f t="shared" si="27"/>
        <v>270</v>
      </c>
      <c r="B275" s="6">
        <f t="shared" si="28"/>
        <v>684.86769715364983</v>
      </c>
      <c r="C275" s="6">
        <f t="shared" si="29"/>
        <v>1.1574464821510109</v>
      </c>
      <c r="D275" s="6">
        <f t="shared" si="30"/>
        <v>313.97485636419873</v>
      </c>
      <c r="E275" s="6">
        <f t="shared" si="31"/>
        <v>1.5278293564393343E-2</v>
      </c>
      <c r="F275" s="6">
        <f t="shared" si="32"/>
        <v>0.25</v>
      </c>
      <c r="G275" s="7">
        <v>1000</v>
      </c>
    </row>
    <row r="276" spans="1:7">
      <c r="A276" s="7">
        <f t="shared" si="27"/>
        <v>271</v>
      </c>
      <c r="B276" s="6">
        <f t="shared" si="28"/>
        <v>684.72105998025802</v>
      </c>
      <c r="C276" s="6">
        <f t="shared" si="29"/>
        <v>1.1258368972915158</v>
      </c>
      <c r="D276" s="6">
        <f t="shared" si="30"/>
        <v>314.15310312244998</v>
      </c>
      <c r="E276" s="6">
        <f t="shared" si="31"/>
        <v>1.4861047044248009E-2</v>
      </c>
      <c r="F276" s="6">
        <f t="shared" si="32"/>
        <v>0.25</v>
      </c>
      <c r="G276" s="7">
        <v>1000</v>
      </c>
    </row>
    <row r="277" spans="1:7">
      <c r="A277" s="7">
        <f t="shared" si="27"/>
        <v>272</v>
      </c>
      <c r="B277" s="6">
        <f t="shared" si="28"/>
        <v>684.57845797186587</v>
      </c>
      <c r="C277" s="6">
        <f t="shared" si="29"/>
        <v>1.0950600235007701</v>
      </c>
      <c r="D277" s="6">
        <f t="shared" si="30"/>
        <v>314.32648200463285</v>
      </c>
      <c r="E277" s="6">
        <f t="shared" si="31"/>
        <v>1.4454792310210166E-2</v>
      </c>
      <c r="F277" s="6">
        <f t="shared" si="32"/>
        <v>0.25</v>
      </c>
      <c r="G277" s="7">
        <v>1000</v>
      </c>
    </row>
    <row r="278" spans="1:7">
      <c r="A278" s="7">
        <f t="shared" si="27"/>
        <v>273</v>
      </c>
      <c r="B278" s="6">
        <f t="shared" si="28"/>
        <v>684.43978314501862</v>
      </c>
      <c r="C278" s="6">
        <f t="shared" si="29"/>
        <v>1.0650956067288804</v>
      </c>
      <c r="D278" s="6">
        <f t="shared" si="30"/>
        <v>314.49512124825196</v>
      </c>
      <c r="E278" s="6">
        <f t="shared" si="31"/>
        <v>1.4059262008821221E-2</v>
      </c>
      <c r="F278" s="6">
        <f t="shared" si="32"/>
        <v>0.25</v>
      </c>
      <c r="G278" s="7">
        <v>1000</v>
      </c>
    </row>
    <row r="279" spans="1:7">
      <c r="A279" s="7">
        <f t="shared" si="27"/>
        <v>274</v>
      </c>
      <c r="B279" s="6">
        <f t="shared" si="28"/>
        <v>684.30493023674342</v>
      </c>
      <c r="C279" s="6">
        <f t="shared" si="29"/>
        <v>1.0359237915678603</v>
      </c>
      <c r="D279" s="6">
        <f t="shared" si="30"/>
        <v>314.65914597168819</v>
      </c>
      <c r="E279" s="6">
        <f t="shared" si="31"/>
        <v>1.3674194048695756E-2</v>
      </c>
      <c r="F279" s="6">
        <f t="shared" si="32"/>
        <v>0.25</v>
      </c>
      <c r="G279" s="7">
        <v>1000</v>
      </c>
    </row>
    <row r="280" spans="1:7">
      <c r="A280" s="7">
        <f t="shared" si="27"/>
        <v>275</v>
      </c>
      <c r="B280" s="6">
        <f t="shared" si="28"/>
        <v>684.17379664548866</v>
      </c>
      <c r="C280" s="6">
        <f t="shared" si="29"/>
        <v>1.0075251189211747</v>
      </c>
      <c r="D280" s="6">
        <f t="shared" si="30"/>
        <v>314.81867823558963</v>
      </c>
      <c r="E280" s="6">
        <f t="shared" si="31"/>
        <v>1.3299331569759506E-2</v>
      </c>
      <c r="F280" s="6">
        <f t="shared" si="32"/>
        <v>0.25</v>
      </c>
      <c r="G280" s="7">
        <v>1000</v>
      </c>
    </row>
    <row r="281" spans="1:7">
      <c r="A281" s="7">
        <f t="shared" si="27"/>
        <v>276</v>
      </c>
      <c r="B281" s="6">
        <f t="shared" si="28"/>
        <v>684.04628237279496</v>
      </c>
      <c r="C281" s="6">
        <f t="shared" si="29"/>
        <v>0.97988052330102149</v>
      </c>
      <c r="D281" s="6">
        <f t="shared" si="30"/>
        <v>314.97383710390346</v>
      </c>
      <c r="E281" s="6">
        <f t="shared" si="31"/>
        <v>1.2934422907573484E-2</v>
      </c>
      <c r="F281" s="6">
        <f t="shared" si="32"/>
        <v>0.25</v>
      </c>
      <c r="G281" s="7">
        <v>1000</v>
      </c>
    </row>
    <row r="282" spans="1:7">
      <c r="A282" s="7">
        <f t="shared" si="27"/>
        <v>277</v>
      </c>
      <c r="B282" s="6">
        <f t="shared" si="28"/>
        <v>683.92228996572396</v>
      </c>
      <c r="C282" s="6">
        <f t="shared" si="29"/>
        <v>0.95297132978361943</v>
      </c>
      <c r="D282" s="6">
        <f t="shared" si="30"/>
        <v>315.12473870449185</v>
      </c>
      <c r="E282" s="6">
        <f t="shared" si="31"/>
        <v>1.2579221553143777E-2</v>
      </c>
      <c r="F282" s="6">
        <f t="shared" si="32"/>
        <v>0.25</v>
      </c>
      <c r="G282" s="7">
        <v>1000</v>
      </c>
    </row>
    <row r="283" spans="1:7">
      <c r="A283" s="7">
        <f t="shared" si="27"/>
        <v>278</v>
      </c>
      <c r="B283" s="6">
        <f t="shared" si="28"/>
        <v>683.80172446006975</v>
      </c>
      <c r="C283" s="6">
        <f t="shared" si="29"/>
        <v>0.92677925065116828</v>
      </c>
      <c r="D283" s="6">
        <f t="shared" si="30"/>
        <v>315.2714962892785</v>
      </c>
      <c r="E283" s="6">
        <f t="shared" si="31"/>
        <v>1.2233486108595421E-2</v>
      </c>
      <c r="F283" s="6">
        <f t="shared" si="32"/>
        <v>0.25</v>
      </c>
      <c r="G283" s="7">
        <v>1000</v>
      </c>
    </row>
    <row r="284" spans="1:7">
      <c r="A284" s="7">
        <f t="shared" si="27"/>
        <v>279</v>
      </c>
      <c r="B284" s="6">
        <f t="shared" si="28"/>
        <v>683.68449332437308</v>
      </c>
      <c r="C284" s="6">
        <f t="shared" si="29"/>
        <v>0.901286381747607</v>
      </c>
      <c r="D284" s="6">
        <f t="shared" si="30"/>
        <v>315.41422029387877</v>
      </c>
      <c r="E284" s="6">
        <f t="shared" si="31"/>
        <v>1.1896980239068412E-2</v>
      </c>
      <c r="F284" s="6">
        <f t="shared" si="32"/>
        <v>0.25</v>
      </c>
      <c r="G284" s="7">
        <v>1000</v>
      </c>
    </row>
    <row r="285" spans="1:7">
      <c r="A285" s="7">
        <f t="shared" si="27"/>
        <v>280</v>
      </c>
      <c r="B285" s="6">
        <f t="shared" si="28"/>
        <v>683.57050640475779</v>
      </c>
      <c r="C285" s="6">
        <f t="shared" si="29"/>
        <v>0.87647519857381673</v>
      </c>
      <c r="D285" s="6">
        <f t="shared" si="30"/>
        <v>315.55301839666788</v>
      </c>
      <c r="E285" s="6">
        <f t="shared" si="31"/>
        <v>1.156947262117438E-2</v>
      </c>
      <c r="F285" s="6">
        <f t="shared" si="32"/>
        <v>0.25</v>
      </c>
      <c r="G285" s="7">
        <v>1000</v>
      </c>
    </row>
    <row r="286" spans="1:7">
      <c r="A286" s="7">
        <f t="shared" si="27"/>
        <v>281</v>
      </c>
      <c r="B286" s="6">
        <f t="shared" si="28"/>
        <v>683.45967587060477</v>
      </c>
      <c r="C286" s="6">
        <f t="shared" si="29"/>
        <v>0.85232855214649217</v>
      </c>
      <c r="D286" s="6">
        <f t="shared" si="30"/>
        <v>315.68799557724827</v>
      </c>
      <c r="E286" s="6">
        <f t="shared" si="31"/>
        <v>1.1250736888333697E-2</v>
      </c>
      <c r="F286" s="6">
        <f t="shared" si="32"/>
        <v>0.25</v>
      </c>
      <c r="G286" s="7">
        <v>1000</v>
      </c>
    </row>
    <row r="287" spans="1:7">
      <c r="A287" s="7">
        <f t="shared" si="27"/>
        <v>282</v>
      </c>
      <c r="B287" s="6">
        <f t="shared" si="28"/>
        <v>683.35191616107716</v>
      </c>
      <c r="C287" s="6">
        <f t="shared" si="29"/>
        <v>0.82882966464354402</v>
      </c>
      <c r="D287" s="6">
        <f t="shared" si="30"/>
        <v>315.81925417427885</v>
      </c>
      <c r="E287" s="6">
        <f t="shared" si="31"/>
        <v>1.0940551573294781E-2</v>
      </c>
      <c r="F287" s="6">
        <f t="shared" si="32"/>
        <v>0.25</v>
      </c>
      <c r="G287" s="7">
        <v>1000</v>
      </c>
    </row>
    <row r="288" spans="1:7">
      <c r="A288" s="7">
        <f t="shared" si="27"/>
        <v>283</v>
      </c>
      <c r="B288" s="6">
        <f t="shared" si="28"/>
        <v>683.24714393250804</v>
      </c>
      <c r="C288" s="6">
        <f t="shared" si="29"/>
        <v>0.80596212485758856</v>
      </c>
      <c r="D288" s="6">
        <f t="shared" si="30"/>
        <v>315.94689394263395</v>
      </c>
      <c r="E288" s="6">
        <f t="shared" si="31"/>
        <v>1.0638700048120169E-2</v>
      </c>
      <c r="F288" s="6">
        <f t="shared" si="32"/>
        <v>0.25</v>
      </c>
      <c r="G288" s="7">
        <v>1000</v>
      </c>
    </row>
    <row r="289" spans="1:7">
      <c r="A289" s="7">
        <f t="shared" si="27"/>
        <v>284</v>
      </c>
      <c r="B289" s="6">
        <f t="shared" si="28"/>
        <v>683.14527800665974</v>
      </c>
      <c r="C289" s="6">
        <f t="shared" si="29"/>
        <v>0.78370988347782655</v>
      </c>
      <c r="D289" s="6">
        <f t="shared" si="30"/>
        <v>316.07101210986201</v>
      </c>
      <c r="E289" s="6">
        <f t="shared" si="31"/>
        <v>1.0344970461907311E-2</v>
      </c>
      <c r="F289" s="6">
        <f t="shared" si="32"/>
        <v>0.25</v>
      </c>
      <c r="G289" s="7">
        <v>1000</v>
      </c>
    </row>
    <row r="290" spans="1:7">
      <c r="A290" s="7">
        <f t="shared" si="27"/>
        <v>285</v>
      </c>
      <c r="B290" s="6">
        <f t="shared" si="28"/>
        <v>683.04623931986259</v>
      </c>
      <c r="C290" s="6">
        <f t="shared" si="29"/>
        <v>0.76205724821942333</v>
      </c>
      <c r="D290" s="6">
        <f t="shared" si="30"/>
        <v>316.19170343191757</v>
      </c>
      <c r="E290" s="6">
        <f t="shared" si="31"/>
        <v>1.0059155676496389E-2</v>
      </c>
      <c r="F290" s="6">
        <f t="shared" si="32"/>
        <v>0.25</v>
      </c>
      <c r="G290" s="7">
        <v>1000</v>
      </c>
    </row>
    <row r="291" spans="1:7">
      <c r="A291" s="7">
        <f t="shared" si="27"/>
        <v>286</v>
      </c>
      <c r="B291" s="6">
        <f t="shared" si="28"/>
        <v>682.94995087303789</v>
      </c>
      <c r="C291" s="6">
        <f t="shared" si="29"/>
        <v>0.74098887881835152</v>
      </c>
      <c r="D291" s="6">
        <f t="shared" si="30"/>
        <v>316.30906024814334</v>
      </c>
      <c r="E291" s="6">
        <f t="shared" si="31"/>
        <v>9.7810532004022396E-3</v>
      </c>
      <c r="F291" s="6">
        <f t="shared" si="32"/>
        <v>0.25</v>
      </c>
      <c r="G291" s="7">
        <v>1000</v>
      </c>
    </row>
    <row r="292" spans="1:7">
      <c r="A292" s="7">
        <f t="shared" si="27"/>
        <v>287</v>
      </c>
      <c r="B292" s="6">
        <f t="shared" si="28"/>
        <v>682.85633768260959</v>
      </c>
      <c r="C292" s="6">
        <f t="shared" si="29"/>
        <v>0.72048978190857149</v>
      </c>
      <c r="D292" s="6">
        <f t="shared" si="30"/>
        <v>316.42317253548134</v>
      </c>
      <c r="E292" s="6">
        <f t="shared" si="31"/>
        <v>9.5104651211931433E-3</v>
      </c>
      <c r="F292" s="6">
        <f t="shared" si="32"/>
        <v>0.25</v>
      </c>
      <c r="G292" s="7">
        <v>1000</v>
      </c>
    </row>
    <row r="293" spans="1:7">
      <c r="A293" s="7">
        <f t="shared" si="27"/>
        <v>288</v>
      </c>
      <c r="B293" s="6">
        <f t="shared" si="28"/>
        <v>682.7653267323069</v>
      </c>
      <c r="C293" s="6">
        <f t="shared" si="29"/>
        <v>0.70054530579738028</v>
      </c>
      <c r="D293" s="6">
        <f t="shared" si="30"/>
        <v>316.53412796189525</v>
      </c>
      <c r="E293" s="6">
        <f t="shared" si="31"/>
        <v>9.2471980365254197E-3</v>
      </c>
      <c r="F293" s="6">
        <f t="shared" si="32"/>
        <v>0.25</v>
      </c>
      <c r="G293" s="7">
        <v>1000</v>
      </c>
    </row>
    <row r="294" spans="1:7">
      <c r="A294" s="7">
        <f t="shared" si="27"/>
        <v>289</v>
      </c>
      <c r="B294" s="6">
        <f t="shared" si="28"/>
        <v>682.67684692585772</v>
      </c>
      <c r="C294" s="6">
        <f t="shared" si="29"/>
        <v>0.68114113515376573</v>
      </c>
      <c r="D294" s="6">
        <f t="shared" si="30"/>
        <v>316.64201193898805</v>
      </c>
      <c r="E294" s="6">
        <f t="shared" si="31"/>
        <v>8.9910629840297077E-3</v>
      </c>
      <c r="F294" s="6">
        <f t="shared" si="32"/>
        <v>0.25</v>
      </c>
      <c r="G294" s="7">
        <v>1000</v>
      </c>
    </row>
    <row r="295" spans="1:7">
      <c r="A295" s="7">
        <f t="shared" si="27"/>
        <v>290</v>
      </c>
      <c r="B295" s="6">
        <f t="shared" si="28"/>
        <v>682.59082904057414</v>
      </c>
      <c r="C295" s="6">
        <f t="shared" si="29"/>
        <v>0.6622632856236581</v>
      </c>
      <c r="D295" s="6">
        <f t="shared" si="30"/>
        <v>316.74690767380173</v>
      </c>
      <c r="E295" s="6">
        <f t="shared" si="31"/>
        <v>8.7418753702322872E-3</v>
      </c>
      <c r="F295" s="6">
        <f t="shared" si="32"/>
        <v>0.25</v>
      </c>
      <c r="G295" s="7">
        <v>1000</v>
      </c>
    </row>
    <row r="296" spans="1:7">
      <c r="A296" s="7">
        <f t="shared" si="27"/>
        <v>291</v>
      </c>
      <c r="B296" s="6">
        <f t="shared" si="28"/>
        <v>682.50720568182669</v>
      </c>
      <c r="C296" s="6">
        <f t="shared" si="29"/>
        <v>0.64389809838506951</v>
      </c>
      <c r="D296" s="6">
        <f t="shared" si="30"/>
        <v>316.84889621978778</v>
      </c>
      <c r="E296" s="6">
        <f t="shared" si="31"/>
        <v>8.499454898682918E-3</v>
      </c>
      <c r="F296" s="6">
        <f t="shared" si="32"/>
        <v>0.25</v>
      </c>
      <c r="G296" s="7">
        <v>1000</v>
      </c>
    </row>
    <row r="297" spans="1:7">
      <c r="A297" s="7">
        <f t="shared" si="27"/>
        <v>292</v>
      </c>
      <c r="B297" s="6">
        <f t="shared" si="28"/>
        <v>682.42591123840521</v>
      </c>
      <c r="C297" s="6">
        <f t="shared" si="29"/>
        <v>0.62603223465525337</v>
      </c>
      <c r="D297" s="6">
        <f t="shared" si="30"/>
        <v>316.94805652693907</v>
      </c>
      <c r="E297" s="6">
        <f t="shared" si="31"/>
        <v>8.263625497449344E-3</v>
      </c>
      <c r="F297" s="6">
        <f t="shared" si="32"/>
        <v>0.25</v>
      </c>
      <c r="G297" s="7">
        <v>1000</v>
      </c>
    </row>
    <row r="298" spans="1:7">
      <c r="A298" s="7">
        <f t="shared" ref="A298:A361" si="33">A297+1</f>
        <v>293</v>
      </c>
      <c r="B298" s="6">
        <f t="shared" ref="B298:B361" si="34">B297-((B297/J$5)*(J$8*C297))</f>
        <v>682.34688183876233</v>
      </c>
      <c r="C298" s="6">
        <f t="shared" ref="C298:C361" si="35">C297+(B297/J$5)*(J$8*C297)-(C297*J$9)</f>
        <v>0.60865267016120428</v>
      </c>
      <c r="D298" s="6">
        <f t="shared" ref="D298:D361" si="36">D297+(C297*J$9)</f>
        <v>317.04446549107598</v>
      </c>
      <c r="E298" s="6">
        <f t="shared" si="31"/>
        <v>8.0342152461278966E-3</v>
      </c>
      <c r="F298" s="6">
        <f t="shared" si="32"/>
        <v>0.25</v>
      </c>
      <c r="G298" s="7">
        <v>1000</v>
      </c>
    </row>
    <row r="299" spans="1:7">
      <c r="A299" s="7">
        <f t="shared" si="33"/>
        <v>294</v>
      </c>
      <c r="B299" s="6">
        <f t="shared" si="34"/>
        <v>682.27005530813472</v>
      </c>
      <c r="C299" s="6">
        <f t="shared" si="35"/>
        <v>0.59174668958404197</v>
      </c>
      <c r="D299" s="6">
        <f t="shared" si="36"/>
        <v>317.13819800228083</v>
      </c>
      <c r="E299" s="6">
        <f t="shared" si="31"/>
        <v>7.8110563025093538E-3</v>
      </c>
      <c r="F299" s="6">
        <f t="shared" si="32"/>
        <v>0.25</v>
      </c>
      <c r="G299" s="7">
        <v>1000</v>
      </c>
    </row>
    <row r="300" spans="1:7">
      <c r="A300" s="7">
        <f t="shared" si="33"/>
        <v>295</v>
      </c>
      <c r="B300" s="6">
        <f t="shared" si="34"/>
        <v>682.19537112653575</v>
      </c>
      <c r="C300" s="6">
        <f t="shared" si="35"/>
        <v>0.57530188098709067</v>
      </c>
      <c r="D300" s="6">
        <f t="shared" si="36"/>
        <v>317.22932699247679</v>
      </c>
      <c r="E300" s="6">
        <f t="shared" si="31"/>
        <v>7.5939848290295965E-3</v>
      </c>
      <c r="F300" s="6">
        <f t="shared" si="32"/>
        <v>0.25</v>
      </c>
      <c r="G300" s="7">
        <v>1000</v>
      </c>
    </row>
    <row r="301" spans="1:7">
      <c r="A301" s="7">
        <f t="shared" si="33"/>
        <v>296</v>
      </c>
      <c r="B301" s="6">
        <f t="shared" si="34"/>
        <v>682.12277038761408</v>
      </c>
      <c r="C301" s="6">
        <f t="shared" si="35"/>
        <v>0.55930613023676823</v>
      </c>
      <c r="D301" s="6">
        <f t="shared" si="36"/>
        <v>317.31792348214879</v>
      </c>
      <c r="E301" s="6">
        <f t="shared" si="31"/>
        <v>7.3828409191253408E-3</v>
      </c>
      <c r="F301" s="6">
        <f t="shared" si="32"/>
        <v>0.25</v>
      </c>
      <c r="G301" s="7">
        <v>1000</v>
      </c>
    </row>
    <row r="302" spans="1:7">
      <c r="A302" s="7">
        <f t="shared" si="33"/>
        <v>297</v>
      </c>
      <c r="B302" s="6">
        <f t="shared" si="34"/>
        <v>682.05219575836963</v>
      </c>
      <c r="C302" s="6">
        <f t="shared" si="35"/>
        <v>0.54374761542473771</v>
      </c>
      <c r="D302" s="6">
        <f t="shared" si="36"/>
        <v>317.40405662620526</v>
      </c>
      <c r="E302" s="6">
        <f t="shared" si="31"/>
        <v>7.1774685236065377E-3</v>
      </c>
      <c r="F302" s="6">
        <f t="shared" si="32"/>
        <v>0.25</v>
      </c>
      <c r="G302" s="7">
        <v>1000</v>
      </c>
    </row>
    <row r="303" spans="1:7">
      <c r="A303" s="7">
        <f t="shared" si="33"/>
        <v>298</v>
      </c>
      <c r="B303" s="6">
        <f t="shared" si="34"/>
        <v>681.98359143971982</v>
      </c>
      <c r="C303" s="6">
        <f t="shared" si="35"/>
        <v>0.52861480129915184</v>
      </c>
      <c r="D303" s="6">
        <f t="shared" si="36"/>
        <v>317.48779375898067</v>
      </c>
      <c r="E303" s="6">
        <f t="shared" si="31"/>
        <v>6.9777153771488042E-3</v>
      </c>
      <c r="F303" s="6">
        <f t="shared" si="32"/>
        <v>0.25</v>
      </c>
      <c r="G303" s="7">
        <v>1000</v>
      </c>
    </row>
    <row r="304" spans="1:7">
      <c r="A304" s="7">
        <f t="shared" si="33"/>
        <v>299</v>
      </c>
      <c r="B304" s="6">
        <f t="shared" si="34"/>
        <v>681.91690312790672</v>
      </c>
      <c r="C304" s="6">
        <f t="shared" si="35"/>
        <v>0.51389643371222493</v>
      </c>
      <c r="D304" s="6">
        <f t="shared" si="36"/>
        <v>317.56920043838073</v>
      </c>
      <c r="E304" s="6">
        <f t="shared" si="31"/>
        <v>6.7834329250013687E-3</v>
      </c>
      <c r="F304" s="6">
        <f t="shared" si="32"/>
        <v>0.25</v>
      </c>
      <c r="G304" s="7">
        <v>1000</v>
      </c>
    </row>
    <row r="305" spans="1:7">
      <c r="A305" s="7">
        <f t="shared" si="33"/>
        <v>300</v>
      </c>
      <c r="B305" s="6">
        <f t="shared" si="34"/>
        <v>681.8520779767365</v>
      </c>
      <c r="C305" s="6">
        <f t="shared" si="35"/>
        <v>0.49958153409081196</v>
      </c>
      <c r="D305" s="6">
        <f t="shared" si="36"/>
        <v>317.64834048917243</v>
      </c>
      <c r="E305" s="6">
        <f t="shared" si="31"/>
        <v>6.5944762499987181E-3</v>
      </c>
      <c r="F305" s="6">
        <f t="shared" si="32"/>
        <v>0.25</v>
      </c>
      <c r="G305" s="7">
        <v>1000</v>
      </c>
    </row>
    <row r="306" spans="1:7">
      <c r="A306" s="7">
        <f t="shared" si="33"/>
        <v>301</v>
      </c>
      <c r="B306" s="6">
        <f t="shared" si="34"/>
        <v>681.78906456064124</v>
      </c>
      <c r="C306" s="6">
        <f t="shared" si="35"/>
        <v>0.48565939393614033</v>
      </c>
      <c r="D306" s="6">
        <f t="shared" si="36"/>
        <v>317.72527604542239</v>
      </c>
      <c r="E306" s="6">
        <f t="shared" si="31"/>
        <v>6.4107039999570523E-3</v>
      </c>
      <c r="F306" s="6">
        <f t="shared" si="32"/>
        <v>0.25</v>
      </c>
      <c r="G306" s="7">
        <v>1000</v>
      </c>
    </row>
    <row r="307" spans="1:7">
      <c r="A307" s="7">
        <f t="shared" si="33"/>
        <v>302</v>
      </c>
      <c r="B307" s="6">
        <f t="shared" si="34"/>
        <v>681.72781283855284</v>
      </c>
      <c r="C307" s="6">
        <f t="shared" si="35"/>
        <v>0.47211956935834543</v>
      </c>
      <c r="D307" s="6">
        <f t="shared" si="36"/>
        <v>317.80006759208857</v>
      </c>
      <c r="E307" s="6">
        <f t="shared" si="31"/>
        <v>6.2319783155301593E-3</v>
      </c>
      <c r="F307" s="6">
        <f t="shared" si="32"/>
        <v>0.25</v>
      </c>
      <c r="G307" s="7">
        <v>1000</v>
      </c>
    </row>
    <row r="308" spans="1:7">
      <c r="A308" s="7">
        <f t="shared" si="33"/>
        <v>303</v>
      </c>
      <c r="B308" s="6">
        <f t="shared" si="34"/>
        <v>681.66827411857901</v>
      </c>
      <c r="C308" s="6">
        <f t="shared" si="35"/>
        <v>0.45895187565098533</v>
      </c>
      <c r="D308" s="6">
        <f t="shared" si="36"/>
        <v>317.87277400576977</v>
      </c>
      <c r="E308" s="6">
        <f t="shared" si="31"/>
        <v>6.0581647585930066E-3</v>
      </c>
      <c r="F308" s="6">
        <f t="shared" si="32"/>
        <v>0.25</v>
      </c>
      <c r="G308" s="7">
        <v>1000</v>
      </c>
    </row>
    <row r="309" spans="1:7">
      <c r="A309" s="7">
        <f t="shared" si="33"/>
        <v>304</v>
      </c>
      <c r="B309" s="6">
        <f t="shared" si="34"/>
        <v>681.61040102346942</v>
      </c>
      <c r="C309" s="6">
        <f t="shared" si="35"/>
        <v>0.4461463819102684</v>
      </c>
      <c r="D309" s="6">
        <f t="shared" si="36"/>
        <v>317.94345259462</v>
      </c>
      <c r="E309" s="6">
        <f t="shared" si="31"/>
        <v>5.8891322412155424E-3</v>
      </c>
      <c r="F309" s="6">
        <f t="shared" si="32"/>
        <v>0.25</v>
      </c>
      <c r="G309" s="7">
        <v>1000</v>
      </c>
    </row>
    <row r="310" spans="1:7">
      <c r="A310" s="7">
        <f t="shared" si="33"/>
        <v>305</v>
      </c>
      <c r="B310" s="6">
        <f t="shared" si="34"/>
        <v>681.55414745686221</v>
      </c>
      <c r="C310" s="6">
        <f t="shared" si="35"/>
        <v>0.43369340570330672</v>
      </c>
      <c r="D310" s="6">
        <f t="shared" si="36"/>
        <v>318.0121591374342</v>
      </c>
      <c r="E310" s="6">
        <f t="shared" si="31"/>
        <v>5.7247529552836487E-3</v>
      </c>
      <c r="F310" s="6">
        <f t="shared" si="32"/>
        <v>0.25</v>
      </c>
      <c r="G310" s="7">
        <v>1000</v>
      </c>
    </row>
    <row r="311" spans="1:7">
      <c r="A311" s="7">
        <f t="shared" si="33"/>
        <v>306</v>
      </c>
      <c r="B311" s="6">
        <f t="shared" si="34"/>
        <v>681.49946857029795</v>
      </c>
      <c r="C311" s="6">
        <f t="shared" si="35"/>
        <v>0.4215835077893148</v>
      </c>
      <c r="D311" s="6">
        <f t="shared" si="36"/>
        <v>318.07894792191252</v>
      </c>
      <c r="E311" s="6">
        <f t="shared" si="31"/>
        <v>5.5649023028189557E-3</v>
      </c>
      <c r="F311" s="6">
        <f t="shared" si="32"/>
        <v>0.25</v>
      </c>
      <c r="G311" s="7">
        <v>1000</v>
      </c>
    </row>
    <row r="312" spans="1:7">
      <c r="A312" s="7">
        <f t="shared" si="33"/>
        <v>307</v>
      </c>
      <c r="B312" s="6">
        <f t="shared" si="34"/>
        <v>681.44632073099035</v>
      </c>
      <c r="C312" s="6">
        <f t="shared" si="35"/>
        <v>0.40980748689730229</v>
      </c>
      <c r="D312" s="6">
        <f t="shared" si="36"/>
        <v>318.14387178211206</v>
      </c>
      <c r="E312" s="6">
        <f t="shared" si="31"/>
        <v>5.4094588270443902E-3</v>
      </c>
      <c r="F312" s="6">
        <f t="shared" si="32"/>
        <v>0.25</v>
      </c>
      <c r="G312" s="7">
        <v>1000</v>
      </c>
    </row>
    <row r="313" spans="1:7">
      <c r="A313" s="7">
        <f t="shared" si="33"/>
        <v>308</v>
      </c>
      <c r="B313" s="6">
        <f t="shared" si="34"/>
        <v>681.39466149034206</v>
      </c>
      <c r="C313" s="6">
        <f t="shared" si="35"/>
        <v>0.39835637456345857</v>
      </c>
      <c r="D313" s="6">
        <f t="shared" si="36"/>
        <v>318.20698213509422</v>
      </c>
      <c r="E313" s="6">
        <f t="shared" si="31"/>
        <v>5.2583041442376532E-3</v>
      </c>
      <c r="F313" s="6">
        <f t="shared" si="32"/>
        <v>0.25</v>
      </c>
      <c r="G313" s="7">
        <v>1000</v>
      </c>
    </row>
    <row r="314" spans="1:7">
      <c r="A314" s="7">
        <f t="shared" si="33"/>
        <v>309</v>
      </c>
      <c r="B314" s="6">
        <f t="shared" si="34"/>
        <v>681.34444955319168</v>
      </c>
      <c r="C314" s="6">
        <f t="shared" si="35"/>
        <v>0.38722143003110143</v>
      </c>
      <c r="D314" s="6">
        <f t="shared" si="36"/>
        <v>318.26832901677699</v>
      </c>
      <c r="E314" s="6">
        <f t="shared" si="31"/>
        <v>5.1113228764105385E-3</v>
      </c>
      <c r="F314" s="6">
        <f t="shared" si="32"/>
        <v>0.25</v>
      </c>
      <c r="G314" s="7">
        <v>1000</v>
      </c>
    </row>
    <row r="315" spans="1:7">
      <c r="A315" s="7">
        <f t="shared" si="33"/>
        <v>310</v>
      </c>
      <c r="B315" s="6">
        <f t="shared" si="34"/>
        <v>681.29564474778226</v>
      </c>
      <c r="C315" s="6">
        <f t="shared" si="35"/>
        <v>0.37639413521575332</v>
      </c>
      <c r="D315" s="6">
        <f t="shared" si="36"/>
        <v>318.32796111700179</v>
      </c>
      <c r="E315" s="6">
        <f t="shared" si="31"/>
        <v>4.9684025848479437E-3</v>
      </c>
      <c r="F315" s="6">
        <f t="shared" si="32"/>
        <v>0.25</v>
      </c>
      <c r="G315" s="7">
        <v>1000</v>
      </c>
    </row>
    <row r="316" spans="1:7">
      <c r="A316" s="7">
        <f t="shared" si="33"/>
        <v>311</v>
      </c>
      <c r="B316" s="6">
        <f t="shared" si="34"/>
        <v>681.24820799643715</v>
      </c>
      <c r="C316" s="6">
        <f t="shared" si="35"/>
        <v>0.36586618973761975</v>
      </c>
      <c r="D316" s="6">
        <f t="shared" si="36"/>
        <v>318.385925813825</v>
      </c>
      <c r="E316" s="6">
        <f t="shared" si="31"/>
        <v>4.8294337045365803E-3</v>
      </c>
      <c r="F316" s="6">
        <f t="shared" si="32"/>
        <v>0.25</v>
      </c>
      <c r="G316" s="7">
        <v>1000</v>
      </c>
    </row>
    <row r="317" spans="1:7">
      <c r="A317" s="7">
        <f t="shared" si="33"/>
        <v>312</v>
      </c>
      <c r="B317" s="6">
        <f t="shared" si="34"/>
        <v>681.20210128693168</v>
      </c>
      <c r="C317" s="6">
        <f t="shared" si="35"/>
        <v>0.35562950602347576</v>
      </c>
      <c r="D317" s="6">
        <f t="shared" si="36"/>
        <v>318.4422692070446</v>
      </c>
      <c r="E317" s="6">
        <f t="shared" si="31"/>
        <v>4.6943094795098804E-3</v>
      </c>
      <c r="F317" s="6">
        <f t="shared" si="32"/>
        <v>0.25</v>
      </c>
      <c r="G317" s="7">
        <v>1000</v>
      </c>
    </row>
    <row r="318" spans="1:7">
      <c r="A318" s="7">
        <f t="shared" si="33"/>
        <v>313</v>
      </c>
      <c r="B318" s="6">
        <f t="shared" si="34"/>
        <v>681.15728764454786</v>
      </c>
      <c r="C318" s="6">
        <f t="shared" si="35"/>
        <v>0.34567620447971042</v>
      </c>
      <c r="D318" s="6">
        <f t="shared" si="36"/>
        <v>318.49703615097224</v>
      </c>
      <c r="E318" s="6">
        <f t="shared" si="31"/>
        <v>4.5629258991321774E-3</v>
      </c>
      <c r="F318" s="6">
        <f t="shared" si="32"/>
        <v>0.25</v>
      </c>
      <c r="G318" s="7">
        <v>1000</v>
      </c>
    </row>
    <row r="319" spans="1:7">
      <c r="A319" s="7">
        <f t="shared" si="33"/>
        <v>314</v>
      </c>
      <c r="B319" s="6">
        <f t="shared" si="34"/>
        <v>681.11373110479963</v>
      </c>
      <c r="C319" s="6">
        <f t="shared" si="35"/>
        <v>0.33599860873804632</v>
      </c>
      <c r="D319" s="6">
        <f t="shared" si="36"/>
        <v>318.55027028646214</v>
      </c>
      <c r="E319" s="6">
        <f t="shared" si="31"/>
        <v>4.4351816353422118E-3</v>
      </c>
      <c r="F319" s="6">
        <f t="shared" si="32"/>
        <v>0.25</v>
      </c>
      <c r="G319" s="7">
        <v>1000</v>
      </c>
    </row>
    <row r="320" spans="1:7">
      <c r="A320" s="7">
        <f t="shared" si="33"/>
        <v>315</v>
      </c>
      <c r="B320" s="6">
        <f t="shared" si="34"/>
        <v>681.0713966868168</v>
      </c>
      <c r="C320" s="6">
        <f t="shared" si="35"/>
        <v>0.3265892409752259</v>
      </c>
      <c r="D320" s="6">
        <f t="shared" si="36"/>
        <v>318.60201407220779</v>
      </c>
      <c r="E320" s="6">
        <f t="shared" si="31"/>
        <v>4.3109779808729815E-3</v>
      </c>
      <c r="F320" s="6">
        <f t="shared" si="32"/>
        <v>0.25</v>
      </c>
      <c r="G320" s="7">
        <v>1000</v>
      </c>
    </row>
    <row r="321" spans="1:7">
      <c r="A321" s="7">
        <f t="shared" si="33"/>
        <v>316</v>
      </c>
      <c r="B321" s="6">
        <f t="shared" si="34"/>
        <v>681.03025036737404</v>
      </c>
      <c r="C321" s="6">
        <f t="shared" si="35"/>
        <v>0.3174408173077537</v>
      </c>
      <c r="D321" s="6">
        <f t="shared" si="36"/>
        <v>318.65230881531795</v>
      </c>
      <c r="E321" s="6">
        <f t="shared" si="31"/>
        <v>4.1902187884623491E-3</v>
      </c>
      <c r="F321" s="6">
        <f t="shared" si="32"/>
        <v>0.25</v>
      </c>
      <c r="G321" s="7">
        <v>1000</v>
      </c>
    </row>
    <row r="322" spans="1:7">
      <c r="A322" s="7">
        <f t="shared" si="33"/>
        <v>317</v>
      </c>
      <c r="B322" s="6">
        <f t="shared" si="34"/>
        <v>680.99025905555379</v>
      </c>
      <c r="C322" s="6">
        <f t="shared" si="35"/>
        <v>0.30854624326258812</v>
      </c>
      <c r="D322" s="6">
        <f t="shared" si="36"/>
        <v>318.70119470118334</v>
      </c>
      <c r="E322" s="6">
        <f t="shared" si="31"/>
        <v>4.0728104110661634E-3</v>
      </c>
      <c r="F322" s="6">
        <f t="shared" si="32"/>
        <v>0.25</v>
      </c>
      <c r="G322" s="7">
        <v>1000</v>
      </c>
    </row>
    <row r="323" spans="1:7">
      <c r="A323" s="7">
        <f t="shared" si="33"/>
        <v>318</v>
      </c>
      <c r="B323" s="6">
        <f t="shared" si="34"/>
        <v>680.95139056802941</v>
      </c>
      <c r="C323" s="6">
        <f t="shared" si="35"/>
        <v>0.29989860932449935</v>
      </c>
      <c r="D323" s="6">
        <f t="shared" si="36"/>
        <v>318.74871082264576</v>
      </c>
      <c r="E323" s="6">
        <f t="shared" si="31"/>
        <v>3.9586616430833917E-3</v>
      </c>
      <c r="F323" s="6">
        <f t="shared" si="32"/>
        <v>0.25</v>
      </c>
      <c r="G323" s="7">
        <v>1000</v>
      </c>
    </row>
    <row r="324" spans="1:7">
      <c r="A324" s="7">
        <f t="shared" si="33"/>
        <v>319</v>
      </c>
      <c r="B324" s="6">
        <f t="shared" si="34"/>
        <v>680.91361360495728</v>
      </c>
      <c r="C324" s="6">
        <f t="shared" si="35"/>
        <v>0.29149118656064193</v>
      </c>
      <c r="D324" s="6">
        <f t="shared" si="36"/>
        <v>318.79489520848176</v>
      </c>
      <c r="E324" s="6">
        <f t="shared" si="31"/>
        <v>3.8476836626004734E-3</v>
      </c>
      <c r="F324" s="6">
        <f t="shared" si="32"/>
        <v>0.25</v>
      </c>
      <c r="G324" s="7">
        <v>1000</v>
      </c>
    </row>
    <row r="325" spans="1:7">
      <c r="A325" s="7">
        <f t="shared" si="33"/>
        <v>320</v>
      </c>
      <c r="B325" s="6">
        <f t="shared" si="34"/>
        <v>680.87689772646479</v>
      </c>
      <c r="C325" s="6">
        <f t="shared" si="35"/>
        <v>0.28331742232273616</v>
      </c>
      <c r="D325" s="6">
        <f t="shared" si="36"/>
        <v>318.83978485121207</v>
      </c>
      <c r="E325" s="6">
        <f t="shared" si="31"/>
        <v>3.7397899746601172E-3</v>
      </c>
      <c r="F325" s="6">
        <f t="shared" si="32"/>
        <v>0.25</v>
      </c>
      <c r="G325" s="7">
        <v>1000</v>
      </c>
    </row>
    <row r="326" spans="1:7">
      <c r="A326" s="7">
        <f t="shared" si="33"/>
        <v>321</v>
      </c>
      <c r="B326" s="6">
        <f t="shared" si="34"/>
        <v>680.84121332972268</v>
      </c>
      <c r="C326" s="6">
        <f t="shared" si="35"/>
        <v>0.27537093602710849</v>
      </c>
      <c r="D326" s="6">
        <f t="shared" si="36"/>
        <v>318.88341573424975</v>
      </c>
      <c r="E326" s="6">
        <f t="shared" ref="E326:E370" si="37">C326*J$31</f>
        <v>3.6348963555578322E-3</v>
      </c>
      <c r="F326" s="6">
        <f t="shared" ref="F326:F370" si="38">J$32</f>
        <v>0.25</v>
      </c>
      <c r="G326" s="7">
        <v>1000</v>
      </c>
    </row>
    <row r="327" spans="1:7">
      <c r="A327" s="7">
        <f t="shared" si="33"/>
        <v>322</v>
      </c>
      <c r="B327" s="6">
        <f t="shared" si="34"/>
        <v>680.80653162658894</v>
      </c>
      <c r="C327" s="6">
        <f t="shared" si="35"/>
        <v>0.2676455150127085</v>
      </c>
      <c r="D327" s="6">
        <f t="shared" si="36"/>
        <v>318.92582285839791</v>
      </c>
      <c r="E327" s="6">
        <f t="shared" si="37"/>
        <v>3.5329207981677521E-3</v>
      </c>
      <c r="F327" s="6">
        <f t="shared" si="38"/>
        <v>0.25</v>
      </c>
      <c r="G327" s="7">
        <v>1000</v>
      </c>
    </row>
    <row r="328" spans="1:7">
      <c r="A328" s="7">
        <f t="shared" si="33"/>
        <v>323</v>
      </c>
      <c r="B328" s="6">
        <f t="shared" si="34"/>
        <v>680.77282462181256</v>
      </c>
      <c r="C328" s="6">
        <f t="shared" si="35"/>
        <v>0.26013511047709614</v>
      </c>
      <c r="D328" s="6">
        <f t="shared" si="36"/>
        <v>318.96704026770988</v>
      </c>
      <c r="E328" s="6">
        <f t="shared" si="37"/>
        <v>3.4337834582976691E-3</v>
      </c>
      <c r="F328" s="6">
        <f t="shared" si="38"/>
        <v>0.25</v>
      </c>
      <c r="G328" s="7">
        <v>1000</v>
      </c>
    </row>
    <row r="329" spans="1:7">
      <c r="A329" s="7">
        <f t="shared" si="33"/>
        <v>324</v>
      </c>
      <c r="B329" s="6">
        <f t="shared" si="34"/>
        <v>680.74006509178594</v>
      </c>
      <c r="C329" s="6">
        <f t="shared" si="35"/>
        <v>0.25283383349027944</v>
      </c>
      <c r="D329" s="6">
        <f t="shared" si="36"/>
        <v>319.00710107472332</v>
      </c>
      <c r="E329" s="6">
        <f t="shared" si="37"/>
        <v>3.3374066020716887E-3</v>
      </c>
      <c r="F329" s="6">
        <f t="shared" si="38"/>
        <v>0.25</v>
      </c>
      <c r="G329" s="7">
        <v>1000</v>
      </c>
    </row>
    <row r="330" spans="1:7">
      <c r="A330" s="7">
        <f t="shared" si="33"/>
        <v>325</v>
      </c>
      <c r="B330" s="6">
        <f t="shared" si="34"/>
        <v>680.70822656383257</v>
      </c>
      <c r="C330" s="6">
        <f t="shared" si="35"/>
        <v>0.24573595108617832</v>
      </c>
      <c r="D330" s="6">
        <f t="shared" si="36"/>
        <v>319.04603748508083</v>
      </c>
      <c r="E330" s="6">
        <f t="shared" si="37"/>
        <v>3.2437145543375537E-3</v>
      </c>
      <c r="F330" s="6">
        <f t="shared" si="38"/>
        <v>0.25</v>
      </c>
      <c r="G330" s="7">
        <v>1000</v>
      </c>
    </row>
    <row r="331" spans="1:7">
      <c r="A331" s="7">
        <f t="shared" si="33"/>
        <v>326</v>
      </c>
      <c r="B331" s="6">
        <f t="shared" si="34"/>
        <v>680.67728329602005</v>
      </c>
      <c r="C331" s="6">
        <f t="shared" si="35"/>
        <v>0.23883588243139309</v>
      </c>
      <c r="D331" s="6">
        <f t="shared" si="36"/>
        <v>319.08388082154812</v>
      </c>
      <c r="E331" s="6">
        <f t="shared" si="37"/>
        <v>3.1526336480943887E-3</v>
      </c>
      <c r="F331" s="6">
        <f t="shared" si="38"/>
        <v>0.25</v>
      </c>
      <c r="G331" s="7">
        <v>1000</v>
      </c>
    </row>
    <row r="332" spans="1:7">
      <c r="A332" s="7">
        <f t="shared" si="33"/>
        <v>327</v>
      </c>
      <c r="B332" s="6">
        <f t="shared" si="34"/>
        <v>680.64721025748611</v>
      </c>
      <c r="C332" s="6">
        <f t="shared" si="35"/>
        <v>0.23212819507086757</v>
      </c>
      <c r="D332" s="6">
        <f t="shared" si="36"/>
        <v>319.12066154744258</v>
      </c>
      <c r="E332" s="6">
        <f t="shared" si="37"/>
        <v>3.064092174935452E-3</v>
      </c>
      <c r="F332" s="6">
        <f t="shared" si="38"/>
        <v>0.25</v>
      </c>
      <c r="G332" s="7">
        <v>1000</v>
      </c>
    </row>
    <row r="333" spans="1:7">
      <c r="A333" s="7">
        <f t="shared" si="33"/>
        <v>328</v>
      </c>
      <c r="B333" s="6">
        <f t="shared" si="34"/>
        <v>680.61798310926611</v>
      </c>
      <c r="C333" s="6">
        <f t="shared" si="35"/>
        <v>0.22560760124995646</v>
      </c>
      <c r="D333" s="6">
        <f t="shared" si="36"/>
        <v>319.15640928948352</v>
      </c>
      <c r="E333" s="6">
        <f t="shared" si="37"/>
        <v>2.9780203364994252E-3</v>
      </c>
      <c r="F333" s="6">
        <f t="shared" si="38"/>
        <v>0.25</v>
      </c>
      <c r="G333" s="7">
        <v>1000</v>
      </c>
    </row>
    <row r="334" spans="1:7">
      <c r="A334" s="7">
        <f t="shared" si="33"/>
        <v>329</v>
      </c>
      <c r="B334" s="6">
        <f t="shared" si="34"/>
        <v>680.58957818561123</v>
      </c>
      <c r="C334" s="6">
        <f t="shared" si="35"/>
        <v>0.21926895431233068</v>
      </c>
      <c r="D334" s="6">
        <f t="shared" si="36"/>
        <v>319.19115286007599</v>
      </c>
      <c r="E334" s="6">
        <f t="shared" si="37"/>
        <v>2.8943501969227649E-3</v>
      </c>
      <c r="F334" s="6">
        <f t="shared" si="38"/>
        <v>0.25</v>
      </c>
      <c r="G334" s="7">
        <v>1000</v>
      </c>
    </row>
    <row r="335" spans="1:7">
      <c r="A335" s="7">
        <f t="shared" si="33"/>
        <v>330</v>
      </c>
      <c r="B335" s="6">
        <f t="shared" si="34"/>
        <v>680.56197247578632</v>
      </c>
      <c r="C335" s="6">
        <f t="shared" si="35"/>
        <v>0.21310724517308807</v>
      </c>
      <c r="D335" s="6">
        <f t="shared" si="36"/>
        <v>319.22492027904008</v>
      </c>
      <c r="E335" s="6">
        <f t="shared" si="37"/>
        <v>2.8130156362847626E-3</v>
      </c>
      <c r="F335" s="6">
        <f t="shared" si="38"/>
        <v>0.25</v>
      </c>
      <c r="G335" s="7">
        <v>1000</v>
      </c>
    </row>
    <row r="336" spans="1:7">
      <c r="A336" s="7">
        <f t="shared" si="33"/>
        <v>331</v>
      </c>
      <c r="B336" s="6">
        <f t="shared" si="34"/>
        <v>680.53514360633642</v>
      </c>
      <c r="C336" s="6">
        <f t="shared" si="35"/>
        <v>0.20711759886637507</v>
      </c>
      <c r="D336" s="6">
        <f t="shared" si="36"/>
        <v>319.25773879479675</v>
      </c>
      <c r="E336" s="6">
        <f t="shared" si="37"/>
        <v>2.7339523050361508E-3</v>
      </c>
      <c r="F336" s="6">
        <f t="shared" si="38"/>
        <v>0.25</v>
      </c>
      <c r="G336" s="7">
        <v>1000</v>
      </c>
    </row>
    <row r="337" spans="1:7">
      <c r="A337" s="7">
        <f t="shared" si="33"/>
        <v>332</v>
      </c>
      <c r="B337" s="6">
        <f t="shared" si="34"/>
        <v>680.50906982381059</v>
      </c>
      <c r="C337" s="6">
        <f t="shared" si="35"/>
        <v>0.20129527116676824</v>
      </c>
      <c r="D337" s="6">
        <f t="shared" si="36"/>
        <v>319.28963490502218</v>
      </c>
      <c r="E337" s="6">
        <f t="shared" si="37"/>
        <v>2.6570975794013409E-3</v>
      </c>
      <c r="F337" s="6">
        <f t="shared" si="38"/>
        <v>0.25</v>
      </c>
      <c r="G337" s="7">
        <v>1000</v>
      </c>
    </row>
    <row r="338" spans="1:7">
      <c r="A338" s="7">
        <f t="shared" si="33"/>
        <v>333</v>
      </c>
      <c r="B338" s="6">
        <f t="shared" si="34"/>
        <v>680.4837299779341</v>
      </c>
      <c r="C338" s="6">
        <f t="shared" si="35"/>
        <v>0.19563564528361552</v>
      </c>
      <c r="D338" s="6">
        <f t="shared" si="36"/>
        <v>319.32063437678187</v>
      </c>
      <c r="E338" s="6">
        <f t="shared" si="37"/>
        <v>2.582390517743725E-3</v>
      </c>
      <c r="F338" s="6">
        <f t="shared" si="38"/>
        <v>0.25</v>
      </c>
      <c r="G338" s="7">
        <v>1000</v>
      </c>
    </row>
    <row r="339" spans="1:7">
      <c r="A339" s="7">
        <f t="shared" si="33"/>
        <v>334</v>
      </c>
      <c r="B339" s="6">
        <f t="shared" si="34"/>
        <v>680.4591035052166</v>
      </c>
      <c r="C339" s="6">
        <f t="shared" si="35"/>
        <v>0.19013422862749085</v>
      </c>
      <c r="D339" s="6">
        <f t="shared" si="36"/>
        <v>319.35076226615553</v>
      </c>
      <c r="E339" s="6">
        <f t="shared" si="37"/>
        <v>2.5097718178828791E-3</v>
      </c>
      <c r="F339" s="6">
        <f t="shared" si="38"/>
        <v>0.25</v>
      </c>
      <c r="G339" s="7">
        <v>1000</v>
      </c>
    </row>
    <row r="340" spans="1:7">
      <c r="A340" s="7">
        <f t="shared" si="33"/>
        <v>335</v>
      </c>
      <c r="B340" s="6">
        <f t="shared" si="34"/>
        <v>680.43517041298753</v>
      </c>
      <c r="C340" s="6">
        <f t="shared" si="35"/>
        <v>0.18478664964787567</v>
      </c>
      <c r="D340" s="6">
        <f t="shared" si="36"/>
        <v>319.38004293736418</v>
      </c>
      <c r="E340" s="6">
        <f t="shared" si="37"/>
        <v>2.439183775351959E-3</v>
      </c>
      <c r="F340" s="6">
        <f t="shared" si="38"/>
        <v>0.25</v>
      </c>
      <c r="G340" s="7">
        <v>1000</v>
      </c>
    </row>
    <row r="341" spans="1:7">
      <c r="A341" s="7">
        <f t="shared" si="33"/>
        <v>336</v>
      </c>
      <c r="B341" s="6">
        <f t="shared" si="34"/>
        <v>680.41191126384854</v>
      </c>
      <c r="C341" s="6">
        <f t="shared" si="35"/>
        <v>0.17958865474114472</v>
      </c>
      <c r="D341" s="6">
        <f t="shared" si="36"/>
        <v>319.40850008140995</v>
      </c>
      <c r="E341" s="6">
        <f t="shared" si="37"/>
        <v>2.3705702425831101E-3</v>
      </c>
      <c r="F341" s="6">
        <f t="shared" si="38"/>
        <v>0.25</v>
      </c>
      <c r="G341" s="7">
        <v>1000</v>
      </c>
    </row>
    <row r="342" spans="1:7">
      <c r="A342" s="7">
        <f t="shared" si="33"/>
        <v>337</v>
      </c>
      <c r="B342" s="6">
        <f t="shared" si="34"/>
        <v>680.38930716053164</v>
      </c>
      <c r="C342" s="6">
        <f t="shared" si="35"/>
        <v>0.17453610522790183</v>
      </c>
      <c r="D342" s="6">
        <f t="shared" si="36"/>
        <v>319.43615673424011</v>
      </c>
      <c r="E342" s="6">
        <f t="shared" si="37"/>
        <v>2.3038765890083042E-3</v>
      </c>
      <c r="F342" s="6">
        <f t="shared" si="38"/>
        <v>0.25</v>
      </c>
      <c r="G342" s="7">
        <v>1000</v>
      </c>
    </row>
    <row r="343" spans="1:7">
      <c r="A343" s="7">
        <f t="shared" si="33"/>
        <v>338</v>
      </c>
      <c r="B343" s="6">
        <f t="shared" si="34"/>
        <v>680.36733973115577</v>
      </c>
      <c r="C343" s="6">
        <f t="shared" si="35"/>
        <v>0.16962497439868304</v>
      </c>
      <c r="D343" s="6">
        <f t="shared" si="36"/>
        <v>319.46303529444521</v>
      </c>
      <c r="E343" s="6">
        <f t="shared" si="37"/>
        <v>2.239049662062616E-3</v>
      </c>
      <c r="F343" s="6">
        <f t="shared" si="38"/>
        <v>0.25</v>
      </c>
      <c r="G343" s="7">
        <v>1000</v>
      </c>
    </row>
    <row r="344" spans="1:7">
      <c r="A344" s="7">
        <f t="shared" si="33"/>
        <v>339</v>
      </c>
      <c r="B344" s="6">
        <f t="shared" si="34"/>
        <v>680.34599111487</v>
      </c>
      <c r="C344" s="6">
        <f t="shared" si="35"/>
        <v>0.16485134462702039</v>
      </c>
      <c r="D344" s="6">
        <f t="shared" si="36"/>
        <v>319.48915754050262</v>
      </c>
      <c r="E344" s="6">
        <f t="shared" si="37"/>
        <v>2.1760377490766692E-3</v>
      </c>
      <c r="F344" s="6">
        <f t="shared" si="38"/>
        <v>0.25</v>
      </c>
      <c r="G344" s="7">
        <v>1000</v>
      </c>
    </row>
    <row r="345" spans="1:7">
      <c r="A345" s="7">
        <f t="shared" si="33"/>
        <v>340</v>
      </c>
      <c r="B345" s="6">
        <f t="shared" si="34"/>
        <v>680.32524394787561</v>
      </c>
      <c r="C345" s="6">
        <f t="shared" si="35"/>
        <v>0.16021140454883875</v>
      </c>
      <c r="D345" s="6">
        <f t="shared" si="36"/>
        <v>319.51454464757518</v>
      </c>
      <c r="E345" s="6">
        <f t="shared" si="37"/>
        <v>2.1147905400446714E-3</v>
      </c>
      <c r="F345" s="6">
        <f t="shared" si="38"/>
        <v>0.25</v>
      </c>
      <c r="G345" s="7">
        <v>1000</v>
      </c>
    </row>
    <row r="346" spans="1:7">
      <c r="A346" s="7">
        <f t="shared" si="33"/>
        <v>341</v>
      </c>
      <c r="B346" s="6">
        <f t="shared" si="34"/>
        <v>680.30508134981676</v>
      </c>
      <c r="C346" s="6">
        <f t="shared" si="35"/>
        <v>0.15570144630714011</v>
      </c>
      <c r="D346" s="6">
        <f t="shared" si="36"/>
        <v>319.53921720387569</v>
      </c>
      <c r="E346" s="6">
        <f t="shared" si="37"/>
        <v>2.0552590912542496E-3</v>
      </c>
      <c r="F346" s="6">
        <f t="shared" si="38"/>
        <v>0.25</v>
      </c>
      <c r="G346" s="7">
        <v>1000</v>
      </c>
    </row>
    <row r="347" spans="1:7">
      <c r="A347" s="7">
        <f t="shared" si="33"/>
        <v>342</v>
      </c>
      <c r="B347" s="6">
        <f t="shared" si="34"/>
        <v>680.28548691053163</v>
      </c>
      <c r="C347" s="6">
        <f t="shared" si="35"/>
        <v>0.15131786286091503</v>
      </c>
      <c r="D347" s="6">
        <f t="shared" si="36"/>
        <v>319.56319522660698</v>
      </c>
      <c r="E347" s="6">
        <f t="shared" si="37"/>
        <v>1.9973957897640783E-3</v>
      </c>
      <c r="F347" s="6">
        <f t="shared" si="38"/>
        <v>0.25</v>
      </c>
      <c r="G347" s="7">
        <v>1000</v>
      </c>
    </row>
    <row r="348" spans="1:7">
      <c r="A348" s="7">
        <f t="shared" si="33"/>
        <v>343</v>
      </c>
      <c r="B348" s="6">
        <f t="shared" si="34"/>
        <v>680.26644467715471</v>
      </c>
      <c r="C348" s="6">
        <f t="shared" si="35"/>
        <v>0.14705714535720882</v>
      </c>
      <c r="D348" s="6">
        <f t="shared" si="36"/>
        <v>319.58649817748756</v>
      </c>
      <c r="E348" s="6">
        <f t="shared" si="37"/>
        <v>1.9411543187151563E-3</v>
      </c>
      <c r="F348" s="6">
        <f t="shared" si="38"/>
        <v>0.25</v>
      </c>
      <c r="G348" s="7">
        <v>1000</v>
      </c>
    </row>
    <row r="349" spans="1:7">
      <c r="A349" s="7">
        <f t="shared" si="33"/>
        <v>344</v>
      </c>
      <c r="B349" s="6">
        <f t="shared" si="34"/>
        <v>680.24793914156169</v>
      </c>
      <c r="C349" s="6">
        <f t="shared" si="35"/>
        <v>0.14291588056526061</v>
      </c>
      <c r="D349" s="6">
        <f t="shared" si="36"/>
        <v>319.60914497787257</v>
      </c>
      <c r="E349" s="6">
        <f t="shared" si="37"/>
        <v>1.8864896234614401E-3</v>
      </c>
      <c r="F349" s="6">
        <f t="shared" si="38"/>
        <v>0.25</v>
      </c>
      <c r="G349" s="7">
        <v>1000</v>
      </c>
    </row>
    <row r="350" spans="1:7">
      <c r="A350" s="7">
        <f t="shared" si="33"/>
        <v>345</v>
      </c>
      <c r="B350" s="6">
        <f t="shared" si="34"/>
        <v>680.22995522814824</v>
      </c>
      <c r="C350" s="6">
        <f t="shared" si="35"/>
        <v>0.13889074837162607</v>
      </c>
      <c r="D350" s="6">
        <f t="shared" si="36"/>
        <v>319.63115402347961</v>
      </c>
      <c r="E350" s="6">
        <f t="shared" si="37"/>
        <v>1.8333578785054642E-3</v>
      </c>
      <c r="F350" s="6">
        <f t="shared" si="38"/>
        <v>0.25</v>
      </c>
      <c r="G350" s="7">
        <v>1000</v>
      </c>
    </row>
    <row r="351" spans="1:7">
      <c r="A351" s="7">
        <f t="shared" si="33"/>
        <v>346</v>
      </c>
      <c r="B351" s="6">
        <f t="shared" si="34"/>
        <v>680.21247828193543</v>
      </c>
      <c r="C351" s="6">
        <f t="shared" si="35"/>
        <v>0.13497851933518967</v>
      </c>
      <c r="D351" s="6">
        <f t="shared" si="36"/>
        <v>319.65254319872884</v>
      </c>
      <c r="E351" s="6">
        <f t="shared" si="37"/>
        <v>1.7817164552245037E-3</v>
      </c>
      <c r="F351" s="6">
        <f t="shared" si="38"/>
        <v>0.25</v>
      </c>
      <c r="G351" s="7">
        <v>1000</v>
      </c>
    </row>
    <row r="352" spans="1:7">
      <c r="A352" s="7">
        <f t="shared" si="33"/>
        <v>347</v>
      </c>
      <c r="B352" s="6">
        <f t="shared" si="34"/>
        <v>680.19549405699206</v>
      </c>
      <c r="C352" s="6">
        <f t="shared" si="35"/>
        <v>0.13117605230096938</v>
      </c>
      <c r="D352" s="6">
        <f t="shared" si="36"/>
        <v>319.67332989070644</v>
      </c>
      <c r="E352" s="6">
        <f t="shared" si="37"/>
        <v>1.7315238903727957E-3</v>
      </c>
      <c r="F352" s="6">
        <f t="shared" si="38"/>
        <v>0.25</v>
      </c>
      <c r="G352" s="7">
        <v>1000</v>
      </c>
    </row>
    <row r="353" spans="1:7">
      <c r="A353" s="7">
        <f t="shared" si="33"/>
        <v>348</v>
      </c>
      <c r="B353" s="6">
        <f t="shared" si="34"/>
        <v>680.17898870516706</v>
      </c>
      <c r="C353" s="6">
        <f t="shared" si="35"/>
        <v>0.1274802920716156</v>
      </c>
      <c r="D353" s="6">
        <f t="shared" si="36"/>
        <v>319.69353100276078</v>
      </c>
      <c r="E353" s="6">
        <f t="shared" si="37"/>
        <v>1.682739855345326E-3</v>
      </c>
      <c r="F353" s="6">
        <f t="shared" si="38"/>
        <v>0.25</v>
      </c>
      <c r="G353" s="7">
        <v>1000</v>
      </c>
    </row>
    <row r="354" spans="1:7">
      <c r="A354" s="7">
        <f t="shared" si="33"/>
        <v>349</v>
      </c>
      <c r="B354" s="6">
        <f t="shared" si="34"/>
        <v>680.16294876512416</v>
      </c>
      <c r="C354" s="6">
        <f t="shared" si="35"/>
        <v>0.12388826713550699</v>
      </c>
      <c r="D354" s="6">
        <f t="shared" si="36"/>
        <v>319.71316296773983</v>
      </c>
      <c r="E354" s="6">
        <f t="shared" si="37"/>
        <v>1.6353251261886923E-3</v>
      </c>
      <c r="F354" s="6">
        <f t="shared" si="38"/>
        <v>0.25</v>
      </c>
      <c r="G354" s="7">
        <v>1000</v>
      </c>
    </row>
    <row r="355" spans="1:7">
      <c r="A355" s="7">
        <f t="shared" si="33"/>
        <v>350</v>
      </c>
      <c r="B355" s="6">
        <f t="shared" si="34"/>
        <v>680.14736115167045</v>
      </c>
      <c r="C355" s="6">
        <f t="shared" si="35"/>
        <v>0.12039708745034743</v>
      </c>
      <c r="D355" s="6">
        <f t="shared" si="36"/>
        <v>319.73224176087871</v>
      </c>
      <c r="E355" s="6">
        <f t="shared" si="37"/>
        <v>1.589241554344586E-3</v>
      </c>
      <c r="F355" s="6">
        <f t="shared" si="38"/>
        <v>0.25</v>
      </c>
      <c r="G355" s="7">
        <v>1000</v>
      </c>
    </row>
    <row r="356" spans="1:7">
      <c r="A356" s="7">
        <f t="shared" si="33"/>
        <v>351</v>
      </c>
      <c r="B356" s="6">
        <f t="shared" si="34"/>
        <v>680.13221314537225</v>
      </c>
      <c r="C356" s="6">
        <f t="shared" si="35"/>
        <v>0.11700394228117281</v>
      </c>
      <c r="D356" s="6">
        <f t="shared" si="36"/>
        <v>319.75078291234604</v>
      </c>
      <c r="E356" s="6">
        <f t="shared" si="37"/>
        <v>1.544452038111481E-3</v>
      </c>
      <c r="F356" s="6">
        <f t="shared" si="38"/>
        <v>0.25</v>
      </c>
      <c r="G356" s="7">
        <v>1000</v>
      </c>
    </row>
    <row r="357" spans="1:7">
      <c r="A357" s="7">
        <f t="shared" si="33"/>
        <v>352</v>
      </c>
      <c r="B357" s="6">
        <f t="shared" si="34"/>
        <v>680.11749238245045</v>
      </c>
      <c r="C357" s="6">
        <f t="shared" si="35"/>
        <v>0.11370609809168099</v>
      </c>
      <c r="D357" s="6">
        <f t="shared" si="36"/>
        <v>319.76880151945733</v>
      </c>
      <c r="E357" s="6">
        <f t="shared" si="37"/>
        <v>1.5009204948101891E-3</v>
      </c>
      <c r="F357" s="6">
        <f t="shared" si="38"/>
        <v>0.25</v>
      </c>
      <c r="G357" s="7">
        <v>1000</v>
      </c>
    </row>
    <row r="358" spans="1:7">
      <c r="A358" s="7">
        <f t="shared" si="33"/>
        <v>353</v>
      </c>
      <c r="B358" s="6">
        <f t="shared" si="34"/>
        <v>680.10318684494825</v>
      </c>
      <c r="C358" s="6">
        <f t="shared" si="35"/>
        <v>0.1105008964878046</v>
      </c>
      <c r="D358" s="6">
        <f t="shared" si="36"/>
        <v>319.78631225856344</v>
      </c>
      <c r="E358" s="6">
        <f t="shared" si="37"/>
        <v>1.4586118336390207E-3</v>
      </c>
      <c r="F358" s="6">
        <f t="shared" si="38"/>
        <v>0.25</v>
      </c>
      <c r="G358" s="7">
        <v>1000</v>
      </c>
    </row>
    <row r="359" spans="1:7">
      <c r="A359" s="7">
        <f t="shared" si="33"/>
        <v>354</v>
      </c>
      <c r="B359" s="6">
        <f t="shared" si="34"/>
        <v>680.08928485116451</v>
      </c>
      <c r="C359" s="6">
        <f t="shared" si="35"/>
        <v>0.10738575221245358</v>
      </c>
      <c r="D359" s="6">
        <f t="shared" si="36"/>
        <v>319.80332939662259</v>
      </c>
      <c r="E359" s="6">
        <f t="shared" si="37"/>
        <v>1.4174919292043874E-3</v>
      </c>
      <c r="F359" s="6">
        <f t="shared" si="38"/>
        <v>0.25</v>
      </c>
      <c r="G359" s="7">
        <v>1000</v>
      </c>
    </row>
    <row r="360" spans="1:7">
      <c r="A360" s="7">
        <f t="shared" si="33"/>
        <v>355</v>
      </c>
      <c r="B360" s="6">
        <f t="shared" si="34"/>
        <v>680.07577504634583</v>
      </c>
      <c r="C360" s="6">
        <f t="shared" si="35"/>
        <v>0.1043581511903631</v>
      </c>
      <c r="D360" s="6">
        <f t="shared" si="36"/>
        <v>319.81986680246331</v>
      </c>
      <c r="E360" s="6">
        <f t="shared" si="37"/>
        <v>1.3775275957127928E-3</v>
      </c>
      <c r="F360" s="6">
        <f t="shared" si="38"/>
        <v>0.25</v>
      </c>
      <c r="G360" s="7">
        <v>1000</v>
      </c>
    </row>
    <row r="361" spans="1:7">
      <c r="A361" s="7">
        <f t="shared" si="33"/>
        <v>356</v>
      </c>
      <c r="B361" s="6">
        <f t="shared" si="34"/>
        <v>680.06264639363087</v>
      </c>
      <c r="C361" s="6">
        <f t="shared" si="35"/>
        <v>0.10141564862199162</v>
      </c>
      <c r="D361" s="6">
        <f t="shared" si="36"/>
        <v>319.83593795774664</v>
      </c>
      <c r="E361" s="6">
        <f t="shared" si="37"/>
        <v>1.3386865618102894E-3</v>
      </c>
      <c r="F361" s="6">
        <f t="shared" si="38"/>
        <v>0.25</v>
      </c>
      <c r="G361" s="7">
        <v>1000</v>
      </c>
    </row>
    <row r="362" spans="1:7">
      <c r="A362" s="7">
        <f t="shared" ref="A362:A365" si="39">A361+1</f>
        <v>357</v>
      </c>
      <c r="B362" s="6">
        <f t="shared" ref="B362:B365" si="40">B361-((B361/J$5)*(J$8*C361))</f>
        <v>680.04988816523962</v>
      </c>
      <c r="C362" s="6">
        <f t="shared" ref="C362:C365" si="41">C361+(B361/J$5)*(J$8*C361)-(C361*J$9)</f>
        <v>9.8555867125424287E-2</v>
      </c>
      <c r="D362" s="6">
        <f t="shared" ref="D362:D365" si="42">D361+(C361*J$9)</f>
        <v>319.8515559676344</v>
      </c>
      <c r="E362" s="6">
        <f t="shared" si="37"/>
        <v>1.3009374460556005E-3</v>
      </c>
      <c r="F362" s="6">
        <f t="shared" si="38"/>
        <v>0.25</v>
      </c>
      <c r="G362" s="7">
        <v>1000</v>
      </c>
    </row>
    <row r="363" spans="1:7">
      <c r="A363" s="7">
        <f t="shared" si="39"/>
        <v>358</v>
      </c>
      <c r="B363" s="6">
        <f t="shared" si="40"/>
        <v>680.03748993390252</v>
      </c>
      <c r="C363" s="6">
        <f t="shared" si="41"/>
        <v>9.5776494925247257E-2</v>
      </c>
      <c r="D363" s="6">
        <f t="shared" si="42"/>
        <v>319.86673357117172</v>
      </c>
      <c r="E363" s="6">
        <f t="shared" si="37"/>
        <v>1.2642497330132639E-3</v>
      </c>
      <c r="F363" s="6">
        <f t="shared" si="38"/>
        <v>0.25</v>
      </c>
      <c r="G363" s="7">
        <v>1000</v>
      </c>
    </row>
    <row r="364" spans="1:7">
      <c r="A364" s="7">
        <f t="shared" si="39"/>
        <v>359</v>
      </c>
      <c r="B364" s="6">
        <f t="shared" si="40"/>
        <v>680.02544156452188</v>
      </c>
      <c r="C364" s="6">
        <f t="shared" si="41"/>
        <v>9.3075284087371049E-2</v>
      </c>
      <c r="D364" s="6">
        <f t="shared" si="42"/>
        <v>319.88148315139023</v>
      </c>
      <c r="E364" s="6">
        <f t="shared" si="37"/>
        <v>1.2285937499532979E-3</v>
      </c>
      <c r="F364" s="6">
        <f t="shared" si="38"/>
        <v>0.25</v>
      </c>
      <c r="G364" s="7">
        <v>1000</v>
      </c>
    </row>
    <row r="365" spans="1:7">
      <c r="A365" s="7">
        <f t="shared" si="39"/>
        <v>360</v>
      </c>
      <c r="B365" s="6">
        <f t="shared" si="40"/>
        <v>680.01373320606103</v>
      </c>
      <c r="C365" s="6">
        <f t="shared" si="41"/>
        <v>9.0450048798792426E-2</v>
      </c>
      <c r="D365" s="6">
        <f t="shared" si="42"/>
        <v>319.89581674513965</v>
      </c>
      <c r="E365" s="6">
        <f t="shared" si="37"/>
        <v>1.19394064414406E-3</v>
      </c>
      <c r="F365" s="6">
        <f t="shared" si="38"/>
        <v>0.25</v>
      </c>
      <c r="G365" s="7">
        <v>1000</v>
      </c>
    </row>
    <row r="366" spans="1:7">
      <c r="A366" s="7">
        <f t="shared" ref="A366:A370" si="43">A365+1</f>
        <v>361</v>
      </c>
      <c r="B366" s="6">
        <f t="shared" ref="B366:B370" si="44">B365-((B365/J$5)*(J$8*C365))</f>
        <v>680.00235528365351</v>
      </c>
      <c r="C366" s="6">
        <f t="shared" ref="C366:C370" si="45">C365+(B365/J$5)*(J$8*C365)-(C365*J$9)</f>
        <v>8.7898663691297826E-2</v>
      </c>
      <c r="D366" s="6">
        <f t="shared" ref="D366:D370" si="46">D365+(C365*J$9)</f>
        <v>319.90974605265467</v>
      </c>
      <c r="E366" s="6">
        <f t="shared" si="37"/>
        <v>1.1602623607251312E-3</v>
      </c>
      <c r="F366" s="6">
        <f t="shared" si="38"/>
        <v>0.25</v>
      </c>
      <c r="G366" s="7">
        <v>1001</v>
      </c>
    </row>
    <row r="367" spans="1:7">
      <c r="A367" s="7">
        <f t="shared" si="43"/>
        <v>362</v>
      </c>
      <c r="B367" s="6">
        <f t="shared" si="44"/>
        <v>679.99129849092822</v>
      </c>
      <c r="C367" s="6">
        <f t="shared" si="45"/>
        <v>8.5419062208124105E-2</v>
      </c>
      <c r="D367" s="6">
        <f t="shared" si="46"/>
        <v>319.92328244686314</v>
      </c>
      <c r="E367" s="6">
        <f t="shared" si="37"/>
        <v>1.1275316211472382E-3</v>
      </c>
      <c r="F367" s="6">
        <f t="shared" si="38"/>
        <v>0.25</v>
      </c>
      <c r="G367" s="7">
        <v>1002</v>
      </c>
    </row>
    <row r="368" spans="1:7">
      <c r="A368" s="7">
        <f t="shared" si="43"/>
        <v>363</v>
      </c>
      <c r="B368" s="6">
        <f t="shared" si="44"/>
        <v>679.98055378254367</v>
      </c>
      <c r="C368" s="6">
        <f t="shared" si="45"/>
        <v>8.3009235012606417E-2</v>
      </c>
      <c r="D368" s="6">
        <f t="shared" si="46"/>
        <v>319.93643698244318</v>
      </c>
      <c r="E368" s="6">
        <f t="shared" si="37"/>
        <v>1.0957219021664048E-3</v>
      </c>
      <c r="F368" s="6">
        <f t="shared" si="38"/>
        <v>0.25</v>
      </c>
      <c r="G368" s="7">
        <v>1003</v>
      </c>
    </row>
    <row r="369" spans="1:7">
      <c r="A369" s="7">
        <f t="shared" si="43"/>
        <v>364</v>
      </c>
      <c r="B369" s="6">
        <f t="shared" si="44"/>
        <v>679.97011236692651</v>
      </c>
      <c r="C369" s="6">
        <f t="shared" si="45"/>
        <v>8.0667228437857064E-2</v>
      </c>
      <c r="D369" s="6">
        <f t="shared" si="46"/>
        <v>319.94922040463513</v>
      </c>
      <c r="E369" s="6">
        <f t="shared" si="37"/>
        <v>1.0648074153797131E-3</v>
      </c>
      <c r="F369" s="6">
        <f t="shared" si="38"/>
        <v>0.25</v>
      </c>
      <c r="G369" s="7">
        <v>1004</v>
      </c>
    </row>
    <row r="370" spans="1:7">
      <c r="A370" s="7">
        <f t="shared" si="43"/>
        <v>365</v>
      </c>
      <c r="B370" s="6">
        <f t="shared" si="44"/>
        <v>679.9599656992084</v>
      </c>
      <c r="C370" s="6">
        <f t="shared" si="45"/>
        <v>7.8391142976533504E-2</v>
      </c>
      <c r="D370" s="6">
        <f t="shared" si="46"/>
        <v>319.96164315781454</v>
      </c>
      <c r="E370" s="6">
        <f t="shared" si="37"/>
        <v>1.0347630872902423E-3</v>
      </c>
      <c r="F370" s="6">
        <f t="shared" si="38"/>
        <v>0.25</v>
      </c>
      <c r="G370" s="7">
        <v>1005</v>
      </c>
    </row>
  </sheetData>
  <mergeCells count="1">
    <mergeCell ref="A1:K1"/>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E5E7-A437-CD44-94A7-C628633D422E}">
  <dimension ref="B1:H11"/>
  <sheetViews>
    <sheetView showGridLines="0" zoomScale="75" zoomScaleNormal="75" workbookViewId="0">
      <selection activeCell="J44" sqref="J44"/>
    </sheetView>
  </sheetViews>
  <sheetFormatPr baseColWidth="10" defaultRowHeight="16"/>
  <cols>
    <col min="1" max="1" width="8.1640625" customWidth="1"/>
    <col min="2" max="2" width="52" customWidth="1"/>
    <col min="3" max="3" width="12.6640625" customWidth="1"/>
    <col min="4" max="4" width="52" customWidth="1"/>
    <col min="5" max="5" width="12.6640625" customWidth="1"/>
    <col min="6" max="6" width="52" customWidth="1"/>
    <col min="7" max="7" width="12.6640625" customWidth="1"/>
    <col min="8" max="8" width="52" customWidth="1"/>
    <col min="10" max="10" width="52" customWidth="1"/>
  </cols>
  <sheetData>
    <row r="1" spans="2:8" s="72" customFormat="1" ht="90" customHeight="1" thickBot="1">
      <c r="B1" s="74" t="s">
        <v>174</v>
      </c>
      <c r="C1" s="74"/>
      <c r="D1" s="74"/>
      <c r="E1" s="74"/>
      <c r="F1" s="74"/>
      <c r="H1" s="66" t="s">
        <v>168</v>
      </c>
    </row>
    <row r="2" spans="2:8" ht="50" customHeight="1">
      <c r="B2" s="75" t="s">
        <v>165</v>
      </c>
      <c r="D2" s="75" t="s">
        <v>165</v>
      </c>
      <c r="F2" s="75" t="s">
        <v>165</v>
      </c>
      <c r="H2" s="63"/>
    </row>
    <row r="3" spans="2:8" ht="50" customHeight="1" thickBot="1">
      <c r="B3" s="76"/>
      <c r="D3" s="76"/>
      <c r="F3" s="76"/>
      <c r="H3" s="64"/>
    </row>
    <row r="4" spans="2:8" ht="50" customHeight="1">
      <c r="B4" s="62"/>
      <c r="D4" s="62"/>
      <c r="F4" s="62"/>
      <c r="H4" s="64"/>
    </row>
    <row r="5" spans="2:8" ht="50" customHeight="1">
      <c r="B5" s="62" t="s">
        <v>22</v>
      </c>
      <c r="D5" s="62" t="s">
        <v>22</v>
      </c>
      <c r="F5" s="62" t="s">
        <v>22</v>
      </c>
      <c r="H5" s="64"/>
    </row>
    <row r="6" spans="2:8" ht="50" customHeight="1">
      <c r="B6" s="62" t="s">
        <v>166</v>
      </c>
      <c r="D6" s="62" t="s">
        <v>166</v>
      </c>
      <c r="F6" s="62" t="s">
        <v>166</v>
      </c>
      <c r="H6" s="64" t="s">
        <v>167</v>
      </c>
    </row>
    <row r="7" spans="2:8" ht="50" customHeight="1">
      <c r="B7" s="62" t="s">
        <v>24</v>
      </c>
      <c r="D7" s="62" t="s">
        <v>24</v>
      </c>
      <c r="F7" s="62" t="s">
        <v>24</v>
      </c>
      <c r="H7" s="64"/>
    </row>
    <row r="8" spans="2:8" ht="50" customHeight="1" thickBot="1">
      <c r="B8" s="62"/>
      <c r="D8" s="62"/>
      <c r="F8" s="62"/>
      <c r="H8" s="64"/>
    </row>
    <row r="9" spans="2:8" ht="50" customHeight="1" thickBot="1">
      <c r="B9" s="77" t="s">
        <v>23</v>
      </c>
      <c r="D9" s="62"/>
      <c r="F9" s="62"/>
      <c r="H9" s="64"/>
    </row>
    <row r="10" spans="2:8" ht="50" customHeight="1" thickBot="1">
      <c r="B10" s="78"/>
      <c r="D10" s="77" t="s">
        <v>23</v>
      </c>
      <c r="F10" s="62"/>
      <c r="H10" s="64"/>
    </row>
    <row r="11" spans="2:8" ht="48" thickBot="1">
      <c r="B11" s="79"/>
      <c r="D11" s="79"/>
      <c r="F11" s="61" t="s">
        <v>23</v>
      </c>
      <c r="H11" s="65"/>
    </row>
  </sheetData>
  <mergeCells count="6">
    <mergeCell ref="B1:F1"/>
    <mergeCell ref="F2:F3"/>
    <mergeCell ref="B2:B3"/>
    <mergeCell ref="B9:B11"/>
    <mergeCell ref="D2:D3"/>
    <mergeCell ref="D10:D1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A3EAD-7683-6549-8AFF-0983D8D3ED76}">
  <dimension ref="A1:G45"/>
  <sheetViews>
    <sheetView workbookViewId="0">
      <selection activeCell="J38" sqref="J38"/>
    </sheetView>
  </sheetViews>
  <sheetFormatPr baseColWidth="10" defaultRowHeight="16"/>
  <cols>
    <col min="1" max="1" width="11.83203125" bestFit="1" customWidth="1"/>
    <col min="3" max="3" width="13" customWidth="1"/>
    <col min="4" max="4" width="5.83203125" customWidth="1"/>
    <col min="5" max="5" width="12.1640625" bestFit="1" customWidth="1"/>
  </cols>
  <sheetData>
    <row r="1" spans="1:7">
      <c r="A1" t="s">
        <v>181</v>
      </c>
      <c r="B1" t="s">
        <v>180</v>
      </c>
      <c r="C1" s="1"/>
    </row>
    <row r="2" spans="1:7">
      <c r="A2">
        <v>1</v>
      </c>
      <c r="B2">
        <v>-10</v>
      </c>
      <c r="C2" s="1">
        <f>1/(1+EXP(-B2))</f>
        <v>4.5397868702434395E-5</v>
      </c>
      <c r="D2">
        <v>-7</v>
      </c>
      <c r="E2" s="1">
        <f>1/(1+EXP(-D2))</f>
        <v>9.1105119440064539E-4</v>
      </c>
      <c r="G2" s="1"/>
    </row>
    <row r="3" spans="1:7">
      <c r="A3">
        <v>2</v>
      </c>
      <c r="B3">
        <v>-9</v>
      </c>
      <c r="C3" s="1">
        <f t="shared" ref="C3:C22" si="0">1/(1+EXP(-B3))</f>
        <v>1.2339457598623172E-4</v>
      </c>
      <c r="D3">
        <v>-6</v>
      </c>
      <c r="E3" s="1">
        <f t="shared" ref="E3:E22" si="1">1/(1+EXP(-D3))</f>
        <v>2.4726231566347743E-3</v>
      </c>
      <c r="G3" s="1"/>
    </row>
    <row r="4" spans="1:7">
      <c r="A4">
        <v>3</v>
      </c>
      <c r="B4">
        <v>-8</v>
      </c>
      <c r="C4" s="1">
        <f t="shared" si="0"/>
        <v>3.3535013046647811E-4</v>
      </c>
      <c r="D4">
        <v>-5</v>
      </c>
      <c r="E4" s="1">
        <f t="shared" si="1"/>
        <v>6.6928509242848554E-3</v>
      </c>
      <c r="G4" s="1"/>
    </row>
    <row r="5" spans="1:7">
      <c r="A5">
        <v>4</v>
      </c>
      <c r="B5">
        <v>-7</v>
      </c>
      <c r="C5" s="1">
        <f t="shared" si="0"/>
        <v>9.1105119440064539E-4</v>
      </c>
      <c r="D5">
        <v>-4</v>
      </c>
      <c r="E5" s="1">
        <f t="shared" si="1"/>
        <v>1.7986209962091559E-2</v>
      </c>
      <c r="G5" s="1"/>
    </row>
    <row r="6" spans="1:7">
      <c r="A6">
        <v>5</v>
      </c>
      <c r="B6">
        <v>-6</v>
      </c>
      <c r="C6" s="1">
        <f t="shared" si="0"/>
        <v>2.4726231566347743E-3</v>
      </c>
      <c r="D6">
        <v>-3</v>
      </c>
      <c r="E6" s="1">
        <f t="shared" si="1"/>
        <v>4.7425873177566781E-2</v>
      </c>
      <c r="G6" s="1"/>
    </row>
    <row r="7" spans="1:7">
      <c r="A7">
        <v>6</v>
      </c>
      <c r="B7">
        <v>-5</v>
      </c>
      <c r="C7" s="1">
        <f t="shared" si="0"/>
        <v>6.6928509242848554E-3</v>
      </c>
      <c r="D7">
        <v>-2</v>
      </c>
      <c r="E7" s="1">
        <f t="shared" si="1"/>
        <v>0.11920292202211755</v>
      </c>
      <c r="G7" s="1"/>
    </row>
    <row r="8" spans="1:7">
      <c r="A8">
        <v>7</v>
      </c>
      <c r="B8">
        <v>-4</v>
      </c>
      <c r="C8" s="1">
        <f t="shared" si="0"/>
        <v>1.7986209962091559E-2</v>
      </c>
      <c r="D8">
        <v>-1</v>
      </c>
      <c r="E8" s="1">
        <f t="shared" si="1"/>
        <v>0.2689414213699951</v>
      </c>
      <c r="G8" s="1"/>
    </row>
    <row r="9" spans="1:7">
      <c r="A9">
        <v>8</v>
      </c>
      <c r="B9">
        <v>-3</v>
      </c>
      <c r="C9" s="1">
        <f t="shared" si="0"/>
        <v>4.7425873177566781E-2</v>
      </c>
      <c r="D9">
        <v>0</v>
      </c>
      <c r="E9" s="1">
        <f t="shared" si="1"/>
        <v>0.5</v>
      </c>
      <c r="G9" s="1"/>
    </row>
    <row r="10" spans="1:7">
      <c r="A10">
        <v>9</v>
      </c>
      <c r="B10">
        <v>-2</v>
      </c>
      <c r="C10" s="1">
        <f t="shared" si="0"/>
        <v>0.11920292202211755</v>
      </c>
      <c r="D10">
        <v>1</v>
      </c>
      <c r="E10" s="1">
        <f t="shared" si="1"/>
        <v>0.7310585786300049</v>
      </c>
      <c r="G10" s="1"/>
    </row>
    <row r="11" spans="1:7">
      <c r="A11">
        <v>10</v>
      </c>
      <c r="B11">
        <v>-1</v>
      </c>
      <c r="C11" s="1">
        <f t="shared" si="0"/>
        <v>0.2689414213699951</v>
      </c>
      <c r="D11">
        <v>2</v>
      </c>
      <c r="E11" s="1">
        <f t="shared" si="1"/>
        <v>0.88079707797788231</v>
      </c>
      <c r="G11" s="1"/>
    </row>
    <row r="12" spans="1:7">
      <c r="A12">
        <v>11</v>
      </c>
      <c r="B12">
        <v>0</v>
      </c>
      <c r="C12" s="1">
        <f t="shared" si="0"/>
        <v>0.5</v>
      </c>
      <c r="D12">
        <v>3</v>
      </c>
      <c r="E12" s="1">
        <f t="shared" si="1"/>
        <v>0.95257412682243336</v>
      </c>
      <c r="G12" s="1"/>
    </row>
    <row r="13" spans="1:7">
      <c r="A13">
        <v>12</v>
      </c>
      <c r="B13">
        <v>1</v>
      </c>
      <c r="C13" s="1">
        <f t="shared" si="0"/>
        <v>0.7310585786300049</v>
      </c>
      <c r="D13">
        <v>4</v>
      </c>
      <c r="E13" s="1">
        <f t="shared" si="1"/>
        <v>0.98201379003790845</v>
      </c>
      <c r="G13" s="1"/>
    </row>
    <row r="14" spans="1:7">
      <c r="A14">
        <v>13</v>
      </c>
      <c r="B14">
        <v>2</v>
      </c>
      <c r="C14" s="1">
        <f t="shared" si="0"/>
        <v>0.88079707797788231</v>
      </c>
      <c r="D14">
        <v>5</v>
      </c>
      <c r="E14" s="1">
        <f t="shared" si="1"/>
        <v>0.99330714907571527</v>
      </c>
      <c r="G14" s="1"/>
    </row>
    <row r="15" spans="1:7">
      <c r="A15">
        <v>14</v>
      </c>
      <c r="B15">
        <v>3</v>
      </c>
      <c r="C15" s="1">
        <f t="shared" si="0"/>
        <v>0.95257412682243336</v>
      </c>
      <c r="D15">
        <v>6</v>
      </c>
      <c r="E15" s="1">
        <f t="shared" si="1"/>
        <v>0.99752737684336534</v>
      </c>
      <c r="G15" s="1"/>
    </row>
    <row r="16" spans="1:7">
      <c r="A16">
        <v>15</v>
      </c>
      <c r="B16">
        <v>4</v>
      </c>
      <c r="C16" s="1">
        <f t="shared" si="0"/>
        <v>0.98201379003790845</v>
      </c>
      <c r="D16">
        <v>7</v>
      </c>
      <c r="E16" s="1">
        <f t="shared" si="1"/>
        <v>0.9990889488055994</v>
      </c>
      <c r="G16" s="1"/>
    </row>
    <row r="17" spans="1:7">
      <c r="A17">
        <v>16</v>
      </c>
      <c r="B17">
        <v>5</v>
      </c>
      <c r="C17" s="1">
        <f t="shared" si="0"/>
        <v>0.99330714907571527</v>
      </c>
      <c r="D17">
        <v>8</v>
      </c>
      <c r="E17" s="1">
        <f t="shared" si="1"/>
        <v>0.99966464986953363</v>
      </c>
      <c r="G17" s="1"/>
    </row>
    <row r="18" spans="1:7">
      <c r="A18">
        <v>17</v>
      </c>
      <c r="B18">
        <v>6</v>
      </c>
      <c r="C18" s="1">
        <f t="shared" si="0"/>
        <v>0.99752737684336534</v>
      </c>
      <c r="D18">
        <v>9</v>
      </c>
      <c r="E18" s="1">
        <f t="shared" si="1"/>
        <v>0.99987660542401369</v>
      </c>
      <c r="G18" s="1"/>
    </row>
    <row r="19" spans="1:7">
      <c r="A19">
        <v>18</v>
      </c>
      <c r="B19">
        <v>7</v>
      </c>
      <c r="C19" s="1">
        <f t="shared" si="0"/>
        <v>0.9990889488055994</v>
      </c>
      <c r="D19">
        <v>10</v>
      </c>
      <c r="E19" s="1">
        <f t="shared" si="1"/>
        <v>0.99995460213129761</v>
      </c>
      <c r="G19" s="1"/>
    </row>
    <row r="20" spans="1:7">
      <c r="A20">
        <v>19</v>
      </c>
      <c r="B20">
        <v>8</v>
      </c>
      <c r="C20" s="1">
        <f t="shared" si="0"/>
        <v>0.99966464986953363</v>
      </c>
      <c r="D20">
        <v>11</v>
      </c>
      <c r="E20" s="1">
        <f t="shared" si="1"/>
        <v>0.99998329857815205</v>
      </c>
      <c r="G20" s="1"/>
    </row>
    <row r="21" spans="1:7">
      <c r="A21">
        <v>20</v>
      </c>
      <c r="B21">
        <v>9</v>
      </c>
      <c r="C21" s="1">
        <f t="shared" si="0"/>
        <v>0.99987660542401369</v>
      </c>
      <c r="D21">
        <v>12</v>
      </c>
      <c r="E21" s="1">
        <f t="shared" si="1"/>
        <v>0.99999385582539779</v>
      </c>
      <c r="G21" s="1"/>
    </row>
    <row r="22" spans="1:7">
      <c r="A22">
        <v>21</v>
      </c>
      <c r="B22">
        <v>10</v>
      </c>
      <c r="C22" s="1">
        <f t="shared" si="0"/>
        <v>0.99995460213129761</v>
      </c>
      <c r="D22">
        <v>13</v>
      </c>
      <c r="E22" s="1">
        <f t="shared" si="1"/>
        <v>0.99999773967570205</v>
      </c>
      <c r="G22" s="1"/>
    </row>
    <row r="24" spans="1:7">
      <c r="A24" t="s">
        <v>181</v>
      </c>
      <c r="B24" t="s">
        <v>180</v>
      </c>
      <c r="C24" s="1"/>
    </row>
    <row r="25" spans="1:7">
      <c r="A25">
        <v>1</v>
      </c>
      <c r="B25">
        <v>10</v>
      </c>
      <c r="C25" s="1">
        <f>1/(1+EXP(-B25))</f>
        <v>0.99995460213129761</v>
      </c>
      <c r="D25">
        <v>-7</v>
      </c>
      <c r="E25" s="1">
        <f>1/(1+EXP(-D25))</f>
        <v>9.1105119440064539E-4</v>
      </c>
      <c r="G25" s="1"/>
    </row>
    <row r="26" spans="1:7">
      <c r="A26">
        <v>2</v>
      </c>
      <c r="B26">
        <v>9</v>
      </c>
      <c r="C26" s="1">
        <f t="shared" ref="C26:C45" si="2">1/(1+EXP(-B26))</f>
        <v>0.99987660542401369</v>
      </c>
      <c r="D26">
        <v>-6</v>
      </c>
      <c r="E26" s="1">
        <f t="shared" ref="E26:E45" si="3">1/(1+EXP(-D26))</f>
        <v>2.4726231566347743E-3</v>
      </c>
      <c r="G26" s="1"/>
    </row>
    <row r="27" spans="1:7">
      <c r="A27">
        <v>3</v>
      </c>
      <c r="B27">
        <v>8</v>
      </c>
      <c r="C27" s="1">
        <f t="shared" si="2"/>
        <v>0.99966464986953363</v>
      </c>
      <c r="D27">
        <v>-5</v>
      </c>
      <c r="E27" s="1">
        <f t="shared" si="3"/>
        <v>6.6928509242848554E-3</v>
      </c>
      <c r="G27" s="1"/>
    </row>
    <row r="28" spans="1:7">
      <c r="A28">
        <v>4</v>
      </c>
      <c r="B28">
        <v>7</v>
      </c>
      <c r="C28" s="1">
        <f t="shared" si="2"/>
        <v>0.9990889488055994</v>
      </c>
      <c r="D28">
        <v>-4</v>
      </c>
      <c r="E28" s="1">
        <f t="shared" si="3"/>
        <v>1.7986209962091559E-2</v>
      </c>
      <c r="G28" s="1"/>
    </row>
    <row r="29" spans="1:7">
      <c r="A29">
        <v>5</v>
      </c>
      <c r="B29">
        <v>6</v>
      </c>
      <c r="C29" s="1">
        <f t="shared" si="2"/>
        <v>0.99752737684336534</v>
      </c>
      <c r="D29">
        <v>-3</v>
      </c>
      <c r="E29" s="1">
        <f t="shared" si="3"/>
        <v>4.7425873177566781E-2</v>
      </c>
      <c r="G29" s="1"/>
    </row>
    <row r="30" spans="1:7">
      <c r="A30">
        <v>6</v>
      </c>
      <c r="B30">
        <v>5</v>
      </c>
      <c r="C30" s="1">
        <f t="shared" si="2"/>
        <v>0.99330714907571527</v>
      </c>
      <c r="D30">
        <v>-2</v>
      </c>
      <c r="E30" s="1">
        <f t="shared" si="3"/>
        <v>0.11920292202211755</v>
      </c>
      <c r="G30" s="1"/>
    </row>
    <row r="31" spans="1:7">
      <c r="A31">
        <v>7</v>
      </c>
      <c r="B31">
        <v>4</v>
      </c>
      <c r="C31" s="1">
        <f t="shared" si="2"/>
        <v>0.98201379003790845</v>
      </c>
      <c r="D31">
        <v>-1</v>
      </c>
      <c r="E31" s="1">
        <f t="shared" si="3"/>
        <v>0.2689414213699951</v>
      </c>
      <c r="G31" s="1"/>
    </row>
    <row r="32" spans="1:7">
      <c r="A32">
        <v>8</v>
      </c>
      <c r="B32">
        <v>3</v>
      </c>
      <c r="C32" s="1">
        <f t="shared" si="2"/>
        <v>0.95257412682243336</v>
      </c>
      <c r="D32">
        <v>0</v>
      </c>
      <c r="E32" s="1">
        <f t="shared" si="3"/>
        <v>0.5</v>
      </c>
      <c r="G32" s="1"/>
    </row>
    <row r="33" spans="1:7">
      <c r="A33">
        <v>9</v>
      </c>
      <c r="B33">
        <v>2</v>
      </c>
      <c r="C33" s="1">
        <f t="shared" si="2"/>
        <v>0.88079707797788231</v>
      </c>
      <c r="D33">
        <v>1</v>
      </c>
      <c r="E33" s="1">
        <f t="shared" si="3"/>
        <v>0.7310585786300049</v>
      </c>
      <c r="G33" s="1"/>
    </row>
    <row r="34" spans="1:7">
      <c r="A34">
        <v>10</v>
      </c>
      <c r="B34">
        <v>1</v>
      </c>
      <c r="C34" s="1">
        <f t="shared" si="2"/>
        <v>0.7310585786300049</v>
      </c>
      <c r="D34">
        <v>2</v>
      </c>
      <c r="E34" s="1">
        <f t="shared" si="3"/>
        <v>0.88079707797788231</v>
      </c>
      <c r="G34" s="1"/>
    </row>
    <row r="35" spans="1:7">
      <c r="A35">
        <v>11</v>
      </c>
      <c r="B35">
        <v>0</v>
      </c>
      <c r="C35" s="1">
        <f t="shared" si="2"/>
        <v>0.5</v>
      </c>
      <c r="D35">
        <v>3</v>
      </c>
      <c r="E35" s="1">
        <f t="shared" si="3"/>
        <v>0.95257412682243336</v>
      </c>
      <c r="G35" s="1"/>
    </row>
    <row r="36" spans="1:7">
      <c r="A36">
        <v>12</v>
      </c>
      <c r="B36">
        <v>-1</v>
      </c>
      <c r="C36" s="1">
        <f t="shared" si="2"/>
        <v>0.2689414213699951</v>
      </c>
      <c r="D36">
        <v>4</v>
      </c>
      <c r="E36" s="1">
        <f t="shared" si="3"/>
        <v>0.98201379003790845</v>
      </c>
      <c r="G36" s="1"/>
    </row>
    <row r="37" spans="1:7">
      <c r="A37">
        <v>13</v>
      </c>
      <c r="B37">
        <v>-2</v>
      </c>
      <c r="C37" s="1">
        <f t="shared" si="2"/>
        <v>0.11920292202211755</v>
      </c>
      <c r="D37">
        <v>5</v>
      </c>
      <c r="E37" s="1">
        <f t="shared" si="3"/>
        <v>0.99330714907571527</v>
      </c>
      <c r="G37" s="1"/>
    </row>
    <row r="38" spans="1:7">
      <c r="A38">
        <v>14</v>
      </c>
      <c r="B38">
        <v>-3</v>
      </c>
      <c r="C38" s="1">
        <f t="shared" si="2"/>
        <v>4.7425873177566781E-2</v>
      </c>
      <c r="D38">
        <v>6</v>
      </c>
      <c r="E38" s="1">
        <f t="shared" si="3"/>
        <v>0.99752737684336534</v>
      </c>
      <c r="G38" s="1"/>
    </row>
    <row r="39" spans="1:7">
      <c r="A39">
        <v>15</v>
      </c>
      <c r="B39">
        <v>-4</v>
      </c>
      <c r="C39" s="1">
        <f t="shared" si="2"/>
        <v>1.7986209962091559E-2</v>
      </c>
      <c r="D39">
        <v>7</v>
      </c>
      <c r="E39" s="1">
        <f t="shared" si="3"/>
        <v>0.9990889488055994</v>
      </c>
      <c r="G39" s="1"/>
    </row>
    <row r="40" spans="1:7">
      <c r="A40">
        <v>16</v>
      </c>
      <c r="B40">
        <v>-5</v>
      </c>
      <c r="C40" s="1">
        <f t="shared" si="2"/>
        <v>6.6928509242848554E-3</v>
      </c>
      <c r="D40">
        <v>8</v>
      </c>
      <c r="E40" s="1">
        <f t="shared" si="3"/>
        <v>0.99966464986953363</v>
      </c>
      <c r="G40" s="1"/>
    </row>
    <row r="41" spans="1:7">
      <c r="A41">
        <v>17</v>
      </c>
      <c r="B41">
        <v>-6</v>
      </c>
      <c r="C41" s="1">
        <f t="shared" si="2"/>
        <v>2.4726231566347743E-3</v>
      </c>
      <c r="D41">
        <v>9</v>
      </c>
      <c r="E41" s="1">
        <f t="shared" si="3"/>
        <v>0.99987660542401369</v>
      </c>
      <c r="G41" s="1"/>
    </row>
    <row r="42" spans="1:7">
      <c r="A42">
        <v>18</v>
      </c>
      <c r="B42">
        <v>-7</v>
      </c>
      <c r="C42" s="1">
        <f t="shared" si="2"/>
        <v>9.1105119440064539E-4</v>
      </c>
      <c r="D42">
        <v>10</v>
      </c>
      <c r="E42" s="1">
        <f t="shared" si="3"/>
        <v>0.99995460213129761</v>
      </c>
      <c r="G42" s="1"/>
    </row>
    <row r="43" spans="1:7">
      <c r="A43">
        <v>19</v>
      </c>
      <c r="B43">
        <v>-8</v>
      </c>
      <c r="C43" s="1">
        <f t="shared" si="2"/>
        <v>3.3535013046647811E-4</v>
      </c>
      <c r="D43">
        <v>11</v>
      </c>
      <c r="E43" s="1">
        <f t="shared" si="3"/>
        <v>0.99998329857815205</v>
      </c>
      <c r="G43" s="1"/>
    </row>
    <row r="44" spans="1:7">
      <c r="A44">
        <v>20</v>
      </c>
      <c r="B44">
        <v>-9</v>
      </c>
      <c r="C44" s="1">
        <f t="shared" si="2"/>
        <v>1.2339457598623172E-4</v>
      </c>
      <c r="D44">
        <v>12</v>
      </c>
      <c r="E44" s="1">
        <f t="shared" si="3"/>
        <v>0.99999385582539779</v>
      </c>
      <c r="G44" s="1"/>
    </row>
    <row r="45" spans="1:7">
      <c r="A45">
        <v>21</v>
      </c>
      <c r="B45">
        <v>-10</v>
      </c>
      <c r="C45" s="1">
        <f t="shared" si="2"/>
        <v>4.5397868702434395E-5</v>
      </c>
      <c r="D45">
        <v>13</v>
      </c>
      <c r="E45" s="1">
        <f t="shared" si="3"/>
        <v>0.99999773967570205</v>
      </c>
      <c r="G45" s="1"/>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53E28-2DE0-1E48-9568-084D52BC6272}">
  <dimension ref="A1:E108"/>
  <sheetViews>
    <sheetView zoomScale="111" zoomScaleNormal="111" workbookViewId="0">
      <selection activeCell="B3" sqref="B3"/>
    </sheetView>
  </sheetViews>
  <sheetFormatPr baseColWidth="10" defaultColWidth="11" defaultRowHeight="16"/>
  <cols>
    <col min="2" max="2" width="16.33203125" customWidth="1"/>
    <col min="3" max="3" width="15.1640625" customWidth="1"/>
  </cols>
  <sheetData>
    <row r="1" spans="1:2">
      <c r="A1" t="s">
        <v>88</v>
      </c>
      <c r="B1" t="s">
        <v>89</v>
      </c>
    </row>
    <row r="2" spans="1:2">
      <c r="A2">
        <v>1</v>
      </c>
      <c r="B2">
        <v>1</v>
      </c>
    </row>
    <row r="3" spans="1:2">
      <c r="A3">
        <v>2</v>
      </c>
      <c r="B3">
        <f>A2*2.4+1</f>
        <v>3.4</v>
      </c>
    </row>
    <row r="4" spans="1:2">
      <c r="A4">
        <v>3</v>
      </c>
      <c r="B4">
        <f t="shared" ref="B4:B32" si="0">A3*2.4+1</f>
        <v>5.8</v>
      </c>
    </row>
    <row r="5" spans="1:2">
      <c r="A5">
        <v>4</v>
      </c>
      <c r="B5">
        <f t="shared" si="0"/>
        <v>8.1999999999999993</v>
      </c>
    </row>
    <row r="6" spans="1:2">
      <c r="A6">
        <v>5</v>
      </c>
      <c r="B6">
        <f t="shared" si="0"/>
        <v>10.6</v>
      </c>
    </row>
    <row r="7" spans="1:2">
      <c r="A7">
        <v>6</v>
      </c>
      <c r="B7">
        <f t="shared" si="0"/>
        <v>13</v>
      </c>
    </row>
    <row r="8" spans="1:2">
      <c r="A8">
        <v>7</v>
      </c>
      <c r="B8">
        <f t="shared" si="0"/>
        <v>15.399999999999999</v>
      </c>
    </row>
    <row r="9" spans="1:2">
      <c r="A9">
        <v>8</v>
      </c>
      <c r="B9">
        <f t="shared" si="0"/>
        <v>17.8</v>
      </c>
    </row>
    <row r="10" spans="1:2">
      <c r="A10">
        <v>9</v>
      </c>
      <c r="B10">
        <f t="shared" si="0"/>
        <v>20.2</v>
      </c>
    </row>
    <row r="11" spans="1:2">
      <c r="A11">
        <v>10</v>
      </c>
      <c r="B11">
        <f t="shared" si="0"/>
        <v>22.599999999999998</v>
      </c>
    </row>
    <row r="12" spans="1:2">
      <c r="A12">
        <v>11</v>
      </c>
      <c r="B12">
        <f t="shared" si="0"/>
        <v>25</v>
      </c>
    </row>
    <row r="13" spans="1:2">
      <c r="A13">
        <v>12</v>
      </c>
      <c r="B13">
        <f t="shared" si="0"/>
        <v>27.4</v>
      </c>
    </row>
    <row r="14" spans="1:2">
      <c r="A14">
        <v>13</v>
      </c>
      <c r="B14">
        <f t="shared" si="0"/>
        <v>29.799999999999997</v>
      </c>
    </row>
    <row r="15" spans="1:2">
      <c r="A15">
        <v>14</v>
      </c>
      <c r="B15">
        <f t="shared" si="0"/>
        <v>32.200000000000003</v>
      </c>
    </row>
    <row r="16" spans="1:2">
      <c r="A16">
        <v>15</v>
      </c>
      <c r="B16">
        <f t="shared" si="0"/>
        <v>34.6</v>
      </c>
    </row>
    <row r="17" spans="1:2">
      <c r="A17">
        <v>16</v>
      </c>
      <c r="B17">
        <f t="shared" si="0"/>
        <v>37</v>
      </c>
    </row>
    <row r="18" spans="1:2">
      <c r="A18">
        <v>17</v>
      </c>
      <c r="B18">
        <f t="shared" si="0"/>
        <v>39.4</v>
      </c>
    </row>
    <row r="19" spans="1:2">
      <c r="A19">
        <v>18</v>
      </c>
      <c r="B19">
        <f t="shared" si="0"/>
        <v>41.8</v>
      </c>
    </row>
    <row r="20" spans="1:2">
      <c r="A20">
        <v>19</v>
      </c>
      <c r="B20">
        <f t="shared" si="0"/>
        <v>44.199999999999996</v>
      </c>
    </row>
    <row r="21" spans="1:2">
      <c r="A21">
        <v>20</v>
      </c>
      <c r="B21">
        <f t="shared" si="0"/>
        <v>46.6</v>
      </c>
    </row>
    <row r="22" spans="1:2">
      <c r="A22">
        <v>21</v>
      </c>
      <c r="B22">
        <f t="shared" si="0"/>
        <v>49</v>
      </c>
    </row>
    <row r="23" spans="1:2">
      <c r="A23">
        <v>22</v>
      </c>
      <c r="B23">
        <f t="shared" si="0"/>
        <v>51.4</v>
      </c>
    </row>
    <row r="24" spans="1:2">
      <c r="A24">
        <v>23</v>
      </c>
      <c r="B24">
        <f t="shared" si="0"/>
        <v>53.8</v>
      </c>
    </row>
    <row r="25" spans="1:2">
      <c r="A25">
        <v>24</v>
      </c>
      <c r="B25">
        <f t="shared" si="0"/>
        <v>56.199999999999996</v>
      </c>
    </row>
    <row r="26" spans="1:2">
      <c r="A26">
        <v>25</v>
      </c>
      <c r="B26">
        <f t="shared" si="0"/>
        <v>58.599999999999994</v>
      </c>
    </row>
    <row r="27" spans="1:2">
      <c r="A27">
        <v>26</v>
      </c>
      <c r="B27">
        <f t="shared" si="0"/>
        <v>61</v>
      </c>
    </row>
    <row r="28" spans="1:2">
      <c r="A28">
        <v>27</v>
      </c>
      <c r="B28">
        <f t="shared" si="0"/>
        <v>63.4</v>
      </c>
    </row>
    <row r="29" spans="1:2">
      <c r="A29">
        <v>28</v>
      </c>
      <c r="B29">
        <f t="shared" si="0"/>
        <v>65.8</v>
      </c>
    </row>
    <row r="30" spans="1:2">
      <c r="A30">
        <v>29</v>
      </c>
      <c r="B30">
        <f t="shared" si="0"/>
        <v>68.2</v>
      </c>
    </row>
    <row r="31" spans="1:2">
      <c r="A31">
        <v>30</v>
      </c>
      <c r="B31">
        <f t="shared" si="0"/>
        <v>70.599999999999994</v>
      </c>
    </row>
    <row r="32" spans="1:2">
      <c r="A32">
        <v>31</v>
      </c>
      <c r="B32">
        <f t="shared" si="0"/>
        <v>73</v>
      </c>
    </row>
    <row r="42" spans="1:5">
      <c r="A42" s="1"/>
      <c r="B42" s="28"/>
      <c r="C42" s="28"/>
      <c r="E42" s="26"/>
    </row>
    <row r="43" spans="1:5" ht="18">
      <c r="A43" s="1"/>
      <c r="B43" s="28"/>
      <c r="C43" s="28"/>
      <c r="E43" s="27"/>
    </row>
    <row r="44" spans="1:5" ht="18">
      <c r="A44" s="1"/>
      <c r="B44" s="28"/>
      <c r="C44" s="28"/>
      <c r="E44" s="27"/>
    </row>
    <row r="45" spans="1:5" ht="18">
      <c r="A45" s="1"/>
      <c r="B45" s="28"/>
      <c r="C45" s="28"/>
      <c r="E45" s="27"/>
    </row>
    <row r="46" spans="1:5" ht="18">
      <c r="A46" s="1"/>
      <c r="B46" s="28"/>
      <c r="C46" s="28"/>
      <c r="E46" s="27"/>
    </row>
    <row r="47" spans="1:5" ht="18">
      <c r="A47" s="1"/>
      <c r="B47" s="28"/>
      <c r="C47" s="28"/>
      <c r="E47" s="27"/>
    </row>
    <row r="48" spans="1:5" ht="18">
      <c r="A48" s="1"/>
      <c r="B48" s="28"/>
      <c r="C48" s="28"/>
      <c r="E48" s="27"/>
    </row>
    <row r="49" spans="1:5" ht="18">
      <c r="A49" s="1"/>
      <c r="B49" s="28"/>
      <c r="C49" s="28"/>
      <c r="E49" s="27"/>
    </row>
    <row r="50" spans="1:5" ht="18">
      <c r="A50" s="1"/>
      <c r="B50" s="28"/>
      <c r="C50" s="28"/>
      <c r="E50" s="27"/>
    </row>
    <row r="51" spans="1:5" ht="18">
      <c r="A51" s="1"/>
      <c r="B51" s="28"/>
      <c r="C51" s="28"/>
      <c r="E51" s="27"/>
    </row>
    <row r="52" spans="1:5" ht="18">
      <c r="A52" s="1"/>
      <c r="B52" s="28"/>
      <c r="C52" s="28"/>
      <c r="E52" s="27"/>
    </row>
    <row r="53" spans="1:5" ht="18">
      <c r="A53" s="1"/>
      <c r="B53" s="28"/>
      <c r="C53" s="28"/>
      <c r="E53" s="27"/>
    </row>
    <row r="54" spans="1:5" ht="18">
      <c r="A54" s="1"/>
      <c r="B54" s="28"/>
      <c r="C54" s="28"/>
      <c r="E54" s="27"/>
    </row>
    <row r="55" spans="1:5" ht="18">
      <c r="A55" s="1"/>
      <c r="B55" s="28"/>
      <c r="C55" s="28"/>
      <c r="E55" s="27"/>
    </row>
    <row r="56" spans="1:5" ht="18">
      <c r="A56" s="1"/>
      <c r="B56" s="28"/>
      <c r="C56" s="28"/>
      <c r="E56" s="27"/>
    </row>
    <row r="57" spans="1:5" ht="18">
      <c r="A57" s="1"/>
      <c r="B57" s="28"/>
      <c r="C57" s="28"/>
      <c r="E57" s="27"/>
    </row>
    <row r="58" spans="1:5" ht="18">
      <c r="A58" s="1"/>
      <c r="B58" s="28"/>
      <c r="C58" s="28"/>
      <c r="E58" s="27"/>
    </row>
    <row r="59" spans="1:5" ht="18">
      <c r="A59" s="1"/>
      <c r="B59" s="28"/>
      <c r="C59" s="28"/>
      <c r="E59" s="27"/>
    </row>
    <row r="60" spans="1:5" ht="18">
      <c r="A60" s="1"/>
      <c r="B60" s="28"/>
      <c r="C60" s="28"/>
      <c r="E60" s="27"/>
    </row>
    <row r="61" spans="1:5" ht="18">
      <c r="A61" s="1"/>
      <c r="B61" s="28"/>
      <c r="C61" s="28"/>
      <c r="E61" s="27"/>
    </row>
    <row r="62" spans="1:5" ht="18">
      <c r="A62" s="1"/>
      <c r="B62" s="28"/>
      <c r="C62" s="28"/>
      <c r="E62" s="27"/>
    </row>
    <row r="63" spans="1:5" ht="18">
      <c r="A63" s="1"/>
      <c r="B63" s="28"/>
      <c r="C63" s="28"/>
      <c r="E63" s="27"/>
    </row>
    <row r="64" spans="1:5" ht="18">
      <c r="A64" s="1"/>
      <c r="B64" s="28"/>
      <c r="C64" s="28"/>
      <c r="E64" s="27"/>
    </row>
    <row r="65" spans="1:5" ht="18">
      <c r="A65" s="1"/>
      <c r="B65" s="28"/>
      <c r="C65" s="28"/>
      <c r="E65" s="27"/>
    </row>
    <row r="66" spans="1:5" ht="18">
      <c r="A66" s="1"/>
      <c r="B66" s="28"/>
      <c r="C66" s="28"/>
      <c r="E66" s="27"/>
    </row>
    <row r="67" spans="1:5" ht="18">
      <c r="A67" s="1"/>
      <c r="B67" s="28"/>
      <c r="C67" s="28"/>
      <c r="E67" s="27"/>
    </row>
    <row r="68" spans="1:5" ht="18">
      <c r="A68" s="1"/>
      <c r="B68" s="28"/>
      <c r="C68" s="28"/>
      <c r="E68" s="27"/>
    </row>
    <row r="69" spans="1:5" ht="18">
      <c r="A69" s="1"/>
      <c r="B69" s="28"/>
      <c r="C69" s="28"/>
      <c r="E69" s="27"/>
    </row>
    <row r="70" spans="1:5" ht="18">
      <c r="A70" s="1"/>
      <c r="B70" s="28"/>
      <c r="C70" s="28"/>
      <c r="E70" s="27"/>
    </row>
    <row r="71" spans="1:5" ht="18">
      <c r="A71" s="1"/>
      <c r="B71" s="28"/>
      <c r="C71" s="28"/>
      <c r="E71" s="27"/>
    </row>
    <row r="72" spans="1:5" ht="18">
      <c r="B72" s="28"/>
      <c r="C72" s="28"/>
      <c r="E72" s="27"/>
    </row>
    <row r="73" spans="1:5">
      <c r="A73" s="1"/>
      <c r="B73" s="28"/>
      <c r="C73" s="28"/>
    </row>
    <row r="74" spans="1:5">
      <c r="B74" s="28"/>
      <c r="C74" s="28"/>
    </row>
    <row r="75" spans="1:5">
      <c r="A75" s="1"/>
      <c r="B75" s="28"/>
      <c r="C75" s="28"/>
    </row>
    <row r="76" spans="1:5">
      <c r="B76" s="28"/>
      <c r="C76" s="28"/>
    </row>
    <row r="77" spans="1:5">
      <c r="A77" s="1"/>
      <c r="B77" s="28"/>
      <c r="C77" s="28"/>
    </row>
    <row r="78" spans="1:5">
      <c r="B78" s="28"/>
      <c r="C78" s="28"/>
    </row>
    <row r="79" spans="1:5">
      <c r="A79" s="1"/>
      <c r="B79" s="28"/>
      <c r="C79" s="28"/>
    </row>
    <row r="80" spans="1:5">
      <c r="B80" s="28"/>
      <c r="C80" s="28"/>
    </row>
    <row r="81" spans="1:3">
      <c r="A81" s="1"/>
      <c r="B81" s="28"/>
      <c r="C81" s="28"/>
    </row>
    <row r="82" spans="1:3">
      <c r="B82" s="28"/>
      <c r="C82" s="28"/>
    </row>
    <row r="83" spans="1:3">
      <c r="A83" s="1"/>
      <c r="B83" s="28"/>
      <c r="C83" s="28"/>
    </row>
    <row r="84" spans="1:3">
      <c r="B84" s="28"/>
      <c r="C84" s="28"/>
    </row>
    <row r="85" spans="1:3">
      <c r="A85" s="1"/>
      <c r="B85" s="28"/>
      <c r="C85" s="28"/>
    </row>
    <row r="86" spans="1:3">
      <c r="B86" s="28"/>
      <c r="C86" s="28"/>
    </row>
    <row r="87" spans="1:3">
      <c r="A87" s="1"/>
      <c r="B87" s="28"/>
      <c r="C87" s="28"/>
    </row>
    <row r="88" spans="1:3">
      <c r="B88" s="28"/>
      <c r="C88" s="28"/>
    </row>
    <row r="89" spans="1:3">
      <c r="A89" s="1"/>
      <c r="B89" s="28"/>
      <c r="C89" s="28"/>
    </row>
    <row r="90" spans="1:3">
      <c r="B90" s="28"/>
      <c r="C90" s="28"/>
    </row>
    <row r="91" spans="1:3">
      <c r="A91" s="1"/>
      <c r="B91" s="28"/>
      <c r="C91" s="28"/>
    </row>
    <row r="92" spans="1:3">
      <c r="B92" s="28"/>
      <c r="C92" s="28"/>
    </row>
    <row r="93" spans="1:3">
      <c r="A93" s="1"/>
      <c r="B93" s="28"/>
      <c r="C93" s="28"/>
    </row>
    <row r="94" spans="1:3">
      <c r="B94" s="28"/>
      <c r="C94" s="28"/>
    </row>
    <row r="95" spans="1:3">
      <c r="A95" s="1"/>
      <c r="B95" s="28"/>
      <c r="C95" s="28"/>
    </row>
    <row r="96" spans="1:3">
      <c r="B96" s="28"/>
      <c r="C96" s="28"/>
    </row>
    <row r="97" spans="1:3">
      <c r="A97" s="1"/>
      <c r="B97" s="28"/>
      <c r="C97" s="28"/>
    </row>
    <row r="98" spans="1:3">
      <c r="B98" s="28"/>
      <c r="C98" s="28"/>
    </row>
    <row r="99" spans="1:3">
      <c r="A99" s="1"/>
      <c r="B99" s="28"/>
      <c r="C99" s="28"/>
    </row>
    <row r="100" spans="1:3">
      <c r="B100" s="28"/>
    </row>
    <row r="101" spans="1:3">
      <c r="A101" s="1"/>
      <c r="B101" s="28"/>
    </row>
    <row r="102" spans="1:3">
      <c r="B102" s="28"/>
    </row>
    <row r="103" spans="1:3">
      <c r="A103" s="1"/>
      <c r="B103" s="28"/>
    </row>
    <row r="104" spans="1:3">
      <c r="B104" s="26"/>
    </row>
    <row r="105" spans="1:3">
      <c r="A105" s="1"/>
      <c r="B105" s="26"/>
    </row>
    <row r="106" spans="1:3">
      <c r="B106" s="26"/>
    </row>
    <row r="107" spans="1:3">
      <c r="A107" s="1"/>
      <c r="B107" s="26"/>
    </row>
    <row r="108" spans="1:3">
      <c r="B108" s="2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A22A-680E-844D-9FB6-9F77AE9A747D}">
  <dimension ref="A1:B21"/>
  <sheetViews>
    <sheetView workbookViewId="0">
      <selection activeCell="H27" sqref="H27"/>
    </sheetView>
  </sheetViews>
  <sheetFormatPr baseColWidth="10" defaultRowHeight="16"/>
  <cols>
    <col min="2" max="2" width="19.6640625" style="28" customWidth="1"/>
  </cols>
  <sheetData>
    <row r="1" spans="1:2">
      <c r="A1" t="s">
        <v>42</v>
      </c>
      <c r="B1" s="28" t="s">
        <v>169</v>
      </c>
    </row>
    <row r="2" spans="1:2">
      <c r="A2">
        <v>1</v>
      </c>
      <c r="B2" s="28">
        <f>2.4^A2</f>
        <v>2.4</v>
      </c>
    </row>
    <row r="3" spans="1:2">
      <c r="A3">
        <v>2</v>
      </c>
      <c r="B3" s="28">
        <f t="shared" ref="B3:B21" si="0">2.4^A3</f>
        <v>5.76</v>
      </c>
    </row>
    <row r="4" spans="1:2">
      <c r="A4">
        <v>3</v>
      </c>
      <c r="B4" s="28">
        <f t="shared" si="0"/>
        <v>13.824</v>
      </c>
    </row>
    <row r="5" spans="1:2">
      <c r="A5">
        <v>4</v>
      </c>
      <c r="B5" s="28">
        <f t="shared" si="0"/>
        <v>33.177599999999998</v>
      </c>
    </row>
    <row r="6" spans="1:2">
      <c r="A6">
        <v>5</v>
      </c>
      <c r="B6" s="28">
        <f t="shared" si="0"/>
        <v>79.626239999999996</v>
      </c>
    </row>
    <row r="7" spans="1:2">
      <c r="A7">
        <v>6</v>
      </c>
      <c r="B7" s="28">
        <f t="shared" si="0"/>
        <v>191.10297599999998</v>
      </c>
    </row>
    <row r="8" spans="1:2">
      <c r="A8">
        <v>7</v>
      </c>
      <c r="B8" s="28">
        <f t="shared" si="0"/>
        <v>458.64714239999995</v>
      </c>
    </row>
    <row r="9" spans="1:2">
      <c r="A9">
        <v>8</v>
      </c>
      <c r="B9" s="28">
        <f t="shared" si="0"/>
        <v>1100.7531417599998</v>
      </c>
    </row>
    <row r="10" spans="1:2">
      <c r="A10">
        <v>9</v>
      </c>
      <c r="B10" s="28">
        <f t="shared" si="0"/>
        <v>2641.8075402239997</v>
      </c>
    </row>
    <row r="11" spans="1:2">
      <c r="A11">
        <v>10</v>
      </c>
      <c r="B11" s="28">
        <f t="shared" si="0"/>
        <v>6340.3380965375991</v>
      </c>
    </row>
    <row r="12" spans="1:2">
      <c r="A12">
        <v>11</v>
      </c>
      <c r="B12" s="28">
        <f t="shared" si="0"/>
        <v>15216.811431690237</v>
      </c>
    </row>
    <row r="13" spans="1:2">
      <c r="A13">
        <v>12</v>
      </c>
      <c r="B13" s="28">
        <f t="shared" si="0"/>
        <v>36520.347436056567</v>
      </c>
    </row>
    <row r="14" spans="1:2">
      <c r="A14">
        <v>13</v>
      </c>
      <c r="B14" s="28">
        <f t="shared" si="0"/>
        <v>87648.833846535766</v>
      </c>
    </row>
    <row r="15" spans="1:2">
      <c r="A15">
        <v>14</v>
      </c>
      <c r="B15" s="28">
        <f t="shared" si="0"/>
        <v>210357.20123168582</v>
      </c>
    </row>
    <row r="16" spans="1:2">
      <c r="A16">
        <v>15</v>
      </c>
      <c r="B16" s="28">
        <f t="shared" si="0"/>
        <v>504857.28295604599</v>
      </c>
    </row>
    <row r="17" spans="1:2">
      <c r="A17">
        <v>16</v>
      </c>
      <c r="B17" s="28">
        <f t="shared" si="0"/>
        <v>1211657.4790945102</v>
      </c>
    </row>
    <row r="18" spans="1:2">
      <c r="A18">
        <v>17</v>
      </c>
      <c r="B18" s="28">
        <f t="shared" si="0"/>
        <v>2907977.9498268245</v>
      </c>
    </row>
    <row r="19" spans="1:2">
      <c r="A19">
        <v>18</v>
      </c>
      <c r="B19" s="28">
        <f t="shared" si="0"/>
        <v>6979147.0795843787</v>
      </c>
    </row>
    <row r="20" spans="1:2">
      <c r="A20">
        <v>19</v>
      </c>
      <c r="B20" s="28">
        <f t="shared" si="0"/>
        <v>16749952.991002509</v>
      </c>
    </row>
    <row r="21" spans="1:2">
      <c r="A21">
        <v>20</v>
      </c>
      <c r="B21" s="28">
        <f t="shared" si="0"/>
        <v>40199887.178406022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DA826-9669-1044-B2AA-597686431E70}">
  <dimension ref="A1:AB68"/>
  <sheetViews>
    <sheetView topLeftCell="Q1" zoomScale="93" zoomScaleNormal="93" workbookViewId="0">
      <selection activeCell="L29" sqref="L29"/>
    </sheetView>
  </sheetViews>
  <sheetFormatPr baseColWidth="10" defaultColWidth="11" defaultRowHeight="16"/>
  <cols>
    <col min="2" max="2" width="16.33203125" customWidth="1"/>
  </cols>
  <sheetData>
    <row r="1" spans="1:28">
      <c r="B1" s="28"/>
    </row>
    <row r="2" spans="1:28">
      <c r="A2" t="s">
        <v>175</v>
      </c>
      <c r="B2" t="s">
        <v>176</v>
      </c>
      <c r="M2">
        <v>3</v>
      </c>
      <c r="N2">
        <v>5</v>
      </c>
      <c r="O2">
        <v>7</v>
      </c>
    </row>
    <row r="3" spans="1:28">
      <c r="A3">
        <v>1</v>
      </c>
      <c r="B3" s="28">
        <f>1.414^A3</f>
        <v>1.4139999999999999</v>
      </c>
      <c r="L3" t="s">
        <v>88</v>
      </c>
      <c r="M3" t="s">
        <v>170</v>
      </c>
      <c r="N3" t="s">
        <v>93</v>
      </c>
      <c r="O3" t="s">
        <v>171</v>
      </c>
    </row>
    <row r="4" spans="1:28">
      <c r="A4">
        <v>2</v>
      </c>
      <c r="B4" s="28">
        <f>1.414^A4</f>
        <v>1.9993959999999997</v>
      </c>
      <c r="L4" s="1">
        <v>1</v>
      </c>
      <c r="M4" s="28">
        <v>1</v>
      </c>
      <c r="N4" s="28">
        <v>1</v>
      </c>
      <c r="O4" s="28">
        <v>1</v>
      </c>
    </row>
    <row r="5" spans="1:28">
      <c r="A5">
        <v>3</v>
      </c>
      <c r="B5" s="28">
        <f t="shared" ref="B5:B60" si="0">1.414^A5</f>
        <v>2.8271459439999993</v>
      </c>
      <c r="L5" s="1">
        <v>2</v>
      </c>
      <c r="M5" s="28">
        <f>M4*(2^(1/M$2))</f>
        <v>1.2599210498948732</v>
      </c>
      <c r="N5" s="28">
        <f>N4*(2^(1/N$2))</f>
        <v>1.1486983549970351</v>
      </c>
      <c r="O5" s="28">
        <f>O4*(2^(1/O$2))</f>
        <v>1.1040895136738123</v>
      </c>
      <c r="AB5" s="31">
        <f xml:space="preserve"> 500*(2^(1/2))^1</f>
        <v>707.10678118654755</v>
      </c>
    </row>
    <row r="6" spans="1:28">
      <c r="A6">
        <v>4</v>
      </c>
      <c r="B6" s="28">
        <f t="shared" si="0"/>
        <v>3.997584364815999</v>
      </c>
      <c r="L6" s="1">
        <v>3</v>
      </c>
      <c r="M6" s="28">
        <f t="shared" ref="M6:M34" si="1">M5*(2^(1/M$2))</f>
        <v>1.5874010519681996</v>
      </c>
      <c r="N6" s="28">
        <f t="shared" ref="N6:N34" si="2">N5*(2^(1/N$2))</f>
        <v>1.3195079107728944</v>
      </c>
      <c r="O6" s="28">
        <f t="shared" ref="O6:O34" si="3">O5*(2^(1/O$2))</f>
        <v>1.2190136542044752</v>
      </c>
      <c r="AB6" s="31">
        <f xml:space="preserve"> AB5*(2^(1/2))^1</f>
        <v>1000.0000000000001</v>
      </c>
    </row>
    <row r="7" spans="1:28">
      <c r="A7">
        <v>5</v>
      </c>
      <c r="B7" s="28">
        <f t="shared" si="0"/>
        <v>5.6525842918498226</v>
      </c>
      <c r="L7" s="1">
        <v>4</v>
      </c>
      <c r="M7" s="28">
        <f t="shared" si="1"/>
        <v>2</v>
      </c>
      <c r="N7" s="28">
        <f t="shared" si="2"/>
        <v>1.5157165665103984</v>
      </c>
      <c r="O7" s="28">
        <f t="shared" si="3"/>
        <v>1.3459001926323557</v>
      </c>
      <c r="AB7" s="31">
        <f xml:space="preserve"> AB6*(2^(1/2))^1</f>
        <v>1414.2135623730953</v>
      </c>
    </row>
    <row r="8" spans="1:28">
      <c r="A8">
        <v>6</v>
      </c>
      <c r="B8" s="28">
        <f t="shared" si="0"/>
        <v>7.9927541886756481</v>
      </c>
      <c r="L8" s="1">
        <v>5</v>
      </c>
      <c r="M8" s="28">
        <f t="shared" si="1"/>
        <v>2.5198420997897464</v>
      </c>
      <c r="N8" s="28">
        <f t="shared" si="2"/>
        <v>1.7411011265922489</v>
      </c>
      <c r="O8" s="28">
        <f t="shared" si="3"/>
        <v>1.4859942891369478</v>
      </c>
    </row>
    <row r="9" spans="1:28">
      <c r="A9">
        <v>7</v>
      </c>
      <c r="B9" s="28">
        <f t="shared" si="0"/>
        <v>11.301754422787365</v>
      </c>
      <c r="L9" s="1">
        <v>6</v>
      </c>
      <c r="M9" s="28">
        <f t="shared" si="1"/>
        <v>3.1748021039363992</v>
      </c>
      <c r="N9" s="28">
        <f t="shared" si="2"/>
        <v>2.0000000000000009</v>
      </c>
      <c r="O9" s="28">
        <f t="shared" si="3"/>
        <v>1.640670712015275</v>
      </c>
    </row>
    <row r="10" spans="1:28">
      <c r="A10">
        <v>8</v>
      </c>
      <c r="B10" s="28">
        <f t="shared" si="0"/>
        <v>15.980680753821334</v>
      </c>
      <c r="L10" s="1">
        <v>7</v>
      </c>
      <c r="M10" s="28">
        <f t="shared" si="1"/>
        <v>4</v>
      </c>
      <c r="N10" s="28">
        <f t="shared" si="2"/>
        <v>2.2973967099940711</v>
      </c>
      <c r="O10" s="28">
        <f t="shared" si="3"/>
        <v>1.8114473285278123</v>
      </c>
    </row>
    <row r="11" spans="1:28">
      <c r="A11">
        <v>9</v>
      </c>
      <c r="B11" s="28">
        <f t="shared" si="0"/>
        <v>22.596682585903366</v>
      </c>
      <c r="L11" s="1">
        <v>8</v>
      </c>
      <c r="M11" s="28">
        <f t="shared" si="1"/>
        <v>5.0396841995794928</v>
      </c>
      <c r="N11" s="28">
        <f t="shared" si="2"/>
        <v>2.6390158215457902</v>
      </c>
      <c r="O11" s="28">
        <f t="shared" si="3"/>
        <v>1.9999999999999987</v>
      </c>
    </row>
    <row r="12" spans="1:28">
      <c r="A12">
        <v>10</v>
      </c>
      <c r="B12" s="28">
        <f t="shared" si="0"/>
        <v>31.951709176467354</v>
      </c>
      <c r="L12" s="1">
        <v>9</v>
      </c>
      <c r="M12" s="28">
        <f t="shared" si="1"/>
        <v>6.3496042078727983</v>
      </c>
      <c r="N12" s="28">
        <f t="shared" si="2"/>
        <v>3.0314331330207982</v>
      </c>
      <c r="O12" s="28">
        <f t="shared" si="3"/>
        <v>2.2081790273476232</v>
      </c>
    </row>
    <row r="13" spans="1:28">
      <c r="A13">
        <v>11</v>
      </c>
      <c r="B13" s="28">
        <f t="shared" si="0"/>
        <v>45.179716775524838</v>
      </c>
      <c r="L13" s="1">
        <v>10</v>
      </c>
      <c r="M13" s="28">
        <f t="shared" si="1"/>
        <v>8</v>
      </c>
      <c r="N13" s="28">
        <f t="shared" si="2"/>
        <v>3.4822022531844992</v>
      </c>
      <c r="O13" s="28">
        <f t="shared" si="3"/>
        <v>2.438027308408949</v>
      </c>
    </row>
    <row r="14" spans="1:28">
      <c r="A14">
        <v>12</v>
      </c>
      <c r="B14" s="28">
        <f t="shared" si="0"/>
        <v>63.884119520592115</v>
      </c>
      <c r="L14" s="1">
        <v>11</v>
      </c>
      <c r="M14" s="28">
        <f t="shared" si="1"/>
        <v>10.079368399158986</v>
      </c>
      <c r="N14" s="28">
        <f t="shared" si="2"/>
        <v>4.0000000000000036</v>
      </c>
      <c r="O14" s="28">
        <f t="shared" si="3"/>
        <v>2.6918003852647101</v>
      </c>
    </row>
    <row r="15" spans="1:28">
      <c r="A15">
        <v>13</v>
      </c>
      <c r="B15" s="28">
        <f t="shared" si="0"/>
        <v>90.332145002117258</v>
      </c>
      <c r="L15" s="1">
        <v>12</v>
      </c>
      <c r="M15" s="28">
        <f t="shared" si="1"/>
        <v>12.699208415745597</v>
      </c>
      <c r="N15" s="28">
        <f t="shared" si="2"/>
        <v>4.5947934199881448</v>
      </c>
      <c r="O15" s="28">
        <f t="shared" si="3"/>
        <v>2.9719885782738942</v>
      </c>
    </row>
    <row r="16" spans="1:28">
      <c r="A16">
        <v>14</v>
      </c>
      <c r="B16" s="28">
        <f t="shared" si="0"/>
        <v>127.72965303299378</v>
      </c>
      <c r="L16" s="1">
        <v>13</v>
      </c>
      <c r="M16" s="28">
        <f t="shared" si="1"/>
        <v>16</v>
      </c>
      <c r="N16" s="28">
        <f t="shared" si="2"/>
        <v>5.278031643091583</v>
      </c>
      <c r="O16" s="28">
        <f t="shared" si="3"/>
        <v>3.2813414240305487</v>
      </c>
    </row>
    <row r="17" spans="1:15">
      <c r="A17">
        <v>15</v>
      </c>
      <c r="B17" s="28">
        <f t="shared" si="0"/>
        <v>180.60972938865319</v>
      </c>
      <c r="L17" s="1">
        <v>14</v>
      </c>
      <c r="M17" s="28">
        <f t="shared" si="1"/>
        <v>20.158736798317971</v>
      </c>
      <c r="N17" s="28">
        <f t="shared" si="2"/>
        <v>6.0628662660415999</v>
      </c>
      <c r="O17" s="28">
        <f t="shared" si="3"/>
        <v>3.6228946570556233</v>
      </c>
    </row>
    <row r="18" spans="1:15">
      <c r="A18">
        <v>16</v>
      </c>
      <c r="B18" s="28">
        <f t="shared" si="0"/>
        <v>255.38215735555559</v>
      </c>
      <c r="L18" s="1">
        <v>15</v>
      </c>
      <c r="M18" s="28">
        <f t="shared" si="1"/>
        <v>25.398416831491193</v>
      </c>
      <c r="N18" s="28">
        <f t="shared" si="2"/>
        <v>6.9644045063690028</v>
      </c>
      <c r="O18" s="28">
        <f t="shared" si="3"/>
        <v>3.999999999999996</v>
      </c>
    </row>
    <row r="19" spans="1:15">
      <c r="A19">
        <v>17</v>
      </c>
      <c r="B19" s="28">
        <f t="shared" si="0"/>
        <v>361.11037050075561</v>
      </c>
      <c r="L19" s="1">
        <v>16</v>
      </c>
      <c r="M19" s="28">
        <f t="shared" si="1"/>
        <v>32</v>
      </c>
      <c r="N19" s="28">
        <f t="shared" si="2"/>
        <v>8.0000000000000124</v>
      </c>
      <c r="O19" s="28">
        <f t="shared" si="3"/>
        <v>4.4163580546952446</v>
      </c>
    </row>
    <row r="20" spans="1:15">
      <c r="A20">
        <v>18</v>
      </c>
      <c r="B20" s="28">
        <f t="shared" si="0"/>
        <v>510.61006388806834</v>
      </c>
      <c r="L20" s="1">
        <v>17</v>
      </c>
      <c r="M20" s="28">
        <f t="shared" si="1"/>
        <v>40.317473596635942</v>
      </c>
      <c r="N20" s="28">
        <f t="shared" si="2"/>
        <v>9.189586839976295</v>
      </c>
      <c r="O20" s="28">
        <f t="shared" si="3"/>
        <v>4.8760546168178962</v>
      </c>
    </row>
    <row r="21" spans="1:15">
      <c r="A21">
        <v>19</v>
      </c>
      <c r="B21" s="28">
        <f t="shared" si="0"/>
        <v>722.00263033772853</v>
      </c>
      <c r="L21" s="1">
        <v>18</v>
      </c>
      <c r="M21" s="28">
        <f t="shared" si="1"/>
        <v>50.796833662982387</v>
      </c>
      <c r="N21" s="28">
        <f t="shared" si="2"/>
        <v>10.556063286183171</v>
      </c>
      <c r="O21" s="28">
        <f t="shared" si="3"/>
        <v>5.3836007705294175</v>
      </c>
    </row>
    <row r="22" spans="1:15">
      <c r="A22">
        <v>20</v>
      </c>
      <c r="B22" s="28">
        <f t="shared" si="0"/>
        <v>1020.9117192975482</v>
      </c>
      <c r="L22" s="1">
        <v>19</v>
      </c>
      <c r="M22" s="28">
        <f t="shared" si="1"/>
        <v>64</v>
      </c>
      <c r="N22" s="28">
        <f t="shared" si="2"/>
        <v>12.125732532083205</v>
      </c>
      <c r="O22" s="28">
        <f t="shared" si="3"/>
        <v>5.9439771565477857</v>
      </c>
    </row>
    <row r="23" spans="1:15">
      <c r="A23">
        <v>21</v>
      </c>
      <c r="B23" s="28">
        <f t="shared" si="0"/>
        <v>1443.5691710867331</v>
      </c>
      <c r="L23" s="1">
        <v>20</v>
      </c>
      <c r="M23" s="28">
        <f t="shared" si="1"/>
        <v>80.634947193271884</v>
      </c>
      <c r="N23" s="28">
        <f t="shared" si="2"/>
        <v>13.928809012738011</v>
      </c>
      <c r="O23" s="28">
        <f t="shared" si="3"/>
        <v>6.5626828480610939</v>
      </c>
    </row>
    <row r="24" spans="1:15">
      <c r="A24">
        <v>22</v>
      </c>
      <c r="B24" s="28">
        <f t="shared" si="0"/>
        <v>2041.2068079166404</v>
      </c>
      <c r="L24" s="1">
        <v>21</v>
      </c>
      <c r="M24" s="28">
        <f t="shared" si="1"/>
        <v>101.59366732596477</v>
      </c>
      <c r="N24" s="28">
        <f t="shared" si="2"/>
        <v>16.000000000000028</v>
      </c>
      <c r="O24" s="28">
        <f t="shared" si="3"/>
        <v>7.2457893141112422</v>
      </c>
    </row>
    <row r="25" spans="1:15">
      <c r="A25">
        <v>23</v>
      </c>
      <c r="B25" s="28">
        <f t="shared" si="0"/>
        <v>2886.2664263941292</v>
      </c>
      <c r="L25" s="1">
        <v>22</v>
      </c>
      <c r="M25" s="28">
        <f t="shared" si="1"/>
        <v>128</v>
      </c>
      <c r="N25" s="28">
        <f t="shared" si="2"/>
        <v>18.379173679952594</v>
      </c>
      <c r="O25" s="28">
        <f t="shared" si="3"/>
        <v>7.9999999999999867</v>
      </c>
    </row>
    <row r="26" spans="1:15">
      <c r="A26">
        <v>24</v>
      </c>
      <c r="B26" s="28">
        <f t="shared" si="0"/>
        <v>4081.1807269212986</v>
      </c>
      <c r="L26" s="1">
        <v>23</v>
      </c>
      <c r="M26" s="28">
        <f t="shared" si="1"/>
        <v>161.26989438654377</v>
      </c>
      <c r="N26" s="28">
        <f t="shared" si="2"/>
        <v>21.11212657236635</v>
      </c>
      <c r="O26" s="28">
        <f t="shared" si="3"/>
        <v>8.8327161093904838</v>
      </c>
    </row>
    <row r="27" spans="1:15">
      <c r="A27">
        <v>25</v>
      </c>
      <c r="B27" s="28">
        <f t="shared" si="0"/>
        <v>5770.789547866716</v>
      </c>
      <c r="L27" s="1">
        <v>24</v>
      </c>
      <c r="M27" s="28">
        <f t="shared" si="1"/>
        <v>203.18733465192955</v>
      </c>
      <c r="N27" s="28">
        <f t="shared" si="2"/>
        <v>24.251465064166418</v>
      </c>
      <c r="O27" s="28">
        <f t="shared" si="3"/>
        <v>9.7521092336357871</v>
      </c>
    </row>
    <row r="28" spans="1:15">
      <c r="A28">
        <v>26</v>
      </c>
      <c r="B28" s="28">
        <f t="shared" si="0"/>
        <v>8159.8964206835353</v>
      </c>
      <c r="L28" s="1">
        <v>25</v>
      </c>
      <c r="M28" s="28">
        <f t="shared" si="1"/>
        <v>256</v>
      </c>
      <c r="N28" s="28">
        <f t="shared" si="2"/>
        <v>27.857618025476029</v>
      </c>
      <c r="O28" s="28">
        <f t="shared" si="3"/>
        <v>10.76720154105883</v>
      </c>
    </row>
    <row r="29" spans="1:15">
      <c r="A29">
        <v>27</v>
      </c>
      <c r="B29" s="28">
        <f t="shared" si="0"/>
        <v>11538.093538846519</v>
      </c>
      <c r="L29" s="1">
        <v>26</v>
      </c>
      <c r="M29" s="28">
        <f t="shared" si="1"/>
        <v>322.53978877308754</v>
      </c>
      <c r="N29" s="28">
        <f t="shared" si="2"/>
        <v>32.000000000000064</v>
      </c>
      <c r="O29" s="28">
        <f t="shared" si="3"/>
        <v>11.887954313095564</v>
      </c>
    </row>
    <row r="30" spans="1:15">
      <c r="A30">
        <v>28</v>
      </c>
      <c r="B30" s="28">
        <f t="shared" si="0"/>
        <v>16314.864263928976</v>
      </c>
      <c r="L30" s="1">
        <v>27</v>
      </c>
      <c r="M30" s="28">
        <f t="shared" si="1"/>
        <v>406.37466930385909</v>
      </c>
      <c r="N30" s="28">
        <f t="shared" si="2"/>
        <v>36.758347359905194</v>
      </c>
      <c r="O30" s="28">
        <f t="shared" si="3"/>
        <v>13.125365696122181</v>
      </c>
    </row>
    <row r="31" spans="1:15">
      <c r="A31">
        <v>29</v>
      </c>
      <c r="B31" s="28">
        <f t="shared" si="0"/>
        <v>23069.218069195573</v>
      </c>
      <c r="L31" s="1">
        <v>28</v>
      </c>
      <c r="M31" s="28">
        <f t="shared" si="1"/>
        <v>512</v>
      </c>
      <c r="N31" s="28">
        <f t="shared" si="2"/>
        <v>42.224253144732707</v>
      </c>
      <c r="O31" s="28">
        <f t="shared" si="3"/>
        <v>14.491578628222477</v>
      </c>
    </row>
    <row r="32" spans="1:15">
      <c r="A32">
        <v>30</v>
      </c>
      <c r="B32" s="28">
        <f t="shared" si="0"/>
        <v>32619.874349842536</v>
      </c>
      <c r="L32" s="1">
        <v>29</v>
      </c>
      <c r="M32" s="28">
        <f t="shared" si="1"/>
        <v>645.07957754617507</v>
      </c>
      <c r="N32" s="28">
        <f t="shared" si="2"/>
        <v>48.502930128332849</v>
      </c>
      <c r="O32" s="28">
        <f t="shared" si="3"/>
        <v>15.999999999999966</v>
      </c>
    </row>
    <row r="33" spans="1:15">
      <c r="A33">
        <v>31</v>
      </c>
      <c r="B33" s="28">
        <f t="shared" si="0"/>
        <v>46124.502330677344</v>
      </c>
      <c r="L33" s="1">
        <v>30</v>
      </c>
      <c r="M33" s="28">
        <f t="shared" si="1"/>
        <v>812.74933860771819</v>
      </c>
      <c r="N33" s="28">
        <f t="shared" si="2"/>
        <v>55.715236050952079</v>
      </c>
      <c r="O33" s="28">
        <f t="shared" si="3"/>
        <v>17.66543221878096</v>
      </c>
    </row>
    <row r="34" spans="1:15">
      <c r="A34">
        <v>32</v>
      </c>
      <c r="B34" s="28">
        <f t="shared" si="0"/>
        <v>65220.046295577755</v>
      </c>
      <c r="L34">
        <v>31</v>
      </c>
      <c r="M34" s="28">
        <f t="shared" si="1"/>
        <v>1024</v>
      </c>
      <c r="N34" s="28">
        <f t="shared" si="2"/>
        <v>64.000000000000156</v>
      </c>
      <c r="O34" s="28">
        <f t="shared" si="3"/>
        <v>19.504218467271563</v>
      </c>
    </row>
    <row r="35" spans="1:15">
      <c r="A35">
        <v>33</v>
      </c>
      <c r="B35" s="28">
        <f t="shared" si="0"/>
        <v>92221.145461946944</v>
      </c>
    </row>
    <row r="36" spans="1:15">
      <c r="A36">
        <v>34</v>
      </c>
      <c r="B36" s="28">
        <f t="shared" si="0"/>
        <v>130400.69968319296</v>
      </c>
      <c r="M36">
        <v>3</v>
      </c>
      <c r="N36">
        <v>5</v>
      </c>
      <c r="O36">
        <v>7</v>
      </c>
    </row>
    <row r="37" spans="1:15">
      <c r="A37">
        <v>35</v>
      </c>
      <c r="B37" s="28">
        <f t="shared" si="0"/>
        <v>184386.58935203482</v>
      </c>
      <c r="L37" t="s">
        <v>88</v>
      </c>
      <c r="M37" t="s">
        <v>170</v>
      </c>
      <c r="N37" t="s">
        <v>93</v>
      </c>
      <c r="O37" t="s">
        <v>171</v>
      </c>
    </row>
    <row r="38" spans="1:15">
      <c r="A38">
        <v>36</v>
      </c>
      <c r="B38" s="28">
        <f t="shared" si="0"/>
        <v>260722.63734377726</v>
      </c>
      <c r="L38" s="1">
        <v>1</v>
      </c>
      <c r="M38" s="28">
        <v>1</v>
      </c>
      <c r="N38" s="28">
        <v>1</v>
      </c>
      <c r="O38" s="28">
        <v>1</v>
      </c>
    </row>
    <row r="39" spans="1:15">
      <c r="A39">
        <v>37</v>
      </c>
      <c r="B39" s="28">
        <f t="shared" si="0"/>
        <v>368661.80920410104</v>
      </c>
      <c r="L39" s="1">
        <v>2</v>
      </c>
      <c r="M39" s="28">
        <f>M38*(2^(1/M$2))</f>
        <v>1.2599210498948732</v>
      </c>
      <c r="N39" s="28">
        <f>N38*(2^(1/N$2))</f>
        <v>1.1486983549970351</v>
      </c>
      <c r="O39" s="28">
        <f>O38*(2^(1/O$2))</f>
        <v>1.1040895136738123</v>
      </c>
    </row>
    <row r="40" spans="1:15">
      <c r="A40">
        <v>38</v>
      </c>
      <c r="B40" s="28">
        <f t="shared" si="0"/>
        <v>521287.79821459879</v>
      </c>
      <c r="L40" s="1">
        <v>3</v>
      </c>
      <c r="M40" s="28">
        <f t="shared" ref="M40:M68" si="4">M39*(2^(1/M$2))</f>
        <v>1.5874010519681996</v>
      </c>
      <c r="N40" s="28">
        <f t="shared" ref="N40:N68" si="5">N39*(2^(1/N$2))</f>
        <v>1.3195079107728944</v>
      </c>
      <c r="O40" s="28">
        <f t="shared" ref="O40:O68" si="6">O39*(2^(1/O$2))</f>
        <v>1.2190136542044752</v>
      </c>
    </row>
    <row r="41" spans="1:15">
      <c r="A41">
        <v>39</v>
      </c>
      <c r="B41" s="28">
        <f t="shared" si="0"/>
        <v>737100.94667544262</v>
      </c>
      <c r="L41" s="1">
        <v>4</v>
      </c>
      <c r="M41" s="28">
        <f t="shared" si="4"/>
        <v>2</v>
      </c>
      <c r="N41" s="28">
        <f t="shared" si="5"/>
        <v>1.5157165665103984</v>
      </c>
      <c r="O41" s="28">
        <f t="shared" si="6"/>
        <v>1.3459001926323557</v>
      </c>
    </row>
    <row r="42" spans="1:15">
      <c r="A42">
        <v>40</v>
      </c>
      <c r="B42" s="28">
        <f t="shared" si="0"/>
        <v>1042260.7385990758</v>
      </c>
      <c r="L42" s="1">
        <v>5</v>
      </c>
      <c r="M42" s="28">
        <f t="shared" si="4"/>
        <v>2.5198420997897464</v>
      </c>
      <c r="N42" s="28">
        <f t="shared" si="5"/>
        <v>1.7411011265922489</v>
      </c>
      <c r="O42" s="28">
        <f t="shared" si="6"/>
        <v>1.4859942891369478</v>
      </c>
    </row>
    <row r="43" spans="1:15">
      <c r="A43">
        <v>41</v>
      </c>
      <c r="B43" s="28">
        <f t="shared" si="0"/>
        <v>1473756.6843790931</v>
      </c>
      <c r="L43" s="1">
        <v>6</v>
      </c>
      <c r="M43" s="28">
        <f t="shared" si="4"/>
        <v>3.1748021039363992</v>
      </c>
      <c r="N43" s="28">
        <f t="shared" si="5"/>
        <v>2.0000000000000009</v>
      </c>
      <c r="O43" s="28">
        <f t="shared" si="6"/>
        <v>1.640670712015275</v>
      </c>
    </row>
    <row r="44" spans="1:15">
      <c r="A44">
        <v>42</v>
      </c>
      <c r="B44" s="28">
        <f t="shared" si="0"/>
        <v>2083891.9517120374</v>
      </c>
      <c r="L44" s="1">
        <v>7</v>
      </c>
      <c r="M44" s="28">
        <f t="shared" si="4"/>
        <v>4</v>
      </c>
      <c r="N44" s="28">
        <f t="shared" si="5"/>
        <v>2.2973967099940711</v>
      </c>
      <c r="O44" s="28">
        <f t="shared" si="6"/>
        <v>1.8114473285278123</v>
      </c>
    </row>
    <row r="45" spans="1:15">
      <c r="A45">
        <v>43</v>
      </c>
      <c r="B45" s="28">
        <f t="shared" si="0"/>
        <v>2946623.2197208209</v>
      </c>
      <c r="L45" s="1">
        <v>8</v>
      </c>
      <c r="M45" s="28">
        <f t="shared" si="4"/>
        <v>5.0396841995794928</v>
      </c>
      <c r="N45" s="28">
        <f t="shared" si="5"/>
        <v>2.6390158215457902</v>
      </c>
      <c r="O45" s="28">
        <f t="shared" si="6"/>
        <v>1.9999999999999987</v>
      </c>
    </row>
    <row r="46" spans="1:15">
      <c r="A46">
        <v>44</v>
      </c>
      <c r="B46" s="28">
        <f t="shared" si="0"/>
        <v>4166525.2326852405</v>
      </c>
      <c r="L46" s="1">
        <v>9</v>
      </c>
      <c r="M46" s="28">
        <f t="shared" si="4"/>
        <v>6.3496042078727983</v>
      </c>
      <c r="N46" s="28">
        <f t="shared" si="5"/>
        <v>3.0314331330207982</v>
      </c>
      <c r="O46" s="28">
        <f t="shared" si="6"/>
        <v>2.2081790273476232</v>
      </c>
    </row>
    <row r="47" spans="1:15">
      <c r="A47">
        <v>45</v>
      </c>
      <c r="B47" s="28">
        <f t="shared" si="0"/>
        <v>5891466.6790169301</v>
      </c>
      <c r="L47" s="1">
        <v>10</v>
      </c>
      <c r="M47" s="28">
        <f t="shared" si="4"/>
        <v>8</v>
      </c>
      <c r="N47" s="28">
        <f t="shared" si="5"/>
        <v>3.4822022531844992</v>
      </c>
      <c r="O47" s="28">
        <f t="shared" si="6"/>
        <v>2.438027308408949</v>
      </c>
    </row>
    <row r="48" spans="1:15">
      <c r="A48">
        <v>46</v>
      </c>
      <c r="B48" s="28">
        <f t="shared" si="0"/>
        <v>8330533.8841299377</v>
      </c>
      <c r="L48" s="1">
        <v>11</v>
      </c>
      <c r="M48" s="28">
        <f t="shared" si="4"/>
        <v>10.079368399158986</v>
      </c>
      <c r="N48" s="28">
        <f t="shared" si="5"/>
        <v>4.0000000000000036</v>
      </c>
      <c r="O48" s="28">
        <f t="shared" si="6"/>
        <v>2.6918003852647101</v>
      </c>
    </row>
    <row r="49" spans="1:15">
      <c r="A49">
        <v>47</v>
      </c>
      <c r="B49" s="28">
        <f t="shared" si="0"/>
        <v>11779374.912159732</v>
      </c>
      <c r="L49" s="1">
        <v>12</v>
      </c>
      <c r="M49" s="28">
        <f t="shared" si="4"/>
        <v>12.699208415745597</v>
      </c>
      <c r="N49" s="28">
        <f t="shared" si="5"/>
        <v>4.5947934199881448</v>
      </c>
      <c r="O49" s="28">
        <f t="shared" si="6"/>
        <v>2.9719885782738942</v>
      </c>
    </row>
    <row r="50" spans="1:15">
      <c r="A50">
        <v>48</v>
      </c>
      <c r="B50" s="28">
        <f t="shared" si="0"/>
        <v>16656036.125793859</v>
      </c>
      <c r="L50" s="1">
        <v>13</v>
      </c>
      <c r="M50" s="28">
        <f t="shared" si="4"/>
        <v>16</v>
      </c>
      <c r="N50" s="28">
        <f t="shared" si="5"/>
        <v>5.278031643091583</v>
      </c>
      <c r="O50" s="28">
        <f t="shared" si="6"/>
        <v>3.2813414240305487</v>
      </c>
    </row>
    <row r="51" spans="1:15">
      <c r="A51">
        <v>49</v>
      </c>
      <c r="B51" s="28">
        <f t="shared" si="0"/>
        <v>23551635.081872515</v>
      </c>
      <c r="L51" s="1">
        <v>14</v>
      </c>
      <c r="M51" s="28">
        <f t="shared" si="4"/>
        <v>20.158736798317971</v>
      </c>
      <c r="N51" s="28">
        <f t="shared" si="5"/>
        <v>6.0628662660415999</v>
      </c>
      <c r="O51" s="28">
        <f t="shared" si="6"/>
        <v>3.6228946570556233</v>
      </c>
    </row>
    <row r="52" spans="1:15">
      <c r="A52">
        <v>50</v>
      </c>
      <c r="B52" s="28">
        <f t="shared" si="0"/>
        <v>33302012.005767733</v>
      </c>
      <c r="L52" s="1">
        <v>15</v>
      </c>
      <c r="M52" s="28">
        <f t="shared" si="4"/>
        <v>25.398416831491193</v>
      </c>
      <c r="N52" s="28">
        <f t="shared" si="5"/>
        <v>6.9644045063690028</v>
      </c>
      <c r="O52" s="28">
        <f t="shared" si="6"/>
        <v>3.999999999999996</v>
      </c>
    </row>
    <row r="53" spans="1:15">
      <c r="A53">
        <v>51</v>
      </c>
      <c r="B53" s="28">
        <f t="shared" si="0"/>
        <v>47089044.976155564</v>
      </c>
      <c r="L53" s="1">
        <v>16</v>
      </c>
      <c r="M53" s="28">
        <f t="shared" si="4"/>
        <v>32</v>
      </c>
      <c r="N53" s="28">
        <f t="shared" si="5"/>
        <v>8.0000000000000124</v>
      </c>
      <c r="O53" s="28">
        <f t="shared" si="6"/>
        <v>4.4163580546952446</v>
      </c>
    </row>
    <row r="54" spans="1:15">
      <c r="A54">
        <v>52</v>
      </c>
      <c r="B54" s="28">
        <f t="shared" si="0"/>
        <v>66583909.596283972</v>
      </c>
      <c r="L54" s="1">
        <v>17</v>
      </c>
      <c r="M54" s="28">
        <f t="shared" si="4"/>
        <v>40.317473596635942</v>
      </c>
      <c r="N54" s="28">
        <f t="shared" si="5"/>
        <v>9.189586839976295</v>
      </c>
      <c r="O54" s="28">
        <f t="shared" si="6"/>
        <v>4.8760546168178962</v>
      </c>
    </row>
    <row r="55" spans="1:15">
      <c r="A55">
        <v>53</v>
      </c>
      <c r="B55" s="28">
        <f t="shared" si="0"/>
        <v>94149648.169145539</v>
      </c>
      <c r="L55" s="1">
        <v>18</v>
      </c>
      <c r="M55" s="28">
        <f t="shared" si="4"/>
        <v>50.796833662982387</v>
      </c>
      <c r="N55" s="28">
        <f t="shared" si="5"/>
        <v>10.556063286183171</v>
      </c>
      <c r="O55" s="28">
        <f t="shared" si="6"/>
        <v>5.3836007705294175</v>
      </c>
    </row>
    <row r="56" spans="1:15">
      <c r="A56">
        <v>54</v>
      </c>
      <c r="B56" s="28">
        <f t="shared" si="0"/>
        <v>133127602.51117177</v>
      </c>
      <c r="L56" s="1">
        <v>19</v>
      </c>
      <c r="M56" s="28">
        <f t="shared" si="4"/>
        <v>64</v>
      </c>
      <c r="N56" s="28">
        <f t="shared" si="5"/>
        <v>12.125732532083205</v>
      </c>
      <c r="O56" s="28">
        <f t="shared" si="6"/>
        <v>5.9439771565477857</v>
      </c>
    </row>
    <row r="57" spans="1:15">
      <c r="A57">
        <v>55</v>
      </c>
      <c r="B57" s="28">
        <f t="shared" si="0"/>
        <v>188242429.95079687</v>
      </c>
      <c r="L57" s="1">
        <v>20</v>
      </c>
      <c r="M57" s="28">
        <f t="shared" si="4"/>
        <v>80.634947193271884</v>
      </c>
      <c r="N57" s="28">
        <f t="shared" si="5"/>
        <v>13.928809012738011</v>
      </c>
      <c r="O57" s="28">
        <f t="shared" si="6"/>
        <v>6.5626828480610939</v>
      </c>
    </row>
    <row r="58" spans="1:15">
      <c r="A58">
        <v>56</v>
      </c>
      <c r="B58" s="28">
        <f t="shared" si="0"/>
        <v>266174795.95042676</v>
      </c>
      <c r="L58" s="1">
        <v>21</v>
      </c>
      <c r="M58" s="28">
        <f t="shared" si="4"/>
        <v>101.59366732596477</v>
      </c>
      <c r="N58" s="28">
        <f t="shared" si="5"/>
        <v>16.000000000000028</v>
      </c>
      <c r="O58" s="28">
        <f t="shared" si="6"/>
        <v>7.2457893141112422</v>
      </c>
    </row>
    <row r="59" spans="1:15">
      <c r="A59">
        <v>57</v>
      </c>
      <c r="B59" s="28">
        <f t="shared" si="0"/>
        <v>376371161.47390342</v>
      </c>
      <c r="L59" s="1">
        <v>22</v>
      </c>
      <c r="M59" s="28">
        <f t="shared" si="4"/>
        <v>128</v>
      </c>
      <c r="N59" s="28">
        <f t="shared" si="5"/>
        <v>18.379173679952594</v>
      </c>
      <c r="O59" s="28">
        <f t="shared" si="6"/>
        <v>7.9999999999999867</v>
      </c>
    </row>
    <row r="60" spans="1:15">
      <c r="A60">
        <v>58</v>
      </c>
      <c r="B60" s="28">
        <f t="shared" si="0"/>
        <v>532188822.32409936</v>
      </c>
      <c r="L60" s="1">
        <v>23</v>
      </c>
      <c r="M60" s="28">
        <f t="shared" si="4"/>
        <v>161.26989438654377</v>
      </c>
      <c r="N60" s="28">
        <f t="shared" si="5"/>
        <v>21.11212657236635</v>
      </c>
      <c r="O60" s="28">
        <f t="shared" si="6"/>
        <v>8.8327161093904838</v>
      </c>
    </row>
    <row r="61" spans="1:15">
      <c r="L61" s="1">
        <v>24</v>
      </c>
      <c r="M61" s="28">
        <f t="shared" si="4"/>
        <v>203.18733465192955</v>
      </c>
      <c r="N61" s="28">
        <f t="shared" si="5"/>
        <v>24.251465064166418</v>
      </c>
      <c r="O61" s="28">
        <f t="shared" si="6"/>
        <v>9.7521092336357871</v>
      </c>
    </row>
    <row r="62" spans="1:15">
      <c r="L62" s="1">
        <v>25</v>
      </c>
      <c r="M62" s="28">
        <f t="shared" si="4"/>
        <v>256</v>
      </c>
      <c r="N62" s="28">
        <f t="shared" si="5"/>
        <v>27.857618025476029</v>
      </c>
      <c r="O62" s="28">
        <f t="shared" si="6"/>
        <v>10.76720154105883</v>
      </c>
    </row>
    <row r="63" spans="1:15">
      <c r="L63" s="1">
        <v>26</v>
      </c>
      <c r="M63" s="28">
        <f t="shared" si="4"/>
        <v>322.53978877308754</v>
      </c>
      <c r="N63" s="28">
        <f t="shared" si="5"/>
        <v>32.000000000000064</v>
      </c>
      <c r="O63" s="28">
        <f t="shared" si="6"/>
        <v>11.887954313095564</v>
      </c>
    </row>
    <row r="64" spans="1:15">
      <c r="L64" s="1">
        <v>27</v>
      </c>
      <c r="M64" s="28">
        <f t="shared" si="4"/>
        <v>406.37466930385909</v>
      </c>
      <c r="N64" s="28">
        <f t="shared" si="5"/>
        <v>36.758347359905194</v>
      </c>
      <c r="O64" s="28">
        <f t="shared" si="6"/>
        <v>13.125365696122181</v>
      </c>
    </row>
    <row r="65" spans="12:15">
      <c r="L65" s="1">
        <v>28</v>
      </c>
      <c r="M65" s="28">
        <f t="shared" si="4"/>
        <v>512</v>
      </c>
      <c r="N65" s="28">
        <f t="shared" si="5"/>
        <v>42.224253144732707</v>
      </c>
      <c r="O65" s="28">
        <f t="shared" si="6"/>
        <v>14.491578628222477</v>
      </c>
    </row>
    <row r="66" spans="12:15">
      <c r="L66" s="1">
        <v>29</v>
      </c>
      <c r="M66" s="28">
        <f t="shared" si="4"/>
        <v>645.07957754617507</v>
      </c>
      <c r="N66" s="28">
        <f t="shared" si="5"/>
        <v>48.502930128332849</v>
      </c>
      <c r="O66" s="28">
        <f t="shared" si="6"/>
        <v>15.999999999999966</v>
      </c>
    </row>
    <row r="67" spans="12:15">
      <c r="L67" s="1">
        <v>30</v>
      </c>
      <c r="M67" s="28">
        <f t="shared" si="4"/>
        <v>812.74933860771819</v>
      </c>
      <c r="N67" s="28">
        <f t="shared" si="5"/>
        <v>55.715236050952079</v>
      </c>
      <c r="O67" s="28">
        <f t="shared" si="6"/>
        <v>17.66543221878096</v>
      </c>
    </row>
    <row r="68" spans="12:15">
      <c r="L68">
        <v>31</v>
      </c>
      <c r="M68" s="28">
        <f t="shared" si="4"/>
        <v>1024</v>
      </c>
      <c r="N68" s="28">
        <f t="shared" si="5"/>
        <v>64.000000000000156</v>
      </c>
      <c r="O68" s="28">
        <f t="shared" si="6"/>
        <v>19.504218467271563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2C95-6314-0249-B17F-E4DFDD98209A}">
  <dimension ref="A1:E65"/>
  <sheetViews>
    <sheetView zoomScale="74" zoomScaleNormal="74" workbookViewId="0">
      <selection activeCell="N39" sqref="N39"/>
    </sheetView>
  </sheetViews>
  <sheetFormatPr baseColWidth="10" defaultColWidth="11" defaultRowHeight="16"/>
  <cols>
    <col min="2" max="2" width="16.33203125" customWidth="1"/>
    <col min="3" max="3" width="15.1640625" customWidth="1"/>
  </cols>
  <sheetData>
    <row r="1" spans="1:5">
      <c r="B1">
        <v>3</v>
      </c>
    </row>
    <row r="2" spans="1:5">
      <c r="A2" t="s">
        <v>88</v>
      </c>
      <c r="B2" t="s">
        <v>91</v>
      </c>
      <c r="C2" t="s">
        <v>90</v>
      </c>
      <c r="D2" t="s">
        <v>92</v>
      </c>
    </row>
    <row r="3" spans="1:5">
      <c r="A3" s="1">
        <v>1</v>
      </c>
      <c r="B3" s="28">
        <v>1</v>
      </c>
      <c r="C3" s="28">
        <f>SUM(B$3:B3)</f>
        <v>1</v>
      </c>
      <c r="D3">
        <v>1.1499999999999999</v>
      </c>
    </row>
    <row r="4" spans="1:5" ht="18">
      <c r="A4" s="1">
        <v>2</v>
      </c>
      <c r="B4" s="28">
        <f t="shared" ref="B4:B33" si="0">B3*(2^(1/B$1))^1</f>
        <v>1.2599210498948732</v>
      </c>
      <c r="C4" s="28">
        <f>SUM(B$3:B5)</f>
        <v>3.8473221018630728</v>
      </c>
      <c r="E4" s="27"/>
    </row>
    <row r="5" spans="1:5" ht="18">
      <c r="A5" s="1">
        <v>3</v>
      </c>
      <c r="B5" s="28">
        <f t="shared" si="0"/>
        <v>1.5874010519681996</v>
      </c>
      <c r="C5" s="28">
        <f>SUM(B$3:B5)</f>
        <v>3.8473221018630728</v>
      </c>
      <c r="E5" s="27"/>
    </row>
    <row r="6" spans="1:5" ht="18">
      <c r="A6" s="1">
        <v>4</v>
      </c>
      <c r="B6" s="28">
        <f t="shared" si="0"/>
        <v>2</v>
      </c>
      <c r="C6" s="28">
        <f>SUM(B$3:B6)</f>
        <v>5.8473221018630728</v>
      </c>
      <c r="E6" s="27"/>
    </row>
    <row r="7" spans="1:5" ht="18">
      <c r="A7" s="1">
        <v>5</v>
      </c>
      <c r="B7" s="28">
        <f t="shared" si="0"/>
        <v>2.5198420997897464</v>
      </c>
      <c r="C7" s="28">
        <f>SUM(B$3:B7)</f>
        <v>8.3671642016528196</v>
      </c>
      <c r="E7" s="27"/>
    </row>
    <row r="8" spans="1:5" ht="18">
      <c r="A8" s="1">
        <v>6</v>
      </c>
      <c r="B8" s="28">
        <f t="shared" si="0"/>
        <v>3.1748021039363992</v>
      </c>
      <c r="C8" s="28">
        <f>SUM(B$3:B8)</f>
        <v>11.541966305589218</v>
      </c>
      <c r="E8" s="27"/>
    </row>
    <row r="9" spans="1:5" ht="18">
      <c r="A9" s="1">
        <v>7</v>
      </c>
      <c r="B9" s="28">
        <f t="shared" si="0"/>
        <v>4</v>
      </c>
      <c r="C9" s="28">
        <f>SUM(B$3:B9)</f>
        <v>15.541966305589218</v>
      </c>
      <c r="E9" s="27"/>
    </row>
    <row r="10" spans="1:5" ht="18">
      <c r="A10" s="1">
        <v>8</v>
      </c>
      <c r="B10" s="28">
        <f t="shared" si="0"/>
        <v>5.0396841995794928</v>
      </c>
      <c r="C10" s="28">
        <f>SUM(B$3:B10)</f>
        <v>20.58165050516871</v>
      </c>
      <c r="E10" s="27"/>
    </row>
    <row r="11" spans="1:5" ht="18">
      <c r="A11" s="1">
        <v>9</v>
      </c>
      <c r="B11" s="28">
        <f t="shared" si="0"/>
        <v>6.3496042078727983</v>
      </c>
      <c r="C11" s="28">
        <f>SUM(B$3:B11)</f>
        <v>26.931254713041508</v>
      </c>
      <c r="E11" s="27"/>
    </row>
    <row r="12" spans="1:5" ht="18">
      <c r="A12" s="1">
        <v>10</v>
      </c>
      <c r="B12" s="28">
        <f t="shared" si="0"/>
        <v>8</v>
      </c>
      <c r="C12" s="28">
        <f>SUM(B$3:B12)</f>
        <v>34.931254713041511</v>
      </c>
      <c r="E12" s="27"/>
    </row>
    <row r="13" spans="1:5" ht="18">
      <c r="A13" s="1">
        <v>11</v>
      </c>
      <c r="B13" s="28">
        <f t="shared" si="0"/>
        <v>10.079368399158986</v>
      </c>
      <c r="C13" s="28">
        <f>SUM(B$3:B13)</f>
        <v>45.010623112200498</v>
      </c>
      <c r="E13" s="27"/>
    </row>
    <row r="14" spans="1:5" ht="18">
      <c r="A14" s="1">
        <v>12</v>
      </c>
      <c r="B14" s="28">
        <f t="shared" si="0"/>
        <v>12.699208415745597</v>
      </c>
      <c r="C14" s="28">
        <f>SUM(B$3:B14)</f>
        <v>57.709831527946093</v>
      </c>
      <c r="E14" s="27"/>
    </row>
    <row r="15" spans="1:5" ht="18">
      <c r="A15" s="1">
        <v>13</v>
      </c>
      <c r="B15" s="28">
        <f t="shared" si="0"/>
        <v>16</v>
      </c>
      <c r="C15" s="28">
        <f>SUM(B$3:B15)</f>
        <v>73.709831527946093</v>
      </c>
      <c r="E15" s="27"/>
    </row>
    <row r="16" spans="1:5" ht="18">
      <c r="A16" s="1">
        <v>14</v>
      </c>
      <c r="B16" s="28">
        <f t="shared" si="0"/>
        <v>20.158736798317971</v>
      </c>
      <c r="C16" s="28">
        <f>SUM(B$3:B16)</f>
        <v>93.868568326264068</v>
      </c>
      <c r="E16" s="27"/>
    </row>
    <row r="17" spans="1:5" ht="18">
      <c r="A17" s="1">
        <v>15</v>
      </c>
      <c r="B17" s="28">
        <f t="shared" si="0"/>
        <v>25.398416831491193</v>
      </c>
      <c r="C17" s="28">
        <f>SUM(B$3:B17)</f>
        <v>119.26698515775526</v>
      </c>
      <c r="E17" s="27"/>
    </row>
    <row r="18" spans="1:5" ht="18">
      <c r="A18" s="1">
        <v>16</v>
      </c>
      <c r="B18" s="28">
        <f t="shared" si="0"/>
        <v>32</v>
      </c>
      <c r="C18" s="28">
        <f>SUM(B$3:B18)</f>
        <v>151.26698515775524</v>
      </c>
      <c r="E18" s="27"/>
    </row>
    <row r="19" spans="1:5" ht="18">
      <c r="A19" s="1">
        <v>17</v>
      </c>
      <c r="B19" s="28">
        <f t="shared" si="0"/>
        <v>40.317473596635942</v>
      </c>
      <c r="C19" s="28">
        <f>SUM(B$3:B19)</f>
        <v>191.58445875439119</v>
      </c>
      <c r="E19" s="27"/>
    </row>
    <row r="20" spans="1:5" ht="18">
      <c r="A20" s="1">
        <v>18</v>
      </c>
      <c r="B20" s="28">
        <f t="shared" si="0"/>
        <v>50.796833662982387</v>
      </c>
      <c r="C20" s="28">
        <f>SUM(B$3:B20)</f>
        <v>242.38129241737357</v>
      </c>
      <c r="E20" s="27"/>
    </row>
    <row r="21" spans="1:5" ht="18">
      <c r="A21" s="1">
        <v>19</v>
      </c>
      <c r="B21" s="28">
        <f t="shared" si="0"/>
        <v>64</v>
      </c>
      <c r="C21" s="28">
        <f>SUM(B$3:B21)</f>
        <v>306.38129241737357</v>
      </c>
      <c r="E21" s="27"/>
    </row>
    <row r="22" spans="1:5" ht="18">
      <c r="A22" s="1">
        <v>20</v>
      </c>
      <c r="B22" s="28">
        <f t="shared" si="0"/>
        <v>80.634947193271884</v>
      </c>
      <c r="C22" s="28">
        <f>SUM(B$3:B22)</f>
        <v>387.01623961064547</v>
      </c>
      <c r="E22" s="27"/>
    </row>
    <row r="23" spans="1:5" ht="18">
      <c r="A23" s="1">
        <v>21</v>
      </c>
      <c r="B23" s="28">
        <f t="shared" si="0"/>
        <v>101.59366732596477</v>
      </c>
      <c r="C23" s="28">
        <f>SUM(B$3:B23)</f>
        <v>488.60990693661023</v>
      </c>
      <c r="E23" s="27"/>
    </row>
    <row r="24" spans="1:5" ht="18">
      <c r="A24" s="1">
        <v>22</v>
      </c>
      <c r="B24" s="28">
        <f t="shared" si="0"/>
        <v>128</v>
      </c>
      <c r="C24" s="28">
        <f>SUM(B$3:B24)</f>
        <v>616.60990693661029</v>
      </c>
      <c r="E24" s="27"/>
    </row>
    <row r="25" spans="1:5" ht="18">
      <c r="A25" s="1">
        <v>23</v>
      </c>
      <c r="B25" s="28">
        <f t="shared" si="0"/>
        <v>161.26989438654377</v>
      </c>
      <c r="C25" s="28">
        <f>SUM(B$3:B25)</f>
        <v>777.87980132315408</v>
      </c>
      <c r="E25" s="27"/>
    </row>
    <row r="26" spans="1:5" ht="18">
      <c r="A26" s="1">
        <v>24</v>
      </c>
      <c r="B26" s="28">
        <f t="shared" si="0"/>
        <v>203.18733465192955</v>
      </c>
      <c r="C26" s="28">
        <f>SUM(B$3:B26)</f>
        <v>981.0671359750836</v>
      </c>
      <c r="E26" s="27"/>
    </row>
    <row r="27" spans="1:5" ht="18">
      <c r="A27" s="1">
        <v>25</v>
      </c>
      <c r="B27" s="28">
        <f t="shared" si="0"/>
        <v>256</v>
      </c>
      <c r="C27" s="28">
        <f>SUM(B$3:B27)</f>
        <v>1237.0671359750836</v>
      </c>
      <c r="E27" s="27"/>
    </row>
    <row r="28" spans="1:5" ht="18">
      <c r="A28" s="1">
        <v>26</v>
      </c>
      <c r="B28" s="28">
        <f t="shared" si="0"/>
        <v>322.53978877308754</v>
      </c>
      <c r="C28" s="28">
        <f>SUM(B$3:B28)</f>
        <v>1559.6069247481712</v>
      </c>
      <c r="E28" s="27"/>
    </row>
    <row r="29" spans="1:5" ht="18">
      <c r="A29" s="1">
        <v>27</v>
      </c>
      <c r="B29" s="28">
        <f t="shared" si="0"/>
        <v>406.37466930385909</v>
      </c>
      <c r="C29" s="28">
        <f>SUM(B$3:B29)</f>
        <v>1965.9815940520302</v>
      </c>
      <c r="E29" s="27"/>
    </row>
    <row r="30" spans="1:5" ht="18">
      <c r="A30" s="1">
        <v>28</v>
      </c>
      <c r="B30" s="28">
        <f t="shared" si="0"/>
        <v>512</v>
      </c>
      <c r="C30" s="28">
        <f>SUM(B$3:B30)</f>
        <v>2477.9815940520302</v>
      </c>
      <c r="E30" s="27"/>
    </row>
    <row r="31" spans="1:5" ht="18">
      <c r="A31" s="1">
        <v>29</v>
      </c>
      <c r="B31" s="28">
        <f t="shared" si="0"/>
        <v>645.07957754617507</v>
      </c>
      <c r="C31" s="28">
        <f>SUM(B$3:B31)</f>
        <v>3123.0611715982054</v>
      </c>
      <c r="E31" s="27"/>
    </row>
    <row r="32" spans="1:5" ht="18">
      <c r="A32" s="1">
        <v>30</v>
      </c>
      <c r="B32" s="28">
        <f t="shared" si="0"/>
        <v>812.74933860771819</v>
      </c>
      <c r="C32" s="28">
        <f>SUM(B$3:B32)</f>
        <v>3935.8105102059235</v>
      </c>
      <c r="E32" s="27"/>
    </row>
    <row r="33" spans="1:5" ht="18">
      <c r="A33">
        <v>31</v>
      </c>
      <c r="B33" s="28">
        <f t="shared" si="0"/>
        <v>1024</v>
      </c>
      <c r="C33" s="28">
        <f>SUM(B$3:B33)</f>
        <v>4959.8105102059235</v>
      </c>
      <c r="E33" s="27"/>
    </row>
    <row r="34" spans="1:5">
      <c r="A34" s="1"/>
      <c r="B34" s="28"/>
      <c r="C34" s="28"/>
    </row>
    <row r="35" spans="1:5">
      <c r="B35" s="28"/>
      <c r="C35" s="28"/>
    </row>
    <row r="36" spans="1:5">
      <c r="A36" s="1"/>
      <c r="B36" s="28"/>
      <c r="C36" s="28"/>
    </row>
    <row r="37" spans="1:5">
      <c r="B37" s="28"/>
      <c r="C37" s="28"/>
    </row>
    <row r="38" spans="1:5">
      <c r="A38" s="1"/>
      <c r="B38" s="28"/>
      <c r="C38" s="28"/>
    </row>
    <row r="39" spans="1:5">
      <c r="B39" s="28"/>
      <c r="C39" s="28"/>
    </row>
    <row r="40" spans="1:5">
      <c r="A40" s="1"/>
      <c r="B40" s="30"/>
      <c r="C40" s="28"/>
    </row>
    <row r="41" spans="1:5">
      <c r="B41" s="30"/>
      <c r="C41" s="28"/>
    </row>
    <row r="42" spans="1:5">
      <c r="A42" s="1"/>
      <c r="B42" s="30"/>
      <c r="C42" s="28"/>
    </row>
    <row r="43" spans="1:5">
      <c r="B43" s="30"/>
      <c r="C43" s="28"/>
    </row>
    <row r="44" spans="1:5">
      <c r="A44" s="1"/>
      <c r="B44" s="30"/>
      <c r="C44" s="28"/>
    </row>
    <row r="45" spans="1:5">
      <c r="B45" s="30"/>
      <c r="C45" s="28"/>
    </row>
    <row r="46" spans="1:5">
      <c r="A46" s="1"/>
      <c r="B46" s="30"/>
      <c r="C46" s="28"/>
    </row>
    <row r="47" spans="1:5">
      <c r="B47" s="30"/>
      <c r="C47" s="28"/>
    </row>
    <row r="48" spans="1:5">
      <c r="A48" s="1"/>
      <c r="B48" s="30"/>
      <c r="C48" s="28"/>
    </row>
    <row r="49" spans="1:3">
      <c r="B49" s="30"/>
      <c r="C49" s="28"/>
    </row>
    <row r="50" spans="1:3">
      <c r="A50" s="1"/>
      <c r="B50" s="30"/>
      <c r="C50" s="28"/>
    </row>
    <row r="51" spans="1:3">
      <c r="B51" s="30"/>
      <c r="C51" s="28"/>
    </row>
    <row r="52" spans="1:3">
      <c r="A52" s="1"/>
      <c r="B52" s="30"/>
      <c r="C52" s="28"/>
    </row>
    <row r="53" spans="1:3">
      <c r="B53" s="30"/>
      <c r="C53" s="28"/>
    </row>
    <row r="54" spans="1:3">
      <c r="A54" s="1"/>
      <c r="B54" s="30"/>
      <c r="C54" s="28"/>
    </row>
    <row r="55" spans="1:3">
      <c r="B55" s="30"/>
      <c r="C55" s="28"/>
    </row>
    <row r="56" spans="1:3">
      <c r="A56" s="1"/>
      <c r="B56" s="30"/>
      <c r="C56" s="28"/>
    </row>
    <row r="57" spans="1:3">
      <c r="B57" s="28"/>
    </row>
    <row r="58" spans="1:3">
      <c r="A58" s="1"/>
      <c r="B58" s="28"/>
    </row>
    <row r="59" spans="1:3">
      <c r="B59" s="28"/>
    </row>
    <row r="60" spans="1:3">
      <c r="A60" s="1"/>
      <c r="B60" s="28"/>
    </row>
    <row r="61" spans="1:3">
      <c r="B61" s="26"/>
    </row>
    <row r="62" spans="1:3">
      <c r="A62" s="1"/>
      <c r="B62" s="26"/>
    </row>
    <row r="63" spans="1:3">
      <c r="B63" s="26"/>
    </row>
    <row r="64" spans="1:3">
      <c r="A64" s="1"/>
      <c r="B64" s="26"/>
    </row>
    <row r="65" spans="2:2">
      <c r="B65" s="2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2587-023B-1D47-AF5D-A1590050791F}">
  <dimension ref="A1:H65"/>
  <sheetViews>
    <sheetView zoomScale="74" zoomScaleNormal="74" workbookViewId="0">
      <selection activeCell="H39" sqref="H39"/>
    </sheetView>
  </sheetViews>
  <sheetFormatPr baseColWidth="10" defaultColWidth="11" defaultRowHeight="16"/>
  <cols>
    <col min="2" max="2" width="16.33203125" customWidth="1"/>
    <col min="3" max="3" width="15.1640625" customWidth="1"/>
  </cols>
  <sheetData>
    <row r="1" spans="1:8">
      <c r="B1">
        <v>3</v>
      </c>
      <c r="D1">
        <v>4.3999999999999997E-2</v>
      </c>
      <c r="E1">
        <v>1.32E-2</v>
      </c>
      <c r="F1">
        <v>8.9999999999999993E-3</v>
      </c>
    </row>
    <row r="2" spans="1:8">
      <c r="A2" t="s">
        <v>88</v>
      </c>
      <c r="B2" t="s">
        <v>91</v>
      </c>
      <c r="C2" t="s">
        <v>90</v>
      </c>
      <c r="D2" t="s">
        <v>94</v>
      </c>
      <c r="E2" t="s">
        <v>95</v>
      </c>
      <c r="F2" t="s">
        <v>178</v>
      </c>
      <c r="H2" t="s">
        <v>179</v>
      </c>
    </row>
    <row r="3" spans="1:8">
      <c r="A3" s="1">
        <v>1</v>
      </c>
      <c r="B3" s="28">
        <v>1</v>
      </c>
      <c r="C3" s="28">
        <f>SUM(B$3:B3)</f>
        <v>1</v>
      </c>
      <c r="D3" s="26">
        <f>B3*D$1</f>
        <v>4.3999999999999997E-2</v>
      </c>
      <c r="E3" s="26">
        <f>B3*E$1</f>
        <v>1.32E-2</v>
      </c>
      <c r="F3" s="26">
        <f>B3*F$1</f>
        <v>8.9999999999999993E-3</v>
      </c>
    </row>
    <row r="4" spans="1:8">
      <c r="A4" s="1">
        <v>2</v>
      </c>
      <c r="B4" s="28">
        <f t="shared" ref="B4:B33" si="0">B3*(2^(1/B$1))^1</f>
        <v>1.2599210498948732</v>
      </c>
      <c r="C4" s="28">
        <f>SUM(B$3:B5)</f>
        <v>3.8473221018630728</v>
      </c>
      <c r="D4" s="26">
        <f t="shared" ref="D4:D62" si="1">B4*D$1</f>
        <v>5.5436526195374418E-2</v>
      </c>
      <c r="E4" s="26">
        <f t="shared" ref="E4:E62" si="2">B4*E$1</f>
        <v>1.6630957858612325E-2</v>
      </c>
      <c r="F4" s="26">
        <f t="shared" ref="F4:F62" si="3">B4*F$1</f>
        <v>1.1339289449053857E-2</v>
      </c>
    </row>
    <row r="5" spans="1:8">
      <c r="A5" s="1">
        <v>3</v>
      </c>
      <c r="B5" s="28">
        <f t="shared" si="0"/>
        <v>1.5874010519681996</v>
      </c>
      <c r="C5" s="28">
        <f>SUM(B$3:B5)</f>
        <v>3.8473221018630728</v>
      </c>
      <c r="D5" s="26">
        <f t="shared" si="1"/>
        <v>6.9845646286600782E-2</v>
      </c>
      <c r="E5" s="26">
        <f t="shared" si="2"/>
        <v>2.0953693885980236E-2</v>
      </c>
      <c r="F5" s="26">
        <f t="shared" si="3"/>
        <v>1.4286609467713795E-2</v>
      </c>
    </row>
    <row r="6" spans="1:8">
      <c r="A6" s="1">
        <v>4</v>
      </c>
      <c r="B6" s="28">
        <f t="shared" si="0"/>
        <v>2</v>
      </c>
      <c r="C6" s="28">
        <f>SUM(B$3:B6)</f>
        <v>5.8473221018630728</v>
      </c>
      <c r="D6" s="26">
        <f t="shared" si="1"/>
        <v>8.7999999999999995E-2</v>
      </c>
      <c r="E6" s="26">
        <f t="shared" si="2"/>
        <v>2.64E-2</v>
      </c>
      <c r="F6" s="26">
        <f t="shared" si="3"/>
        <v>1.7999999999999999E-2</v>
      </c>
    </row>
    <row r="7" spans="1:8">
      <c r="A7" s="1">
        <v>5</v>
      </c>
      <c r="B7" s="28">
        <f t="shared" si="0"/>
        <v>2.5198420997897464</v>
      </c>
      <c r="C7" s="28">
        <f>SUM(B$3:B7)</f>
        <v>8.3671642016528196</v>
      </c>
      <c r="D7" s="26">
        <f t="shared" si="1"/>
        <v>0.11087305239074884</v>
      </c>
      <c r="E7" s="26">
        <f t="shared" si="2"/>
        <v>3.3261915717224651E-2</v>
      </c>
      <c r="F7" s="26">
        <f t="shared" si="3"/>
        <v>2.2678578898107715E-2</v>
      </c>
    </row>
    <row r="8" spans="1:8">
      <c r="A8" s="1">
        <v>6</v>
      </c>
      <c r="B8" s="28">
        <f t="shared" si="0"/>
        <v>3.1748021039363992</v>
      </c>
      <c r="C8" s="28">
        <f>SUM(B$3:B8)</f>
        <v>11.541966305589218</v>
      </c>
      <c r="D8" s="26">
        <f t="shared" si="1"/>
        <v>0.13969129257320156</v>
      </c>
      <c r="E8" s="26">
        <f t="shared" si="2"/>
        <v>4.1907387771960472E-2</v>
      </c>
      <c r="F8" s="26">
        <f t="shared" si="3"/>
        <v>2.857321893542759E-2</v>
      </c>
    </row>
    <row r="9" spans="1:8">
      <c r="A9" s="1">
        <v>7</v>
      </c>
      <c r="B9" s="28">
        <f t="shared" si="0"/>
        <v>4</v>
      </c>
      <c r="C9" s="28">
        <f>SUM(B$3:B9)</f>
        <v>15.541966305589218</v>
      </c>
      <c r="D9" s="26">
        <f t="shared" si="1"/>
        <v>0.17599999999999999</v>
      </c>
      <c r="E9" s="26">
        <f t="shared" si="2"/>
        <v>5.28E-2</v>
      </c>
      <c r="F9" s="26">
        <f t="shared" si="3"/>
        <v>3.5999999999999997E-2</v>
      </c>
    </row>
    <row r="10" spans="1:8">
      <c r="A10" s="1">
        <v>8</v>
      </c>
      <c r="B10" s="28">
        <f t="shared" si="0"/>
        <v>5.0396841995794928</v>
      </c>
      <c r="C10" s="28">
        <f>SUM(B$3:B10)</f>
        <v>20.58165050516871</v>
      </c>
      <c r="D10" s="26">
        <f t="shared" si="1"/>
        <v>0.22174610478149767</v>
      </c>
      <c r="E10" s="26">
        <f t="shared" si="2"/>
        <v>6.6523831434449301E-2</v>
      </c>
      <c r="F10" s="26">
        <f t="shared" si="3"/>
        <v>4.5357157796215429E-2</v>
      </c>
    </row>
    <row r="11" spans="1:8">
      <c r="A11" s="1">
        <v>9</v>
      </c>
      <c r="B11" s="28">
        <f t="shared" si="0"/>
        <v>6.3496042078727983</v>
      </c>
      <c r="C11" s="28">
        <f>SUM(B$3:B11)</f>
        <v>26.931254713041508</v>
      </c>
      <c r="D11" s="26">
        <f t="shared" si="1"/>
        <v>0.27938258514640313</v>
      </c>
      <c r="E11" s="26">
        <f t="shared" si="2"/>
        <v>8.3814775543920944E-2</v>
      </c>
      <c r="F11" s="26">
        <f t="shared" si="3"/>
        <v>5.7146437870855181E-2</v>
      </c>
    </row>
    <row r="12" spans="1:8">
      <c r="A12" s="1">
        <v>10</v>
      </c>
      <c r="B12" s="28">
        <f t="shared" si="0"/>
        <v>8</v>
      </c>
      <c r="C12" s="28">
        <f>SUM(B$3:B12)</f>
        <v>34.931254713041511</v>
      </c>
      <c r="D12" s="26">
        <f t="shared" si="1"/>
        <v>0.35199999999999998</v>
      </c>
      <c r="E12" s="26">
        <f t="shared" si="2"/>
        <v>0.1056</v>
      </c>
      <c r="F12" s="26">
        <f t="shared" si="3"/>
        <v>7.1999999999999995E-2</v>
      </c>
    </row>
    <row r="13" spans="1:8">
      <c r="A13" s="1">
        <v>11</v>
      </c>
      <c r="B13" s="28">
        <f t="shared" si="0"/>
        <v>10.079368399158986</v>
      </c>
      <c r="C13" s="28">
        <f>SUM(B$3:B13)</f>
        <v>45.010623112200498</v>
      </c>
      <c r="D13" s="26">
        <f t="shared" si="1"/>
        <v>0.44349220956299534</v>
      </c>
      <c r="E13" s="26">
        <f t="shared" si="2"/>
        <v>0.1330476628688986</v>
      </c>
      <c r="F13" s="26">
        <f t="shared" si="3"/>
        <v>9.0714315592430858E-2</v>
      </c>
    </row>
    <row r="14" spans="1:8">
      <c r="A14" s="1">
        <v>12</v>
      </c>
      <c r="B14" s="28">
        <f t="shared" si="0"/>
        <v>12.699208415745597</v>
      </c>
      <c r="C14" s="28">
        <f>SUM(B$3:B14)</f>
        <v>57.709831527946093</v>
      </c>
      <c r="D14" s="26">
        <f t="shared" si="1"/>
        <v>0.55876517029280626</v>
      </c>
      <c r="E14" s="26">
        <f t="shared" si="2"/>
        <v>0.16762955108784189</v>
      </c>
      <c r="F14" s="26">
        <f t="shared" si="3"/>
        <v>0.11429287574171036</v>
      </c>
    </row>
    <row r="15" spans="1:8">
      <c r="A15" s="1">
        <v>13</v>
      </c>
      <c r="B15" s="28">
        <f t="shared" si="0"/>
        <v>16</v>
      </c>
      <c r="C15" s="28">
        <f>SUM(B$3:B15)</f>
        <v>73.709831527946093</v>
      </c>
      <c r="D15" s="26">
        <f t="shared" si="1"/>
        <v>0.70399999999999996</v>
      </c>
      <c r="E15" s="26">
        <f t="shared" si="2"/>
        <v>0.2112</v>
      </c>
      <c r="F15" s="26">
        <f t="shared" si="3"/>
        <v>0.14399999999999999</v>
      </c>
    </row>
    <row r="16" spans="1:8">
      <c r="A16" s="1">
        <v>14</v>
      </c>
      <c r="B16" s="28">
        <f t="shared" si="0"/>
        <v>20.158736798317971</v>
      </c>
      <c r="C16" s="28">
        <f>SUM(B$3:B16)</f>
        <v>93.868568326264068</v>
      </c>
      <c r="D16" s="26">
        <f t="shared" si="1"/>
        <v>0.88698441912599069</v>
      </c>
      <c r="E16" s="26">
        <f t="shared" si="2"/>
        <v>0.26609532573779721</v>
      </c>
      <c r="F16" s="26">
        <f t="shared" si="3"/>
        <v>0.18142863118486172</v>
      </c>
    </row>
    <row r="17" spans="1:6">
      <c r="A17" s="1">
        <v>15</v>
      </c>
      <c r="B17" s="28">
        <f t="shared" si="0"/>
        <v>25.398416831491193</v>
      </c>
      <c r="C17" s="28">
        <f>SUM(B$3:B17)</f>
        <v>119.26698515775526</v>
      </c>
      <c r="D17" s="26">
        <f t="shared" si="1"/>
        <v>1.1175303405856125</v>
      </c>
      <c r="E17" s="26">
        <f t="shared" si="2"/>
        <v>0.33525910217568378</v>
      </c>
      <c r="F17" s="26">
        <f t="shared" si="3"/>
        <v>0.22858575148342072</v>
      </c>
    </row>
    <row r="18" spans="1:6">
      <c r="A18" s="1">
        <v>16</v>
      </c>
      <c r="B18" s="28">
        <f t="shared" si="0"/>
        <v>32</v>
      </c>
      <c r="C18" s="28">
        <f>SUM(B$3:B18)</f>
        <v>151.26698515775524</v>
      </c>
      <c r="D18" s="26">
        <f t="shared" si="1"/>
        <v>1.4079999999999999</v>
      </c>
      <c r="E18" s="26">
        <f t="shared" si="2"/>
        <v>0.4224</v>
      </c>
      <c r="F18" s="26">
        <f t="shared" si="3"/>
        <v>0.28799999999999998</v>
      </c>
    </row>
    <row r="19" spans="1:6">
      <c r="A19" s="1">
        <v>17</v>
      </c>
      <c r="B19" s="28">
        <f t="shared" si="0"/>
        <v>40.317473596635942</v>
      </c>
      <c r="C19" s="28">
        <f>SUM(B$3:B19)</f>
        <v>191.58445875439119</v>
      </c>
      <c r="D19" s="26">
        <f t="shared" si="1"/>
        <v>1.7739688382519814</v>
      </c>
      <c r="E19" s="26">
        <f t="shared" si="2"/>
        <v>0.53219065147559441</v>
      </c>
      <c r="F19" s="26">
        <f t="shared" si="3"/>
        <v>0.36285726236972343</v>
      </c>
    </row>
    <row r="20" spans="1:6">
      <c r="A20" s="1">
        <v>18</v>
      </c>
      <c r="B20" s="28">
        <f t="shared" si="0"/>
        <v>50.796833662982387</v>
      </c>
      <c r="C20" s="28">
        <f>SUM(B$3:B20)</f>
        <v>242.38129241737357</v>
      </c>
      <c r="D20" s="26">
        <f t="shared" si="1"/>
        <v>2.235060681171225</v>
      </c>
      <c r="E20" s="26">
        <f t="shared" si="2"/>
        <v>0.67051820435136755</v>
      </c>
      <c r="F20" s="26">
        <f t="shared" si="3"/>
        <v>0.45717150296684145</v>
      </c>
    </row>
    <row r="21" spans="1:6">
      <c r="A21" s="1">
        <v>19</v>
      </c>
      <c r="B21" s="28">
        <f t="shared" si="0"/>
        <v>64</v>
      </c>
      <c r="C21" s="28">
        <f>SUM(B$3:B21)</f>
        <v>306.38129241737357</v>
      </c>
      <c r="D21" s="26">
        <f t="shared" si="1"/>
        <v>2.8159999999999998</v>
      </c>
      <c r="E21" s="26">
        <f t="shared" si="2"/>
        <v>0.8448</v>
      </c>
      <c r="F21" s="26">
        <f t="shared" si="3"/>
        <v>0.57599999999999996</v>
      </c>
    </row>
    <row r="22" spans="1:6">
      <c r="A22" s="1">
        <v>20</v>
      </c>
      <c r="B22" s="28">
        <f t="shared" si="0"/>
        <v>80.634947193271884</v>
      </c>
      <c r="C22" s="28">
        <f>SUM(B$3:B22)</f>
        <v>387.01623961064547</v>
      </c>
      <c r="D22" s="26">
        <f t="shared" si="1"/>
        <v>3.5479376765039627</v>
      </c>
      <c r="E22" s="26">
        <f t="shared" si="2"/>
        <v>1.0643813029511888</v>
      </c>
      <c r="F22" s="26">
        <f t="shared" si="3"/>
        <v>0.72571452473944686</v>
      </c>
    </row>
    <row r="23" spans="1:6">
      <c r="A23" s="1">
        <v>21</v>
      </c>
      <c r="B23" s="28">
        <f t="shared" si="0"/>
        <v>101.59366732596477</v>
      </c>
      <c r="C23" s="28">
        <f>SUM(B$3:B23)</f>
        <v>488.60990693661023</v>
      </c>
      <c r="D23" s="26">
        <f t="shared" si="1"/>
        <v>4.4701213623424501</v>
      </c>
      <c r="E23" s="26">
        <f t="shared" si="2"/>
        <v>1.3410364087027351</v>
      </c>
      <c r="F23" s="26">
        <f t="shared" si="3"/>
        <v>0.9143430059336829</v>
      </c>
    </row>
    <row r="24" spans="1:6">
      <c r="A24" s="1">
        <v>22</v>
      </c>
      <c r="B24" s="28">
        <f t="shared" si="0"/>
        <v>128</v>
      </c>
      <c r="C24" s="28">
        <f>SUM(B$3:B24)</f>
        <v>616.60990693661029</v>
      </c>
      <c r="D24" s="26">
        <f t="shared" si="1"/>
        <v>5.6319999999999997</v>
      </c>
      <c r="E24" s="26">
        <f t="shared" si="2"/>
        <v>1.6896</v>
      </c>
      <c r="F24" s="26">
        <f t="shared" si="3"/>
        <v>1.1519999999999999</v>
      </c>
    </row>
    <row r="25" spans="1:6">
      <c r="A25" s="1">
        <v>23</v>
      </c>
      <c r="B25" s="28">
        <f t="shared" si="0"/>
        <v>161.26989438654377</v>
      </c>
      <c r="C25" s="28">
        <f>SUM(B$3:B25)</f>
        <v>777.87980132315408</v>
      </c>
      <c r="D25" s="26">
        <f t="shared" si="1"/>
        <v>7.0958753530079255</v>
      </c>
      <c r="E25" s="26">
        <f t="shared" si="2"/>
        <v>2.1287626059023776</v>
      </c>
      <c r="F25" s="26">
        <f t="shared" si="3"/>
        <v>1.4514290494788937</v>
      </c>
    </row>
    <row r="26" spans="1:6">
      <c r="A26" s="1">
        <v>24</v>
      </c>
      <c r="B26" s="28">
        <f t="shared" si="0"/>
        <v>203.18733465192955</v>
      </c>
      <c r="C26" s="28">
        <f>SUM(B$3:B26)</f>
        <v>981.0671359750836</v>
      </c>
      <c r="D26" s="26">
        <f t="shared" si="1"/>
        <v>8.9402427246849001</v>
      </c>
      <c r="E26" s="26">
        <f t="shared" si="2"/>
        <v>2.6820728174054702</v>
      </c>
      <c r="F26" s="26">
        <f t="shared" si="3"/>
        <v>1.8286860118673658</v>
      </c>
    </row>
    <row r="27" spans="1:6">
      <c r="A27" s="1">
        <v>25</v>
      </c>
      <c r="B27" s="28">
        <f t="shared" si="0"/>
        <v>256</v>
      </c>
      <c r="C27" s="28">
        <f>SUM(B$3:B27)</f>
        <v>1237.0671359750836</v>
      </c>
      <c r="D27" s="26">
        <f t="shared" si="1"/>
        <v>11.263999999999999</v>
      </c>
      <c r="E27" s="26">
        <f t="shared" si="2"/>
        <v>3.3792</v>
      </c>
      <c r="F27" s="26">
        <f t="shared" si="3"/>
        <v>2.3039999999999998</v>
      </c>
    </row>
    <row r="28" spans="1:6">
      <c r="A28" s="1">
        <v>26</v>
      </c>
      <c r="B28" s="28">
        <f t="shared" si="0"/>
        <v>322.53978877308754</v>
      </c>
      <c r="C28" s="28">
        <f>SUM(B$3:B28)</f>
        <v>1559.6069247481712</v>
      </c>
      <c r="D28" s="26">
        <f t="shared" si="1"/>
        <v>14.191750706015851</v>
      </c>
      <c r="E28" s="26">
        <f t="shared" si="2"/>
        <v>4.2575252118047553</v>
      </c>
      <c r="F28" s="26">
        <f t="shared" si="3"/>
        <v>2.9028580989577875</v>
      </c>
    </row>
    <row r="29" spans="1:6">
      <c r="A29" s="1">
        <v>27</v>
      </c>
      <c r="B29" s="28">
        <f t="shared" si="0"/>
        <v>406.37466930385909</v>
      </c>
      <c r="C29" s="28">
        <f>SUM(B$3:B29)</f>
        <v>1965.9815940520302</v>
      </c>
      <c r="D29" s="26">
        <f t="shared" si="1"/>
        <v>17.8804854493698</v>
      </c>
      <c r="E29" s="26">
        <f t="shared" si="2"/>
        <v>5.3641456348109404</v>
      </c>
      <c r="F29" s="26">
        <f t="shared" si="3"/>
        <v>3.6573720237347316</v>
      </c>
    </row>
    <row r="30" spans="1:6">
      <c r="A30" s="1">
        <v>28</v>
      </c>
      <c r="B30" s="28">
        <f t="shared" si="0"/>
        <v>512</v>
      </c>
      <c r="C30" s="28">
        <f>SUM(B$3:B30)</f>
        <v>2477.9815940520302</v>
      </c>
      <c r="D30" s="26">
        <f t="shared" si="1"/>
        <v>22.527999999999999</v>
      </c>
      <c r="E30" s="26">
        <f t="shared" si="2"/>
        <v>6.7584</v>
      </c>
      <c r="F30" s="26">
        <f t="shared" si="3"/>
        <v>4.6079999999999997</v>
      </c>
    </row>
    <row r="31" spans="1:6">
      <c r="A31" s="1">
        <v>29</v>
      </c>
      <c r="B31" s="28">
        <f t="shared" si="0"/>
        <v>645.07957754617507</v>
      </c>
      <c r="C31" s="28">
        <f>SUM(B$3:B31)</f>
        <v>3123.0611715982054</v>
      </c>
      <c r="D31" s="26">
        <f t="shared" si="1"/>
        <v>28.383501412031702</v>
      </c>
      <c r="E31" s="26">
        <f t="shared" si="2"/>
        <v>8.5150504236095106</v>
      </c>
      <c r="F31" s="26">
        <f t="shared" si="3"/>
        <v>5.8057161979155749</v>
      </c>
    </row>
    <row r="32" spans="1:6">
      <c r="A32" s="1">
        <v>30</v>
      </c>
      <c r="B32" s="28">
        <f t="shared" si="0"/>
        <v>812.74933860771819</v>
      </c>
      <c r="C32" s="28">
        <f>SUM(B$3:B32)</f>
        <v>3935.8105102059235</v>
      </c>
      <c r="D32" s="26">
        <f t="shared" si="1"/>
        <v>35.7609708987396</v>
      </c>
      <c r="E32" s="26">
        <f t="shared" si="2"/>
        <v>10.728291269621881</v>
      </c>
      <c r="F32" s="26">
        <f t="shared" si="3"/>
        <v>7.3147440474694632</v>
      </c>
    </row>
    <row r="33" spans="1:6">
      <c r="A33">
        <v>31</v>
      </c>
      <c r="B33" s="28">
        <f t="shared" si="0"/>
        <v>1024</v>
      </c>
      <c r="C33" s="28">
        <f>SUM(B$3:B33)</f>
        <v>4959.8105102059235</v>
      </c>
      <c r="D33" s="26">
        <f t="shared" si="1"/>
        <v>45.055999999999997</v>
      </c>
      <c r="E33" s="26">
        <f t="shared" si="2"/>
        <v>13.5168</v>
      </c>
      <c r="F33" s="26">
        <f t="shared" si="3"/>
        <v>9.2159999999999993</v>
      </c>
    </row>
    <row r="34" spans="1:6">
      <c r="A34" s="1">
        <v>32</v>
      </c>
      <c r="B34" s="28">
        <f t="shared" ref="B34:B62" si="4">B33*(2^(1/B$1))^1</f>
        <v>1290.1591550923501</v>
      </c>
      <c r="C34" s="28">
        <f>SUM(B$3:B34)</f>
        <v>6249.9696652982739</v>
      </c>
      <c r="D34" s="26">
        <f t="shared" si="1"/>
        <v>56.767002824063404</v>
      </c>
      <c r="E34" s="26">
        <f t="shared" si="2"/>
        <v>17.030100847219021</v>
      </c>
      <c r="F34" s="26">
        <f t="shared" si="3"/>
        <v>11.61143239583115</v>
      </c>
    </row>
    <row r="35" spans="1:6">
      <c r="A35">
        <v>33</v>
      </c>
      <c r="B35" s="28">
        <f t="shared" si="4"/>
        <v>1625.4986772154364</v>
      </c>
      <c r="C35" s="28">
        <f>SUM(B$3:B35)</f>
        <v>7875.46834251371</v>
      </c>
      <c r="D35" s="26">
        <f t="shared" si="1"/>
        <v>71.521941797479201</v>
      </c>
      <c r="E35" s="26">
        <f t="shared" si="2"/>
        <v>21.456582539243762</v>
      </c>
      <c r="F35" s="26">
        <f t="shared" si="3"/>
        <v>14.629488094938926</v>
      </c>
    </row>
    <row r="36" spans="1:6">
      <c r="A36" s="1">
        <v>34</v>
      </c>
      <c r="B36" s="28">
        <f t="shared" si="4"/>
        <v>2048</v>
      </c>
      <c r="C36" s="28">
        <f>SUM(B$3:B36)</f>
        <v>9923.46834251371</v>
      </c>
      <c r="D36" s="26">
        <f t="shared" si="1"/>
        <v>90.111999999999995</v>
      </c>
      <c r="E36" s="26">
        <f t="shared" si="2"/>
        <v>27.0336</v>
      </c>
      <c r="F36" s="26">
        <f t="shared" si="3"/>
        <v>18.431999999999999</v>
      </c>
    </row>
    <row r="37" spans="1:6">
      <c r="A37">
        <v>35</v>
      </c>
      <c r="B37" s="28">
        <f t="shared" si="4"/>
        <v>2580.3183101847003</v>
      </c>
      <c r="C37" s="28">
        <f>SUM(B$3:B37)</f>
        <v>12503.786652698411</v>
      </c>
      <c r="D37" s="26">
        <f t="shared" si="1"/>
        <v>113.53400564812681</v>
      </c>
      <c r="E37" s="26">
        <f t="shared" si="2"/>
        <v>34.060201694438042</v>
      </c>
      <c r="F37" s="26">
        <f t="shared" si="3"/>
        <v>23.2228647916623</v>
      </c>
    </row>
    <row r="38" spans="1:6">
      <c r="A38" s="1">
        <v>36</v>
      </c>
      <c r="B38" s="28">
        <f t="shared" si="4"/>
        <v>3250.9973544308727</v>
      </c>
      <c r="C38" s="28">
        <f>SUM(B$3:B38)</f>
        <v>15754.784007129283</v>
      </c>
      <c r="D38" s="26">
        <f t="shared" si="1"/>
        <v>143.0438835949584</v>
      </c>
      <c r="E38" s="26">
        <f t="shared" si="2"/>
        <v>42.913165078487523</v>
      </c>
      <c r="F38" s="26">
        <f t="shared" si="3"/>
        <v>29.258976189877853</v>
      </c>
    </row>
    <row r="39" spans="1:6">
      <c r="A39">
        <v>37</v>
      </c>
      <c r="B39" s="28">
        <f t="shared" si="4"/>
        <v>4096</v>
      </c>
      <c r="C39" s="28">
        <f>SUM(B$3:B39)</f>
        <v>19850.784007129281</v>
      </c>
      <c r="D39" s="26">
        <f t="shared" si="1"/>
        <v>180.22399999999999</v>
      </c>
      <c r="E39" s="26">
        <f t="shared" si="2"/>
        <v>54.0672</v>
      </c>
      <c r="F39" s="26">
        <f t="shared" si="3"/>
        <v>36.863999999999997</v>
      </c>
    </row>
    <row r="40" spans="1:6">
      <c r="A40" s="1">
        <v>38</v>
      </c>
      <c r="B40" s="28">
        <f t="shared" si="4"/>
        <v>5160.6366203694006</v>
      </c>
      <c r="C40" s="28">
        <f>SUM(B$3:B40)</f>
        <v>25011.420627498683</v>
      </c>
      <c r="D40" s="26">
        <f t="shared" si="1"/>
        <v>227.06801129625362</v>
      </c>
      <c r="E40" s="26">
        <f t="shared" si="2"/>
        <v>68.120403388876085</v>
      </c>
      <c r="F40" s="26">
        <f t="shared" si="3"/>
        <v>46.445729583324599</v>
      </c>
    </row>
    <row r="41" spans="1:6">
      <c r="A41">
        <v>39</v>
      </c>
      <c r="B41" s="28">
        <f t="shared" si="4"/>
        <v>6501.9947088617455</v>
      </c>
      <c r="C41" s="28">
        <f>SUM(B$3:B41)</f>
        <v>31513.415336360427</v>
      </c>
      <c r="D41" s="26">
        <f t="shared" si="1"/>
        <v>286.0877671899168</v>
      </c>
      <c r="E41" s="26">
        <f t="shared" si="2"/>
        <v>85.826330156975047</v>
      </c>
      <c r="F41" s="26">
        <f t="shared" si="3"/>
        <v>58.517952379755705</v>
      </c>
    </row>
    <row r="42" spans="1:6">
      <c r="A42" s="1">
        <v>40</v>
      </c>
      <c r="B42" s="28">
        <f t="shared" si="4"/>
        <v>8192</v>
      </c>
      <c r="C42" s="28">
        <f>SUM(B$3:B42)</f>
        <v>39705.415336360427</v>
      </c>
      <c r="D42" s="26">
        <f t="shared" si="1"/>
        <v>360.44799999999998</v>
      </c>
      <c r="E42" s="26">
        <f t="shared" si="2"/>
        <v>108.1344</v>
      </c>
      <c r="F42" s="26">
        <f t="shared" si="3"/>
        <v>73.727999999999994</v>
      </c>
    </row>
    <row r="43" spans="1:6">
      <c r="A43">
        <v>41</v>
      </c>
      <c r="B43" s="28">
        <f t="shared" si="4"/>
        <v>10321.273240738801</v>
      </c>
      <c r="C43" s="28">
        <f>SUM(B$3:B43)</f>
        <v>50026.68857709923</v>
      </c>
      <c r="D43" s="26">
        <f t="shared" si="1"/>
        <v>454.13602259250723</v>
      </c>
      <c r="E43" s="26">
        <f t="shared" si="2"/>
        <v>136.24080677775217</v>
      </c>
      <c r="F43" s="26">
        <f t="shared" si="3"/>
        <v>92.891459166649199</v>
      </c>
    </row>
    <row r="44" spans="1:6">
      <c r="A44" s="1">
        <v>42</v>
      </c>
      <c r="B44" s="28">
        <f t="shared" si="4"/>
        <v>13003.989417723491</v>
      </c>
      <c r="C44" s="28">
        <f>SUM(B$3:B44)</f>
        <v>63030.677994822719</v>
      </c>
      <c r="D44" s="26">
        <f t="shared" si="1"/>
        <v>572.17553437983361</v>
      </c>
      <c r="E44" s="26">
        <f t="shared" si="2"/>
        <v>171.65266031395009</v>
      </c>
      <c r="F44" s="26">
        <f t="shared" si="3"/>
        <v>117.03590475951141</v>
      </c>
    </row>
    <row r="45" spans="1:6">
      <c r="A45">
        <v>43</v>
      </c>
      <c r="B45" s="28">
        <f t="shared" si="4"/>
        <v>16384</v>
      </c>
      <c r="C45" s="28">
        <f>SUM(B$3:B45)</f>
        <v>79414.677994822719</v>
      </c>
      <c r="D45" s="26">
        <f t="shared" si="1"/>
        <v>720.89599999999996</v>
      </c>
      <c r="E45" s="26">
        <f t="shared" si="2"/>
        <v>216.2688</v>
      </c>
      <c r="F45" s="26">
        <f t="shared" si="3"/>
        <v>147.45599999999999</v>
      </c>
    </row>
    <row r="46" spans="1:6">
      <c r="A46" s="1">
        <v>44</v>
      </c>
      <c r="B46" s="28">
        <f t="shared" si="4"/>
        <v>20642.546481477602</v>
      </c>
      <c r="C46" s="28">
        <f>SUM(B$3:B46)</f>
        <v>100057.22447630033</v>
      </c>
      <c r="D46" s="26">
        <f t="shared" si="1"/>
        <v>908.27204518501446</v>
      </c>
      <c r="E46" s="26">
        <f t="shared" si="2"/>
        <v>272.48161355550434</v>
      </c>
      <c r="F46" s="26">
        <f t="shared" si="3"/>
        <v>185.7829183332984</v>
      </c>
    </row>
    <row r="47" spans="1:6">
      <c r="A47">
        <v>45</v>
      </c>
      <c r="B47" s="28">
        <f t="shared" si="4"/>
        <v>26007.978835446982</v>
      </c>
      <c r="C47" s="28">
        <f>SUM(B$3:B47)</f>
        <v>126065.2033117473</v>
      </c>
      <c r="D47" s="26">
        <f t="shared" si="1"/>
        <v>1144.3510687596672</v>
      </c>
      <c r="E47" s="26">
        <f t="shared" si="2"/>
        <v>343.30532062790019</v>
      </c>
      <c r="F47" s="26">
        <f t="shared" si="3"/>
        <v>234.07180951902282</v>
      </c>
    </row>
    <row r="48" spans="1:6">
      <c r="A48" s="1">
        <v>46</v>
      </c>
      <c r="B48" s="28">
        <f t="shared" si="4"/>
        <v>32768</v>
      </c>
      <c r="C48" s="28">
        <f>SUM(B$3:B48)</f>
        <v>158833.20331174729</v>
      </c>
      <c r="D48" s="26">
        <f t="shared" si="1"/>
        <v>1441.7919999999999</v>
      </c>
      <c r="E48" s="26">
        <f t="shared" si="2"/>
        <v>432.5376</v>
      </c>
      <c r="F48" s="26">
        <f t="shared" si="3"/>
        <v>294.91199999999998</v>
      </c>
    </row>
    <row r="49" spans="1:6">
      <c r="A49">
        <v>47</v>
      </c>
      <c r="B49" s="28">
        <f t="shared" si="4"/>
        <v>41285.092962955205</v>
      </c>
      <c r="C49" s="28">
        <f>SUM(B$3:B49)</f>
        <v>200118.2962747025</v>
      </c>
      <c r="D49" s="26">
        <f t="shared" si="1"/>
        <v>1816.5440903700289</v>
      </c>
      <c r="E49" s="26">
        <f t="shared" si="2"/>
        <v>544.96322711100868</v>
      </c>
      <c r="F49" s="26">
        <f t="shared" si="3"/>
        <v>371.56583666659679</v>
      </c>
    </row>
    <row r="50" spans="1:6">
      <c r="A50" s="1">
        <v>48</v>
      </c>
      <c r="B50" s="28">
        <f t="shared" si="4"/>
        <v>52015.957670893964</v>
      </c>
      <c r="C50" s="28">
        <f>SUM(B$3:B50)</f>
        <v>252134.25394559646</v>
      </c>
      <c r="D50" s="26">
        <f t="shared" si="1"/>
        <v>2288.7021375193344</v>
      </c>
      <c r="E50" s="26">
        <f t="shared" si="2"/>
        <v>686.61064125580037</v>
      </c>
      <c r="F50" s="26">
        <f t="shared" si="3"/>
        <v>468.14361903804564</v>
      </c>
    </row>
    <row r="51" spans="1:6">
      <c r="A51">
        <v>49</v>
      </c>
      <c r="B51" s="28">
        <f t="shared" si="4"/>
        <v>65536</v>
      </c>
      <c r="C51" s="28">
        <f>SUM(B$3:B51)</f>
        <v>317670.25394559646</v>
      </c>
      <c r="D51" s="26">
        <f t="shared" si="1"/>
        <v>2883.5839999999998</v>
      </c>
      <c r="E51" s="26">
        <f t="shared" si="2"/>
        <v>865.0752</v>
      </c>
      <c r="F51" s="26">
        <f t="shared" si="3"/>
        <v>589.82399999999996</v>
      </c>
    </row>
    <row r="52" spans="1:6">
      <c r="A52" s="1">
        <v>50</v>
      </c>
      <c r="B52" s="28">
        <f t="shared" si="4"/>
        <v>82570.185925910409</v>
      </c>
      <c r="C52" s="28">
        <f>SUM(B$3:B52)</f>
        <v>400240.43987150688</v>
      </c>
      <c r="D52" s="26">
        <f t="shared" si="1"/>
        <v>3633.0881807400579</v>
      </c>
      <c r="E52" s="26">
        <f t="shared" si="2"/>
        <v>1089.9264542220174</v>
      </c>
      <c r="F52" s="26">
        <f t="shared" si="3"/>
        <v>743.13167333319359</v>
      </c>
    </row>
    <row r="53" spans="1:6">
      <c r="A53">
        <v>51</v>
      </c>
      <c r="B53" s="28">
        <f t="shared" si="4"/>
        <v>104031.91534178793</v>
      </c>
      <c r="C53" s="28">
        <f>SUM(B$3:B53)</f>
        <v>504272.3552132948</v>
      </c>
      <c r="D53" s="26">
        <f t="shared" si="1"/>
        <v>4577.4042750386689</v>
      </c>
      <c r="E53" s="26">
        <f t="shared" si="2"/>
        <v>1373.2212825116007</v>
      </c>
      <c r="F53" s="26">
        <f t="shared" si="3"/>
        <v>936.28723807609128</v>
      </c>
    </row>
    <row r="54" spans="1:6">
      <c r="A54" s="1">
        <v>52</v>
      </c>
      <c r="B54" s="28">
        <f t="shared" si="4"/>
        <v>131072</v>
      </c>
      <c r="C54" s="28">
        <f>SUM(B$3:B54)</f>
        <v>635344.35521329474</v>
      </c>
      <c r="D54" s="26">
        <f t="shared" si="1"/>
        <v>5767.1679999999997</v>
      </c>
      <c r="E54" s="26">
        <f t="shared" si="2"/>
        <v>1730.1504</v>
      </c>
      <c r="F54" s="26">
        <f t="shared" si="3"/>
        <v>1179.6479999999999</v>
      </c>
    </row>
    <row r="55" spans="1:6">
      <c r="A55">
        <v>53</v>
      </c>
      <c r="B55" s="28">
        <f t="shared" si="4"/>
        <v>165140.37185182082</v>
      </c>
      <c r="C55" s="28">
        <f>SUM(B$3:B55)</f>
        <v>800484.72706511558</v>
      </c>
      <c r="D55" s="26">
        <f t="shared" si="1"/>
        <v>7266.1763614801157</v>
      </c>
      <c r="E55" s="26">
        <f t="shared" si="2"/>
        <v>2179.8529084440347</v>
      </c>
      <c r="F55" s="26">
        <f t="shared" si="3"/>
        <v>1486.2633466663872</v>
      </c>
    </row>
    <row r="56" spans="1:6">
      <c r="A56" s="1">
        <v>54</v>
      </c>
      <c r="B56" s="28">
        <f t="shared" si="4"/>
        <v>208063.83068357586</v>
      </c>
      <c r="C56" s="28">
        <f>SUM(B$3:B56)</f>
        <v>1008548.5577486914</v>
      </c>
      <c r="D56" s="26">
        <f t="shared" si="1"/>
        <v>9154.8085500773377</v>
      </c>
      <c r="E56" s="26">
        <f t="shared" si="2"/>
        <v>2746.4425650232015</v>
      </c>
      <c r="F56" s="26">
        <f t="shared" si="3"/>
        <v>1872.5744761521826</v>
      </c>
    </row>
    <row r="57" spans="1:6">
      <c r="A57">
        <v>55</v>
      </c>
      <c r="B57" s="28">
        <f t="shared" si="4"/>
        <v>262144</v>
      </c>
      <c r="C57" s="28">
        <f>SUM(B$3:B57)</f>
        <v>1270692.5577486914</v>
      </c>
      <c r="D57" s="26">
        <f t="shared" si="1"/>
        <v>11534.335999999999</v>
      </c>
      <c r="E57" s="26">
        <f t="shared" si="2"/>
        <v>3460.3008</v>
      </c>
      <c r="F57" s="26">
        <f t="shared" si="3"/>
        <v>2359.2959999999998</v>
      </c>
    </row>
    <row r="58" spans="1:6">
      <c r="A58" s="1">
        <v>56</v>
      </c>
      <c r="B58" s="28">
        <f t="shared" si="4"/>
        <v>330280.74370364164</v>
      </c>
      <c r="C58" s="28">
        <f>SUM(B$3:B58)</f>
        <v>1600973.3014523331</v>
      </c>
      <c r="D58" s="26">
        <f t="shared" si="1"/>
        <v>14532.352722960231</v>
      </c>
      <c r="E58" s="26">
        <f t="shared" si="2"/>
        <v>4359.7058168880694</v>
      </c>
      <c r="F58" s="26">
        <f t="shared" si="3"/>
        <v>2972.5266933327744</v>
      </c>
    </row>
    <row r="59" spans="1:6">
      <c r="A59">
        <v>57</v>
      </c>
      <c r="B59" s="28">
        <f t="shared" si="4"/>
        <v>416127.66136715171</v>
      </c>
      <c r="C59" s="28">
        <f>SUM(B$3:B59)</f>
        <v>2017100.9628194848</v>
      </c>
      <c r="D59" s="26">
        <f t="shared" si="1"/>
        <v>18309.617100154675</v>
      </c>
      <c r="E59" s="26">
        <f t="shared" si="2"/>
        <v>5492.885130046403</v>
      </c>
      <c r="F59" s="26">
        <f t="shared" si="3"/>
        <v>3745.1489523043651</v>
      </c>
    </row>
    <row r="60" spans="1:6">
      <c r="A60" s="1">
        <v>58</v>
      </c>
      <c r="B60" s="28">
        <f t="shared" si="4"/>
        <v>524288</v>
      </c>
      <c r="C60" s="28">
        <f>SUM(B$3:B60)</f>
        <v>2541388.962819485</v>
      </c>
      <c r="D60" s="26">
        <f t="shared" si="1"/>
        <v>23068.671999999999</v>
      </c>
      <c r="E60" s="26">
        <f t="shared" si="2"/>
        <v>6920.6016</v>
      </c>
      <c r="F60" s="26">
        <f t="shared" si="3"/>
        <v>4718.5919999999996</v>
      </c>
    </row>
    <row r="61" spans="1:6">
      <c r="A61">
        <v>59</v>
      </c>
      <c r="B61" s="28">
        <f t="shared" si="4"/>
        <v>660561.48740728328</v>
      </c>
      <c r="C61" s="28">
        <f>SUM(B$3:B61)</f>
        <v>3201950.4502267684</v>
      </c>
      <c r="D61" s="26">
        <f t="shared" si="1"/>
        <v>29064.705445920463</v>
      </c>
      <c r="E61" s="26">
        <f t="shared" si="2"/>
        <v>8719.4116337761388</v>
      </c>
      <c r="F61" s="26">
        <f t="shared" si="3"/>
        <v>5945.0533866655487</v>
      </c>
    </row>
    <row r="62" spans="1:6">
      <c r="A62" s="1">
        <v>60</v>
      </c>
      <c r="B62" s="28">
        <f t="shared" si="4"/>
        <v>832255.32273430342</v>
      </c>
      <c r="C62" s="28">
        <f>SUM(B$3:B62)</f>
        <v>4034205.7729610717</v>
      </c>
      <c r="D62" s="26">
        <f t="shared" si="1"/>
        <v>36619.234200309351</v>
      </c>
      <c r="E62" s="26">
        <f t="shared" si="2"/>
        <v>10985.770260092806</v>
      </c>
      <c r="F62" s="26">
        <f t="shared" si="3"/>
        <v>7490.2979046087303</v>
      </c>
    </row>
    <row r="63" spans="1:6">
      <c r="B63" s="26"/>
    </row>
    <row r="64" spans="1:6">
      <c r="A64" s="1"/>
      <c r="B64" s="26"/>
    </row>
    <row r="65" spans="2:2">
      <c r="B65" s="2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3C96-2A81-FE43-B2C6-8FD39C543F6D}">
  <dimension ref="A1:E93"/>
  <sheetViews>
    <sheetView topLeftCell="B2" workbookViewId="0">
      <selection activeCell="N10" sqref="N10"/>
    </sheetView>
  </sheetViews>
  <sheetFormatPr baseColWidth="10" defaultRowHeight="16"/>
  <cols>
    <col min="2" max="2" width="13.6640625" customWidth="1"/>
  </cols>
  <sheetData>
    <row r="1" spans="1:4">
      <c r="B1">
        <v>3</v>
      </c>
      <c r="C1" s="33">
        <v>1.32E-2</v>
      </c>
    </row>
    <row r="2" spans="1:4">
      <c r="A2" t="s">
        <v>88</v>
      </c>
      <c r="B2" t="s">
        <v>177</v>
      </c>
      <c r="C2" t="s">
        <v>96</v>
      </c>
      <c r="D2" t="s">
        <v>97</v>
      </c>
    </row>
    <row r="3" spans="1:4">
      <c r="A3">
        <v>1</v>
      </c>
      <c r="B3">
        <v>1</v>
      </c>
      <c r="C3">
        <v>0</v>
      </c>
      <c r="D3" s="28">
        <v>1000</v>
      </c>
    </row>
    <row r="4" spans="1:4">
      <c r="A4">
        <v>2</v>
      </c>
      <c r="B4">
        <v>1</v>
      </c>
      <c r="C4">
        <v>0</v>
      </c>
      <c r="D4" s="28">
        <v>1000</v>
      </c>
    </row>
    <row r="5" spans="1:4">
      <c r="A5">
        <v>3</v>
      </c>
      <c r="B5">
        <v>2</v>
      </c>
      <c r="C5">
        <v>0</v>
      </c>
      <c r="D5" s="28">
        <v>1000</v>
      </c>
    </row>
    <row r="6" spans="1:4">
      <c r="A6">
        <v>4</v>
      </c>
      <c r="B6">
        <v>2</v>
      </c>
      <c r="C6">
        <v>0</v>
      </c>
      <c r="D6" s="28">
        <v>1000</v>
      </c>
    </row>
    <row r="7" spans="1:4">
      <c r="A7">
        <v>5</v>
      </c>
      <c r="B7">
        <v>3</v>
      </c>
      <c r="C7">
        <v>0</v>
      </c>
      <c r="D7" s="28">
        <v>1000</v>
      </c>
    </row>
    <row r="8" spans="1:4">
      <c r="A8">
        <v>6</v>
      </c>
      <c r="B8">
        <v>3</v>
      </c>
      <c r="C8">
        <v>0</v>
      </c>
      <c r="D8" s="28">
        <v>1000</v>
      </c>
    </row>
    <row r="9" spans="1:4">
      <c r="A9">
        <v>7</v>
      </c>
      <c r="B9">
        <v>4</v>
      </c>
      <c r="C9">
        <v>0</v>
      </c>
      <c r="D9" s="28">
        <v>1000</v>
      </c>
    </row>
    <row r="10" spans="1:4">
      <c r="A10">
        <v>8</v>
      </c>
      <c r="B10">
        <v>5</v>
      </c>
      <c r="C10">
        <v>0</v>
      </c>
      <c r="D10" s="28">
        <v>1000</v>
      </c>
    </row>
    <row r="11" spans="1:4">
      <c r="A11">
        <v>9</v>
      </c>
      <c r="B11">
        <v>6</v>
      </c>
      <c r="C11">
        <v>0</v>
      </c>
      <c r="D11" s="28">
        <v>1000</v>
      </c>
    </row>
    <row r="12" spans="1:4">
      <c r="A12">
        <v>10</v>
      </c>
      <c r="B12">
        <v>8</v>
      </c>
      <c r="C12">
        <v>0</v>
      </c>
      <c r="D12" s="28">
        <v>1000</v>
      </c>
    </row>
    <row r="13" spans="1:4">
      <c r="A13">
        <v>11</v>
      </c>
      <c r="B13">
        <v>10</v>
      </c>
      <c r="C13">
        <v>0</v>
      </c>
      <c r="D13" s="28">
        <v>1000</v>
      </c>
    </row>
    <row r="14" spans="1:4">
      <c r="A14">
        <v>12</v>
      </c>
      <c r="B14">
        <v>13</v>
      </c>
      <c r="C14">
        <v>0</v>
      </c>
      <c r="D14" s="28">
        <v>1000</v>
      </c>
    </row>
    <row r="15" spans="1:4">
      <c r="A15">
        <v>13</v>
      </c>
      <c r="B15">
        <v>16</v>
      </c>
      <c r="C15">
        <v>0</v>
      </c>
      <c r="D15" s="28">
        <v>1000</v>
      </c>
    </row>
    <row r="16" spans="1:4">
      <c r="A16">
        <v>14</v>
      </c>
      <c r="B16">
        <v>20</v>
      </c>
      <c r="C16">
        <v>0</v>
      </c>
      <c r="D16" s="28">
        <v>1000</v>
      </c>
    </row>
    <row r="17" spans="1:4">
      <c r="A17">
        <v>15</v>
      </c>
      <c r="B17">
        <v>25</v>
      </c>
      <c r="C17">
        <v>0</v>
      </c>
      <c r="D17" s="28">
        <v>1000</v>
      </c>
    </row>
    <row r="18" spans="1:4">
      <c r="A18">
        <v>16</v>
      </c>
      <c r="B18">
        <v>32</v>
      </c>
      <c r="C18">
        <v>0</v>
      </c>
      <c r="D18" s="28">
        <v>1000</v>
      </c>
    </row>
    <row r="19" spans="1:4">
      <c r="A19">
        <v>17</v>
      </c>
      <c r="B19">
        <v>40</v>
      </c>
      <c r="C19">
        <v>1</v>
      </c>
      <c r="D19" s="28">
        <v>1000</v>
      </c>
    </row>
    <row r="20" spans="1:4">
      <c r="A20">
        <v>18</v>
      </c>
      <c r="B20">
        <v>51</v>
      </c>
      <c r="C20">
        <v>1</v>
      </c>
      <c r="D20" s="28">
        <v>1000</v>
      </c>
    </row>
    <row r="21" spans="1:4">
      <c r="A21">
        <v>19</v>
      </c>
      <c r="B21">
        <v>64</v>
      </c>
      <c r="C21">
        <v>1</v>
      </c>
      <c r="D21" s="28">
        <v>1000</v>
      </c>
    </row>
    <row r="22" spans="1:4">
      <c r="A22">
        <v>20</v>
      </c>
      <c r="B22">
        <v>81</v>
      </c>
      <c r="C22">
        <v>1</v>
      </c>
      <c r="D22" s="28">
        <v>1000</v>
      </c>
    </row>
    <row r="23" spans="1:4">
      <c r="A23">
        <v>21</v>
      </c>
      <c r="B23">
        <v>102</v>
      </c>
      <c r="C23">
        <v>1</v>
      </c>
      <c r="D23" s="28">
        <v>1000</v>
      </c>
    </row>
    <row r="24" spans="1:4">
      <c r="A24">
        <v>22</v>
      </c>
      <c r="B24">
        <v>128</v>
      </c>
      <c r="C24">
        <v>2</v>
      </c>
      <c r="D24" s="28">
        <v>1000</v>
      </c>
    </row>
    <row r="25" spans="1:4">
      <c r="A25">
        <v>23</v>
      </c>
      <c r="B25">
        <v>161</v>
      </c>
      <c r="C25">
        <v>2</v>
      </c>
      <c r="D25" s="28">
        <v>1000</v>
      </c>
    </row>
    <row r="26" spans="1:4">
      <c r="A26">
        <v>24</v>
      </c>
      <c r="B26">
        <v>203</v>
      </c>
      <c r="C26">
        <v>3</v>
      </c>
      <c r="D26" s="28">
        <v>1000</v>
      </c>
    </row>
    <row r="27" spans="1:4">
      <c r="A27">
        <v>25</v>
      </c>
      <c r="B27">
        <v>256</v>
      </c>
      <c r="C27">
        <v>3</v>
      </c>
      <c r="D27" s="28">
        <v>1000</v>
      </c>
    </row>
    <row r="28" spans="1:4">
      <c r="A28">
        <v>26</v>
      </c>
      <c r="B28">
        <v>323</v>
      </c>
      <c r="C28">
        <v>4</v>
      </c>
      <c r="D28" s="28">
        <v>1000</v>
      </c>
    </row>
    <row r="29" spans="1:4">
      <c r="A29">
        <v>27</v>
      </c>
      <c r="B29">
        <v>406</v>
      </c>
      <c r="C29">
        <v>5</v>
      </c>
      <c r="D29" s="28">
        <v>1000</v>
      </c>
    </row>
    <row r="30" spans="1:4">
      <c r="A30">
        <v>28</v>
      </c>
      <c r="B30">
        <v>512</v>
      </c>
      <c r="C30">
        <v>7</v>
      </c>
      <c r="D30" s="28">
        <v>1000</v>
      </c>
    </row>
    <row r="31" spans="1:4">
      <c r="A31">
        <v>29</v>
      </c>
      <c r="B31">
        <v>645</v>
      </c>
      <c r="C31">
        <v>9</v>
      </c>
      <c r="D31" s="28">
        <v>1000</v>
      </c>
    </row>
    <row r="32" spans="1:4">
      <c r="A32">
        <v>30</v>
      </c>
      <c r="B32">
        <v>813</v>
      </c>
      <c r="C32">
        <v>11</v>
      </c>
      <c r="D32" s="28">
        <v>1000</v>
      </c>
    </row>
    <row r="33" spans="1:5">
      <c r="A33">
        <v>31</v>
      </c>
      <c r="B33" s="28">
        <v>1024</v>
      </c>
      <c r="C33">
        <v>14</v>
      </c>
      <c r="D33" s="28">
        <v>1000</v>
      </c>
      <c r="E33" t="s">
        <v>98</v>
      </c>
    </row>
    <row r="34" spans="1:5">
      <c r="A34">
        <v>32</v>
      </c>
      <c r="B34" s="28">
        <v>1290</v>
      </c>
      <c r="C34">
        <v>17</v>
      </c>
      <c r="D34" s="28">
        <v>1000</v>
      </c>
    </row>
    <row r="35" spans="1:5">
      <c r="A35">
        <v>33</v>
      </c>
      <c r="B35" s="28">
        <v>1625</v>
      </c>
      <c r="C35">
        <v>21</v>
      </c>
      <c r="D35" s="28">
        <v>1000</v>
      </c>
    </row>
    <row r="36" spans="1:5">
      <c r="A36">
        <v>34</v>
      </c>
      <c r="B36" s="28">
        <v>2048</v>
      </c>
      <c r="C36">
        <v>27</v>
      </c>
      <c r="D36" s="28">
        <v>1000</v>
      </c>
    </row>
    <row r="37" spans="1:5">
      <c r="A37">
        <v>35</v>
      </c>
      <c r="B37" s="28">
        <v>2580</v>
      </c>
      <c r="C37">
        <v>34</v>
      </c>
      <c r="D37" s="28">
        <v>1000</v>
      </c>
    </row>
    <row r="38" spans="1:5">
      <c r="A38">
        <v>36</v>
      </c>
      <c r="B38" s="28">
        <v>3251</v>
      </c>
      <c r="C38">
        <v>43</v>
      </c>
      <c r="D38" s="28">
        <v>1000</v>
      </c>
    </row>
    <row r="39" spans="1:5">
      <c r="A39">
        <v>37</v>
      </c>
      <c r="B39" s="28">
        <v>4096</v>
      </c>
      <c r="C39">
        <v>54</v>
      </c>
      <c r="D39" s="28">
        <v>1000</v>
      </c>
    </row>
    <row r="40" spans="1:5">
      <c r="A40">
        <v>38</v>
      </c>
      <c r="B40" s="28">
        <v>5161</v>
      </c>
      <c r="C40">
        <v>68</v>
      </c>
      <c r="D40" s="28">
        <v>1000</v>
      </c>
    </row>
    <row r="41" spans="1:5">
      <c r="A41">
        <v>39</v>
      </c>
      <c r="B41" s="28">
        <v>6502</v>
      </c>
      <c r="C41">
        <v>86</v>
      </c>
      <c r="D41" s="28">
        <v>1000</v>
      </c>
    </row>
    <row r="42" spans="1:5">
      <c r="A42">
        <v>40</v>
      </c>
      <c r="B42" s="28">
        <v>8192</v>
      </c>
      <c r="C42">
        <v>108</v>
      </c>
      <c r="D42" s="28">
        <v>1000</v>
      </c>
    </row>
    <row r="43" spans="1:5">
      <c r="A43">
        <v>41</v>
      </c>
      <c r="B43" s="28">
        <v>10321</v>
      </c>
      <c r="C43">
        <v>136</v>
      </c>
      <c r="D43" s="28">
        <v>1000</v>
      </c>
    </row>
    <row r="44" spans="1:5">
      <c r="A44">
        <v>42</v>
      </c>
      <c r="B44" s="28">
        <v>13004</v>
      </c>
      <c r="C44">
        <v>172</v>
      </c>
      <c r="D44" s="28">
        <v>1000</v>
      </c>
    </row>
    <row r="45" spans="1:5">
      <c r="A45">
        <v>43</v>
      </c>
      <c r="B45" s="28">
        <v>16384</v>
      </c>
      <c r="C45">
        <v>216</v>
      </c>
      <c r="D45" s="28">
        <v>1000</v>
      </c>
    </row>
    <row r="46" spans="1:5">
      <c r="A46">
        <v>44</v>
      </c>
      <c r="B46" s="28">
        <v>20643</v>
      </c>
      <c r="C46">
        <v>272</v>
      </c>
      <c r="D46" s="28">
        <v>1000</v>
      </c>
    </row>
    <row r="47" spans="1:5">
      <c r="A47">
        <v>45</v>
      </c>
      <c r="B47" s="28">
        <v>26008</v>
      </c>
      <c r="C47">
        <v>343</v>
      </c>
      <c r="D47" s="28">
        <v>1000</v>
      </c>
    </row>
    <row r="48" spans="1:5">
      <c r="A48">
        <v>46</v>
      </c>
      <c r="B48" s="28">
        <v>32768</v>
      </c>
      <c r="C48">
        <v>433</v>
      </c>
      <c r="D48" s="28">
        <v>1000</v>
      </c>
    </row>
    <row r="49" spans="1:4">
      <c r="A49">
        <v>47</v>
      </c>
      <c r="B49" s="28">
        <v>41285</v>
      </c>
      <c r="C49">
        <v>545</v>
      </c>
      <c r="D49" s="28">
        <v>1000</v>
      </c>
    </row>
    <row r="50" spans="1:4">
      <c r="A50">
        <v>48</v>
      </c>
      <c r="B50" s="28">
        <v>52016</v>
      </c>
      <c r="C50">
        <v>687</v>
      </c>
      <c r="D50" s="28">
        <v>1000</v>
      </c>
    </row>
    <row r="51" spans="1:4">
      <c r="A51">
        <v>49</v>
      </c>
      <c r="B51" s="28">
        <v>65536</v>
      </c>
      <c r="C51">
        <v>865</v>
      </c>
      <c r="D51" s="28">
        <v>1000</v>
      </c>
    </row>
    <row r="52" spans="1:4">
      <c r="A52">
        <v>50</v>
      </c>
      <c r="B52" s="28">
        <v>82570</v>
      </c>
      <c r="C52" s="28">
        <v>1090</v>
      </c>
      <c r="D52" s="28">
        <v>1000</v>
      </c>
    </row>
    <row r="53" spans="1:4">
      <c r="A53">
        <v>51</v>
      </c>
      <c r="B53" s="28">
        <v>104032</v>
      </c>
      <c r="C53" s="28">
        <v>1373</v>
      </c>
      <c r="D53" s="28">
        <v>1000</v>
      </c>
    </row>
    <row r="54" spans="1:4">
      <c r="A54">
        <v>52</v>
      </c>
      <c r="B54" s="28">
        <v>131072</v>
      </c>
      <c r="C54" s="28">
        <v>1730</v>
      </c>
      <c r="D54" s="28">
        <v>1000</v>
      </c>
    </row>
    <row r="55" spans="1:4">
      <c r="A55">
        <v>53</v>
      </c>
      <c r="B55" s="28">
        <v>165140</v>
      </c>
      <c r="C55" s="28">
        <v>2180</v>
      </c>
      <c r="D55" s="28">
        <v>1000</v>
      </c>
    </row>
    <row r="56" spans="1:4">
      <c r="A56">
        <v>54</v>
      </c>
      <c r="B56" s="28">
        <v>208064</v>
      </c>
      <c r="C56" s="28">
        <v>2746</v>
      </c>
      <c r="D56" s="28">
        <v>1000</v>
      </c>
    </row>
    <row r="57" spans="1:4">
      <c r="A57">
        <v>55</v>
      </c>
      <c r="B57" s="28">
        <v>262144</v>
      </c>
      <c r="C57" s="28">
        <v>3460</v>
      </c>
      <c r="D57" s="28">
        <v>1000</v>
      </c>
    </row>
    <row r="58" spans="1:4">
      <c r="A58">
        <v>56</v>
      </c>
      <c r="B58" s="28">
        <v>330281</v>
      </c>
      <c r="C58" s="28">
        <v>4360</v>
      </c>
      <c r="D58" s="28">
        <v>1000</v>
      </c>
    </row>
    <row r="59" spans="1:4">
      <c r="A59">
        <v>57</v>
      </c>
      <c r="B59" s="28">
        <v>416128</v>
      </c>
      <c r="C59" s="28">
        <v>5493</v>
      </c>
      <c r="D59" s="28">
        <v>1000</v>
      </c>
    </row>
    <row r="60" spans="1:4">
      <c r="A60">
        <v>58</v>
      </c>
      <c r="B60" s="28">
        <v>524288</v>
      </c>
      <c r="C60" s="28">
        <v>6921</v>
      </c>
      <c r="D60" s="28">
        <v>1000</v>
      </c>
    </row>
    <row r="61" spans="1:4">
      <c r="A61">
        <v>59</v>
      </c>
      <c r="B61" s="28">
        <v>660561</v>
      </c>
      <c r="C61" s="28">
        <v>8719</v>
      </c>
      <c r="D61" s="28">
        <v>1000</v>
      </c>
    </row>
    <row r="62" spans="1:4">
      <c r="A62">
        <v>60</v>
      </c>
      <c r="B62" s="28">
        <v>832255</v>
      </c>
      <c r="C62" s="28">
        <v>10986</v>
      </c>
      <c r="D62" s="28">
        <v>1000</v>
      </c>
    </row>
    <row r="63" spans="1:4">
      <c r="A63">
        <v>61</v>
      </c>
      <c r="B63" s="28">
        <v>1048576</v>
      </c>
      <c r="C63" s="28">
        <v>13841</v>
      </c>
      <c r="D63" s="28">
        <v>1000</v>
      </c>
    </row>
    <row r="64" spans="1:4">
      <c r="A64">
        <v>62</v>
      </c>
      <c r="B64" s="28">
        <v>1321123</v>
      </c>
      <c r="C64" s="28">
        <v>17439</v>
      </c>
      <c r="D64" s="28">
        <v>1000</v>
      </c>
    </row>
    <row r="65" spans="1:5">
      <c r="A65">
        <v>63</v>
      </c>
      <c r="B65" s="28">
        <v>1664511</v>
      </c>
      <c r="C65" s="28">
        <v>21972</v>
      </c>
      <c r="D65" s="28">
        <v>5000</v>
      </c>
      <c r="E65" t="s">
        <v>99</v>
      </c>
    </row>
    <row r="66" spans="1:5">
      <c r="A66">
        <v>64</v>
      </c>
      <c r="B66" s="28">
        <v>2097152</v>
      </c>
      <c r="C66" s="28">
        <v>27682</v>
      </c>
      <c r="D66" s="28">
        <v>5000</v>
      </c>
    </row>
    <row r="67" spans="1:5">
      <c r="A67">
        <v>65</v>
      </c>
      <c r="B67" s="28">
        <v>2642246</v>
      </c>
      <c r="C67" s="28">
        <v>34878</v>
      </c>
      <c r="D67" s="28">
        <v>5000</v>
      </c>
    </row>
    <row r="68" spans="1:5">
      <c r="A68">
        <v>66</v>
      </c>
      <c r="B68" s="28">
        <v>3329021</v>
      </c>
      <c r="C68" s="28">
        <v>43943</v>
      </c>
      <c r="D68" s="28">
        <v>5000</v>
      </c>
    </row>
    <row r="69" spans="1:5">
      <c r="A69">
        <v>67</v>
      </c>
      <c r="B69" s="28">
        <v>4194304</v>
      </c>
      <c r="C69" s="28">
        <v>55365</v>
      </c>
      <c r="D69" s="28">
        <v>5000</v>
      </c>
    </row>
    <row r="70" spans="1:5">
      <c r="A70">
        <v>68</v>
      </c>
      <c r="B70" s="28">
        <v>5284492</v>
      </c>
      <c r="C70" s="28">
        <v>69755</v>
      </c>
      <c r="D70" s="28">
        <v>5000</v>
      </c>
    </row>
    <row r="71" spans="1:5">
      <c r="A71">
        <v>69</v>
      </c>
      <c r="B71" s="28">
        <v>6658043</v>
      </c>
      <c r="C71" s="28">
        <v>87886</v>
      </c>
      <c r="D71" s="28">
        <v>5000</v>
      </c>
    </row>
    <row r="72" spans="1:5">
      <c r="A72">
        <v>70</v>
      </c>
      <c r="B72" s="28">
        <v>8388608</v>
      </c>
      <c r="C72" s="28">
        <v>110730</v>
      </c>
      <c r="D72" s="28">
        <v>5000</v>
      </c>
    </row>
    <row r="73" spans="1:5">
      <c r="A73">
        <v>71</v>
      </c>
      <c r="B73" s="28">
        <v>10568984</v>
      </c>
      <c r="C73" s="28">
        <v>139511</v>
      </c>
      <c r="D73" s="28">
        <v>5000</v>
      </c>
    </row>
    <row r="74" spans="1:5">
      <c r="A74">
        <v>72</v>
      </c>
      <c r="B74" s="28">
        <v>13316085</v>
      </c>
      <c r="C74" s="28">
        <v>175772</v>
      </c>
      <c r="D74" s="28">
        <v>5000</v>
      </c>
    </row>
    <row r="75" spans="1:5">
      <c r="A75">
        <v>73</v>
      </c>
      <c r="B75" s="28">
        <v>16777216</v>
      </c>
      <c r="C75" s="28">
        <v>221459</v>
      </c>
      <c r="D75" s="28">
        <v>5000</v>
      </c>
    </row>
    <row r="76" spans="1:5">
      <c r="A76">
        <v>74</v>
      </c>
      <c r="B76" s="28">
        <v>21137968</v>
      </c>
      <c r="C76" s="28">
        <v>279021</v>
      </c>
      <c r="D76" s="28">
        <v>5000</v>
      </c>
    </row>
    <row r="77" spans="1:5">
      <c r="A77">
        <v>75</v>
      </c>
      <c r="B77" s="28">
        <v>26632170</v>
      </c>
      <c r="C77" s="28">
        <v>351545</v>
      </c>
      <c r="D77" s="28">
        <v>5000</v>
      </c>
    </row>
    <row r="78" spans="1:5">
      <c r="A78">
        <v>76</v>
      </c>
      <c r="B78" s="28">
        <v>33554432</v>
      </c>
      <c r="C78" s="28">
        <v>442919</v>
      </c>
      <c r="D78" s="28">
        <v>5000</v>
      </c>
    </row>
    <row r="79" spans="1:5">
      <c r="A79">
        <v>77</v>
      </c>
      <c r="B79" s="28">
        <v>42275935</v>
      </c>
      <c r="C79" s="28">
        <v>558042</v>
      </c>
      <c r="D79" s="28">
        <v>11000</v>
      </c>
      <c r="E79" t="s">
        <v>100</v>
      </c>
    </row>
    <row r="80" spans="1:5">
      <c r="A80">
        <v>78</v>
      </c>
      <c r="B80" s="28">
        <v>53264341</v>
      </c>
      <c r="C80" s="28">
        <v>703089</v>
      </c>
      <c r="D80" s="28">
        <v>11000</v>
      </c>
    </row>
    <row r="81" spans="1:4">
      <c r="A81">
        <v>79</v>
      </c>
      <c r="B81" s="28">
        <v>67108864</v>
      </c>
      <c r="C81" s="28">
        <v>885837</v>
      </c>
      <c r="D81" s="28">
        <v>11000</v>
      </c>
    </row>
    <row r="82" spans="1:4">
      <c r="A82">
        <v>80</v>
      </c>
      <c r="B82" s="28">
        <v>84551870</v>
      </c>
      <c r="C82" s="28">
        <v>1116085</v>
      </c>
      <c r="D82" s="28">
        <v>11000</v>
      </c>
    </row>
    <row r="83" spans="1:4">
      <c r="A83">
        <v>81</v>
      </c>
      <c r="B83" s="28">
        <v>106528681</v>
      </c>
      <c r="C83" s="28">
        <v>1406179</v>
      </c>
      <c r="D83" s="28">
        <v>11000</v>
      </c>
    </row>
    <row r="84" spans="1:4">
      <c r="A84">
        <v>82</v>
      </c>
      <c r="B84" s="28">
        <v>134217728</v>
      </c>
      <c r="C84" s="28">
        <v>1771674</v>
      </c>
      <c r="D84" s="28">
        <v>11000</v>
      </c>
    </row>
    <row r="85" spans="1:4">
      <c r="A85">
        <v>83</v>
      </c>
      <c r="B85" s="28">
        <v>169103741</v>
      </c>
      <c r="C85" s="28">
        <v>2232169</v>
      </c>
      <c r="D85" s="28">
        <v>11000</v>
      </c>
    </row>
    <row r="86" spans="1:4">
      <c r="A86">
        <v>84</v>
      </c>
      <c r="B86" s="28">
        <v>213057363</v>
      </c>
      <c r="C86" s="28">
        <v>2812357</v>
      </c>
      <c r="D86" s="28">
        <v>11000</v>
      </c>
    </row>
    <row r="87" spans="1:4">
      <c r="A87">
        <v>85</v>
      </c>
      <c r="B87" s="28">
        <v>268435456</v>
      </c>
      <c r="C87" s="28">
        <v>3543348</v>
      </c>
      <c r="D87" s="28">
        <v>11000</v>
      </c>
    </row>
    <row r="88" spans="1:4">
      <c r="A88">
        <v>86</v>
      </c>
      <c r="B88" s="28">
        <v>338207482</v>
      </c>
      <c r="C88" s="28">
        <v>4464339</v>
      </c>
      <c r="D88" s="28">
        <v>11000</v>
      </c>
    </row>
    <row r="89" spans="1:4">
      <c r="A89">
        <v>87</v>
      </c>
      <c r="B89" s="28">
        <v>426114725</v>
      </c>
      <c r="C89" s="28">
        <v>5624714</v>
      </c>
      <c r="D89" s="28">
        <v>11000</v>
      </c>
    </row>
    <row r="90" spans="1:4">
      <c r="A90">
        <v>88</v>
      </c>
      <c r="B90" s="28">
        <v>536870912</v>
      </c>
      <c r="C90" s="28">
        <v>7086696</v>
      </c>
      <c r="D90" s="28">
        <v>11000</v>
      </c>
    </row>
    <row r="91" spans="1:4">
      <c r="A91">
        <v>89</v>
      </c>
      <c r="B91" s="28">
        <v>676414963</v>
      </c>
      <c r="C91" s="28">
        <v>8928678</v>
      </c>
      <c r="D91" s="28">
        <v>11000</v>
      </c>
    </row>
    <row r="92" spans="1:4">
      <c r="A92">
        <v>90</v>
      </c>
      <c r="B92" s="28">
        <v>852229450</v>
      </c>
      <c r="C92" s="28">
        <v>11249429</v>
      </c>
      <c r="D92" s="28">
        <v>11000</v>
      </c>
    </row>
    <row r="93" spans="1:4">
      <c r="A93">
        <v>91</v>
      </c>
      <c r="B93" s="28">
        <v>1073741824</v>
      </c>
      <c r="C93" s="28">
        <v>14173392</v>
      </c>
      <c r="D93" s="28">
        <v>11000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00D4-AB63-744E-9119-D4A3DB5810C0}">
  <dimension ref="A1:G29"/>
  <sheetViews>
    <sheetView showGridLines="0" topLeftCell="A11" zoomScale="42" zoomScaleNormal="42" workbookViewId="0">
      <selection activeCell="H31" sqref="H31"/>
    </sheetView>
  </sheetViews>
  <sheetFormatPr baseColWidth="10" defaultRowHeight="16"/>
  <cols>
    <col min="2" max="2" width="60.83203125" customWidth="1"/>
    <col min="4" max="4" width="60.83203125" customWidth="1"/>
    <col min="6" max="6" width="60.83203125" customWidth="1"/>
    <col min="7" max="7" width="152.1640625" customWidth="1"/>
  </cols>
  <sheetData>
    <row r="1" spans="1:7" ht="111" customHeight="1">
      <c r="B1" s="52" t="s">
        <v>22</v>
      </c>
      <c r="C1" s="53"/>
      <c r="D1" s="52" t="s">
        <v>23</v>
      </c>
      <c r="E1" s="53"/>
      <c r="F1" s="52" t="s">
        <v>24</v>
      </c>
    </row>
    <row r="2" spans="1:7" ht="128" customHeight="1">
      <c r="A2" s="14"/>
      <c r="B2" s="47"/>
      <c r="D2" s="40"/>
      <c r="F2" s="40"/>
      <c r="G2" s="50" t="s">
        <v>137</v>
      </c>
    </row>
    <row r="3" spans="1:7" ht="128" customHeight="1">
      <c r="A3" s="50">
        <v>1</v>
      </c>
      <c r="B3" s="45"/>
      <c r="D3" s="40"/>
      <c r="F3" s="40"/>
      <c r="G3" s="50" t="s">
        <v>135</v>
      </c>
    </row>
    <row r="4" spans="1:7" ht="128" customHeight="1" thickBot="1">
      <c r="A4" s="14"/>
      <c r="B4" s="48"/>
      <c r="C4" s="5"/>
      <c r="D4" s="39"/>
      <c r="F4" s="39"/>
      <c r="G4" s="50" t="s">
        <v>136</v>
      </c>
    </row>
    <row r="5" spans="1:7" ht="58" customHeight="1" thickTop="1">
      <c r="B5" s="42"/>
      <c r="D5" s="42"/>
      <c r="F5" s="42"/>
    </row>
    <row r="6" spans="1:7" ht="128" customHeight="1">
      <c r="A6" s="14"/>
      <c r="B6" s="41"/>
      <c r="D6" s="40"/>
      <c r="F6" s="40"/>
      <c r="G6" s="50" t="s">
        <v>125</v>
      </c>
    </row>
    <row r="7" spans="1:7" ht="128" customHeight="1" thickBot="1">
      <c r="A7" s="50">
        <v>2</v>
      </c>
      <c r="B7" s="45"/>
      <c r="D7" s="40"/>
      <c r="F7" s="40"/>
      <c r="G7" s="50" t="s">
        <v>128</v>
      </c>
    </row>
    <row r="8" spans="1:7" ht="128" customHeight="1" thickTop="1" thickBot="1">
      <c r="A8" s="14"/>
      <c r="B8" s="46"/>
      <c r="C8" s="49"/>
      <c r="D8" s="44"/>
      <c r="F8" s="39"/>
      <c r="G8" s="51" t="s">
        <v>132</v>
      </c>
    </row>
    <row r="9" spans="1:7" ht="58" customHeight="1" thickTop="1">
      <c r="B9" s="42"/>
      <c r="D9" s="42"/>
      <c r="F9" s="42"/>
    </row>
    <row r="10" spans="1:7" ht="128" customHeight="1">
      <c r="A10" s="14"/>
      <c r="B10" s="41"/>
      <c r="D10" s="40"/>
      <c r="F10" s="40"/>
      <c r="G10" s="50"/>
    </row>
    <row r="11" spans="1:7" ht="128" customHeight="1" thickBot="1">
      <c r="A11" s="50">
        <v>3</v>
      </c>
      <c r="B11" s="40"/>
      <c r="D11" s="45"/>
      <c r="F11" s="40"/>
      <c r="G11" s="50"/>
    </row>
    <row r="12" spans="1:7" ht="128" customHeight="1" thickTop="1" thickBot="1">
      <c r="A12" s="14"/>
      <c r="B12" s="46"/>
      <c r="C12" s="43"/>
      <c r="D12" s="44"/>
      <c r="F12" s="39"/>
      <c r="G12" s="51"/>
    </row>
    <row r="13" spans="1:7" ht="58" customHeight="1" thickTop="1">
      <c r="B13" s="42"/>
      <c r="D13" s="42"/>
      <c r="F13" s="42"/>
    </row>
    <row r="14" spans="1:7" ht="128" customHeight="1">
      <c r="A14" s="14"/>
      <c r="B14" s="41"/>
      <c r="D14" s="40"/>
      <c r="F14" s="40"/>
      <c r="G14" s="50" t="s">
        <v>129</v>
      </c>
    </row>
    <row r="15" spans="1:7" ht="128" customHeight="1" thickBot="1">
      <c r="A15" s="50">
        <v>4</v>
      </c>
      <c r="B15" s="40"/>
      <c r="D15" s="45"/>
      <c r="F15" s="40"/>
      <c r="G15" s="50" t="s">
        <v>130</v>
      </c>
    </row>
    <row r="16" spans="1:7" ht="128" customHeight="1" thickTop="1" thickBot="1">
      <c r="A16" s="14"/>
      <c r="B16" s="39"/>
      <c r="D16" s="46"/>
      <c r="E16" s="49"/>
      <c r="F16" s="44"/>
      <c r="G16" s="50" t="s">
        <v>133</v>
      </c>
    </row>
    <row r="17" spans="1:7" ht="58" customHeight="1" thickTop="1">
      <c r="B17" s="42"/>
      <c r="D17" s="42"/>
      <c r="F17" s="42"/>
    </row>
    <row r="18" spans="1:7" ht="128" customHeight="1">
      <c r="A18" s="14"/>
      <c r="B18" s="41"/>
      <c r="D18" s="40"/>
      <c r="F18" s="41"/>
      <c r="G18" s="50" t="s">
        <v>126</v>
      </c>
    </row>
    <row r="19" spans="1:7" ht="128" customHeight="1" thickBot="1">
      <c r="A19" s="50">
        <v>5</v>
      </c>
      <c r="B19" s="40"/>
      <c r="D19" s="40"/>
      <c r="F19" s="45"/>
      <c r="G19" s="50" t="s">
        <v>134</v>
      </c>
    </row>
    <row r="20" spans="1:7" ht="128" customHeight="1" thickTop="1" thickBot="1">
      <c r="A20" s="14"/>
      <c r="B20" s="39"/>
      <c r="D20" s="46"/>
      <c r="E20" s="49"/>
      <c r="F20" s="44"/>
      <c r="G20" s="50" t="s">
        <v>127</v>
      </c>
    </row>
    <row r="21" spans="1:7" ht="58" customHeight="1" thickTop="1">
      <c r="B21" s="42"/>
      <c r="D21" s="42"/>
      <c r="F21" s="42"/>
    </row>
    <row r="22" spans="1:7" ht="128" customHeight="1">
      <c r="A22" s="14"/>
      <c r="B22" s="41"/>
      <c r="D22" s="40"/>
      <c r="F22" s="45"/>
    </row>
    <row r="23" spans="1:7" ht="128" customHeight="1">
      <c r="A23" s="50">
        <v>6</v>
      </c>
      <c r="B23" s="40"/>
      <c r="D23" s="40"/>
      <c r="F23" s="45"/>
      <c r="G23" s="50" t="s">
        <v>131</v>
      </c>
    </row>
    <row r="24" spans="1:7" ht="128" customHeight="1" thickBot="1">
      <c r="A24" s="14"/>
      <c r="B24" s="39"/>
      <c r="D24" s="39"/>
      <c r="F24" s="48"/>
    </row>
    <row r="25" spans="1:7" ht="83" customHeight="1" thickTop="1"/>
    <row r="26" spans="1:7" ht="128" customHeight="1">
      <c r="A26" s="55"/>
      <c r="B26" s="56" t="s">
        <v>13</v>
      </c>
      <c r="D26" s="56" t="s">
        <v>14</v>
      </c>
      <c r="F26" s="56" t="s">
        <v>15</v>
      </c>
    </row>
    <row r="27" spans="1:7" ht="128" customHeight="1" thickBot="1">
      <c r="A27" s="50"/>
      <c r="B27" s="40"/>
      <c r="D27" s="40"/>
      <c r="F27" s="40"/>
      <c r="G27" s="50"/>
    </row>
    <row r="28" spans="1:7" ht="128" customHeight="1" thickTop="1" thickBot="1">
      <c r="A28" s="14"/>
      <c r="B28" s="46"/>
      <c r="C28" s="57" t="s">
        <v>138</v>
      </c>
      <c r="D28" s="54"/>
      <c r="E28" s="58" t="s">
        <v>139</v>
      </c>
      <c r="F28" s="44"/>
    </row>
    <row r="29" spans="1:7" ht="17" thickTop="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685EE-ED77-B34E-B1F5-E7BBF8490E1D}">
  <dimension ref="A1:M110"/>
  <sheetViews>
    <sheetView topLeftCell="J1" zoomScale="137" zoomScaleNormal="137" workbookViewId="0">
      <pane ySplit="2" topLeftCell="A3" activePane="bottomLeft" state="frozen"/>
      <selection pane="bottomLeft" activeCell="M12" sqref="M12"/>
    </sheetView>
  </sheetViews>
  <sheetFormatPr baseColWidth="10" defaultColWidth="11" defaultRowHeight="16"/>
  <cols>
    <col min="1" max="1" width="7.6640625" style="5" customWidth="1"/>
    <col min="2" max="2" width="9" style="6" customWidth="1"/>
    <col min="3" max="4" width="7.5" style="5" customWidth="1"/>
    <col min="5" max="5" width="9" style="6" customWidth="1"/>
    <col min="6" max="7" width="7.5" style="5" customWidth="1"/>
    <col min="8" max="8" width="11" style="69"/>
    <col min="9" max="9" width="2.5" customWidth="1"/>
    <col min="10" max="10" width="59.6640625" customWidth="1"/>
    <col min="11" max="11" width="7.6640625" customWidth="1"/>
    <col min="12" max="12" width="7.83203125" customWidth="1"/>
    <col min="13" max="13" width="116" style="14" customWidth="1"/>
  </cols>
  <sheetData>
    <row r="1" spans="1:13" s="29" customFormat="1" ht="39">
      <c r="A1" s="73"/>
      <c r="B1" s="73"/>
      <c r="C1" s="73"/>
      <c r="D1" s="73"/>
      <c r="E1" s="73"/>
      <c r="F1" s="73"/>
      <c r="G1" s="73"/>
      <c r="H1" s="73"/>
      <c r="I1" s="73"/>
      <c r="J1" s="73"/>
      <c r="K1" s="73"/>
      <c r="L1" s="73"/>
      <c r="M1" s="15"/>
    </row>
    <row r="2" spans="1:13">
      <c r="A2" s="3" t="s">
        <v>35</v>
      </c>
      <c r="K2" s="3">
        <v>1</v>
      </c>
      <c r="L2" s="3">
        <v>2</v>
      </c>
      <c r="M2" s="13" t="s">
        <v>37</v>
      </c>
    </row>
    <row r="3" spans="1:13" ht="138" customHeight="1">
      <c r="A3" s="9" t="s">
        <v>21</v>
      </c>
      <c r="B3" s="9" t="s">
        <v>143</v>
      </c>
      <c r="C3" s="10" t="s">
        <v>145</v>
      </c>
      <c r="D3" s="10" t="s">
        <v>144</v>
      </c>
      <c r="E3" s="9" t="s">
        <v>140</v>
      </c>
      <c r="F3" s="10" t="s">
        <v>141</v>
      </c>
      <c r="G3" s="10" t="s">
        <v>142</v>
      </c>
      <c r="H3" s="70" t="s">
        <v>28</v>
      </c>
      <c r="L3" s="2"/>
    </row>
    <row r="4" spans="1:13">
      <c r="A4" s="9"/>
      <c r="B4" s="9"/>
      <c r="C4" s="10"/>
      <c r="D4" s="10"/>
      <c r="E4" s="9"/>
      <c r="F4" s="10"/>
      <c r="G4" s="10"/>
      <c r="H4" s="70"/>
      <c r="J4" s="3" t="s">
        <v>31</v>
      </c>
    </row>
    <row r="5" spans="1:13">
      <c r="A5" s="3" t="s">
        <v>12</v>
      </c>
      <c r="B5" s="4" t="s">
        <v>146</v>
      </c>
      <c r="C5" s="3" t="s">
        <v>172</v>
      </c>
      <c r="D5" s="3" t="s">
        <v>147</v>
      </c>
      <c r="E5" s="4" t="s">
        <v>148</v>
      </c>
      <c r="F5" s="3" t="s">
        <v>173</v>
      </c>
      <c r="G5" s="3" t="s">
        <v>149</v>
      </c>
      <c r="H5" s="71" t="s">
        <v>11</v>
      </c>
      <c r="J5" t="s">
        <v>50</v>
      </c>
      <c r="K5">
        <v>999</v>
      </c>
      <c r="L5">
        <v>999</v>
      </c>
    </row>
    <row r="6" spans="1:13">
      <c r="A6" s="7">
        <v>1</v>
      </c>
      <c r="B6" s="6">
        <v>999</v>
      </c>
      <c r="C6" s="6">
        <v>1</v>
      </c>
      <c r="D6" s="6">
        <v>0</v>
      </c>
      <c r="E6" s="6">
        <v>999</v>
      </c>
      <c r="F6" s="6">
        <v>1</v>
      </c>
      <c r="G6" s="6">
        <v>0</v>
      </c>
      <c r="H6" s="69">
        <f>K10</f>
        <v>1000</v>
      </c>
      <c r="J6" t="s">
        <v>123</v>
      </c>
      <c r="K6">
        <v>1</v>
      </c>
      <c r="L6" s="38">
        <v>1</v>
      </c>
    </row>
    <row r="7" spans="1:13">
      <c r="A7" s="7">
        <f t="shared" ref="A7:A38" si="0">A6+1</f>
        <v>2</v>
      </c>
      <c r="B7" s="6">
        <f t="shared" ref="B7:B38" si="1">B6-((B6/K$5)*(K$8*C6))</f>
        <v>998.69200000000001</v>
      </c>
      <c r="C7" s="6">
        <f t="shared" ref="C7:C38" si="2">C6+(B6/K$5)*(K$8*C6)-(C6*K$9)</f>
        <v>1.1540000000000001</v>
      </c>
      <c r="D7" s="6">
        <f t="shared" ref="D7:D38" si="3">D6+(C6*K$9)</f>
        <v>0.154</v>
      </c>
      <c r="E7" s="6">
        <f>E6-((E6/L$5)*(L$8*F6))</f>
        <v>998.23</v>
      </c>
      <c r="F7" s="6">
        <f>F6+(E6/L$5)*(L$8*F6)-(F6*L$9)</f>
        <v>1.6160000000000001</v>
      </c>
      <c r="G7" s="6">
        <f>G6+(F6*L$9)</f>
        <v>0.154</v>
      </c>
      <c r="H7" s="69">
        <v>1000</v>
      </c>
      <c r="J7" t="s">
        <v>122</v>
      </c>
      <c r="K7">
        <v>2</v>
      </c>
      <c r="L7">
        <v>5</v>
      </c>
    </row>
    <row r="8" spans="1:13">
      <c r="A8" s="7">
        <f t="shared" si="0"/>
        <v>3</v>
      </c>
      <c r="B8" s="6">
        <f t="shared" si="1"/>
        <v>998.33667758263869</v>
      </c>
      <c r="C8" s="6">
        <f t="shared" si="2"/>
        <v>1.3316064173613615</v>
      </c>
      <c r="D8" s="6">
        <f t="shared" si="3"/>
        <v>0.33171600000000001</v>
      </c>
      <c r="E8" s="6">
        <f t="shared" ref="E8:E71" si="4">E7-((E7/L$5)*(L$8*F7))</f>
        <v>996.98663908548554</v>
      </c>
      <c r="F8" s="6">
        <f t="shared" ref="F8:F71" si="5">F7+(E7/L$5)*(L$8*F7)-(F7*L$9)</f>
        <v>2.6104969145145147</v>
      </c>
      <c r="G8" s="6">
        <f t="shared" ref="G8:G71" si="6">G7+(F7*L$9)</f>
        <v>0.402864</v>
      </c>
      <c r="H8" s="69">
        <v>1000</v>
      </c>
      <c r="J8" t="s">
        <v>120</v>
      </c>
      <c r="K8">
        <f>K7*K9</f>
        <v>0.308</v>
      </c>
      <c r="L8">
        <f>L7*L9</f>
        <v>0.77</v>
      </c>
    </row>
    <row r="9" spans="1:13" ht="15" customHeight="1">
      <c r="A9" s="7">
        <f t="shared" si="0"/>
        <v>4</v>
      </c>
      <c r="B9" s="6">
        <f t="shared" si="1"/>
        <v>997.92681513000673</v>
      </c>
      <c r="C9" s="6">
        <f t="shared" si="2"/>
        <v>1.5364014817196727</v>
      </c>
      <c r="D9" s="6">
        <f t="shared" si="3"/>
        <v>0.53678338827364969</v>
      </c>
      <c r="E9" s="6">
        <f t="shared" si="4"/>
        <v>994.98060753417269</v>
      </c>
      <c r="F9" s="6">
        <f t="shared" si="5"/>
        <v>4.2145119409921312</v>
      </c>
      <c r="G9" s="6">
        <f t="shared" si="6"/>
        <v>0.80488052483523531</v>
      </c>
      <c r="H9" s="69">
        <v>1000</v>
      </c>
      <c r="J9" t="s">
        <v>118</v>
      </c>
      <c r="K9">
        <v>0.154</v>
      </c>
      <c r="L9">
        <v>0.154</v>
      </c>
    </row>
    <row r="10" spans="1:13">
      <c r="A10" s="7">
        <f t="shared" si="0"/>
        <v>5</v>
      </c>
      <c r="B10" s="6">
        <f t="shared" si="1"/>
        <v>997.45411182557893</v>
      </c>
      <c r="C10" s="6">
        <f t="shared" si="2"/>
        <v>1.77249895796264</v>
      </c>
      <c r="D10" s="6">
        <f t="shared" si="3"/>
        <v>0.77338921645847925</v>
      </c>
      <c r="E10" s="6">
        <f t="shared" si="4"/>
        <v>991.74849002500207</v>
      </c>
      <c r="F10" s="6">
        <f t="shared" si="5"/>
        <v>6.7975946112499628</v>
      </c>
      <c r="G10" s="6">
        <f t="shared" si="6"/>
        <v>1.4539153637480235</v>
      </c>
      <c r="H10" s="69">
        <v>1000</v>
      </c>
      <c r="J10" t="s">
        <v>10</v>
      </c>
      <c r="K10">
        <v>1000</v>
      </c>
    </row>
    <row r="11" spans="1:13">
      <c r="A11" s="7">
        <f t="shared" si="0"/>
        <v>6</v>
      </c>
      <c r="B11" s="6">
        <f t="shared" si="1"/>
        <v>996.90902693755243</v>
      </c>
      <c r="C11" s="6">
        <f t="shared" si="2"/>
        <v>2.0446190064629475</v>
      </c>
      <c r="D11" s="6">
        <f t="shared" si="3"/>
        <v>1.0463540559847258</v>
      </c>
      <c r="E11" s="6">
        <f t="shared" si="4"/>
        <v>986.55233564315813</v>
      </c>
      <c r="F11" s="6">
        <f t="shared" si="5"/>
        <v>10.946919422961429</v>
      </c>
      <c r="G11" s="6">
        <f t="shared" si="6"/>
        <v>2.5007449338805179</v>
      </c>
      <c r="H11" s="69">
        <v>1000</v>
      </c>
      <c r="J11" t="s">
        <v>8</v>
      </c>
      <c r="K11">
        <v>1</v>
      </c>
    </row>
    <row r="12" spans="1:13">
      <c r="A12" s="7">
        <f t="shared" si="0"/>
        <v>7</v>
      </c>
      <c r="B12" s="6">
        <f t="shared" si="1"/>
        <v>996.28060237658065</v>
      </c>
      <c r="C12" s="6">
        <f t="shared" si="2"/>
        <v>2.3581722404394538</v>
      </c>
      <c r="D12" s="6">
        <f t="shared" si="3"/>
        <v>1.3612253829800196</v>
      </c>
      <c r="E12" s="6">
        <f t="shared" si="4"/>
        <v>978.22823567107457</v>
      </c>
      <c r="F12" s="6">
        <f t="shared" si="5"/>
        <v>17.585193803908894</v>
      </c>
      <c r="G12" s="6">
        <f t="shared" si="6"/>
        <v>4.1865705250165774</v>
      </c>
      <c r="H12" s="69">
        <v>1000</v>
      </c>
      <c r="J12" t="s">
        <v>9</v>
      </c>
      <c r="L12" s="2"/>
    </row>
    <row r="13" spans="1:13">
      <c r="A13" s="7">
        <f t="shared" si="0"/>
        <v>8</v>
      </c>
      <c r="B13" s="6">
        <f t="shared" si="1"/>
        <v>995.55626244850703</v>
      </c>
      <c r="C13" s="6">
        <f t="shared" si="2"/>
        <v>2.7193536434853787</v>
      </c>
      <c r="D13" s="6">
        <f t="shared" si="3"/>
        <v>1.7243839080076955</v>
      </c>
      <c r="E13" s="6">
        <f t="shared" si="4"/>
        <v>964.96918012180186</v>
      </c>
      <c r="F13" s="6">
        <f t="shared" si="5"/>
        <v>28.136129507379611</v>
      </c>
      <c r="G13" s="6">
        <f t="shared" si="6"/>
        <v>6.8946903708185472</v>
      </c>
      <c r="H13" s="69">
        <v>1000</v>
      </c>
      <c r="J13" t="s">
        <v>62</v>
      </c>
      <c r="K13">
        <v>0</v>
      </c>
    </row>
    <row r="14" spans="1:13">
      <c r="A14" s="7">
        <f t="shared" si="0"/>
        <v>9</v>
      </c>
      <c r="B14" s="6">
        <f t="shared" si="1"/>
        <v>994.72158875354023</v>
      </c>
      <c r="C14" s="6">
        <f t="shared" si="2"/>
        <v>3.1352468773554794</v>
      </c>
      <c r="D14" s="6">
        <f t="shared" si="3"/>
        <v>2.143164369104444</v>
      </c>
      <c r="E14" s="6">
        <f t="shared" si="4"/>
        <v>944.04236998831493</v>
      </c>
      <c r="F14" s="6">
        <f t="shared" si="5"/>
        <v>44.729975696730079</v>
      </c>
      <c r="G14" s="6">
        <f t="shared" si="6"/>
        <v>11.227654314955007</v>
      </c>
      <c r="H14" s="69">
        <v>1000</v>
      </c>
      <c r="J14" s="3" t="s">
        <v>33</v>
      </c>
      <c r="K14" s="3"/>
    </row>
    <row r="15" spans="1:13">
      <c r="A15" s="7">
        <f t="shared" si="0"/>
        <v>10</v>
      </c>
      <c r="B15" s="6">
        <f t="shared" si="1"/>
        <v>993.76006832457813</v>
      </c>
      <c r="C15" s="6">
        <f t="shared" si="2"/>
        <v>3.6139392872048042</v>
      </c>
      <c r="D15" s="6">
        <f t="shared" si="3"/>
        <v>2.6259923882171878</v>
      </c>
      <c r="E15" s="6">
        <f t="shared" si="4"/>
        <v>911.49503861191772</v>
      </c>
      <c r="F15" s="6">
        <f t="shared" si="5"/>
        <v>70.388890815830862</v>
      </c>
      <c r="G15" s="6">
        <f t="shared" si="6"/>
        <v>18.116070572251438</v>
      </c>
      <c r="H15" s="69">
        <v>1000</v>
      </c>
      <c r="J15" t="s">
        <v>115</v>
      </c>
    </row>
    <row r="16" spans="1:13">
      <c r="A16" s="7">
        <f t="shared" si="0"/>
        <v>11</v>
      </c>
      <c r="B16" s="6">
        <f t="shared" si="1"/>
        <v>992.65281339533306</v>
      </c>
      <c r="C16" s="6">
        <f t="shared" si="2"/>
        <v>4.1646475662203555</v>
      </c>
      <c r="D16" s="6">
        <f t="shared" si="3"/>
        <v>3.1825390384467278</v>
      </c>
      <c r="E16" s="6">
        <f t="shared" si="4"/>
        <v>862.04306057482074</v>
      </c>
      <c r="F16" s="6">
        <f t="shared" si="5"/>
        <v>109.00097966728988</v>
      </c>
      <c r="G16" s="6">
        <f t="shared" si="6"/>
        <v>28.955959757889389</v>
      </c>
      <c r="H16" s="69">
        <v>1000</v>
      </c>
      <c r="J16" t="s">
        <v>114</v>
      </c>
    </row>
    <row r="17" spans="1:12">
      <c r="A17" s="7">
        <f t="shared" si="0"/>
        <v>12</v>
      </c>
      <c r="B17" s="6">
        <f t="shared" si="1"/>
        <v>991.37825170363146</v>
      </c>
      <c r="C17" s="6">
        <f t="shared" si="2"/>
        <v>4.7978535327239911</v>
      </c>
      <c r="D17" s="6">
        <f t="shared" si="3"/>
        <v>3.8238947636446623</v>
      </c>
      <c r="E17" s="6">
        <f t="shared" si="4"/>
        <v>789.61871187522695</v>
      </c>
      <c r="F17" s="6">
        <f t="shared" si="5"/>
        <v>164.63917749812103</v>
      </c>
      <c r="G17" s="6">
        <f t="shared" si="6"/>
        <v>45.742110626652035</v>
      </c>
      <c r="H17" s="69">
        <v>1000</v>
      </c>
      <c r="J17" t="s">
        <v>113</v>
      </c>
    </row>
    <row r="18" spans="1:12">
      <c r="A18" s="7">
        <f t="shared" si="0"/>
        <v>13</v>
      </c>
      <c r="B18" s="6">
        <f t="shared" si="1"/>
        <v>989.91178704363324</v>
      </c>
      <c r="C18" s="6">
        <f t="shared" si="2"/>
        <v>5.5254487486827113</v>
      </c>
      <c r="D18" s="6">
        <f t="shared" si="3"/>
        <v>4.5627642076841566</v>
      </c>
      <c r="E18" s="6">
        <f t="shared" si="4"/>
        <v>689.4168350479971</v>
      </c>
      <c r="F18" s="6">
        <f t="shared" si="5"/>
        <v>239.48662099064026</v>
      </c>
      <c r="G18" s="6">
        <f t="shared" si="6"/>
        <v>71.09654396136267</v>
      </c>
      <c r="H18" s="69">
        <v>1000</v>
      </c>
      <c r="J18" t="s">
        <v>112</v>
      </c>
    </row>
    <row r="19" spans="1:12">
      <c r="A19" s="7">
        <f t="shared" si="0"/>
        <v>14</v>
      </c>
      <c r="B19" s="6">
        <f t="shared" si="1"/>
        <v>988.22543097930077</v>
      </c>
      <c r="C19" s="6">
        <f t="shared" si="2"/>
        <v>6.3608857057180712</v>
      </c>
      <c r="D19" s="6">
        <f t="shared" si="3"/>
        <v>5.4136833149812942</v>
      </c>
      <c r="E19" s="6">
        <f t="shared" si="4"/>
        <v>562.15787271028546</v>
      </c>
      <c r="F19" s="6">
        <f t="shared" si="5"/>
        <v>329.86464369579335</v>
      </c>
      <c r="G19" s="6">
        <f t="shared" si="6"/>
        <v>107.97748359392128</v>
      </c>
      <c r="H19" s="69">
        <v>1000</v>
      </c>
      <c r="J19" t="s">
        <v>111</v>
      </c>
    </row>
    <row r="20" spans="1:12">
      <c r="A20" s="7">
        <f t="shared" si="0"/>
        <v>15</v>
      </c>
      <c r="B20" s="6">
        <f t="shared" si="1"/>
        <v>986.287408339134</v>
      </c>
      <c r="C20" s="6">
        <f t="shared" si="2"/>
        <v>7.319331947204196</v>
      </c>
      <c r="D20" s="6">
        <f t="shared" si="3"/>
        <v>6.3932597136618767</v>
      </c>
      <c r="E20" s="6">
        <f t="shared" si="4"/>
        <v>419.22921914229761</v>
      </c>
      <c r="F20" s="6">
        <f t="shared" si="5"/>
        <v>421.99414213462904</v>
      </c>
      <c r="G20" s="6">
        <f t="shared" si="6"/>
        <v>158.77663872307346</v>
      </c>
      <c r="H20" s="69">
        <v>1000</v>
      </c>
      <c r="J20" t="s">
        <v>110</v>
      </c>
    </row>
    <row r="21" spans="1:12">
      <c r="A21" s="7">
        <f t="shared" si="0"/>
        <v>16</v>
      </c>
      <c r="B21" s="6">
        <f t="shared" si="1"/>
        <v>984.0617414716761</v>
      </c>
      <c r="C21" s="6">
        <f t="shared" si="2"/>
        <v>8.4178216947926199</v>
      </c>
      <c r="D21" s="6">
        <f t="shared" si="3"/>
        <v>7.5204368335313232</v>
      </c>
      <c r="E21" s="6">
        <f t="shared" si="4"/>
        <v>282.87040882088849</v>
      </c>
      <c r="F21" s="6">
        <f t="shared" si="5"/>
        <v>493.36585456730523</v>
      </c>
      <c r="G21" s="6">
        <f t="shared" si="6"/>
        <v>223.76373661180634</v>
      </c>
      <c r="H21" s="69">
        <v>1000</v>
      </c>
      <c r="J21" t="s">
        <v>109</v>
      </c>
    </row>
    <row r="22" spans="1:12">
      <c r="A22" s="7">
        <f t="shared" si="0"/>
        <v>17</v>
      </c>
      <c r="B22" s="6">
        <f t="shared" si="1"/>
        <v>981.50782141849925</v>
      </c>
      <c r="C22" s="6">
        <f t="shared" si="2"/>
        <v>9.6753972069714429</v>
      </c>
      <c r="D22" s="6">
        <f t="shared" si="3"/>
        <v>8.8167813745293859</v>
      </c>
      <c r="E22" s="6">
        <f t="shared" si="4"/>
        <v>175.30271837605875</v>
      </c>
      <c r="F22" s="6">
        <f t="shared" si="5"/>
        <v>524.95520340876988</v>
      </c>
      <c r="G22" s="6">
        <f t="shared" si="6"/>
        <v>299.74207821517132</v>
      </c>
      <c r="H22" s="69">
        <v>1000</v>
      </c>
      <c r="J22" t="s">
        <v>108</v>
      </c>
    </row>
    <row r="23" spans="1:12">
      <c r="A23" s="7">
        <f t="shared" si="0"/>
        <v>18</v>
      </c>
      <c r="B23" s="6">
        <f t="shared" si="1"/>
        <v>978.57997834095795</v>
      </c>
      <c r="C23" s="6">
        <f t="shared" si="2"/>
        <v>11.11322911463912</v>
      </c>
      <c r="D23" s="6">
        <f t="shared" si="3"/>
        <v>10.306792544402988</v>
      </c>
      <c r="E23" s="6">
        <f t="shared" si="4"/>
        <v>104.37171024685459</v>
      </c>
      <c r="F23" s="6">
        <f t="shared" si="5"/>
        <v>515.04311021302351</v>
      </c>
      <c r="G23" s="6">
        <f t="shared" si="6"/>
        <v>380.58517954012189</v>
      </c>
      <c r="H23" s="69">
        <v>1000</v>
      </c>
      <c r="J23" t="s">
        <v>107</v>
      </c>
    </row>
    <row r="24" spans="1:12">
      <c r="A24" s="7">
        <f t="shared" si="0"/>
        <v>19</v>
      </c>
      <c r="B24" s="6">
        <f t="shared" si="1"/>
        <v>975.22706891158771</v>
      </c>
      <c r="C24" s="6">
        <f t="shared" si="2"/>
        <v>12.754701260354976</v>
      </c>
      <c r="D24" s="6">
        <f t="shared" si="3"/>
        <v>12.018229828057413</v>
      </c>
      <c r="E24" s="6">
        <f t="shared" si="4"/>
        <v>62.93821044393146</v>
      </c>
      <c r="F24" s="6">
        <f t="shared" si="5"/>
        <v>477.15997104314107</v>
      </c>
      <c r="G24" s="6">
        <f t="shared" si="6"/>
        <v>459.90181851292749</v>
      </c>
      <c r="H24" s="69">
        <v>1000</v>
      </c>
      <c r="J24" t="s">
        <v>106</v>
      </c>
    </row>
    <row r="25" spans="1:12">
      <c r="A25" s="7">
        <f t="shared" si="0"/>
        <v>20</v>
      </c>
      <c r="B25" s="6">
        <f t="shared" si="1"/>
        <v>971.39210513091348</v>
      </c>
      <c r="C25" s="6">
        <f t="shared" si="2"/>
        <v>14.62544104693449</v>
      </c>
      <c r="D25" s="6">
        <f t="shared" si="3"/>
        <v>13.982453822152079</v>
      </c>
      <c r="E25" s="6">
        <f t="shared" si="4"/>
        <v>39.790735070399165</v>
      </c>
      <c r="F25" s="6">
        <f t="shared" si="5"/>
        <v>426.82481087602963</v>
      </c>
      <c r="G25" s="6">
        <f t="shared" si="6"/>
        <v>533.38445405357118</v>
      </c>
      <c r="H25" s="69">
        <v>1000</v>
      </c>
      <c r="J25" s="3" t="s">
        <v>18</v>
      </c>
      <c r="K25" s="3" t="s">
        <v>105</v>
      </c>
    </row>
    <row r="26" spans="1:12">
      <c r="A26" s="7">
        <f t="shared" si="0"/>
        <v>21</v>
      </c>
      <c r="B26" s="6">
        <f t="shared" si="1"/>
        <v>967.0119572892205</v>
      </c>
      <c r="C26" s="6">
        <f t="shared" si="2"/>
        <v>16.753270967399601</v>
      </c>
      <c r="D26" s="6">
        <f t="shared" si="3"/>
        <v>16.234771743379991</v>
      </c>
      <c r="E26" s="6">
        <f t="shared" si="4"/>
        <v>26.70021636399094</v>
      </c>
      <c r="F26" s="6">
        <f t="shared" si="5"/>
        <v>374.18430870752928</v>
      </c>
      <c r="G26" s="6">
        <f t="shared" si="6"/>
        <v>599.11547492847978</v>
      </c>
      <c r="H26" s="69">
        <v>1000</v>
      </c>
      <c r="J26" t="s">
        <v>104</v>
      </c>
      <c r="K26">
        <v>2.4</v>
      </c>
      <c r="L26" s="36" t="s">
        <v>103</v>
      </c>
    </row>
    <row r="27" spans="1:12">
      <c r="A27" s="7">
        <f t="shared" si="0"/>
        <v>22</v>
      </c>
      <c r="B27" s="6">
        <f t="shared" si="1"/>
        <v>962.0171735939773</v>
      </c>
      <c r="C27" s="6">
        <f t="shared" si="2"/>
        <v>19.168050933663288</v>
      </c>
      <c r="D27" s="6">
        <f t="shared" si="3"/>
        <v>18.814775472359528</v>
      </c>
      <c r="E27" s="6">
        <f t="shared" si="4"/>
        <v>18.999598203904768</v>
      </c>
      <c r="F27" s="6">
        <f t="shared" si="5"/>
        <v>324.26054332665592</v>
      </c>
      <c r="G27" s="6">
        <f t="shared" si="6"/>
        <v>656.73985846943924</v>
      </c>
      <c r="H27" s="69">
        <v>1000</v>
      </c>
      <c r="J27" t="s">
        <v>47</v>
      </c>
      <c r="K27" s="35">
        <v>1</v>
      </c>
      <c r="L27" s="36" t="s">
        <v>102</v>
      </c>
    </row>
    <row r="28" spans="1:12">
      <c r="A28" s="7">
        <f t="shared" si="0"/>
        <v>23</v>
      </c>
      <c r="B28" s="6">
        <f t="shared" si="1"/>
        <v>956.33197018235319</v>
      </c>
      <c r="C28" s="6">
        <f t="shared" si="2"/>
        <v>21.901374501503277</v>
      </c>
      <c r="D28" s="6">
        <f t="shared" si="3"/>
        <v>21.766655316143677</v>
      </c>
      <c r="E28" s="6">
        <f t="shared" si="4"/>
        <v>14.251018195725123</v>
      </c>
      <c r="F28" s="6">
        <f t="shared" si="5"/>
        <v>279.07299966253055</v>
      </c>
      <c r="G28" s="6">
        <f t="shared" si="6"/>
        <v>706.67598214174427</v>
      </c>
      <c r="H28" s="69">
        <v>1000</v>
      </c>
      <c r="J28" t="s">
        <v>101</v>
      </c>
      <c r="K28" s="35">
        <f>2.4*0.78</f>
        <v>1.8719999999999999</v>
      </c>
    </row>
    <row r="29" spans="1:12">
      <c r="A29" s="7">
        <f t="shared" si="0"/>
        <v>24</v>
      </c>
      <c r="B29" s="6">
        <f t="shared" si="1"/>
        <v>949.87445740454439</v>
      </c>
      <c r="C29" s="6">
        <f t="shared" si="2"/>
        <v>24.986075606080632</v>
      </c>
      <c r="D29" s="6">
        <f t="shared" si="3"/>
        <v>25.13946698937518</v>
      </c>
      <c r="E29" s="6">
        <f t="shared" si="4"/>
        <v>11.185605498010148</v>
      </c>
      <c r="F29" s="6">
        <f t="shared" si="5"/>
        <v>239.16117041221582</v>
      </c>
      <c r="G29" s="6">
        <f t="shared" si="6"/>
        <v>749.65322408977397</v>
      </c>
      <c r="H29" s="69">
        <v>1000</v>
      </c>
      <c r="J29" s="3" t="s">
        <v>30</v>
      </c>
      <c r="K29" s="3"/>
    </row>
    <row r="30" spans="1:12" ht="17" customHeight="1">
      <c r="A30" s="7">
        <f t="shared" si="0"/>
        <v>25</v>
      </c>
      <c r="B30" s="6">
        <f t="shared" si="1"/>
        <v>942.55718054491433</v>
      </c>
      <c r="C30" s="6">
        <f t="shared" si="2"/>
        <v>28.455496822374236</v>
      </c>
      <c r="D30" s="6">
        <f t="shared" si="3"/>
        <v>28.987322632711596</v>
      </c>
      <c r="E30" s="6">
        <f t="shared" si="4"/>
        <v>9.1236684338874898</v>
      </c>
      <c r="F30" s="6">
        <f t="shared" si="5"/>
        <v>204.39228723285723</v>
      </c>
      <c r="G30" s="6">
        <f t="shared" si="6"/>
        <v>786.48404433325516</v>
      </c>
      <c r="H30" s="69">
        <v>1000</v>
      </c>
      <c r="J30" t="s">
        <v>19</v>
      </c>
      <c r="K30" s="35">
        <v>2.54</v>
      </c>
    </row>
    <row r="31" spans="1:12">
      <c r="A31" s="7">
        <f t="shared" si="0"/>
        <v>26</v>
      </c>
      <c r="B31" s="6">
        <f t="shared" si="1"/>
        <v>934.28806410886057</v>
      </c>
      <c r="C31" s="6">
        <f t="shared" si="2"/>
        <v>32.342466747782417</v>
      </c>
      <c r="D31" s="6">
        <f t="shared" si="3"/>
        <v>33.369469143357229</v>
      </c>
      <c r="E31" s="6">
        <f t="shared" si="4"/>
        <v>7.686329351254364</v>
      </c>
      <c r="F31" s="6">
        <f t="shared" si="5"/>
        <v>174.35321408163034</v>
      </c>
      <c r="G31" s="6">
        <f t="shared" si="6"/>
        <v>817.96045656711522</v>
      </c>
      <c r="H31" s="69">
        <v>1000</v>
      </c>
      <c r="J31" t="s">
        <v>81</v>
      </c>
      <c r="K31" s="34">
        <v>0.02</v>
      </c>
    </row>
    <row r="32" spans="1:12" ht="15" customHeight="1">
      <c r="A32" s="7">
        <f t="shared" si="0"/>
        <v>27</v>
      </c>
      <c r="B32" s="6">
        <f t="shared" si="1"/>
        <v>924.97185626195608</v>
      </c>
      <c r="C32" s="6">
        <f t="shared" si="2"/>
        <v>36.677934715528409</v>
      </c>
      <c r="D32" s="6">
        <f t="shared" si="3"/>
        <v>38.35020902251572</v>
      </c>
      <c r="E32" s="6">
        <f t="shared" si="4"/>
        <v>6.653391518723331</v>
      </c>
      <c r="F32" s="6">
        <f t="shared" si="5"/>
        <v>148.53575694559029</v>
      </c>
      <c r="G32" s="6">
        <f t="shared" si="6"/>
        <v>844.81085153568631</v>
      </c>
      <c r="H32" s="69">
        <v>1000</v>
      </c>
      <c r="J32" t="s">
        <v>29</v>
      </c>
      <c r="K32" s="34">
        <v>0.05</v>
      </c>
      <c r="L32" s="2"/>
    </row>
    <row r="33" spans="1:12" ht="17" customHeight="1">
      <c r="A33" s="7">
        <f t="shared" si="0"/>
        <v>28</v>
      </c>
      <c r="B33" s="6">
        <f t="shared" si="1"/>
        <v>914.51217091043998</v>
      </c>
      <c r="C33" s="6">
        <f t="shared" si="2"/>
        <v>41.48921812085311</v>
      </c>
      <c r="D33" s="6">
        <f t="shared" si="3"/>
        <v>43.998610968707098</v>
      </c>
      <c r="E33" s="6">
        <f t="shared" si="4"/>
        <v>5.8916645517298534</v>
      </c>
      <c r="F33" s="6">
        <f t="shared" si="5"/>
        <v>126.42297734296287</v>
      </c>
      <c r="G33" s="6">
        <f t="shared" si="6"/>
        <v>867.68535810530716</v>
      </c>
      <c r="H33" s="69">
        <v>1000</v>
      </c>
      <c r="J33" s="2" t="s">
        <v>85</v>
      </c>
      <c r="K33">
        <v>0.1</v>
      </c>
      <c r="L33" s="2"/>
    </row>
    <row r="34" spans="1:12" ht="15" customHeight="1">
      <c r="A34" s="7">
        <f t="shared" si="0"/>
        <v>29</v>
      </c>
      <c r="B34" s="6">
        <f t="shared" si="1"/>
        <v>902.81421531545698</v>
      </c>
      <c r="C34" s="6">
        <f t="shared" si="2"/>
        <v>46.797834125224782</v>
      </c>
      <c r="D34" s="6">
        <f t="shared" si="3"/>
        <v>50.387950559318476</v>
      </c>
      <c r="E34" s="6">
        <f t="shared" si="4"/>
        <v>5.3175622833770264</v>
      </c>
      <c r="F34" s="6">
        <f t="shared" si="5"/>
        <v>107.52794110049942</v>
      </c>
      <c r="G34" s="6">
        <f t="shared" si="6"/>
        <v>887.15449661612342</v>
      </c>
      <c r="H34" s="69">
        <v>1000</v>
      </c>
      <c r="L34" s="2"/>
    </row>
    <row r="35" spans="1:12">
      <c r="A35" s="7">
        <f t="shared" si="0"/>
        <v>30</v>
      </c>
      <c r="B35" s="6">
        <f t="shared" si="1"/>
        <v>889.78826639911847</v>
      </c>
      <c r="C35" s="6">
        <f t="shared" si="2"/>
        <v>52.616916586278641</v>
      </c>
      <c r="D35" s="6">
        <f t="shared" si="3"/>
        <v>57.594817014603095</v>
      </c>
      <c r="E35" s="6">
        <f t="shared" si="4"/>
        <v>4.8768459435531968</v>
      </c>
      <c r="F35" s="6">
        <f t="shared" si="5"/>
        <v>91.409354510846327</v>
      </c>
      <c r="G35" s="6">
        <f t="shared" si="6"/>
        <v>903.7137995456003</v>
      </c>
      <c r="H35" s="69">
        <v>1000</v>
      </c>
      <c r="L35" s="2"/>
    </row>
    <row r="36" spans="1:12">
      <c r="A36" s="7">
        <f t="shared" si="0"/>
        <v>31</v>
      </c>
      <c r="B36" s="6">
        <f t="shared" si="1"/>
        <v>875.35391422923647</v>
      </c>
      <c r="C36" s="6">
        <f t="shared" si="2"/>
        <v>58.948263601873755</v>
      </c>
      <c r="D36" s="6">
        <f t="shared" si="3"/>
        <v>65.697822168889999</v>
      </c>
      <c r="E36" s="6">
        <f t="shared" si="4"/>
        <v>4.5332445505534382</v>
      </c>
      <c r="F36" s="6">
        <f t="shared" si="5"/>
        <v>77.67591530917575</v>
      </c>
      <c r="G36" s="6">
        <f t="shared" si="6"/>
        <v>917.79084014027057</v>
      </c>
      <c r="H36" s="69">
        <v>1000</v>
      </c>
    </row>
    <row r="37" spans="1:12">
      <c r="A37" s="7">
        <f t="shared" si="0"/>
        <v>32</v>
      </c>
      <c r="B37" s="6">
        <f t="shared" si="1"/>
        <v>859.44502260709191</v>
      </c>
      <c r="C37" s="6">
        <f t="shared" si="2"/>
        <v>65.779122629329777</v>
      </c>
      <c r="D37" s="6">
        <f t="shared" si="3"/>
        <v>74.775854763578565</v>
      </c>
      <c r="E37" s="6">
        <f t="shared" si="4"/>
        <v>4.2618377254942592</v>
      </c>
      <c r="F37" s="6">
        <f t="shared" si="5"/>
        <v>65.985231176621852</v>
      </c>
      <c r="G37" s="6">
        <f t="shared" si="6"/>
        <v>929.75293109788367</v>
      </c>
      <c r="H37" s="69">
        <v>1000</v>
      </c>
    </row>
    <row r="38" spans="1:12">
      <c r="A38" s="7">
        <f t="shared" si="0"/>
        <v>33</v>
      </c>
      <c r="B38" s="6">
        <f t="shared" si="1"/>
        <v>842.01526267030147</v>
      </c>
      <c r="C38" s="6">
        <f t="shared" si="2"/>
        <v>73.078897681203401</v>
      </c>
      <c r="D38" s="6">
        <f t="shared" si="3"/>
        <v>84.905839648495345</v>
      </c>
      <c r="E38" s="6">
        <f t="shared" si="4"/>
        <v>4.0450828429951899</v>
      </c>
      <c r="F38" s="6">
        <f t="shared" si="5"/>
        <v>56.040260457921164</v>
      </c>
      <c r="G38" s="6">
        <f t="shared" si="6"/>
        <v>939.91465669908348</v>
      </c>
      <c r="H38" s="69">
        <v>1000</v>
      </c>
    </row>
    <row r="39" spans="1:12">
      <c r="A39" s="7">
        <f t="shared" ref="A39:A70" si="7">A38+1</f>
        <v>34</v>
      </c>
      <c r="B39" s="6">
        <f t="shared" ref="B39:B70" si="8">B38-((B38/K$5)*(K$8*C38))</f>
        <v>823.04395882062988</v>
      </c>
      <c r="C39" s="6">
        <f t="shared" ref="C39:C70" si="9">C38+(B38/K$5)*(K$8*C38)-(C38*K$9)</f>
        <v>80.796051287969675</v>
      </c>
      <c r="D39" s="6">
        <f t="shared" ref="D39:D70" si="10">D38+(C38*K$9)</f>
        <v>96.15998989140067</v>
      </c>
      <c r="E39" s="6">
        <f t="shared" si="4"/>
        <v>3.8703587469057052</v>
      </c>
      <c r="F39" s="6">
        <f t="shared" si="5"/>
        <v>47.58478444349079</v>
      </c>
      <c r="G39" s="6">
        <f t="shared" si="6"/>
        <v>948.54485680960329</v>
      </c>
      <c r="H39" s="69">
        <v>1000</v>
      </c>
    </row>
    <row r="40" spans="1:12">
      <c r="A40" s="7">
        <f t="shared" si="7"/>
        <v>35</v>
      </c>
      <c r="B40" s="6">
        <f t="shared" si="8"/>
        <v>802.54185653032903</v>
      </c>
      <c r="C40" s="6">
        <f t="shared" si="9"/>
        <v>88.855561679923213</v>
      </c>
      <c r="D40" s="6">
        <f t="shared" si="10"/>
        <v>108.602581789748</v>
      </c>
      <c r="E40" s="6">
        <f t="shared" si="4"/>
        <v>3.7284057501572816</v>
      </c>
      <c r="F40" s="6">
        <f t="shared" si="5"/>
        <v>40.398680635941631</v>
      </c>
      <c r="G40" s="6">
        <f t="shared" si="6"/>
        <v>955.87291361390089</v>
      </c>
      <c r="H40" s="69">
        <v>1000</v>
      </c>
    </row>
    <row r="41" spans="1:12">
      <c r="A41" s="7">
        <f t="shared" si="7"/>
        <v>36</v>
      </c>
      <c r="B41" s="6">
        <f t="shared" si="8"/>
        <v>780.55629628051474</v>
      </c>
      <c r="C41" s="6">
        <f t="shared" si="9"/>
        <v>97.157365431029277</v>
      </c>
      <c r="D41" s="6">
        <f t="shared" si="10"/>
        <v>122.28633828845618</v>
      </c>
      <c r="E41" s="6">
        <f t="shared" si="4"/>
        <v>3.6123101962533823</v>
      </c>
      <c r="F41" s="6">
        <f t="shared" si="5"/>
        <v>34.293379371910518</v>
      </c>
      <c r="G41" s="6">
        <f t="shared" si="6"/>
        <v>962.09431043183588</v>
      </c>
      <c r="H41" s="69">
        <v>1000</v>
      </c>
    </row>
    <row r="42" spans="1:12">
      <c r="A42" s="7">
        <f t="shared" si="7"/>
        <v>37</v>
      </c>
      <c r="B42" s="6">
        <f t="shared" si="8"/>
        <v>757.17518282535684</v>
      </c>
      <c r="C42" s="6">
        <f t="shared" si="9"/>
        <v>105.57624460980868</v>
      </c>
      <c r="D42" s="6">
        <f t="shared" si="10"/>
        <v>137.24857256483469</v>
      </c>
      <c r="E42" s="6">
        <f t="shared" si="4"/>
        <v>3.5168284050058989</v>
      </c>
      <c r="F42" s="6">
        <f t="shared" si="5"/>
        <v>29.107680739883783</v>
      </c>
      <c r="G42" s="6">
        <f t="shared" si="6"/>
        <v>967.37549085511012</v>
      </c>
      <c r="H42" s="69">
        <v>1000</v>
      </c>
    </row>
    <row r="43" spans="1:12">
      <c r="A43" s="7">
        <f t="shared" si="7"/>
        <v>38</v>
      </c>
      <c r="B43" s="6">
        <f t="shared" si="8"/>
        <v>732.52910535503702</v>
      </c>
      <c r="C43" s="6">
        <f t="shared" si="9"/>
        <v>113.96358041021799</v>
      </c>
      <c r="D43" s="6">
        <f t="shared" si="10"/>
        <v>153.50731423474522</v>
      </c>
      <c r="E43" s="6">
        <f t="shared" si="4"/>
        <v>3.4379271305404364</v>
      </c>
      <c r="F43" s="6">
        <f t="shared" si="5"/>
        <v>24.703999180407141</v>
      </c>
      <c r="G43" s="6">
        <f t="shared" si="6"/>
        <v>971.85807368905216</v>
      </c>
      <c r="H43" s="69">
        <v>1000</v>
      </c>
    </row>
    <row r="44" spans="1:12">
      <c r="A44" s="7">
        <f t="shared" si="7"/>
        <v>39</v>
      </c>
      <c r="B44" s="6">
        <f t="shared" si="8"/>
        <v>706.79102227486305</v>
      </c>
      <c r="C44" s="6">
        <f t="shared" si="9"/>
        <v>122.15127210721835</v>
      </c>
      <c r="D44" s="6">
        <f t="shared" si="10"/>
        <v>171.0577056179188</v>
      </c>
      <c r="E44" s="6">
        <f t="shared" si="4"/>
        <v>3.3724651458140289</v>
      </c>
      <c r="F44" s="6">
        <f t="shared" si="5"/>
        <v>20.965045291350851</v>
      </c>
      <c r="G44" s="6">
        <f t="shared" si="6"/>
        <v>975.66248956283482</v>
      </c>
      <c r="H44" s="69">
        <v>1000</v>
      </c>
    </row>
    <row r="45" spans="1:12">
      <c r="A45" s="7">
        <f t="shared" si="7"/>
        <v>40</v>
      </c>
      <c r="B45" s="6">
        <f t="shared" si="8"/>
        <v>680.17309422148026</v>
      </c>
      <c r="C45" s="6">
        <f t="shared" si="9"/>
        <v>129.95790425608953</v>
      </c>
      <c r="D45" s="6">
        <f t="shared" si="10"/>
        <v>189.86900152243044</v>
      </c>
      <c r="E45" s="6">
        <f t="shared" si="4"/>
        <v>3.3179686582418269</v>
      </c>
      <c r="F45" s="6">
        <f t="shared" si="5"/>
        <v>17.79092480405502</v>
      </c>
      <c r="G45" s="6">
        <f t="shared" si="6"/>
        <v>978.89110653770285</v>
      </c>
      <c r="H45" s="69">
        <v>1000</v>
      </c>
    </row>
    <row r="46" spans="1:12">
      <c r="A46" s="7">
        <f t="shared" si="7"/>
        <v>41</v>
      </c>
      <c r="B46" s="6">
        <f t="shared" si="8"/>
        <v>652.92052974122782</v>
      </c>
      <c r="C46" s="6">
        <f t="shared" si="9"/>
        <v>137.1969514809042</v>
      </c>
      <c r="D46" s="6">
        <f t="shared" si="10"/>
        <v>209.88251877786823</v>
      </c>
      <c r="E46" s="6">
        <f t="shared" si="4"/>
        <v>3.2724702670568782</v>
      </c>
      <c r="F46" s="6">
        <f t="shared" si="5"/>
        <v>15.096620775415497</v>
      </c>
      <c r="G46" s="6">
        <f t="shared" si="6"/>
        <v>981.63090895752737</v>
      </c>
      <c r="H46" s="69">
        <v>1000</v>
      </c>
    </row>
    <row r="47" spans="1:12">
      <c r="A47" s="7">
        <f t="shared" si="7"/>
        <v>42</v>
      </c>
      <c r="B47" s="6">
        <f t="shared" si="8"/>
        <v>625.3026703599902</v>
      </c>
      <c r="C47" s="6">
        <f t="shared" si="9"/>
        <v>143.68648033408257</v>
      </c>
      <c r="D47" s="6">
        <f t="shared" si="10"/>
        <v>231.01084930592748</v>
      </c>
      <c r="E47" s="6">
        <f t="shared" si="4"/>
        <v>3.2343916916636379</v>
      </c>
      <c r="F47" s="6">
        <f t="shared" si="5"/>
        <v>12.80981975139475</v>
      </c>
      <c r="G47" s="6">
        <f t="shared" si="6"/>
        <v>983.95578855694134</v>
      </c>
      <c r="H47" s="69">
        <v>1000</v>
      </c>
    </row>
    <row r="48" spans="1:12">
      <c r="A48" s="7">
        <f t="shared" si="7"/>
        <v>43</v>
      </c>
      <c r="B48" s="6">
        <f t="shared" si="8"/>
        <v>597.6019273439349</v>
      </c>
      <c r="C48" s="6">
        <f t="shared" si="9"/>
        <v>149.2595053786892</v>
      </c>
      <c r="D48" s="6">
        <f t="shared" si="10"/>
        <v>253.13856727737618</v>
      </c>
      <c r="E48" s="6">
        <f t="shared" si="4"/>
        <v>3.2024571366854322</v>
      </c>
      <c r="F48" s="6">
        <f t="shared" si="5"/>
        <v>10.869042064658164</v>
      </c>
      <c r="G48" s="6">
        <f t="shared" si="6"/>
        <v>985.92850079865616</v>
      </c>
      <c r="H48" s="69">
        <v>1000</v>
      </c>
    </row>
    <row r="49" spans="1:8">
      <c r="A49" s="7">
        <f t="shared" si="7"/>
        <v>44</v>
      </c>
      <c r="B49" s="6">
        <f t="shared" si="8"/>
        <v>570.10151435962882</v>
      </c>
      <c r="C49" s="6">
        <f t="shared" si="9"/>
        <v>153.77395453467713</v>
      </c>
      <c r="D49" s="6">
        <f t="shared" si="10"/>
        <v>276.1245311056943</v>
      </c>
      <c r="E49" s="6">
        <f t="shared" si="4"/>
        <v>3.1756284241496444</v>
      </c>
      <c r="F49" s="6">
        <f t="shared" si="5"/>
        <v>9.2220382992365941</v>
      </c>
      <c r="G49" s="6">
        <f t="shared" si="6"/>
        <v>987.60233327661354</v>
      </c>
      <c r="H49" s="69">
        <v>1000</v>
      </c>
    </row>
    <row r="50" spans="1:8">
      <c r="A50" s="7">
        <f t="shared" si="7"/>
        <v>45</v>
      </c>
      <c r="B50" s="6">
        <f t="shared" si="8"/>
        <v>543.07312254823671</v>
      </c>
      <c r="C50" s="6">
        <f t="shared" si="9"/>
        <v>157.121157347729</v>
      </c>
      <c r="D50" s="6">
        <f t="shared" si="10"/>
        <v>299.80572010403461</v>
      </c>
      <c r="E50" s="6">
        <f t="shared" si="4"/>
        <v>3.1530558109837061</v>
      </c>
      <c r="F50" s="6">
        <f t="shared" si="5"/>
        <v>7.8244170143200966</v>
      </c>
      <c r="G50" s="6">
        <f t="shared" si="6"/>
        <v>989.02252717469594</v>
      </c>
      <c r="H50" s="69">
        <v>1000</v>
      </c>
    </row>
    <row r="51" spans="1:8">
      <c r="A51" s="7">
        <f t="shared" si="7"/>
        <v>46</v>
      </c>
      <c r="B51" s="6">
        <f t="shared" si="8"/>
        <v>516.76570564925669</v>
      </c>
      <c r="C51" s="6">
        <f t="shared" si="9"/>
        <v>159.2319160151587</v>
      </c>
      <c r="D51" s="6">
        <f t="shared" si="10"/>
        <v>324.00237833558486</v>
      </c>
      <c r="E51" s="6">
        <f t="shared" si="4"/>
        <v>3.1340402613124221</v>
      </c>
      <c r="F51" s="6">
        <f t="shared" si="5"/>
        <v>6.638472343786086</v>
      </c>
      <c r="G51" s="6">
        <f t="shared" si="6"/>
        <v>990.22748739490123</v>
      </c>
      <c r="H51" s="69">
        <v>1000</v>
      </c>
    </row>
    <row r="52" spans="1:8">
      <c r="A52" s="7">
        <f t="shared" si="7"/>
        <v>47</v>
      </c>
      <c r="B52" s="6">
        <f t="shared" si="8"/>
        <v>491.39637353717598</v>
      </c>
      <c r="C52" s="6">
        <f t="shared" si="9"/>
        <v>160.07953306090499</v>
      </c>
      <c r="D52" s="6">
        <f t="shared" si="10"/>
        <v>348.52409340191929</v>
      </c>
      <c r="E52" s="6">
        <f t="shared" si="4"/>
        <v>3.1180041907506038</v>
      </c>
      <c r="F52" s="6">
        <f t="shared" si="5"/>
        <v>5.6321836734048469</v>
      </c>
      <c r="G52" s="6">
        <f t="shared" si="6"/>
        <v>991.24981213584431</v>
      </c>
      <c r="H52" s="69">
        <v>1000</v>
      </c>
    </row>
    <row r="53" spans="1:8">
      <c r="A53" s="7">
        <f t="shared" si="7"/>
        <v>48</v>
      </c>
      <c r="B53" s="6">
        <f t="shared" si="8"/>
        <v>467.1440706109646</v>
      </c>
      <c r="C53" s="6">
        <f t="shared" si="9"/>
        <v>159.67958789573703</v>
      </c>
      <c r="D53" s="6">
        <f t="shared" si="10"/>
        <v>373.17634149329865</v>
      </c>
      <c r="E53" s="6">
        <f t="shared" si="4"/>
        <v>3.1044685524437967</v>
      </c>
      <c r="F53" s="6">
        <f t="shared" si="5"/>
        <v>4.7783630260073071</v>
      </c>
      <c r="G53" s="6">
        <f t="shared" si="6"/>
        <v>992.11716842154863</v>
      </c>
      <c r="H53" s="69">
        <v>1000</v>
      </c>
    </row>
    <row r="54" spans="1:8">
      <c r="A54" s="7">
        <f t="shared" si="7"/>
        <v>49</v>
      </c>
      <c r="B54" s="6">
        <f t="shared" si="8"/>
        <v>444.14631406802812</v>
      </c>
      <c r="C54" s="6">
        <f t="shared" si="9"/>
        <v>158.08668790273001</v>
      </c>
      <c r="D54" s="6">
        <f t="shared" si="10"/>
        <v>397.76699802924213</v>
      </c>
      <c r="E54" s="6">
        <f t="shared" si="4"/>
        <v>3.0930347247513765</v>
      </c>
      <c r="F54" s="6">
        <f t="shared" si="5"/>
        <v>4.0539289476946028</v>
      </c>
      <c r="G54" s="6">
        <f t="shared" si="6"/>
        <v>992.8530363275537</v>
      </c>
      <c r="H54" s="69">
        <v>1000</v>
      </c>
    </row>
    <row r="55" spans="1:8">
      <c r="A55" s="7">
        <f t="shared" si="7"/>
        <v>50</v>
      </c>
      <c r="B55" s="6">
        <f t="shared" si="8"/>
        <v>422.4988717472595</v>
      </c>
      <c r="C55" s="6">
        <f t="shared" si="9"/>
        <v>155.38878028647821</v>
      </c>
      <c r="D55" s="6">
        <f t="shared" si="10"/>
        <v>422.11234796626258</v>
      </c>
      <c r="E55" s="6">
        <f t="shared" si="4"/>
        <v>3.0833700739853018</v>
      </c>
      <c r="F55" s="6">
        <f t="shared" si="5"/>
        <v>3.4392885405157085</v>
      </c>
      <c r="G55" s="6">
        <f t="shared" si="6"/>
        <v>993.47734138549868</v>
      </c>
      <c r="H55" s="69">
        <v>1000</v>
      </c>
    </row>
    <row r="56" spans="1:8">
      <c r="A56" s="7">
        <f t="shared" si="7"/>
        <v>51</v>
      </c>
      <c r="B56" s="6">
        <f t="shared" si="8"/>
        <v>402.25794283755806</v>
      </c>
      <c r="C56" s="6">
        <f t="shared" si="9"/>
        <v>151.69983703206196</v>
      </c>
      <c r="D56" s="6">
        <f t="shared" si="10"/>
        <v>446.0422201303802</v>
      </c>
      <c r="E56" s="6">
        <f t="shared" si="4"/>
        <v>3.0751963587616258</v>
      </c>
      <c r="F56" s="6">
        <f t="shared" si="5"/>
        <v>2.9178118204999652</v>
      </c>
      <c r="G56" s="6">
        <f t="shared" si="6"/>
        <v>994.00699182073811</v>
      </c>
      <c r="H56" s="69">
        <v>1000</v>
      </c>
    </row>
    <row r="57" spans="1:8">
      <c r="A57" s="7">
        <f t="shared" si="7"/>
        <v>52</v>
      </c>
      <c r="B57" s="6">
        <f t="shared" si="8"/>
        <v>383.44421007781881</v>
      </c>
      <c r="C57" s="6">
        <f t="shared" si="9"/>
        <v>147.15179488886366</v>
      </c>
      <c r="D57" s="6">
        <f t="shared" si="10"/>
        <v>469.40399503331776</v>
      </c>
      <c r="E57" s="6">
        <f t="shared" si="4"/>
        <v>3.0682803526553357</v>
      </c>
      <c r="F57" s="6">
        <f t="shared" si="5"/>
        <v>2.4753848062492607</v>
      </c>
      <c r="G57" s="6">
        <f t="shared" si="6"/>
        <v>994.4563348410951</v>
      </c>
      <c r="H57" s="69">
        <v>1000</v>
      </c>
    </row>
    <row r="58" spans="1:8">
      <c r="A58" s="7">
        <f t="shared" si="7"/>
        <v>53</v>
      </c>
      <c r="B58" s="6">
        <f t="shared" si="8"/>
        <v>366.04806677869004</v>
      </c>
      <c r="C58" s="6">
        <f t="shared" si="9"/>
        <v>141.8865617751074</v>
      </c>
      <c r="D58" s="6">
        <f t="shared" si="10"/>
        <v>492.06537144620279</v>
      </c>
      <c r="E58" s="6">
        <f t="shared" si="4"/>
        <v>3.0624262141007486</v>
      </c>
      <c r="F58" s="6">
        <f t="shared" si="5"/>
        <v>2.1000296846414619</v>
      </c>
      <c r="G58" s="6">
        <f t="shared" si="6"/>
        <v>994.83754410125744</v>
      </c>
      <c r="H58" s="69">
        <v>1000</v>
      </c>
    </row>
    <row r="59" spans="1:8">
      <c r="A59" s="7">
        <f t="shared" si="7"/>
        <v>54</v>
      </c>
      <c r="B59" s="6">
        <f t="shared" si="8"/>
        <v>350.03536517207021</v>
      </c>
      <c r="C59" s="6">
        <f t="shared" si="9"/>
        <v>136.04873286836067</v>
      </c>
      <c r="D59" s="6">
        <f t="shared" si="10"/>
        <v>513.91590195956928</v>
      </c>
      <c r="E59" s="6">
        <f t="shared" si="4"/>
        <v>3.0574692439439821</v>
      </c>
      <c r="F59" s="6">
        <f t="shared" si="5"/>
        <v>1.7815820833634433</v>
      </c>
      <c r="G59" s="6">
        <f t="shared" si="6"/>
        <v>995.16094867269226</v>
      </c>
      <c r="H59" s="69">
        <v>1000</v>
      </c>
    </row>
    <row r="60" spans="1:8">
      <c r="A60" s="7">
        <f t="shared" si="7"/>
        <v>55</v>
      </c>
      <c r="B60" s="6">
        <f t="shared" si="8"/>
        <v>335.35314764418393</v>
      </c>
      <c r="C60" s="6">
        <f t="shared" si="9"/>
        <v>129.77944553451943</v>
      </c>
      <c r="D60" s="6">
        <f t="shared" si="10"/>
        <v>534.86740682129687</v>
      </c>
      <c r="E60" s="6">
        <f t="shared" si="4"/>
        <v>3.0532707534859309</v>
      </c>
      <c r="F60" s="6">
        <f t="shared" si="5"/>
        <v>1.5114169329835239</v>
      </c>
      <c r="G60" s="6">
        <f t="shared" si="6"/>
        <v>995.43531231353018</v>
      </c>
      <c r="H60" s="69">
        <v>1000</v>
      </c>
    </row>
    <row r="61" spans="1:8">
      <c r="A61" s="7">
        <f t="shared" si="7"/>
        <v>56</v>
      </c>
      <c r="B61" s="6">
        <f t="shared" si="8"/>
        <v>321.93497023444263</v>
      </c>
      <c r="C61" s="6">
        <f t="shared" si="9"/>
        <v>123.21158833194474</v>
      </c>
      <c r="D61" s="6">
        <f t="shared" si="10"/>
        <v>554.85344143361283</v>
      </c>
      <c r="E61" s="6">
        <f t="shared" si="4"/>
        <v>3.0497138274191564</v>
      </c>
      <c r="F61" s="6">
        <f t="shared" si="5"/>
        <v>1.2822156513708354</v>
      </c>
      <c r="G61" s="6">
        <f t="shared" si="6"/>
        <v>995.66807052120964</v>
      </c>
      <c r="H61" s="69">
        <v>1000</v>
      </c>
    </row>
    <row r="62" spans="1:8">
      <c r="A62" s="7">
        <f t="shared" si="7"/>
        <v>57</v>
      </c>
      <c r="B62" s="6">
        <f t="shared" si="8"/>
        <v>309.70557618155738</v>
      </c>
      <c r="C62" s="6">
        <f t="shared" si="9"/>
        <v>116.4663977817105</v>
      </c>
      <c r="D62" s="6">
        <f t="shared" si="10"/>
        <v>573.82802603673235</v>
      </c>
      <c r="E62" s="6">
        <f t="shared" si="4"/>
        <v>3.0466998124869007</v>
      </c>
      <c r="F62" s="6">
        <f t="shared" si="5"/>
        <v>1.0877684559919825</v>
      </c>
      <c r="G62" s="6">
        <f t="shared" si="6"/>
        <v>995.86553173152072</v>
      </c>
      <c r="H62" s="69">
        <v>1000</v>
      </c>
    </row>
    <row r="63" spans="1:8">
      <c r="A63" s="7">
        <f t="shared" si="7"/>
        <v>58</v>
      </c>
      <c r="B63" s="6">
        <f t="shared" si="8"/>
        <v>298.58480521871581</v>
      </c>
      <c r="C63" s="6">
        <f t="shared" si="9"/>
        <v>109.65134348616866</v>
      </c>
      <c r="D63" s="6">
        <f t="shared" si="10"/>
        <v>591.76385129511573</v>
      </c>
      <c r="E63" s="6">
        <f t="shared" si="4"/>
        <v>3.0441453980302513</v>
      </c>
      <c r="F63" s="6">
        <f t="shared" si="5"/>
        <v>0.92280652822586684</v>
      </c>
      <c r="G63" s="6">
        <f t="shared" si="6"/>
        <v>996.03304807374343</v>
      </c>
      <c r="H63" s="69">
        <v>1000</v>
      </c>
    </row>
    <row r="64" spans="1:8">
      <c r="A64" s="7">
        <f t="shared" si="7"/>
        <v>59</v>
      </c>
      <c r="B64" s="6">
        <f t="shared" si="8"/>
        <v>288.49072182399033</v>
      </c>
      <c r="C64" s="6">
        <f t="shared" si="9"/>
        <v>102.85911998402418</v>
      </c>
      <c r="D64" s="6">
        <f t="shared" si="10"/>
        <v>608.65015819198572</v>
      </c>
      <c r="E64" s="6">
        <f t="shared" si="4"/>
        <v>3.0419801817344037</v>
      </c>
      <c r="F64" s="6">
        <f t="shared" si="5"/>
        <v>0.7828595391749309</v>
      </c>
      <c r="G64" s="6">
        <f t="shared" si="6"/>
        <v>996.17516027909016</v>
      </c>
      <c r="H64" s="69">
        <v>1000</v>
      </c>
    </row>
    <row r="65" spans="1:8">
      <c r="A65" s="7">
        <f t="shared" si="7"/>
        <v>60</v>
      </c>
      <c r="B65" s="6">
        <f t="shared" si="8"/>
        <v>279.34201136826016</v>
      </c>
      <c r="C65" s="6">
        <f t="shared" si="9"/>
        <v>96.167525962214626</v>
      </c>
      <c r="D65" s="6">
        <f t="shared" si="10"/>
        <v>624.49046266952541</v>
      </c>
      <c r="E65" s="6">
        <f t="shared" si="4"/>
        <v>3.0401446349210866</v>
      </c>
      <c r="F65" s="6">
        <f t="shared" si="5"/>
        <v>0.66413471695530879</v>
      </c>
      <c r="G65" s="6">
        <f t="shared" si="6"/>
        <v>996.29572064812305</v>
      </c>
      <c r="H65" s="69">
        <v>1000</v>
      </c>
    </row>
    <row r="66" spans="1:8">
      <c r="A66" s="7">
        <f t="shared" si="7"/>
        <v>61</v>
      </c>
      <c r="B66" s="6">
        <f t="shared" si="8"/>
        <v>271.05973100767648</v>
      </c>
      <c r="C66" s="6">
        <f t="shared" si="9"/>
        <v>89.64000732461723</v>
      </c>
      <c r="D66" s="6">
        <f t="shared" si="10"/>
        <v>639.30026166770642</v>
      </c>
      <c r="E66" s="6">
        <f t="shared" si="4"/>
        <v>3.0385883981749457</v>
      </c>
      <c r="F66" s="6">
        <f t="shared" si="5"/>
        <v>0.56341420729033209</v>
      </c>
      <c r="G66" s="6">
        <f t="shared" si="6"/>
        <v>996.39799739453417</v>
      </c>
      <c r="H66" s="69">
        <v>1000</v>
      </c>
    </row>
    <row r="67" spans="1:8">
      <c r="A67" s="7">
        <f t="shared" si="7"/>
        <v>62</v>
      </c>
      <c r="B67" s="6">
        <f t="shared" si="8"/>
        <v>263.56851854314738</v>
      </c>
      <c r="C67" s="6">
        <f t="shared" si="9"/>
        <v>83.326658661155278</v>
      </c>
      <c r="D67" s="6">
        <f t="shared" si="10"/>
        <v>653.10482279569749</v>
      </c>
      <c r="E67" s="6">
        <f t="shared" si="4"/>
        <v>3.0372688510451136</v>
      </c>
      <c r="F67" s="6">
        <f t="shared" si="5"/>
        <v>0.4779679664974531</v>
      </c>
      <c r="G67" s="6">
        <f t="shared" si="6"/>
        <v>996.48476318245685</v>
      </c>
      <c r="H67" s="69">
        <v>1000</v>
      </c>
    </row>
    <row r="68" spans="1:8">
      <c r="A68" s="7">
        <f t="shared" si="7"/>
        <v>63</v>
      </c>
      <c r="B68" s="6">
        <f t="shared" si="8"/>
        <v>256.79736392315823</v>
      </c>
      <c r="C68" s="6">
        <f t="shared" si="9"/>
        <v>77.265507847326489</v>
      </c>
      <c r="D68" s="6">
        <f t="shared" si="10"/>
        <v>665.93712822951545</v>
      </c>
      <c r="E68" s="6">
        <f t="shared" si="4"/>
        <v>3.0361499098472566</v>
      </c>
      <c r="F68" s="6">
        <f t="shared" si="5"/>
        <v>0.40547984085470201</v>
      </c>
      <c r="G68" s="6">
        <f t="shared" si="6"/>
        <v>996.55837024929747</v>
      </c>
      <c r="H68" s="69">
        <v>1000</v>
      </c>
    </row>
    <row r="69" spans="1:8">
      <c r="A69" s="7">
        <f t="shared" si="7"/>
        <v>64</v>
      </c>
      <c r="B69" s="6">
        <f t="shared" si="8"/>
        <v>250.68004034847127</v>
      </c>
      <c r="C69" s="6">
        <f t="shared" si="9"/>
        <v>71.48394321352518</v>
      </c>
      <c r="D69" s="6">
        <f t="shared" si="10"/>
        <v>677.83601643800375</v>
      </c>
      <c r="E69" s="6">
        <f t="shared" si="4"/>
        <v>3.0352010158148874</v>
      </c>
      <c r="F69" s="6">
        <f t="shared" si="5"/>
        <v>0.34398483939544733</v>
      </c>
      <c r="G69" s="6">
        <f t="shared" si="6"/>
        <v>996.62081414478905</v>
      </c>
      <c r="H69" s="69">
        <v>1000</v>
      </c>
    </row>
    <row r="70" spans="1:8">
      <c r="A70" s="7">
        <f t="shared" si="7"/>
        <v>65</v>
      </c>
      <c r="B70" s="6">
        <f t="shared" si="8"/>
        <v>245.15527947473495</v>
      </c>
      <c r="C70" s="6">
        <f t="shared" si="9"/>
        <v>66.000176832378614</v>
      </c>
      <c r="D70" s="6">
        <f t="shared" si="10"/>
        <v>688.84454369288665</v>
      </c>
      <c r="E70" s="6">
        <f t="shared" si="4"/>
        <v>3.0343962824683932</v>
      </c>
      <c r="F70" s="6">
        <f t="shared" si="5"/>
        <v>0.29181590747504255</v>
      </c>
      <c r="G70" s="6">
        <f t="shared" si="6"/>
        <v>996.67378781005596</v>
      </c>
      <c r="H70" s="69">
        <v>1000</v>
      </c>
    </row>
    <row r="71" spans="1:8">
      <c r="A71" s="7">
        <f t="shared" ref="A71:A105" si="11">A70+1</f>
        <v>66</v>
      </c>
      <c r="B71" s="6">
        <f t="shared" ref="B71:B105" si="12">B70-((B70/K$5)*(K$8*C70))</f>
        <v>240.16676108295226</v>
      </c>
      <c r="C71" s="6">
        <f t="shared" ref="C71:C105" si="13">C70+(B70/K$5)*(K$8*C70)-(C70*K$9)</f>
        <v>60.824667991974984</v>
      </c>
      <c r="D71" s="6">
        <f t="shared" ref="D71:D105" si="14">D70+(C70*K$9)</f>
        <v>699.00857092507295</v>
      </c>
      <c r="E71" s="6">
        <f t="shared" si="4"/>
        <v>3.0337137764316546</v>
      </c>
      <c r="F71" s="6">
        <f t="shared" si="5"/>
        <v>0.24755876376062441</v>
      </c>
      <c r="G71" s="6">
        <f t="shared" si="6"/>
        <v>996.71872745980716</v>
      </c>
      <c r="H71" s="69">
        <v>1000</v>
      </c>
    </row>
    <row r="72" spans="1:8">
      <c r="A72" s="7">
        <f t="shared" si="11"/>
        <v>67</v>
      </c>
      <c r="B72" s="6">
        <f t="shared" si="12"/>
        <v>235.66297373588699</v>
      </c>
      <c r="C72" s="6">
        <f t="shared" si="13"/>
        <v>55.961456468276097</v>
      </c>
      <c r="D72" s="6">
        <f t="shared" si="14"/>
        <v>708.37556979583712</v>
      </c>
      <c r="E72" s="6">
        <f t="shared" ref="E72:E105" si="15">E71-((E71/L$5)*(L$8*F71))</f>
        <v>3.0331349102928011</v>
      </c>
      <c r="F72" s="6">
        <f t="shared" ref="F72:F105" si="16">F71+(E71/L$5)*(L$8*F71)-(F71*L$9)</f>
        <v>0.21001358028034181</v>
      </c>
      <c r="G72" s="6">
        <f t="shared" ref="G72:G105" si="17">G71+(F71*L$9)</f>
        <v>996.75685150942627</v>
      </c>
      <c r="H72" s="69">
        <v>1000</v>
      </c>
    </row>
    <row r="73" spans="1:8">
      <c r="A73" s="7">
        <f t="shared" si="11"/>
        <v>68</v>
      </c>
      <c r="B73" s="6">
        <f t="shared" si="12"/>
        <v>231.5969904328451</v>
      </c>
      <c r="C73" s="6">
        <f t="shared" si="13"/>
        <v>51.409375475203461</v>
      </c>
      <c r="D73" s="6">
        <f t="shared" si="14"/>
        <v>716.99363409195166</v>
      </c>
      <c r="E73" s="6">
        <f t="shared" si="15"/>
        <v>3.032643929680261</v>
      </c>
      <c r="F73" s="6">
        <f t="shared" si="16"/>
        <v>0.17816246952970929</v>
      </c>
      <c r="G73" s="6">
        <f t="shared" si="17"/>
        <v>996.78919360078942</v>
      </c>
      <c r="H73" s="69">
        <v>1000</v>
      </c>
    </row>
    <row r="74" spans="1:8">
      <c r="A74" s="7">
        <f t="shared" si="11"/>
        <v>69</v>
      </c>
      <c r="B74" s="6">
        <f t="shared" si="12"/>
        <v>227.92619258985462</v>
      </c>
      <c r="C74" s="6">
        <f t="shared" si="13"/>
        <v>47.163129495012605</v>
      </c>
      <c r="D74" s="6">
        <f t="shared" si="14"/>
        <v>724.91067791513296</v>
      </c>
      <c r="E74" s="6">
        <f t="shared" si="15"/>
        <v>3.0322274796648241</v>
      </c>
      <c r="F74" s="6">
        <f t="shared" si="16"/>
        <v>0.15114189923757093</v>
      </c>
      <c r="G74" s="6">
        <f t="shared" si="17"/>
        <v>996.81663062109703</v>
      </c>
      <c r="H74" s="69">
        <v>1000</v>
      </c>
    </row>
    <row r="75" spans="1:8">
      <c r="A75" s="7">
        <f t="shared" si="11"/>
        <v>70</v>
      </c>
      <c r="B75" s="6">
        <f t="shared" si="12"/>
        <v>224.6119669029502</v>
      </c>
      <c r="C75" s="6">
        <f t="shared" si="13"/>
        <v>43.214233239685079</v>
      </c>
      <c r="D75" s="6">
        <f t="shared" si="14"/>
        <v>732.17379985736488</v>
      </c>
      <c r="E75" s="6">
        <f t="shared" si="15"/>
        <v>3.0318742380256332</v>
      </c>
      <c r="F75" s="6">
        <f t="shared" si="16"/>
        <v>0.12821928839417579</v>
      </c>
      <c r="G75" s="6">
        <f t="shared" si="17"/>
        <v>996.83990647357962</v>
      </c>
      <c r="H75" s="69">
        <v>1000</v>
      </c>
    </row>
    <row r="76" spans="1:8">
      <c r="A76" s="7">
        <f t="shared" si="11"/>
        <v>71</v>
      </c>
      <c r="B76" s="6">
        <f t="shared" si="12"/>
        <v>221.61939267946681</v>
      </c>
      <c r="C76" s="6">
        <f t="shared" si="13"/>
        <v>39.551815544256968</v>
      </c>
      <c r="D76" s="6">
        <f t="shared" si="14"/>
        <v>738.82879177627638</v>
      </c>
      <c r="E76" s="6">
        <f t="shared" si="15"/>
        <v>3.0315746049294159</v>
      </c>
      <c r="F76" s="6">
        <f t="shared" si="16"/>
        <v>0.10877315107769016</v>
      </c>
      <c r="G76" s="6">
        <f t="shared" si="17"/>
        <v>996.85965224399229</v>
      </c>
      <c r="H76" s="69">
        <v>1000</v>
      </c>
    </row>
    <row r="77" spans="1:8">
      <c r="A77" s="7">
        <f t="shared" si="11"/>
        <v>72</v>
      </c>
      <c r="B77" s="6">
        <f t="shared" si="12"/>
        <v>218.91693182180029</v>
      </c>
      <c r="C77" s="6">
        <f t="shared" si="13"/>
        <v>36.163296808107923</v>
      </c>
      <c r="D77" s="6">
        <f t="shared" si="14"/>
        <v>744.91977137009189</v>
      </c>
      <c r="E77" s="6">
        <f t="shared" si="15"/>
        <v>3.0313204402444018</v>
      </c>
      <c r="F77" s="6">
        <f t="shared" si="16"/>
        <v>9.2276250496739945E-2</v>
      </c>
      <c r="G77" s="6">
        <f t="shared" si="17"/>
        <v>996.87640330925819</v>
      </c>
      <c r="H77" s="69">
        <v>1000</v>
      </c>
    </row>
    <row r="78" spans="1:8">
      <c r="A78" s="7">
        <f t="shared" si="11"/>
        <v>73</v>
      </c>
      <c r="B78" s="6">
        <f t="shared" si="12"/>
        <v>216.47612956114767</v>
      </c>
      <c r="C78" s="6">
        <f t="shared" si="13"/>
        <v>33.034951360311922</v>
      </c>
      <c r="D78" s="6">
        <f t="shared" si="14"/>
        <v>750.48891907854056</v>
      </c>
      <c r="E78" s="6">
        <f t="shared" si="15"/>
        <v>3.0311048411043662</v>
      </c>
      <c r="F78" s="6">
        <f t="shared" si="16"/>
        <v>7.8281307060277541E-2</v>
      </c>
      <c r="G78" s="6">
        <f t="shared" si="17"/>
        <v>996.8906138518347</v>
      </c>
      <c r="H78" s="69">
        <v>1000</v>
      </c>
    </row>
    <row r="79" spans="1:8">
      <c r="A79" s="7">
        <f t="shared" si="11"/>
        <v>74</v>
      </c>
      <c r="B79" s="6">
        <f t="shared" si="12"/>
        <v>214.27133101209651</v>
      </c>
      <c r="C79" s="6">
        <f t="shared" si="13"/>
        <v>30.152367399875033</v>
      </c>
      <c r="D79" s="6">
        <f t="shared" si="14"/>
        <v>755.57630158802863</v>
      </c>
      <c r="E79" s="6">
        <f t="shared" si="15"/>
        <v>3.0309219535031904</v>
      </c>
      <c r="F79" s="6">
        <f t="shared" si="16"/>
        <v>6.6408873374170729E-2</v>
      </c>
      <c r="G79" s="6">
        <f t="shared" si="17"/>
        <v>996.90266917312204</v>
      </c>
      <c r="H79" s="69">
        <v>1000</v>
      </c>
    </row>
    <row r="80" spans="1:8">
      <c r="A80" s="7">
        <f t="shared" si="11"/>
        <v>75</v>
      </c>
      <c r="B80" s="6">
        <f t="shared" si="12"/>
        <v>212.27941642556138</v>
      </c>
      <c r="C80" s="6">
        <f t="shared" si="13"/>
        <v>27.500817406829402</v>
      </c>
      <c r="D80" s="6">
        <f t="shared" si="14"/>
        <v>760.21976616760935</v>
      </c>
      <c r="E80" s="6">
        <f t="shared" si="15"/>
        <v>3.0307668126759557</v>
      </c>
      <c r="F80" s="6">
        <f t="shared" si="16"/>
        <v>5.6337047701782911E-2</v>
      </c>
      <c r="G80" s="6">
        <f t="shared" si="17"/>
        <v>996.91289613962169</v>
      </c>
      <c r="H80" s="69">
        <v>1000</v>
      </c>
    </row>
    <row r="81" spans="1:8">
      <c r="A81" s="7">
        <f t="shared" si="11"/>
        <v>76</v>
      </c>
      <c r="B81" s="6">
        <f t="shared" si="12"/>
        <v>210.47955646473346</v>
      </c>
      <c r="C81" s="6">
        <f t="shared" si="13"/>
        <v>25.065551487005585</v>
      </c>
      <c r="D81" s="6">
        <f t="shared" si="14"/>
        <v>764.45489204826106</v>
      </c>
      <c r="E81" s="6">
        <f t="shared" si="15"/>
        <v>3.0306352078411569</v>
      </c>
      <c r="F81" s="6">
        <f t="shared" si="16"/>
        <v>4.7792747190507141E-2</v>
      </c>
      <c r="G81" s="6">
        <f t="shared" si="17"/>
        <v>996.92157204496777</v>
      </c>
      <c r="H81" s="69">
        <v>1000</v>
      </c>
    </row>
    <row r="82" spans="1:8">
      <c r="A82" s="7">
        <f t="shared" si="11"/>
        <v>77</v>
      </c>
      <c r="B82" s="6">
        <f t="shared" si="12"/>
        <v>208.85298775889274</v>
      </c>
      <c r="C82" s="6">
        <f t="shared" si="13"/>
        <v>22.832025263847463</v>
      </c>
      <c r="D82" s="6">
        <f t="shared" si="14"/>
        <v>768.31498697725988</v>
      </c>
      <c r="E82" s="6">
        <f t="shared" si="15"/>
        <v>3.0305235675664997</v>
      </c>
      <c r="F82" s="6">
        <f t="shared" si="16"/>
        <v>4.0544304397826254E-2</v>
      </c>
      <c r="G82" s="6">
        <f t="shared" si="17"/>
        <v>996.92893212803506</v>
      </c>
      <c r="H82" s="69">
        <v>1000</v>
      </c>
    </row>
    <row r="83" spans="1:8">
      <c r="A83" s="7">
        <f t="shared" si="11"/>
        <v>78</v>
      </c>
      <c r="B83" s="6">
        <f t="shared" si="12"/>
        <v>207.38280827798599</v>
      </c>
      <c r="C83" s="6">
        <f t="shared" si="13"/>
        <v>20.786072854121709</v>
      </c>
      <c r="D83" s="6">
        <f t="shared" si="14"/>
        <v>771.83111886789243</v>
      </c>
      <c r="E83" s="6">
        <f t="shared" si="15"/>
        <v>3.0304288625996265</v>
      </c>
      <c r="F83" s="6">
        <f t="shared" si="16"/>
        <v>3.4395186487434198E-2</v>
      </c>
      <c r="G83" s="6">
        <f t="shared" si="17"/>
        <v>996.93517595091237</v>
      </c>
      <c r="H83" s="69">
        <v>1000</v>
      </c>
    </row>
    <row r="84" spans="1:8">
      <c r="A84" s="7">
        <f t="shared" si="11"/>
        <v>79</v>
      </c>
      <c r="B84" s="6">
        <f t="shared" si="12"/>
        <v>206.05379161956753</v>
      </c>
      <c r="C84" s="6">
        <f t="shared" si="13"/>
        <v>18.914034293005422</v>
      </c>
      <c r="D84" s="6">
        <f t="shared" si="14"/>
        <v>775.03217408742717</v>
      </c>
      <c r="E84" s="6">
        <f t="shared" si="15"/>
        <v>3.0303485234928029</v>
      </c>
      <c r="F84" s="6">
        <f t="shared" si="16"/>
        <v>2.9178666875192993E-2</v>
      </c>
      <c r="G84" s="6">
        <f t="shared" si="17"/>
        <v>996.94047280963139</v>
      </c>
      <c r="H84" s="69">
        <v>1000</v>
      </c>
    </row>
    <row r="85" spans="1:8">
      <c r="A85" s="7">
        <f t="shared" si="11"/>
        <v>80</v>
      </c>
      <c r="B85" s="6">
        <f t="shared" si="12"/>
        <v>204.85221903486678</v>
      </c>
      <c r="C85" s="6">
        <f t="shared" si="13"/>
        <v>17.202845596583344</v>
      </c>
      <c r="D85" s="6">
        <f t="shared" si="14"/>
        <v>777.94493536854998</v>
      </c>
      <c r="E85" s="6">
        <f t="shared" si="15"/>
        <v>3.0302803707619081</v>
      </c>
      <c r="F85" s="6">
        <f t="shared" si="16"/>
        <v>2.4753304907307868E-2</v>
      </c>
      <c r="G85" s="6">
        <f t="shared" si="17"/>
        <v>996.94496632433015</v>
      </c>
      <c r="H85" s="69">
        <v>1000</v>
      </c>
    </row>
    <row r="86" spans="1:8">
      <c r="A86" s="7">
        <f t="shared" si="11"/>
        <v>81</v>
      </c>
      <c r="B86" s="6">
        <f t="shared" si="12"/>
        <v>203.76572788671294</v>
      </c>
      <c r="C86" s="6">
        <f t="shared" si="13"/>
        <v>15.640098522863342</v>
      </c>
      <c r="D86" s="6">
        <f t="shared" si="14"/>
        <v>780.59417359042379</v>
      </c>
      <c r="E86" s="6">
        <f t="shared" si="15"/>
        <v>3.0302225556672551</v>
      </c>
      <c r="F86" s="6">
        <f t="shared" si="16"/>
        <v>2.0999111046235627E-2</v>
      </c>
      <c r="G86" s="6">
        <f t="shared" si="17"/>
        <v>996.94877833328587</v>
      </c>
      <c r="H86" s="69">
        <v>1000</v>
      </c>
    </row>
    <row r="87" spans="1:8">
      <c r="A87" s="7">
        <f t="shared" si="11"/>
        <v>82</v>
      </c>
      <c r="B87" s="6">
        <f t="shared" si="12"/>
        <v>202.78317518761665</v>
      </c>
      <c r="C87" s="6">
        <f t="shared" si="13"/>
        <v>14.214076049438678</v>
      </c>
      <c r="D87" s="6">
        <f t="shared" si="14"/>
        <v>783.00274876294475</v>
      </c>
      <c r="E87" s="6">
        <f t="shared" si="15"/>
        <v>3.0301735099970299</v>
      </c>
      <c r="F87" s="6">
        <f t="shared" si="16"/>
        <v>1.781429361534034E-2</v>
      </c>
      <c r="G87" s="6">
        <f t="shared" si="17"/>
        <v>996.95201219638705</v>
      </c>
      <c r="H87" s="69">
        <v>1000</v>
      </c>
    </row>
    <row r="88" spans="1:8">
      <c r="A88" s="7">
        <f t="shared" si="11"/>
        <v>83</v>
      </c>
      <c r="B88" s="6">
        <f t="shared" si="12"/>
        <v>201.89451488142211</v>
      </c>
      <c r="C88" s="6">
        <f t="shared" si="13"/>
        <v>12.913768644019651</v>
      </c>
      <c r="D88" s="6">
        <f t="shared" si="14"/>
        <v>785.19171647455835</v>
      </c>
      <c r="E88" s="6">
        <f t="shared" si="15"/>
        <v>3.0301319034820433</v>
      </c>
      <c r="F88" s="6">
        <f t="shared" si="16"/>
        <v>1.5112498913564549E-2</v>
      </c>
      <c r="G88" s="6">
        <f t="shared" si="17"/>
        <v>996.95475559760382</v>
      </c>
      <c r="H88" s="69">
        <v>1000</v>
      </c>
    </row>
    <row r="89" spans="1:8">
      <c r="A89" s="7">
        <f t="shared" si="11"/>
        <v>84</v>
      </c>
      <c r="B89" s="6">
        <f t="shared" si="12"/>
        <v>201.09068758497767</v>
      </c>
      <c r="C89" s="6">
        <f t="shared" si="13"/>
        <v>11.728875569285051</v>
      </c>
      <c r="D89" s="6">
        <f t="shared" si="14"/>
        <v>787.1804368457374</v>
      </c>
      <c r="E89" s="6">
        <f t="shared" si="15"/>
        <v>3.030096607680115</v>
      </c>
      <c r="F89" s="6">
        <f t="shared" si="16"/>
        <v>1.282046988280402E-2</v>
      </c>
      <c r="G89" s="6">
        <f t="shared" si="17"/>
        <v>996.95708292243648</v>
      </c>
      <c r="H89" s="69">
        <v>1000</v>
      </c>
    </row>
    <row r="90" spans="1:8">
      <c r="A90" s="7">
        <f t="shared" si="11"/>
        <v>85</v>
      </c>
      <c r="B90" s="6">
        <f t="shared" si="12"/>
        <v>200.36352158190414</v>
      </c>
      <c r="C90" s="6">
        <f t="shared" si="13"/>
        <v>10.64979473468869</v>
      </c>
      <c r="D90" s="6">
        <f t="shared" si="14"/>
        <v>788.98668368340725</v>
      </c>
      <c r="E90" s="6">
        <f t="shared" si="15"/>
        <v>3.0300666653458093</v>
      </c>
      <c r="F90" s="6">
        <f t="shared" si="16"/>
        <v>1.0876059855158084E-2</v>
      </c>
      <c r="G90" s="6">
        <f t="shared" si="17"/>
        <v>996.9590572747984</v>
      </c>
      <c r="H90" s="69">
        <v>1000</v>
      </c>
    </row>
    <row r="91" spans="1:8">
      <c r="A91" s="7">
        <f t="shared" si="11"/>
        <v>86</v>
      </c>
      <c r="B91" s="6">
        <f t="shared" si="12"/>
        <v>199.70564394810302</v>
      </c>
      <c r="C91" s="6">
        <f t="shared" si="13"/>
        <v>9.6676039793477599</v>
      </c>
      <c r="D91" s="6">
        <f t="shared" si="14"/>
        <v>790.62675207254927</v>
      </c>
      <c r="E91" s="6">
        <f t="shared" si="15"/>
        <v>3.0300412644513735</v>
      </c>
      <c r="F91" s="6">
        <f t="shared" si="16"/>
        <v>9.2265475318995885E-3</v>
      </c>
      <c r="G91" s="6">
        <f t="shared" si="17"/>
        <v>996.9607321880161</v>
      </c>
      <c r="H91" s="69">
        <v>1000</v>
      </c>
    </row>
    <row r="92" spans="1:8">
      <c r="A92" s="7">
        <f t="shared" si="11"/>
        <v>87</v>
      </c>
      <c r="B92" s="6">
        <f t="shared" si="12"/>
        <v>199.11040078087146</v>
      </c>
      <c r="C92" s="6">
        <f t="shared" si="13"/>
        <v>8.7740361337597488</v>
      </c>
      <c r="D92" s="6">
        <f t="shared" si="14"/>
        <v>792.11556308536888</v>
      </c>
      <c r="E92" s="6">
        <f t="shared" si="15"/>
        <v>3.0300197161518665</v>
      </c>
      <c r="F92" s="6">
        <f t="shared" si="16"/>
        <v>7.8272075114941188E-3</v>
      </c>
      <c r="G92" s="6">
        <f t="shared" si="17"/>
        <v>996.96215307633599</v>
      </c>
      <c r="H92" s="69">
        <v>1000</v>
      </c>
    </row>
    <row r="93" spans="1:8">
      <c r="A93" s="7">
        <f t="shared" si="11"/>
        <v>88</v>
      </c>
      <c r="B93" s="6">
        <f t="shared" si="12"/>
        <v>198.57178559556004</v>
      </c>
      <c r="C93" s="6">
        <f t="shared" si="13"/>
        <v>7.961449754472155</v>
      </c>
      <c r="D93" s="6">
        <f t="shared" si="14"/>
        <v>793.4667646499679</v>
      </c>
      <c r="E93" s="6">
        <f t="shared" si="15"/>
        <v>3.0300014360951364</v>
      </c>
      <c r="F93" s="6">
        <f t="shared" si="16"/>
        <v>6.6400976114540785E-3</v>
      </c>
      <c r="G93" s="6">
        <f t="shared" si="17"/>
        <v>996.96335846629279</v>
      </c>
      <c r="H93" s="69">
        <v>1000</v>
      </c>
    </row>
    <row r="94" spans="1:8">
      <c r="A94" s="7">
        <f t="shared" si="11"/>
        <v>89</v>
      </c>
      <c r="B94" s="6">
        <f t="shared" si="12"/>
        <v>198.08437504255517</v>
      </c>
      <c r="C94" s="6">
        <f t="shared" si="13"/>
        <v>7.2227970452883081</v>
      </c>
      <c r="D94" s="6">
        <f t="shared" si="14"/>
        <v>794.69282791215664</v>
      </c>
      <c r="E94" s="6">
        <f t="shared" si="15"/>
        <v>3.02998592856853</v>
      </c>
      <c r="F94" s="6">
        <f t="shared" si="16"/>
        <v>5.6330301058966151E-3</v>
      </c>
      <c r="G94" s="6">
        <f t="shared" si="17"/>
        <v>996.96438104132494</v>
      </c>
      <c r="H94" s="69">
        <v>1000</v>
      </c>
    </row>
    <row r="95" spans="1:8">
      <c r="A95" s="7">
        <f t="shared" si="11"/>
        <v>90</v>
      </c>
      <c r="B95" s="6">
        <f t="shared" si="12"/>
        <v>197.64327118115102</v>
      </c>
      <c r="C95" s="6">
        <f t="shared" si="13"/>
        <v>6.5515901617180585</v>
      </c>
      <c r="D95" s="6">
        <f t="shared" si="14"/>
        <v>795.80513865713101</v>
      </c>
      <c r="E95" s="6">
        <f t="shared" si="15"/>
        <v>3.0299727730515067</v>
      </c>
      <c r="F95" s="6">
        <f t="shared" si="16"/>
        <v>4.7786989866117329E-3</v>
      </c>
      <c r="G95" s="6">
        <f t="shared" si="17"/>
        <v>996.96524852796119</v>
      </c>
      <c r="H95" s="69">
        <v>1000</v>
      </c>
    </row>
    <row r="96" spans="1:8">
      <c r="A96" s="7">
        <f t="shared" si="11"/>
        <v>91</v>
      </c>
      <c r="B96" s="6">
        <f t="shared" si="12"/>
        <v>197.24404962460642</v>
      </c>
      <c r="C96" s="6">
        <f t="shared" si="13"/>
        <v>5.9418668333580849</v>
      </c>
      <c r="D96" s="6">
        <f t="shared" si="14"/>
        <v>796.81408354203563</v>
      </c>
      <c r="E96" s="6">
        <f t="shared" si="15"/>
        <v>3.0299616128088425</v>
      </c>
      <c r="F96" s="6">
        <f t="shared" si="16"/>
        <v>4.0539395853376233E-3</v>
      </c>
      <c r="G96" s="6">
        <f t="shared" si="17"/>
        <v>996.96598444760514</v>
      </c>
      <c r="H96" s="69">
        <v>1000</v>
      </c>
    </row>
    <row r="97" spans="1:8">
      <c r="A97" s="7">
        <f t="shared" si="11"/>
        <v>92</v>
      </c>
      <c r="B97" s="6">
        <f t="shared" si="12"/>
        <v>196.88271294194891</v>
      </c>
      <c r="C97" s="6">
        <f t="shared" si="13"/>
        <v>5.3881560236784365</v>
      </c>
      <c r="D97" s="6">
        <f t="shared" si="14"/>
        <v>797.72913103437281</v>
      </c>
      <c r="E97" s="6">
        <f t="shared" si="15"/>
        <v>3.0299521452146285</v>
      </c>
      <c r="F97" s="6">
        <f t="shared" si="16"/>
        <v>3.4391004834094922E-3</v>
      </c>
      <c r="G97" s="6">
        <f t="shared" si="17"/>
        <v>996.96660875430132</v>
      </c>
      <c r="H97" s="69">
        <v>1000</v>
      </c>
    </row>
    <row r="98" spans="1:8">
      <c r="A98" s="7">
        <f t="shared" si="11"/>
        <v>93</v>
      </c>
      <c r="B98" s="6">
        <f t="shared" si="12"/>
        <v>196.55564876685935</v>
      </c>
      <c r="C98" s="6">
        <f t="shared" si="13"/>
        <v>4.8854441711215113</v>
      </c>
      <c r="D98" s="6">
        <f t="shared" si="14"/>
        <v>798.55890706201933</v>
      </c>
      <c r="E98" s="6">
        <f t="shared" si="15"/>
        <v>3.029944113544345</v>
      </c>
      <c r="F98" s="6">
        <f t="shared" si="16"/>
        <v>2.9175106792479464E-3</v>
      </c>
      <c r="G98" s="6">
        <f t="shared" si="17"/>
        <v>996.96713837577579</v>
      </c>
      <c r="H98" s="69">
        <v>1000</v>
      </c>
    </row>
    <row r="99" spans="1:8">
      <c r="A99" s="7">
        <f t="shared" si="11"/>
        <v>94</v>
      </c>
      <c r="B99" s="6">
        <f t="shared" si="12"/>
        <v>196.25959212245567</v>
      </c>
      <c r="C99" s="6">
        <f t="shared" si="13"/>
        <v>4.4291424131724728</v>
      </c>
      <c r="D99" s="6">
        <f t="shared" si="14"/>
        <v>799.31126546437201</v>
      </c>
      <c r="E99" s="6">
        <f t="shared" si="15"/>
        <v>3.029937300012195</v>
      </c>
      <c r="F99" s="6">
        <f t="shared" si="16"/>
        <v>2.4750275667936809E-3</v>
      </c>
      <c r="G99" s="6">
        <f t="shared" si="17"/>
        <v>996.96758767242045</v>
      </c>
      <c r="H99" s="69">
        <v>1000</v>
      </c>
    </row>
    <row r="100" spans="1:8">
      <c r="A100" s="7">
        <f t="shared" si="11"/>
        <v>95</v>
      </c>
      <c r="B100" s="6">
        <f t="shared" si="12"/>
        <v>195.99159152335042</v>
      </c>
      <c r="C100" s="6">
        <f t="shared" si="13"/>
        <v>4.0150550806491587</v>
      </c>
      <c r="D100" s="6">
        <f t="shared" si="14"/>
        <v>799.99335339600054</v>
      </c>
      <c r="E100" s="6">
        <f t="shared" si="15"/>
        <v>3.0299315198647232</v>
      </c>
      <c r="F100" s="6">
        <f t="shared" si="16"/>
        <v>2.0996534689791792E-3</v>
      </c>
      <c r="G100" s="6">
        <f t="shared" si="17"/>
        <v>996.9679688266657</v>
      </c>
      <c r="H100" s="69">
        <v>1000</v>
      </c>
    </row>
    <row r="101" spans="1:8">
      <c r="A101" s="7">
        <f t="shared" si="11"/>
        <v>96</v>
      </c>
      <c r="B101" s="6">
        <f t="shared" si="12"/>
        <v>195.74897846341491</v>
      </c>
      <c r="C101" s="6">
        <f t="shared" si="13"/>
        <v>3.6393496581647091</v>
      </c>
      <c r="D101" s="6">
        <f t="shared" si="14"/>
        <v>800.61167187842057</v>
      </c>
      <c r="E101" s="6">
        <f t="shared" si="15"/>
        <v>3.0299266163704344</v>
      </c>
      <c r="F101" s="6">
        <f t="shared" si="16"/>
        <v>1.7812103290450435E-3</v>
      </c>
      <c r="G101" s="6">
        <f t="shared" si="17"/>
        <v>996.96829217329991</v>
      </c>
      <c r="H101" s="69">
        <v>1000</v>
      </c>
    </row>
    <row r="102" spans="1:8">
      <c r="A102" s="7">
        <f t="shared" si="11"/>
        <v>97</v>
      </c>
      <c r="B102" s="6">
        <f t="shared" si="12"/>
        <v>195.52933993971129</v>
      </c>
      <c r="C102" s="6">
        <f t="shared" si="13"/>
        <v>3.298528334510979</v>
      </c>
      <c r="D102" s="6">
        <f t="shared" si="14"/>
        <v>801.17213172577794</v>
      </c>
      <c r="E102" s="6">
        <f t="shared" si="15"/>
        <v>3.0299224565694627</v>
      </c>
      <c r="F102" s="6">
        <f t="shared" si="16"/>
        <v>1.5110637393437806E-3</v>
      </c>
      <c r="G102" s="6">
        <f t="shared" si="17"/>
        <v>996.96856647969059</v>
      </c>
      <c r="H102" s="69">
        <v>1000</v>
      </c>
    </row>
    <row r="103" spans="1:8">
      <c r="A103" s="7">
        <f t="shared" si="11"/>
        <v>98</v>
      </c>
      <c r="B103" s="6">
        <f t="shared" si="12"/>
        <v>195.33049370052214</v>
      </c>
      <c r="C103" s="6">
        <f t="shared" si="13"/>
        <v>2.9894012101854424</v>
      </c>
      <c r="D103" s="6">
        <f t="shared" si="14"/>
        <v>801.68010508929262</v>
      </c>
      <c r="E103" s="6">
        <f t="shared" si="15"/>
        <v>3.0299189276679743</v>
      </c>
      <c r="F103" s="6">
        <f t="shared" si="16"/>
        <v>1.2818888249733291E-3</v>
      </c>
      <c r="G103" s="6">
        <f t="shared" si="17"/>
        <v>996.96879918350646</v>
      </c>
      <c r="H103" s="69">
        <v>1000</v>
      </c>
    </row>
    <row r="104" spans="1:8">
      <c r="A104" s="7">
        <f t="shared" si="11"/>
        <v>99</v>
      </c>
      <c r="B104" s="6">
        <f t="shared" si="12"/>
        <v>195.15046593877003</v>
      </c>
      <c r="C104" s="6">
        <f t="shared" si="13"/>
        <v>2.7090611855690105</v>
      </c>
      <c r="D104" s="6">
        <f t="shared" si="14"/>
        <v>802.1404728756612</v>
      </c>
      <c r="E104" s="6">
        <f t="shared" si="15"/>
        <v>3.029915933979491</v>
      </c>
      <c r="F104" s="6">
        <f t="shared" si="16"/>
        <v>1.0874716344106633E-3</v>
      </c>
      <c r="G104" s="6">
        <f t="shared" si="17"/>
        <v>996.96899659438554</v>
      </c>
      <c r="H104" s="69">
        <v>1000</v>
      </c>
    </row>
    <row r="105" spans="1:8">
      <c r="A105" s="7">
        <f t="shared" si="11"/>
        <v>100</v>
      </c>
      <c r="B105" s="6">
        <f t="shared" si="12"/>
        <v>194.98747118180597</v>
      </c>
      <c r="C105" s="6">
        <f t="shared" si="13"/>
        <v>2.4548605199554392</v>
      </c>
      <c r="D105" s="6">
        <f t="shared" si="14"/>
        <v>802.55766829823881</v>
      </c>
      <c r="E105" s="6">
        <f t="shared" si="15"/>
        <v>3.0299133943301642</v>
      </c>
      <c r="F105" s="6">
        <f t="shared" si="16"/>
        <v>9.2254065203804358E-4</v>
      </c>
      <c r="G105" s="6">
        <f t="shared" si="17"/>
        <v>996.96916406501725</v>
      </c>
      <c r="H105" s="69">
        <v>1000</v>
      </c>
    </row>
    <row r="106" spans="1:8">
      <c r="A106" s="7"/>
      <c r="C106" s="6"/>
      <c r="D106" s="6"/>
      <c r="F106" s="6"/>
      <c r="G106" s="6"/>
    </row>
    <row r="107" spans="1:8">
      <c r="A107" s="7"/>
      <c r="C107" s="6"/>
      <c r="D107" s="6"/>
      <c r="F107" s="6"/>
      <c r="G107" s="6"/>
    </row>
    <row r="108" spans="1:8">
      <c r="A108" s="7"/>
      <c r="C108" s="6"/>
      <c r="D108" s="6"/>
      <c r="F108" s="6"/>
      <c r="G108" s="6"/>
    </row>
    <row r="109" spans="1:8">
      <c r="A109" s="7"/>
      <c r="C109" s="6"/>
      <c r="D109" s="6"/>
      <c r="F109" s="6"/>
      <c r="G109" s="6"/>
    </row>
    <row r="110" spans="1:8">
      <c r="A110" s="7"/>
      <c r="C110" s="6"/>
      <c r="D110" s="6"/>
      <c r="F110" s="6"/>
      <c r="G110" s="6"/>
    </row>
  </sheetData>
  <mergeCells count="1">
    <mergeCell ref="A1:L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Sample Space</vt:lpstr>
      <vt:lpstr>Time Series Cumalitve</vt:lpstr>
      <vt:lpstr>Exponential</vt:lpstr>
      <vt:lpstr>Double Days</vt:lpstr>
      <vt:lpstr>Combo daily culm cases  </vt:lpstr>
      <vt:lpstr>Combo hosp, ICU, mort</vt:lpstr>
      <vt:lpstr>ICU need vs capacity</vt:lpstr>
      <vt:lpstr>SIR illustration</vt:lpstr>
      <vt:lpstr>SIR ß = 0.3 and ß = 0.77</vt:lpstr>
      <vt:lpstr>SIR original</vt:lpstr>
      <vt:lpstr>SIR GJ</vt:lpstr>
      <vt:lpstr>SIR GJ ML Do Nothing</vt:lpstr>
      <vt:lpstr>SIR GJ ML Wash Hands</vt:lpstr>
      <vt:lpstr>SIR Social Distancing</vt:lpstr>
      <vt:lpstr>Exit Illustration</vt:lpstr>
      <vt:lpstr>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2020-03-26T15:06:11Z</dcterms:created>
  <dcterms:modified xsi:type="dcterms:W3CDTF">2020-04-10T17:56:08Z</dcterms:modified>
</cp:coreProperties>
</file>