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xcalibur/repos/stax_prod/range_scoring/"/>
    </mc:Choice>
  </mc:AlternateContent>
  <xr:revisionPtr revIDLastSave="0" documentId="13_ncr:1_{B23E3E6E-1683-4F4E-A3D0-3FE03B2B134B}" xr6:coauthVersionLast="47" xr6:coauthVersionMax="47" xr10:uidLastSave="{00000000-0000-0000-0000-000000000000}"/>
  <bookViews>
    <workbookView xWindow="0" yWindow="500" windowWidth="35840" windowHeight="20240" activeTab="4" xr2:uid="{00000000-000D-0000-FFFF-FFFF00000000}"/>
  </bookViews>
  <sheets>
    <sheet name="1 - Fee Analysis" sheetId="1" r:id="rId1"/>
    <sheet name="2 - Sensitivity Analysis" sheetId="2" r:id="rId2"/>
    <sheet name="3 - Actual Performance" sheetId="3" r:id="rId3"/>
    <sheet name="4 - Underwriting Assumptions" sheetId="4" r:id="rId4"/>
    <sheet name="5 - Disposition Analysis" sheetId="5" r:id="rId5"/>
    <sheet name="6 - Acquisition Analysis" sheetId="6" r:id="rId6"/>
  </sheets>
  <externalReferences>
    <externalReference r:id="rId7"/>
    <externalReference r:id="rId8"/>
    <externalReference r:id="rId9"/>
  </externalReferences>
  <definedNames>
    <definedName name="___gf2" localSheetId="4" hidden="1">{#N/A,#N/A,FALSE,"ACQ";#N/A,#N/A,FALSE,"ASSUMP";#N/A,#N/A,FALSE,"CASH FLOW";#N/A,#N/A,FALSE,"SALE";#N/A,#N/A,FALSE,"TIS";#N/A,#N/A,FALSE,"RENT ROLL"}</definedName>
    <definedName name="___gf2" hidden="1">{#N/A,#N/A,FALSE,"ACQ";#N/A,#N/A,FALSE,"ASSUMP";#N/A,#N/A,FALSE,"CASH FLOW";#N/A,#N/A,FALSE,"SALE";#N/A,#N/A,FALSE,"TIS";#N/A,#N/A,FALSE,"RENT ROLL"}</definedName>
    <definedName name="__123Graph_B" hidden="1">'[1]Annual Report'!#REF!</definedName>
    <definedName name="__123Graph_D" hidden="1">'[1]Annual Report'!#REF!</definedName>
    <definedName name="__123Graph_E" hidden="1">'[1]Annual Report'!#REF!</definedName>
    <definedName name="__123Graph_F" hidden="1">'[1]Annual Report'!#REF!</definedName>
    <definedName name="__FDS_HYPERLINK_TOGGLE_STATE__" hidden="1">"ON"</definedName>
    <definedName name="__IntlFixup" hidden="1">TRUE</definedName>
    <definedName name="__wrn1" localSheetId="4" hidden="1">{"schedule1",#N/A,FALSE,"Sheet1";"schedule2",#N/A,FALSE,"Sheet1";"schedule3",#N/A,FALSE,"Sheet1";"schedule4",#N/A,FALSE,"Sheet1";"schedule5",#N/A,FALSE,"Sheet1";"schedule6",#N/A,FALSE,"Sheet1"}</definedName>
    <definedName name="__wrn1" hidden="1">{"schedule1",#N/A,FALSE,"Sheet1";"schedule2",#N/A,FALSE,"Sheet1";"schedule3",#N/A,FALSE,"Sheet1";"schedule4",#N/A,FALSE,"Sheet1";"schedule5",#N/A,FALSE,"Sheet1";"schedule6",#N/A,FALSE,"Sheet1"}</definedName>
    <definedName name="_10__123Graph_XCHART_1" hidden="1">#REF!</definedName>
    <definedName name="_2__123Graph_ACHART_1" hidden="1">#REF!</definedName>
    <definedName name="_4__123Graph_ACHART_3I" hidden="1">#REF!</definedName>
    <definedName name="_4_0_S" hidden="1">#REF!</definedName>
    <definedName name="_6__123Graph_LBL_ACHART_1" hidden="1">#REF!</definedName>
    <definedName name="_8__123Graph_LBL_ACHART_3I" hidden="1">#REF!</definedName>
    <definedName name="_a1" localSheetId="4" hidden="1">{"Assump",#N/A,TRUE,"Proforma";"first",#N/A,TRUE,"Proforma";"second",#N/A,TRUE,"Proforma";"lease1",#N/A,TRUE,"Proforma";"lease2",#N/A,TRUE,"Proforma"}</definedName>
    <definedName name="_a1" hidden="1">{"Assump",#N/A,TRUE,"Proforma";"first",#N/A,TRUE,"Proforma";"second",#N/A,TRUE,"Proforma";"lease1",#N/A,TRUE,"Proforma";"lease2",#N/A,TRUE,"Proforma"}</definedName>
    <definedName name="_Fil1" localSheetId="4" hidden="1">#REF!</definedName>
    <definedName name="_Fil1" hidden="1">#REF!</definedName>
    <definedName name="_Fill" hidden="1">#REF!</definedName>
    <definedName name="_gf2" localSheetId="4" hidden="1">{#N/A,#N/A,FALSE,"ACQ";#N/A,#N/A,FALSE,"ASSUMP";#N/A,#N/A,FALSE,"CASH FLOW";#N/A,#N/A,FALSE,"SALE";#N/A,#N/A,FALSE,"TIS";#N/A,#N/A,FALSE,"RENT ROLL"}</definedName>
    <definedName name="_gf2" hidden="1">{#N/A,#N/A,FALSE,"ACQ";#N/A,#N/A,FALSE,"ASSUMP";#N/A,#N/A,FALSE,"CASH FLOW";#N/A,#N/A,FALSE,"SALE";#N/A,#N/A,FALSE,"TIS";#N/A,#N/A,FALSE,"RENT ROLL"}</definedName>
    <definedName name="_Key1" hidden="1">#REF!</definedName>
    <definedName name="_Key2" hidden="1">#REF!</definedName>
    <definedName name="_Key5" hidden="1">#REF!</definedName>
    <definedName name="_Key6" hidden="1">#REF!</definedName>
    <definedName name="_Key8" hidden="1">#REF!</definedName>
    <definedName name="_Key9" hidden="1">#REF!</definedName>
    <definedName name="_Order1" hidden="1">0</definedName>
    <definedName name="_Order2" hidden="1">0</definedName>
    <definedName name="_Sort" localSheetId="4" hidden="1">#REF!</definedName>
    <definedName name="_Sort" hidden="1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aa" localSheetId="4" hidden="1">{#N/A,#N/A,FALSE,"Aging Summary";#N/A,#N/A,FALSE,"Ratio Analysis";#N/A,#N/A,FALSE,"Test 120 Day Accts";#N/A,#N/A,FALSE,"Tickmarks"}</definedName>
    <definedName name="aa" hidden="1">{#N/A,#N/A,FALSE,"Aging Summary";#N/A,#N/A,FALSE,"Ratio Analysis";#N/A,#N/A,FALSE,"Test 120 Day Accts";#N/A,#N/A,FALSE,"Tickmarks"}</definedName>
    <definedName name="aaaaaaa" localSheetId="4" hidden="1">{"Outflow 1",#N/A,FALSE,"Outflows-Inflows";"Outflow 2",#N/A,FALSE,"Outflows-Inflows";"Inflow 1",#N/A,FALSE,"Outflows-Inflows";"Inflow 2",#N/A,FALSE,"Outflows-Inflows"}</definedName>
    <definedName name="aaaaaaa" hidden="1">{"Outflow 1",#N/A,FALSE,"Outflows-Inflows";"Outflow 2",#N/A,FALSE,"Outflows-Inflows";"Inflow 1",#N/A,FALSE,"Outflows-Inflows";"Inflow 2",#N/A,FALSE,"Outflows-Inflows"}</definedName>
    <definedName name="aasdfa" localSheetId="4" hidden="1">{"rtn",#N/A,FALSE,"RTN";"tables",#N/A,FALSE,"RTN";"cf",#N/A,FALSE,"CF";"stats",#N/A,FALSE,"Stats";"prop",#N/A,FALSE,"Prop"}</definedName>
    <definedName name="aasdfa" hidden="1">{"rtn",#N/A,FALSE,"RTN";"tables",#N/A,FALSE,"RTN";"cf",#N/A,FALSE,"CF";"stats",#N/A,FALSE,"Stats";"prop",#N/A,FALSE,"Prop"}</definedName>
    <definedName name="ab" localSheetId="4" hidden="1">{"Construction_Short",#N/A,FALSE,"Construction"}</definedName>
    <definedName name="ab" hidden="1">{"Construction_Short",#N/A,FALSE,"Construction"}</definedName>
    <definedName name="abc" localSheetId="4" hidden="1">{"Construction_Short",#N/A,FALSE,"Construction"}</definedName>
    <definedName name="abc" hidden="1">{"Construction_Short",#N/A,FALSE,"Construction"}</definedName>
    <definedName name="AccessDatabase" hidden="1">"L:\SP\APM\2002 ABP Template v1.9.mdb"</definedName>
    <definedName name="Acquisition_Expenses">#REF!</definedName>
    <definedName name="Acres">'[2]Property Summary'!$B$15</definedName>
    <definedName name="address">'[2]Property Summary'!$B$8</definedName>
    <definedName name="adsfsadf" localSheetId="4" hidden="1">{"CF",#N/A,FALSE,"Cash Flow";"RET",#N/A,FALSE,"Returns";"NPV",#N/A,FALSE,"Values";"ASMPT",#N/A,FALSE,"Assumptions"}</definedName>
    <definedName name="adsfsadf" hidden="1">{"CF",#N/A,FALSE,"Cash Flow";"RET",#N/A,FALSE,"Returns";"NPV",#N/A,FALSE,"Values";"ASMPT",#N/A,FALSE,"Assumptions"}</definedName>
    <definedName name="AllIn_Cap">'[2]Property Summary'!$B$27</definedName>
    <definedName name="as" localSheetId="4" hidden="1">{"Outflow 1",#N/A,FALSE,"Outflows-Inflows";"Outflow 2",#N/A,FALSE,"Outflows-Inflows";"Inflow 1",#N/A,FALSE,"Outflows-Inflows";"Inflow 2",#N/A,FALSE,"Outflows-Inflows"}</definedName>
    <definedName name="as" hidden="1">{"Outflow 1",#N/A,FALSE,"Outflows-Inflows";"Outflow 2",#N/A,FALSE,"Outflows-Inflows";"Inflow 1",#N/A,FALSE,"Outflows-Inflows";"Inflow 2",#N/A,FALSE,"Outflows-Inflows"}</definedName>
    <definedName name="AS2DocOpenMode" hidden="1">"AS2DocumentEdit"</definedName>
    <definedName name="asdf" localSheetId="4" hidden="1">{#N/A,#N/A,FALSE,"BTCostSummary";#N/A,#N/A,FALSE,"Finance";#N/A,#N/A,FALSE,"Land";"Construction with Retention",#N/A,FALSE,"Construction";#N/A,#N/A,FALSE,"BTA&amp;E";#N/A,#N/A,FALSE,"Indirect"}</definedName>
    <definedName name="asdf" hidden="1">{#N/A,#N/A,FALSE,"BTCostSummary";#N/A,#N/A,FALSE,"Finance";#N/A,#N/A,FALSE,"Land";"Construction with Retention",#N/A,FALSE,"Construction";#N/A,#N/A,FALSE,"BTA&amp;E";#N/A,#N/A,FALSE,"Indirect"}</definedName>
    <definedName name="asdfas" localSheetId="4" hidden="1">{"print 1.6",#N/A,FALSE,"Sheet1";"print 2.6",#N/A,FALSE,"Sheet1";"print 3.6",#N/A,FALSE,"Sheet1";"print 4.6",#N/A,FALSE,"Sheet1";"print 5.6",#N/A,FALSE,"Sheet1";"print 6.6",#N/A,FALSE,"Sheet1"}</definedName>
    <definedName name="asdfas" hidden="1">{"print 1.6",#N/A,FALSE,"Sheet1";"print 2.6",#N/A,FALSE,"Sheet1";"print 3.6",#N/A,FALSE,"Sheet1";"print 4.6",#N/A,FALSE,"Sheet1";"print 5.6",#N/A,FALSE,"Sheet1";"print 6.6",#N/A,FALSE,"Sheet1"}</definedName>
    <definedName name="asdfasaa" localSheetId="4" hidden="1">{"print 1.6",#N/A,FALSE,"Sheet1";"print 2.6",#N/A,FALSE,"Sheet1";"print 3.6",#N/A,FALSE,"Sheet1";"print 4.6",#N/A,FALSE,"Sheet1";"print 5.6",#N/A,FALSE,"Sheet1";"print 6.6",#N/A,FALSE,"Sheet1"}</definedName>
    <definedName name="asdfasaa" hidden="1">{"print 1.6",#N/A,FALSE,"Sheet1";"print 2.6",#N/A,FALSE,"Sheet1";"print 3.6",#N/A,FALSE,"Sheet1";"print 4.6",#N/A,FALSE,"Sheet1";"print 5.6",#N/A,FALSE,"Sheet1";"print 6.6",#N/A,FALSE,"Sheet1"}</definedName>
    <definedName name="asdfasdf" localSheetId="4" hidden="1">{"rtn",#N/A,FALSE,"RTN";"tables",#N/A,FALSE,"RTN";"cf",#N/A,FALSE,"CF";"stats",#N/A,FALSE,"Stats";"prop",#N/A,FALSE,"Prop"}</definedName>
    <definedName name="asdfasdf" hidden="1">{"rtn",#N/A,FALSE,"RTN";"tables",#N/A,FALSE,"RTN";"cf",#N/A,FALSE,"CF";"stats",#N/A,FALSE,"Stats";"prop",#N/A,FALSE,"Prop"}</definedName>
    <definedName name="AskingRent_Table">'[2]Rent and Occupancy Comparison'!#REF!</definedName>
    <definedName name="ass" localSheetId="4" hidden="1">{"print 1.6",#N/A,FALSE,"Sheet1";"print 2.6",#N/A,FALSE,"Sheet1";"print 3.6",#N/A,FALSE,"Sheet1";"print 4.6",#N/A,FALSE,"Sheet1";"print 5.6",#N/A,FALSE,"Sheet1";"print 6.6",#N/A,FALSE,"Sheet1"}</definedName>
    <definedName name="ass" hidden="1">{"print 1.6",#N/A,FALSE,"Sheet1";"print 2.6",#N/A,FALSE,"Sheet1";"print 3.6",#N/A,FALSE,"Sheet1";"print 4.6",#N/A,FALSE,"Sheet1";"print 5.6",#N/A,FALSE,"Sheet1";"print 6.6",#N/A,FALSE,"Sheet1"}</definedName>
    <definedName name="asss" localSheetId="4" hidden="1">{"rtn",#N/A,FALSE,"RTN";"tables",#N/A,FALSE,"RTN";"cf",#N/A,FALSE,"CF";"stats",#N/A,FALSE,"Stats";"prop",#N/A,FALSE,"Prop"}</definedName>
    <definedName name="asss" hidden="1">{"rtn",#N/A,FALSE,"RTN";"tables",#N/A,FALSE,"RTN";"cf",#N/A,FALSE,"CF";"stats",#N/A,FALSE,"Stats";"prop",#N/A,FALSE,"Prop"}</definedName>
    <definedName name="averageSF">'[2]Property Summary'!$E$12</definedName>
    <definedName name="BadLink" hidden="1">#REF!</definedName>
    <definedName name="Buildings">'[2]Property Summary'!$B$17</definedName>
    <definedName name="cdmr" localSheetId="4" hidden="1">{#N/A,#N/A,FALSE,"NOTE";"CDMR PRINT PART I (HOWARD)",#N/A,FALSE,"HOWARD";#N/A,#N/A,FALSE,"EXTRAS";#N/A,#N/A,FALSE,"RISK";#N/A,#N/A,FALSE,"PART";"CDMR PRINT PART IIa (HOWARD)",#N/A,FALSE,"HOWARD";"CDMR PRINT PART IIb (HOWARD)",#N/A,FALSE,"HOWARD";"CDMR PRINT PART III (HOWARD)",#N/A,FALSE,"HOWARD";"CDMR PRINT PART IV (HOWARD)",#N/A,FALSE,"HOWARD";#N/A,#N/A,FALSE,"Compare";#N/A,#N/A,FALSE,"Compare Day vs YTD Avg"}</definedName>
    <definedName name="cdmr" hidden="1">{#N/A,#N/A,FALSE,"NOTE";"CDMR PRINT PART I (HOWARD)",#N/A,FALSE,"HOWARD";#N/A,#N/A,FALSE,"EXTRAS";#N/A,#N/A,FALSE,"RISK";#N/A,#N/A,FALSE,"PART";"CDMR PRINT PART IIa (HOWARD)",#N/A,FALSE,"HOWARD";"CDMR PRINT PART IIb (HOWARD)",#N/A,FALSE,"HOWARD";"CDMR PRINT PART III (HOWARD)",#N/A,FALSE,"HOWARD";"CDMR PRINT PART IV (HOWARD)",#N/A,FALSE,"HOWARD";#N/A,#N/A,FALSE,"Compare";#N/A,#N/A,FALSE,"Compare Day vs YTD Avg"}</definedName>
    <definedName name="cfassum" localSheetId="4" hidden="1">{#N/A,#N/A,FALSE,"1st DOT Repay Sch";#N/A,#N/A,FALSE,"NPV Comp"}</definedName>
    <definedName name="cfassum" hidden="1">{#N/A,#N/A,FALSE,"1st DOT Repay Sch";#N/A,#N/A,FALSE,"NPV Comp"}</definedName>
    <definedName name="CIQWBGuid" hidden="1">"b116c21a-25f1-4104-9216-2ada14632945"</definedName>
    <definedName name="Closingdate">#REF!</definedName>
    <definedName name="Deal_Name">#REF!</definedName>
    <definedName name="Debt_Calc1_Amort" hidden="1">[3]DebtSupport!$C$32</definedName>
    <definedName name="Debt_Calc1_CapExEnd" hidden="1">[3]DebtSupport!$C$31</definedName>
    <definedName name="Debt_Calc1_Draw" hidden="1">[3]DebtSupport!$C$29</definedName>
    <definedName name="Debt_Calc1_End" hidden="1">[3]DebtSupport!$C$33</definedName>
    <definedName name="Debt_Calc1_InitialBalance" hidden="1">[3]DebtSupport!$C$38</definedName>
    <definedName name="Debt_Calc1_IO" hidden="1">[3]DebtSupport!$C$30</definedName>
    <definedName name="Debt_Calc1_IsPrepaid" hidden="1">[3]DebtSupport!$C$35</definedName>
    <definedName name="Debt_Calc1_IsRefied" hidden="1">[3]DebtSupport!$C$34</definedName>
    <definedName name="Debt_Calc1_Maturity" hidden="1">[3]DebtSupport!$C$28</definedName>
    <definedName name="Debt_Calc1_Start" hidden="1">[3]DebtSupport!$C$26</definedName>
    <definedName name="Debt_Calc1_Term" hidden="1">[3]DebtSupport!$C$27</definedName>
    <definedName name="Debt_Calc1_Year" hidden="1">[3]DebtSupport!$C$39</definedName>
    <definedName name="Debt_Calc2_Amort" hidden="1">[3]DebtSupport!$D$32</definedName>
    <definedName name="Debt_Calc2_CapExEnd" hidden="1">[3]DebtSupport!$D$31</definedName>
    <definedName name="Debt_Calc2_Draw" hidden="1">[3]DebtSupport!$D$29</definedName>
    <definedName name="Debt_Calc2_End" hidden="1">[3]DebtSupport!$D$33</definedName>
    <definedName name="Debt_Calc2_InitialBalance" hidden="1">[3]DebtSupport!$D$38</definedName>
    <definedName name="Debt_Calc2_IO" hidden="1">[3]DebtSupport!$D$30</definedName>
    <definedName name="Debt_Calc2_IsPrepaid" hidden="1">[3]DebtSupport!$D$35</definedName>
    <definedName name="Debt_Calc2_IsRefied" hidden="1">[3]DebtSupport!$D$34</definedName>
    <definedName name="Debt_Calc2_Maturity" hidden="1">[3]DebtSupport!$D$28</definedName>
    <definedName name="Debt_Calc2_Start" hidden="1">[3]DebtSupport!$D$26</definedName>
    <definedName name="Debt_Calc2_Term" hidden="1">[3]DebtSupport!$D$27</definedName>
    <definedName name="Debt_Calc2_Year" hidden="1">[3]DebtSupport!$D$39</definedName>
    <definedName name="Debt_Calc3_Amort" hidden="1">[3]DebtSupport!$E$32</definedName>
    <definedName name="Debt_Calc3_CapExEnd" hidden="1">[3]DebtSupport!$E$31</definedName>
    <definedName name="Debt_Calc3_Draw" hidden="1">[3]DebtSupport!$E$29</definedName>
    <definedName name="Debt_Calc3_End" hidden="1">[3]DebtSupport!$E$33</definedName>
    <definedName name="Debt_Calc3_InitialBalance" hidden="1">[3]DebtSupport!$E$38</definedName>
    <definedName name="Debt_Calc3_IO" hidden="1">[3]DebtSupport!$E$30</definedName>
    <definedName name="Debt_Calc3_IsPrepaid" hidden="1">[3]DebtSupport!$E$35</definedName>
    <definedName name="Debt_Calc3_Maturity" hidden="1">[3]DebtSupport!$E$28</definedName>
    <definedName name="Debt_Calc3_Refi1" hidden="1">[3]DebtSupport!$E$36</definedName>
    <definedName name="Debt_Calc3_Refi2" hidden="1">[3]DebtSupport!$E$37</definedName>
    <definedName name="Debt_Calc3_Start" hidden="1">[3]DebtSupport!$E$26</definedName>
    <definedName name="Debt_Calc3_Term" hidden="1">[3]DebtSupport!$E$27</definedName>
    <definedName name="Debt_CalcType2" hidden="1">[3]DebtValidation!$C$3</definedName>
    <definedName name="Debt_CalcType3" hidden="1">[3]DebtValidation!$C$4</definedName>
    <definedName name="Debt_CalcTypes" hidden="1">[3]DebtValidation!$C$2:$C$4</definedName>
    <definedName name="Debt_FundType1" hidden="1">[3]DebtValidation!$E$2</definedName>
    <definedName name="Debt_FundType2" hidden="1">[3]DebtValidation!$E$3</definedName>
    <definedName name="Debt_FundType3" hidden="1">[3]DebtValidation!$E$4</definedName>
    <definedName name="Debt_FundTypes" hidden="1">[3]DebtValidation!$E$2:$E$3</definedName>
    <definedName name="DEBT_InitialBalance" hidden="1">'[3]Debt Inputs'!$AX$44</definedName>
    <definedName name="Debt_InitialBOPBalance" hidden="1">'[3]Debt Inputs'!$AT$44</definedName>
    <definedName name="DEBT_InitialCapital" hidden="1">'[3]Debt Inputs'!$AW$44</definedName>
    <definedName name="DEBT_InitialFunding" hidden="1">'[3]Debt Inputs'!$AR$45</definedName>
    <definedName name="DEBT_InitialInterest" hidden="1">'[3]Debt Inputs'!$AU$44</definedName>
    <definedName name="Debt_InitialLoanFee" hidden="1">'[3]Debt Inputs'!$AS$45</definedName>
    <definedName name="DEBT_InitialMaturity" hidden="1">'[3]Debt Inputs'!$AY$44</definedName>
    <definedName name="Debt_InitialPrepaymentFee" hidden="1">'[3]Debt Inputs'!$BA$44</definedName>
    <definedName name="DEBT_InitialPrincipal" hidden="1">'[3]Debt Inputs'!$AV$44</definedName>
    <definedName name="DEBT_InitialRefi" hidden="1">'[3]Debt Inputs'!$AZ$44</definedName>
    <definedName name="Debt_InitialSeniorBalance" hidden="1">'[3]Debt Inputs'!$BG$44</definedName>
    <definedName name="Debt_InitialSeniorBOPBalance" hidden="1">'[3]Debt Inputs'!$BD$44</definedName>
    <definedName name="Debt_InitialSeniorInterest" hidden="1">'[3]Debt Inputs'!$BE$44</definedName>
    <definedName name="Debt_InitialSeniorPrincipal" hidden="1">'[3]Debt Inputs'!$BF$44</definedName>
    <definedName name="Debt_Label1_Amort" hidden="1">[3]DebtSupport!$C$22</definedName>
    <definedName name="Debt_Label1_Amount" hidden="1">[3]DebtSupport!$C$17</definedName>
    <definedName name="Debt_Label1_InitialRate" hidden="1">[3]DebtSupport!$C$24</definedName>
    <definedName name="Debt_Label1_IO" hidden="1">[3]DebtSupport!$C$21</definedName>
    <definedName name="Debt_Label1_Maturity" hidden="1">[3]DebtSupport!$C$23</definedName>
    <definedName name="Debt_Label1_Percent" hidden="1">[3]DebtSupport!$C$19</definedName>
    <definedName name="Debt_Label1_Term" hidden="1">[3]DebtSupport!$C$20</definedName>
    <definedName name="Debt_Label1_Value" hidden="1">[3]DebtSupport!$C$18</definedName>
    <definedName name="Debt_Label2_Amort" hidden="1">[3]DebtSupport!$D$22</definedName>
    <definedName name="Debt_Label2_Amount" hidden="1">[3]DebtSupport!$D$17</definedName>
    <definedName name="Debt_Label2_InitialRate" hidden="1">[3]DebtSupport!$D$24</definedName>
    <definedName name="Debt_Label2_IO" hidden="1">[3]DebtSupport!$D$21</definedName>
    <definedName name="Debt_Label2_Maturity" hidden="1">[3]DebtSupport!$D$23</definedName>
    <definedName name="Debt_Label2_Percent" hidden="1">[3]DebtSupport!$D$19</definedName>
    <definedName name="Debt_Label2_Term" hidden="1">[3]DebtSupport!$D$20</definedName>
    <definedName name="Debt_Label2_Value" hidden="1">[3]DebtSupport!$D$18</definedName>
    <definedName name="Debt_Label3_Amort" hidden="1">[3]DebtSupport!$E$22</definedName>
    <definedName name="Debt_Label3_Amount" hidden="1">[3]DebtSupport!$E$17</definedName>
    <definedName name="Debt_Label3_InitialRate" hidden="1">[3]DebtSupport!$E$24</definedName>
    <definedName name="Debt_Label3_IO" hidden="1">[3]DebtSupport!$E$21</definedName>
    <definedName name="Debt_Label3_Maturity" hidden="1">[3]DebtSupport!$E$23</definedName>
    <definedName name="Debt_Label3_Percent" hidden="1">[3]DebtSupport!$E$19</definedName>
    <definedName name="Debt_Label3_Term" hidden="1">[3]DebtSupport!$E$20</definedName>
    <definedName name="Debt_Label3_Value" hidden="1">[3]DebtSupport!$E$18</definedName>
    <definedName name="Debt_LoanType1" hidden="1">[3]DebtValidation!$A$2</definedName>
    <definedName name="Debt_LoanType2" hidden="1">[3]DebtValidation!$A$3</definedName>
    <definedName name="Debt_LoanType4" hidden="1">[3]DebtValidation!$A$5</definedName>
    <definedName name="Debt_LoanTypes" hidden="1">[3]DebtValidation!$A$2:$A$4</definedName>
    <definedName name="DEBT_PaymentType1" hidden="1">[3]DebtValidation!$D$2</definedName>
    <definedName name="DEBT_PaymentType5" hidden="1">[3]DebtValidation!$D$3</definedName>
    <definedName name="DEBT_PaymentTypes" hidden="1">[3]DebtValidation!$D$2:$D$3</definedName>
    <definedName name="Debt_PurchaseRange" hidden="1">0</definedName>
    <definedName name="Debt_RefiTypes" hidden="1">[3]DebtValidation!$A$2:$A$5</definedName>
    <definedName name="Debt_Show1_Amort" hidden="1">[3]DebtSupport!$C$11</definedName>
    <definedName name="Debt_Show1_Amount" hidden="1">[3]DebtSupport!$C$6</definedName>
    <definedName name="Debt_Show1_CapEx" hidden="1">[3]DebtSupport!$C$3</definedName>
    <definedName name="Debt_Show1_FundDate" hidden="1">[3]DebtSupport!$C$5</definedName>
    <definedName name="Debt_Show1_FundMethod" hidden="1">[3]DebtSupport!$C$4</definedName>
    <definedName name="Debt_Show1_FundPercent" hidden="1">[3]DebtSupport!$C$7</definedName>
    <definedName name="Debt_Show1_FundPoints" hidden="1">[3]DebtSupport!$C$8</definedName>
    <definedName name="Debt_Show1_Loan" hidden="1">[3]DebtSupport!$C$2</definedName>
    <definedName name="Debt_Show1_Rate" hidden="1">[3]DebtSupport!$C$9</definedName>
    <definedName name="Debt_Show1_Spread" hidden="1">[3]DebtSupport!$C$10</definedName>
    <definedName name="Debt_Show2_Amort" hidden="1">[3]DebtSupport!$D$11</definedName>
    <definedName name="Debt_Show2_Amount" hidden="1">[3]DebtSupport!$D$6</definedName>
    <definedName name="Debt_Show2_CapEx" hidden="1">[3]DebtSupport!$D$3</definedName>
    <definedName name="Debt_Show2_FundDate" hidden="1">[3]DebtSupport!$D$5</definedName>
    <definedName name="Debt_Show2_FundMethod" hidden="1">[3]DebtSupport!$D$4</definedName>
    <definedName name="Debt_Show2_FundPercent" hidden="1">[3]DebtSupport!$D$7</definedName>
    <definedName name="Debt_Show2_FundPoints" hidden="1">[3]DebtSupport!$D$8</definedName>
    <definedName name="Debt_Show2_Loan" hidden="1">[3]DebtSupport!$D$2</definedName>
    <definedName name="Debt_Show2_Rate" hidden="1">[3]DebtSupport!$D$9</definedName>
    <definedName name="Debt_Show2_Spread" hidden="1">[3]DebtSupport!$D$10</definedName>
    <definedName name="Debt_Show3_Amort" hidden="1">[3]DebtSupport!$E$11</definedName>
    <definedName name="Debt_Show3_Amount" hidden="1">[3]DebtSupport!$E$6</definedName>
    <definedName name="Debt_Show3_CapEx" hidden="1">[3]DebtSupport!$E$3</definedName>
    <definedName name="Debt_Show3_FundDate" hidden="1">[3]DebtSupport!$E$5</definedName>
    <definedName name="Debt_Show3_FundMethod" hidden="1">[3]DebtSupport!$E$4</definedName>
    <definedName name="Debt_Show3_FundPercent" hidden="1">[3]DebtSupport!$E$7</definedName>
    <definedName name="Debt_Show3_FundPoints" hidden="1">[3]DebtSupport!$E$8</definedName>
    <definedName name="Debt_Show3_Loan" hidden="1">[3]DebtSupport!$E$2</definedName>
    <definedName name="Debt_Show3_Rate" hidden="1">[3]DebtSupport!$E$9</definedName>
    <definedName name="Debt_Show3_Refi" hidden="1">[3]DebtSupport!$E$12</definedName>
    <definedName name="Debt_Show3_Refi1" hidden="1">[3]DebtSupport!$E$13</definedName>
    <definedName name="Debt_Show3_Refi2" hidden="1">[3]DebtSupport!$E$14</definedName>
    <definedName name="Debt_Show3_Spread" hidden="1">[3]DebtSupport!$E$10</definedName>
    <definedName name="Debt_SubordinationType2" hidden="1">[3]DebtValidation!$J$3</definedName>
    <definedName name="Debt_SubordinationTypes" hidden="1">[3]DebtValidation!$J$2:$J$3</definedName>
    <definedName name="Debt_Yes" hidden="1">[3]DebtValidation!$K$2</definedName>
    <definedName name="Debt_YesNo" hidden="1">[3]DebtValidation!$K$2:$K$3</definedName>
    <definedName name="def" localSheetId="4" hidden="1">{"Construction_Short",#N/A,FALSE,"Construction"}</definedName>
    <definedName name="def" hidden="1">{"Construction_Short",#N/A,FALSE,"Construction"}</definedName>
    <definedName name="dfg" localSheetId="4" hidden="1">{"page1",#N/A,FALSE,"Model";"page2",#N/A,FALSE,"Model";"page3",#N/A,FALSE,"Model";"page4",#N/A,FALSE,"Model";"page5",#N/A,FALSE,"Model";"page6",#N/A,FALSE,"Model"}</definedName>
    <definedName name="dfg" hidden="1">{"page1",#N/A,FALSE,"Model";"page2",#N/A,FALSE,"Model";"page3",#N/A,FALSE,"Model";"page4",#N/A,FALSE,"Model";"page5",#N/A,FALSE,"Model";"page6",#N/A,FALSE,"Model"}</definedName>
    <definedName name="dsdd" localSheetId="4" hidden="1">{#N/A,#N/A,FALSE,"objekt";#N/A,#N/A,FALSE,"huurders";#N/A,#N/A,FALSE,"cash flow"}</definedName>
    <definedName name="dsdd" hidden="1">{#N/A,#N/A,FALSE,"objekt";#N/A,#N/A,FALSE,"huurders";#N/A,#N/A,FALSE,"cash flow"}</definedName>
    <definedName name="dsf" localSheetId="4" hidden="1">{"page1",#N/A,FALSE,"Model";"page2",#N/A,FALSE,"Model";"page3",#N/A,FALSE,"Model";"page4",#N/A,FALSE,"Model";"page5",#N/A,FALSE,"Model";"page6",#N/A,FALSE,"Model"}</definedName>
    <definedName name="dsf" hidden="1">{"page1",#N/A,FALSE,"Model";"page2",#N/A,FALSE,"Model";"page3",#N/A,FALSE,"Model";"page4",#N/A,FALSE,"Model";"page5",#N/A,FALSE,"Model";"page6",#N/A,FALSE,"Model"}</definedName>
    <definedName name="EFDGFG" localSheetId="4" hidden="1">{#N/A,#N/A,FALSE,"NOTE";#N/A,#N/A,FALSE,"EXTRAS";#N/A,#N/A,FALSE,"PART";"CDMR PRINT DAILY PART I",#N/A,FALSE,"HOWARD";#N/A,#N/A,FALSE,"Compare";#N/A,#N/A,FALSE,"Compare Day vs YTD Avg"}</definedName>
    <definedName name="EFDGFG" hidden="1">{#N/A,#N/A,FALSE,"NOTE";#N/A,#N/A,FALSE,"EXTRAS";#N/A,#N/A,FALSE,"PART";"CDMR PRINT DAILY PART I",#N/A,FALSE,"HOWARD";#N/A,#N/A,FALSE,"Compare";#N/A,#N/A,FALSE,"Compare Day vs YTD Avg"}</definedName>
    <definedName name="EffectiveRent_Table">'[2]Rent and Occupancy Comparison'!#REF!</definedName>
    <definedName name="ELAINE" localSheetId="4" hidden="1">{#N/A,#N/A,FALSE,"RENT ROLL"}</definedName>
    <definedName name="ELAINE" hidden="1">{#N/A,#N/A,FALSE,"RENT ROLL"}</definedName>
    <definedName name="enddate">'[2]Property Summary'!$B$23</definedName>
    <definedName name="Equity_Investment">#REF!</definedName>
    <definedName name="esfredf" localSheetId="4" hidden="1">{"Cash Flow_Large",#N/A,FALSE,"CashFlowSummary";"Finance_Large",#N/A,FALSE,"FinanceCashFlow";"Equity_Large",#N/A,FALSE,"EquityReturns";"LeaseUp_Large",#N/A,FALSE,"LeaseUp"}</definedName>
    <definedName name="esfredf" hidden="1">{"Cash Flow_Large",#N/A,FALSE,"CashFlowSummary";"Finance_Large",#N/A,FALSE,"FinanceCashFlow";"Equity_Large",#N/A,FALSE,"EquityReturns";"LeaseUp_Large",#N/A,FALSE,"LeaseUp"}</definedName>
    <definedName name="etetywert" localSheetId="4" hidden="1">{"Cash Flow_Small",#N/A,FALSE,"CashFlowSummary";"Finance_Small",#N/A,FALSE,"FinanceCashFlow";"Equity_Small",#N/A,FALSE,"EquityReturns"}</definedName>
    <definedName name="etetywert" hidden="1">{"Cash Flow_Small",#N/A,FALSE,"CashFlowSummary";"Finance_Small",#N/A,FALSE,"FinanceCashFlow";"Equity_Small",#N/A,FALSE,"EquityReturns"}</definedName>
    <definedName name="EV__LASTREFTIME__" hidden="1">38552.5892939815</definedName>
    <definedName name="ewrf" localSheetId="4" hidden="1">{"CashFlow_Large",#N/A,FALSE,"CashFlowSummary";"Finance_Large",#N/A,FALSE,"FinanceCashFlow";"Equity_Large",#N/A,FALSE,"EquityCashFlow";"LeaseUp_Large",#N/A,FALSE,"LeaseUp";"Land_Large",#N/A,FALSE,"LandCashFlow";"Construction_Large",#N/A,FALSE,"ConstCashFlow";"A&amp;E_Large",#N/A,FALSE,"A&amp;ECashFlow";"Indirect_Large",#N/A,FALSE,"IndirectCashFlow";"G&amp;A_Large",#N/A,FALSE,"G&amp;ACashFlow";"Marketing_Large",#N/A,FALSE,"MarketingCashFlow";"Returns_Large",#N/A,FALSE,"EquityReturns"}</definedName>
    <definedName name="ewrf" hidden="1">{"CashFlow_Large",#N/A,FALSE,"CashFlowSummary";"Finance_Large",#N/A,FALSE,"FinanceCashFlow";"Equity_Large",#N/A,FALSE,"EquityCashFlow";"LeaseUp_Large",#N/A,FALSE,"LeaseUp";"Land_Large",#N/A,FALSE,"LandCashFlow";"Construction_Large",#N/A,FALSE,"ConstCashFlow";"A&amp;E_Large",#N/A,FALSE,"A&amp;ECashFlow";"Indirect_Large",#N/A,FALSE,"IndirectCashFlow";"G&amp;A_Large",#N/A,FALSE,"G&amp;ACashFlow";"Marketing_Large",#N/A,FALSE,"MarketingCashFlow";"Returns_Large",#N/A,FALSE,"EquityReturns"}</definedName>
    <definedName name="existingloan_amortizationtable">'[2]Monthly CF'!$A$91:$H$450</definedName>
    <definedName name="ExistingMaturityDate">'[2]Property Summary'!$C$57</definedName>
    <definedName name="Exit_Year" localSheetId="4">'5 - Disposition Analysis'!$C$5</definedName>
    <definedName name="Exit_Year">#REF!</definedName>
    <definedName name="exitcap">'[2]Property Summary'!$B$75</definedName>
    <definedName name="FDSD" localSheetId="4" hidden="1">{#N/A,#N/A,FALSE,"EXTRAS";#N/A,#N/A,FALSE,"NOTE";"COMPARE2",#N/A,FALSE,"Compare Day vs YTD Avg";#N/A,#N/A,FALSE,"PART";"compare 1",#N/A,FALSE,"Compare";"CDMR PRINT DAILY PART I",#N/A,FALSE,"HOWARD"}</definedName>
    <definedName name="FDSD" hidden="1">{#N/A,#N/A,FALSE,"EXTRAS";#N/A,#N/A,FALSE,"NOTE";"COMPARE2",#N/A,FALSE,"Compare Day vs YTD Avg";#N/A,#N/A,FALSE,"PART";"compare 1",#N/A,FALSE,"Compare";"CDMR PRINT DAILY PART I",#N/A,FALSE,"HOWARD"}</definedName>
    <definedName name="fff" localSheetId="4" hidden="1">{#N/A,#N/A,FALSE,"objekt";#N/A,#N/A,FALSE,"huurders";#N/A,#N/A,FALSE,"cash flow"}</definedName>
    <definedName name="fff" hidden="1">{#N/A,#N/A,FALSE,"objekt";#N/A,#N/A,FALSE,"huurders";#N/A,#N/A,FALSE,"cash flow"}</definedName>
    <definedName name="FFFF" localSheetId="4" hidden="1">{#N/A,#N/A,FALSE,"NOTE";"CDMR PRINT PART I (HOWARD)",#N/A,FALSE,"HOWARD";#N/A,#N/A,FALSE,"EXTRAS";#N/A,#N/A,FALSE,"RISK";#N/A,#N/A,FALSE,"PART";"CDMR PRINT PART IIa (HOWARD)",#N/A,FALSE,"HOWARD";"CDMR PRINT PART IIb (HOWARD)",#N/A,FALSE,"HOWARD";"CDMR PRINT PART III (HOWARD)",#N/A,FALSE,"HOWARD";"CDMR PRINT PART IV (HOWARD)",#N/A,FALSE,"HOWARD";#N/A,#N/A,FALSE,"Compare";#N/A,#N/A,FALSE,"Compare Day vs YTD Avg"}</definedName>
    <definedName name="FFFF" hidden="1">{#N/A,#N/A,FALSE,"NOTE";"CDMR PRINT PART I (HOWARD)",#N/A,FALSE,"HOWARD";#N/A,#N/A,FALSE,"EXTRAS";#N/A,#N/A,FALSE,"RISK";#N/A,#N/A,FALSE,"PART";"CDMR PRINT PART IIa (HOWARD)",#N/A,FALSE,"HOWARD";"CDMR PRINT PART IIb (HOWARD)",#N/A,FALSE,"HOWARD";"CDMR PRINT PART III (HOWARD)",#N/A,FALSE,"HOWARD";"CDMR PRINT PART IV (HOWARD)",#N/A,FALSE,"HOWARD";#N/A,#N/A,FALSE,"Compare";#N/A,#N/A,FALSE,"Compare Day vs YTD Avg"}</definedName>
    <definedName name="fhsdjfsjd" localSheetId="4" hidden="1">{#N/A,#N/A,FALSE,"Cover";"DailyEstimate",#N/A,FALSE,"Estimate";"DailyEstimate",#N/A,FALSE,"Variance";#N/A,#N/A,FALSE,"AnalystvsEstimate"}</definedName>
    <definedName name="fhsdjfsjd" hidden="1">{#N/A,#N/A,FALSE,"Cover";"DailyEstimate",#N/A,FALSE,"Estimate";"DailyEstimate",#N/A,FALSE,"Variance";#N/A,#N/A,FALSE,"AnalystvsEstimate"}</definedName>
    <definedName name="FinAnal3" localSheetId="4" hidden="1">{"Construction_Short",#N/A,FALSE,"Construction"}</definedName>
    <definedName name="FinAnal3" hidden="1">{"Construction_Short",#N/A,FALSE,"Construction"}</definedName>
    <definedName name="forum" localSheetId="4" hidden="1">{#N/A,#N/A,FALSE,"RENT ROLL"}</definedName>
    <definedName name="forum" hidden="1">{#N/A,#N/A,FALSE,"RENT ROLL"}</definedName>
    <definedName name="FRONT" localSheetId="4" hidden="1">{#N/A,#N/A,FALSE,"RENT ROLL"}</definedName>
    <definedName name="FRONT" hidden="1">{#N/A,#N/A,FALSE,"RENT ROLL"}</definedName>
    <definedName name="gf" localSheetId="4" hidden="1">{#N/A,#N/A,FALSE,"ACQ";#N/A,#N/A,FALSE,"ASSUMP";#N/A,#N/A,FALSE,"CASH FLOW";#N/A,#N/A,FALSE,"SALE";#N/A,#N/A,FALSE,"TIS";#N/A,#N/A,FALSE,"RENT ROLL"}</definedName>
    <definedName name="gf" hidden="1">{#N/A,#N/A,FALSE,"ACQ";#N/A,#N/A,FALSE,"ASSUMP";#N/A,#N/A,FALSE,"CASH FLOW";#N/A,#N/A,FALSE,"SALE";#N/A,#N/A,FALSE,"TIS";#N/A,#N/A,FALSE,"RENT ROLL"}</definedName>
    <definedName name="gg" localSheetId="4" hidden="1">{#N/A,#N/A,FALSE,"ACQ";#N/A,#N/A,FALSE,"ASSUMP";#N/A,#N/A,FALSE,"CASH FLOW";#N/A,#N/A,FALSE,"SALE";#N/A,#N/A,FALSE,"TIS";#N/A,#N/A,FALSE,"RENT ROLL"}</definedName>
    <definedName name="gg" hidden="1">{#N/A,#N/A,FALSE,"ACQ";#N/A,#N/A,FALSE,"ASSUMP";#N/A,#N/A,FALSE,"CASH FLOW";#N/A,#N/A,FALSE,"SALE";#N/A,#N/A,FALSE,"TIS";#N/A,#N/A,FALSE,"RENT ROLL"}</definedName>
    <definedName name="gkgkhgk" localSheetId="4" hidden="1">{#N/A,#N/A,FALSE,"Cover";"DailyEstimate",#N/A,FALSE,"Estimate";"DailyEstimate",#N/A,FALSE,"Variance";#N/A,#N/A,FALSE,"AnalystvsEstimate"}</definedName>
    <definedName name="gkgkhgk" hidden="1">{#N/A,#N/A,FALSE,"Cover";"DailyEstimate",#N/A,FALSE,"Estimate";"DailyEstimate",#N/A,FALSE,"Variance";#N/A,#N/A,FALSE,"AnalystvsEstimate"}</definedName>
    <definedName name="hij" localSheetId="4" hidden="1">{"Construction_Short",#N/A,FALSE,"Construction"}</definedName>
    <definedName name="hij" hidden="1">{"Construction_Short",#N/A,FALSE,"Construction"}</definedName>
    <definedName name="holdperiod_months">'[2]Property Summary'!$B$24</definedName>
    <definedName name="holdperiod_years">'[2]Property Summary'!$C$24</definedName>
    <definedName name="HTML_CodePage" hidden="1">1252</definedName>
    <definedName name="HTML_Control" localSheetId="4" hidden="1">{"'Sheet1'!$A$1:$I$10","'Sheet1'!$A$1:$I$11"}</definedName>
    <definedName name="HTML_Control" hidden="1">{"'Sheet1'!$A$1:$I$10","'Sheet1'!$A$1:$I$11"}</definedName>
    <definedName name="HTML_Control_1" localSheetId="4" hidden="1">{"'Sheet1'!$A$1:$I$10","'Sheet1'!$A$1:$I$11"}</definedName>
    <definedName name="HTML_Control_1" hidden="1">{"'Sheet1'!$A$1:$I$10","'Sheet1'!$A$1:$I$11"}</definedName>
    <definedName name="HTML_Control_2" localSheetId="4" hidden="1">{"'Sheet1'!$A$1:$I$10","'Sheet1'!$A$1:$I$11"}</definedName>
    <definedName name="HTML_Control_2" hidden="1">{"'Sheet1'!$A$1:$I$10","'Sheet1'!$A$1:$I$11"}</definedName>
    <definedName name="HTML_Description" hidden="1">""</definedName>
    <definedName name="HTML_Email" hidden="1">""</definedName>
    <definedName name="HTML_Header" hidden="1">""</definedName>
    <definedName name="HTML_LastUpdate" hidden="1">"8/6/01"</definedName>
    <definedName name="HTML_LineAfter" hidden="1">FALSE</definedName>
    <definedName name="HTML_LineBefore" hidden="1">FALSE</definedName>
    <definedName name="HTML_Name" hidden="1">"Michigan Gaming Control Board"</definedName>
    <definedName name="HTML_OBDlg2" hidden="1">TRUE</definedName>
    <definedName name="HTML_OBDlg4" hidden="1">TRUE</definedName>
    <definedName name="HTML_OS" hidden="1">0</definedName>
    <definedName name="HTML_PathFile" hidden="1">"C:\WINDOWS\DESKTOP\Casino Revenues July 2001.htm"</definedName>
    <definedName name="HTML_Title" hidden="1">""</definedName>
    <definedName name="hyudff" hidden="1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" hidden="1">"c1635"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43683.6229976852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REVISION_DATE_" hidden="1">39616.4372222222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EN" localSheetId="4" hidden="1">{#N/A,#N/A,FALSE,"Cover";"DailyEstimate",#N/A,FALSE,"Estimate";"DailyEstimate",#N/A,FALSE,"Variance";#N/A,#N/A,FALSE,"AnalystvsEstimate"}</definedName>
    <definedName name="JEN" hidden="1">{#N/A,#N/A,FALSE,"Cover";"DailyEstimate",#N/A,FALSE,"Estimate";"DailyEstimate",#N/A,FALSE,"Variance";#N/A,#N/A,FALSE,"AnalystvsEstimate"}</definedName>
    <definedName name="jgkjkhk" localSheetId="4" hidden="1">{#N/A,#N/A,FALSE,"Cover";"DailyEstimate",#N/A,FALSE,"Estimate";"DailyEstimate",#N/A,FALSE,"Variance";#N/A,#N/A,FALSE,"AnalystvsEstimate"}</definedName>
    <definedName name="jgkjkhk" hidden="1">{#N/A,#N/A,FALSE,"Cover";"DailyEstimate",#N/A,FALSE,"Estimate";"DailyEstimate",#N/A,FALSE,"Variance";#N/A,#N/A,FALSE,"AnalystvsEstimate"}</definedName>
    <definedName name="jhojh" localSheetId="4" hidden="1">{"page1",#N/A,FALSE,"Model";"page2",#N/A,FALSE,"Model";"page3",#N/A,FALSE,"Model";"page4",#N/A,FALSE,"Model";"page5",#N/A,FALSE,"Model";"page6",#N/A,FALSE,"Model"}</definedName>
    <definedName name="jhojh" hidden="1">{"page1",#N/A,FALSE,"Model";"page2",#N/A,FALSE,"Model";"page3",#N/A,FALSE,"Model";"page4",#N/A,FALSE,"Model";"page5",#N/A,FALSE,"Model";"page6",#N/A,FALSE,"Model"}</definedName>
    <definedName name="JJHG" localSheetId="4" hidden="1">{#N/A,#N/A,FALSE,"Cover";#N/A,#N/A,FALSE,"Daily Report";#N/A,#N/A,FALSE,"Variance";#N/A,#N/A,FALSE,"AnalystvsEstimate"}</definedName>
    <definedName name="JJHG" hidden="1">{#N/A,#N/A,FALSE,"Cover";#N/A,#N/A,FALSE,"Daily Report";#N/A,#N/A,FALSE,"Variance";#N/A,#N/A,FALSE,"AnalystvsEstimate"}</definedName>
    <definedName name="julie" localSheetId="4" hidden="1">{#N/A,#N/A,FALSE,"RENT ROLL"}</definedName>
    <definedName name="julie" hidden="1">{#N/A,#N/A,FALSE,"RENT ROLL"}</definedName>
    <definedName name="JVEquityEM">'[2]Investor Returns'!$B$16</definedName>
    <definedName name="JVEquityIRR">'[2]Investor Returns'!$B$17</definedName>
    <definedName name="JVEquityNetCF">'[2]Investor Returns'!$B$15</definedName>
    <definedName name="k" localSheetId="4" hidden="1">{"NOTE",#N/A,FALSE,"NOTE";"PART",#N/A,FALSE,"NOTE";"EXT",#N/A,FALSE,"NOTE";"CFI",#N/A,FALSE,"NOTE";"COMP 2",#N/A,FALSE,"NOTE";"COMP1",#N/A,FALSE,"NOTE"}</definedName>
    <definedName name="k" hidden="1">{"NOTE",#N/A,FALSE,"NOTE";"PART",#N/A,FALSE,"NOTE";"EXT",#N/A,FALSE,"NOTE";"CFI",#N/A,FALSE,"NOTE";"COMP 2",#N/A,FALSE,"NOTE";"COMP1",#N/A,FALSE,"NOTE"}</definedName>
    <definedName name="kjljl" localSheetId="4" hidden="1">{"page1",#N/A,FALSE,"Model";"page2",#N/A,FALSE,"Model";"page3",#N/A,FALSE,"Model";"page4",#N/A,FALSE,"Model";"page5",#N/A,FALSE,"Model";"page6",#N/A,FALSE,"Model"}</definedName>
    <definedName name="kjljl" hidden="1">{"page1",#N/A,FALSE,"Model";"page2",#N/A,FALSE,"Model";"page3",#N/A,FALSE,"Model";"page4",#N/A,FALSE,"Model";"page5",#N/A,FALSE,"Model";"page6",#N/A,FALSE,"Model"}</definedName>
    <definedName name="Kljl7" localSheetId="4" hidden="1">{"page1",#N/A,FALSE,"Model";"page2",#N/A,FALSE,"Model";"page3",#N/A,FALSE,"Model";"page4",#N/A,FALSE,"Model";"page5",#N/A,FALSE,"Model";"page6",#N/A,FALSE,"Model"}</definedName>
    <definedName name="Kljl7" hidden="1">{"page1",#N/A,FALSE,"Model";"page2",#N/A,FALSE,"Model";"page3",#N/A,FALSE,"Model";"page4",#N/A,FALSE,"Model";"page5",#N/A,FALSE,"Model";"page6",#N/A,FALSE,"Model"}</definedName>
    <definedName name="LDNCOMBO" localSheetId="4" hidden="1">{"fullset",#N/A,FALSE,"COMJULY94.XLS";#N/A,#N/A,FALSE,"PARTPERC";"PAGE3",#N/A,FALSE,"BGC REPORT";"page1",#N/A,FALSE,"BGC REPORT"}</definedName>
    <definedName name="LDNCOMBO" hidden="1">{"fullset",#N/A,FALSE,"COMJULY94.XLS";#N/A,#N/A,FALSE,"PARTPERC";"PAGE3",#N/A,FALSE,"BGC REPORT";"page1",#N/A,FALSE,"BGC REPORT"}</definedName>
    <definedName name="Loan_Amount">#REF!</definedName>
    <definedName name="Loan_Expenses">#REF!</definedName>
    <definedName name="loanproceeds">'[2]Property Summary'!$F$62</definedName>
    <definedName name="lopez" localSheetId="4" hidden="1">{#N/A,#N/A,FALSE,"RENT ROLL"}</definedName>
    <definedName name="lopez" hidden="1">{#N/A,#N/A,FALSE,"RENT ROLL"}</definedName>
    <definedName name="mark" localSheetId="4" hidden="1">{#N/A,#N/A,FALSE,"RENT ROLL"}</definedName>
    <definedName name="mark" hidden="1">{#N/A,#N/A,FALSE,"RENT ROLL"}</definedName>
    <definedName name="market">'[2]Property Summary'!$B$9</definedName>
    <definedName name="maryann" localSheetId="4" hidden="1">{#N/A,#N/A,FALSE,"RENT ROLL"}</definedName>
    <definedName name="maryann" hidden="1">{#N/A,#N/A,FALSE,"RENT ROLL"}</definedName>
    <definedName name="mickey" localSheetId="4" hidden="1">{#N/A,#N/A,FALSE,"RENT ROLL"}</definedName>
    <definedName name="mickey" hidden="1">{#N/A,#N/A,FALSE,"RENT ROLL"}</definedName>
    <definedName name="name" localSheetId="4" hidden="1">{#N/A,#N/A,FALSE,"Cover";"DailyEstimate",#N/A,FALSE,"Estimate";"DailyEstimate",#N/A,FALSE,"Variance";#N/A,#N/A,FALSE,"AnalystvsEstimate"}</definedName>
    <definedName name="name" hidden="1">{#N/A,#N/A,FALSE,"Cover";"DailyEstimate",#N/A,FALSE,"Estimate";"DailyEstimate",#N/A,FALSE,"Variance";#N/A,#N/A,FALSE,"AnalystvsEstimate"}</definedName>
    <definedName name="net_refinanceproceeds">'[2]Property Summary'!$K$62</definedName>
    <definedName name="new" localSheetId="4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new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NexPoint_Multifamily_Credit_Fund_Equity">'[2]Property Summary'!$B$41</definedName>
    <definedName name="Number_of_Units">#REF!</definedName>
    <definedName name="Occupancy_Table">'[2]Rent and Occupancy Comparison'!#REF!</definedName>
    <definedName name="Param_CumRent" localSheetId="4" hidden="1">[3]Settings_Parameters!#REF!</definedName>
    <definedName name="Param_CumRent" hidden="1">[3]Settings_Parameters!#REF!</definedName>
    <definedName name="Param_CurrentDate" hidden="1">[3]Settings_Parameters!$B$8</definedName>
    <definedName name="Param_DRCredit" hidden="1">[3]Settings_Parameters!#REF!</definedName>
    <definedName name="Param_DRNonCredit" hidden="1">[3]Settings_Parameters!#REF!</definedName>
    <definedName name="Param_IncludeCPI" hidden="1">[3]Settings_Parameters!#REF!</definedName>
    <definedName name="Param_IncludePercentRent" hidden="1">[3]Settings_Parameters!#REF!</definedName>
    <definedName name="Param_IncludePW" hidden="1">[3]Settings_Parameters!#REF!</definedName>
    <definedName name="Param_Inclusion" hidden="1">[3]Settings_Parameters!#REF!</definedName>
    <definedName name="Param_PVAbatement" hidden="1">[3]Settings_Parameters!#REF!</definedName>
    <definedName name="Param_SLAbatement" hidden="1">[3]Settings_Parameters!#REF!</definedName>
    <definedName name="Param_VacMarket" hidden="1">[3]Settings_Parameters!#REF!</definedName>
    <definedName name="Param_VacRenew" hidden="1">[3]Settings_Parameters!#REF!</definedName>
    <definedName name="Param_VacVacate" hidden="1">[3]Settings_Parameters!#REF!</definedName>
    <definedName name="PHOTOS" localSheetId="4" hidden="1">{#N/A,#N/A,FALSE,"RENT ROLL"}</definedName>
    <definedName name="PHOTOS" hidden="1">{#N/A,#N/A,FALSE,"RENT ROLL"}</definedName>
    <definedName name="_xlnm.Print_Area" localSheetId="4">'5 - Disposition Analysis'!$B$2:$C$41</definedName>
    <definedName name="ProjectIRR">'[2]Monthly CF'!$B$36</definedName>
    <definedName name="ProjectNetCF">'[2]Property Summary'!$B$92</definedName>
    <definedName name="Property">'[2]Property Summary'!$B$7</definedName>
    <definedName name="PropertyClass">'[2]Property Summary'!$B$14</definedName>
    <definedName name="PropertyManager">'[2]Property Summary'!$B$18</definedName>
    <definedName name="Purchase_Price">#REF!</definedName>
    <definedName name="purchasecap">'[2]Property Summary'!$B$26</definedName>
    <definedName name="purchaseprice">'[2]Sources &amp; Uses'!$B$24</definedName>
    <definedName name="qwqwqw" localSheetId="4" hidden="1">{#N/A,#N/A,FALSE,"Summary";#N/A,#N/A,FALSE,"Program Scheme";#N/A,#N/A,FALSE,"Assumptions";#N/A,#N/A,FALSE,"Development Budget";#N/A,#N/A,FALSE,"Timing";#N/A,#N/A,FALSE,"Development Costs &amp; Revenues";#N/A,#N/A,FALSE,"Cash Flow to Debt &amp; Equity";#N/A,#N/A,FALSE,"Cash Flow to Athena LP"}</definedName>
    <definedName name="qwqwqw" hidden="1">{#N/A,#N/A,FALSE,"Summary";#N/A,#N/A,FALSE,"Program Scheme";#N/A,#N/A,FALSE,"Assumptions";#N/A,#N/A,FALSE,"Development Budget";#N/A,#N/A,FALSE,"Timing";#N/A,#N/A,FALSE,"Development Costs &amp; Revenues";#N/A,#N/A,FALSE,"Cash Flow to Debt &amp; Equity";#N/A,#N/A,FALSE,"Cash Flow to Athena LP"}</definedName>
    <definedName name="refinance_date">'[2]Property Summary'!$H$56</definedName>
    <definedName name="refinance_option">'[2]Property Summary'!$H$54</definedName>
    <definedName name="renovation_units">'[2]Sources &amp; Uses'!$C$76</definedName>
    <definedName name="renovationbudget">'[2]Sources &amp; Uses'!$B$81</definedName>
    <definedName name="report" localSheetId="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LAINPUT_DebtLoan1Funding" hidden="1">'[3]Debt Inputs'!$J$24,'[3]Debt Inputs'!$J$26,'[3]Debt Inputs'!$J$28:$J$29</definedName>
    <definedName name="RLAINPUT_DebtLoan2Funding" hidden="1">'[3]Debt Inputs'!$V$24,'[3]Debt Inputs'!$V$26,'[3]Debt Inputs'!$V$28:$V$29</definedName>
    <definedName name="RLAINPUT_DebtLoan3Funding" hidden="1">'[3]Debt Inputs'!$AH$24,'[3]Debt Inputs'!$AH$26,'[3]Debt Inputs'!$AH$28:$AH$29</definedName>
    <definedName name="RLAINPUT_EquityCatchUp1" hidden="1">#REF!,#REF!</definedName>
    <definedName name="RLAINPUT_EquityCatchUp2" hidden="1">#REF!,#REF!</definedName>
    <definedName name="RLAINPUT_EquityCatchUp3" hidden="1">#REF!,#REF!</definedName>
    <definedName name="RLAINPUT_EquityInputs" localSheetId="4" hidden="1">#REF!,#REF!,#REF!</definedName>
    <definedName name="RLAINPUT_EquityInputs" hidden="1">#REF!,#REF!,#REF!</definedName>
    <definedName name="RLAINPUT_EquityPartnerNames" hidden="1">#REF!,#REF!</definedName>
    <definedName name="RLAINPUT_EquityPercent" hidden="1">#REF!</definedName>
    <definedName name="RLAINPUT_EquityRemainder" hidden="1">#REF!,#REF!</definedName>
    <definedName name="RLAINPUT_EquityTier1" hidden="1">#REF!,#REF!</definedName>
    <definedName name="RLAINPUT_EquityTier2" hidden="1">#REF!,#REF!,#REF!</definedName>
    <definedName name="RLAINPUT_EquityTier3" hidden="1">#REF!,#REF!,#REF!</definedName>
    <definedName name="RLAINPUT_InPlaceRecovery" hidden="1">'[3]In Place'!#REF!</definedName>
    <definedName name="RLAINPUT_Loan3Refi" hidden="1">'[3]Debt Inputs'!$AH$19,'[3]Debt Inputs'!$AK$19,'[3]Debt Inputs'!$AN$19</definedName>
    <definedName name="saa" localSheetId="4" hidden="1">{"rtn",#N/A,FALSE,"RTN";"tables",#N/A,FALSE,"RTN";"cf",#N/A,FALSE,"CF";"stats",#N/A,FALSE,"Stats";"prop",#N/A,FALSE,"Prop"}</definedName>
    <definedName name="saa" hidden="1">{"rtn",#N/A,FALSE,"RTN";"tables",#N/A,FALSE,"RTN";"cf",#N/A,FALSE,"CF";"stats",#N/A,FALSE,"Stats";"prop",#N/A,FALSE,"Prop"}</definedName>
    <definedName name="SALEPRICE">'[2]Property Summary'!$B$76</definedName>
    <definedName name="sandra" localSheetId="4" hidden="1">{#N/A,#N/A,FALSE,"RENT ROLL"}</definedName>
    <definedName name="sandra" hidden="1">{#N/A,#N/A,FALSE,"RENT ROLL"}</definedName>
    <definedName name="sarah" localSheetId="4" hidden="1">{#N/A,#N/A,FALSE,"NOTE";"CDMR PRINT PART I (HOWARD)",#N/A,FALSE,"HOWARD";#N/A,#N/A,FALSE,"EXTRAS";#N/A,#N/A,FALSE,"RISK";#N/A,#N/A,FALSE,"PART";"CDMR PRINT PART IIa (HOWARD)",#N/A,FALSE,"HOWARD";"CDMR PRINT PART IIb (HOWARD)",#N/A,FALSE,"HOWARD";"CDMR PRINT PART III (HOWARD)",#N/A,FALSE,"HOWARD";"CDMR PRINT PART IV (HOWARD)",#N/A,FALSE,"HOWARD";#N/A,#N/A,FALSE,"Compare";#N/A,#N/A,FALSE,"Compare Day vs YTD Avg"}</definedName>
    <definedName name="sarah" hidden="1">{#N/A,#N/A,FALSE,"NOTE";"CDMR PRINT PART I (HOWARD)",#N/A,FALSE,"HOWARD";#N/A,#N/A,FALSE,"EXTRAS";#N/A,#N/A,FALSE,"RISK";#N/A,#N/A,FALSE,"PART";"CDMR PRINT PART IIa (HOWARD)",#N/A,FALSE,"HOWARD";"CDMR PRINT PART IIb (HOWARD)",#N/A,FALSE,"HOWARD";"CDMR PRINT PART III (HOWARD)",#N/A,FALSE,"HOWARD";"CDMR PRINT PART IV (HOWARD)",#N/A,FALSE,"HOWARD";#N/A,#N/A,FALSE,"Compare";#N/A,#N/A,FALSE,"Compare Day vs YTD Avg"}</definedName>
    <definedName name="sas" localSheetId="4" hidden="1">{"Outflow 1",#N/A,FALSE,"Outflows-Inflows";"Outflow 2",#N/A,FALSE,"Outflows-Inflows";"Inflow 1",#N/A,FALSE,"Outflows-Inflows";"Inflow 2",#N/A,FALSE,"Outflows-Inflows"}</definedName>
    <definedName name="sas" hidden="1">{"Outflow 1",#N/A,FALSE,"Outflows-Inflows";"Outflow 2",#N/A,FALSE,"Outflows-Inflows";"Inflow 1",#N/A,FALSE,"Outflows-Inflows";"Inflow 2",#N/A,FALSE,"Outflows-Inflows"}</definedName>
    <definedName name="sdf" localSheetId="4" hidden="1">{#N/A,#N/A,TRUE,"CashFlowSummary";#N/A,#N/A,TRUE,"FinanceCashFlow";#N/A,#N/A,TRUE,"LandCashFlow";#N/A,#N/A,TRUE,"ConstCashFlow";#N/A,#N/A,TRUE,"A&amp;ECashFlow";#N/A,#N/A,TRUE,"IndirectCashFlow";#N/A,#N/A,TRUE,"MarketingCashFlow";#N/A,#N/A,TRUE,"LeaseUp";#N/A,#N/A,TRUE,"G&amp;ACashFlow"}</definedName>
    <definedName name="sdf" hidden="1">{#N/A,#N/A,TRUE,"CashFlowSummary";#N/A,#N/A,TRUE,"FinanceCashFlow";#N/A,#N/A,TRUE,"LandCashFlow";#N/A,#N/A,TRUE,"ConstCashFlow";#N/A,#N/A,TRUE,"A&amp;ECashFlow";#N/A,#N/A,TRUE,"IndirectCashFlow";#N/A,#N/A,TRUE,"MarketingCashFlow";#N/A,#N/A,TRUE,"LeaseUp";#N/A,#N/A,TRUE,"G&amp;ACashFlow"}</definedName>
    <definedName name="sdfass" localSheetId="4" hidden="1">{"Outflow 1",#N/A,FALSE,"Outflows-Inflows";"Outflow 2",#N/A,FALSE,"Outflows-Inflows";"Inflow 1",#N/A,FALSE,"Outflows-Inflows";"Inflow 2",#N/A,FALSE,"Outflows-Inflows"}</definedName>
    <definedName name="sdfass" hidden="1">{"Outflow 1",#N/A,FALSE,"Outflows-Inflows";"Outflow 2",#N/A,FALSE,"Outflows-Inflows";"Inflow 1",#N/A,FALSE,"Outflows-Inflows";"Inflow 2",#N/A,FALSE,"Outflows-Inflows"}</definedName>
    <definedName name="sdfsdfsdfsdf" localSheetId="4" hidden="1">{#N/A,#N/A,TRUE,"Cover";#N/A,#N/A,TRUE,"BTCostSummary";"Construction with Retention",#N/A,TRUE,"Construction";#N/A,#N/A,TRUE,"Finance";#N/A,#N/A,TRUE,"Marketing";#N/A,#N/A,TRUE,"A&amp;E";#N/A,#N/A,TRUE,"Indirect";#N/A,#N/A,TRUE,"Gen and Admin"}</definedName>
    <definedName name="sdfsdfsdfsdf" hidden="1">{#N/A,#N/A,TRUE,"Cover";#N/A,#N/A,TRUE,"BTCostSummary";"Construction with Retention",#N/A,TRUE,"Construction";#N/A,#N/A,TRUE,"Finance";#N/A,#N/A,TRUE,"Marketing";#N/A,#N/A,TRUE,"A&amp;E";#N/A,#N/A,TRUE,"Indirect";#N/A,#N/A,TRUE,"Gen and Admin"}</definedName>
    <definedName name="SDS" localSheetId="4" hidden="1">{#N/A,#N/A,FALSE,"Cover";"DailyEstimate",#N/A,FALSE,"Estimate";"DailyEstimate",#N/A,FALSE,"Variance";#N/A,#N/A,FALSE,"AnalystvsEstimate"}</definedName>
    <definedName name="SDS" hidden="1">{#N/A,#N/A,FALSE,"Cover";"DailyEstimate",#N/A,FALSE,"Estimate";"DailyEstimate",#N/A,FALSE,"Variance";#N/A,#N/A,FALSE,"AnalystvsEstimate"}</definedName>
    <definedName name="seller">'[2]Property Summary'!#REF!</definedName>
    <definedName name="Selling_Period">#REF!</definedName>
    <definedName name="sencount" hidden="1">1</definedName>
    <definedName name="Skyline_Arg" localSheetId="4" hidden="1">{#N/A,#N/A,FALSE,"ACQ";#N/A,#N/A,FALSE,"ASSUMP";#N/A,#N/A,FALSE,"CASH FLOW";#N/A,#N/A,FALSE,"SALE";#N/A,#N/A,FALSE,"TIS";#N/A,#N/A,FALSE,"RENT ROLL"}</definedName>
    <definedName name="Skyline_Arg" hidden="1">{#N/A,#N/A,FALSE,"ACQ";#N/A,#N/A,FALSE,"ASSUMP";#N/A,#N/A,FALSE,"CASH FLOW";#N/A,#N/A,FALSE,"SALE";#N/A,#N/A,FALSE,"TIS";#N/A,#N/A,FALSE,"RENT ROLL"}</definedName>
    <definedName name="softcosts">'[2]Sources &amp; Uses'!$B$40</definedName>
    <definedName name="Sponsor_Equity">'[2]Property Summary'!$B$40</definedName>
    <definedName name="ss" localSheetId="4" hidden="1">{"Investor",#N/A,FALSE,"Model";"Property",#N/A,FALSE,"Model";"Incentive Taxes",#N/A,FALSE,"Model"}</definedName>
    <definedName name="ss" hidden="1">{"Investor",#N/A,FALSE,"Model";"Property",#N/A,FALSE,"Model";"Incentive Taxes",#N/A,FALSE,"Model"}</definedName>
    <definedName name="ssdfgsdfg" localSheetId="4" hidden="1">{"Construction_Short",#N/A,FALSE,"Construction"}</definedName>
    <definedName name="ssdfgsdfg" hidden="1">{"Construction_Short",#N/A,FALSE,"Construction"}</definedName>
    <definedName name="startdate">'[2]Property Summary'!$B$22</definedName>
    <definedName name="submarket">'[2]Property Summary'!$B$10</definedName>
    <definedName name="table" localSheetId="4" hidden="1">{#N/A,#N/A,FALSE,"RENT ROLL"}</definedName>
    <definedName name="table" hidden="1">{#N/A,#N/A,FALSE,"RENT ROLL"}</definedName>
    <definedName name="test" localSheetId="4" hidden="1">{#N/A,#N/A,FALSE,"Cover";"DailyEstimate",#N/A,FALSE,"Estimate";"DailyEstimate",#N/A,FALSE,"Variance";#N/A,#N/A,FALSE,"AnalystvsEstimate"}</definedName>
    <definedName name="test" hidden="1">{#N/A,#N/A,FALSE,"Cover";"DailyEstimate",#N/A,FALSE,"Estimate";"DailyEstimate",#N/A,FALSE,"Variance";#N/A,#N/A,FALSE,"AnalystvsEstimate"}</definedName>
    <definedName name="Total_Cost">#REF!</definedName>
    <definedName name="totalcost">'[2]Sources &amp; Uses'!$B$42</definedName>
    <definedName name="TOTALEQUITY">'[2]Sources &amp; Uses'!$B$10</definedName>
    <definedName name="totalSF">'[2]Property Summary'!$B$12</definedName>
    <definedName name="units">'[2]Property Summary'!$B$11</definedName>
    <definedName name="usa" localSheetId="4" hidden="1">{"fullset",#N/A,FALSE,"COMJULY94.XLS";#N/A,#N/A,FALSE,"PARTPERC";"PAGE3",#N/A,FALSE,"BGC REPORT";"page1",#N/A,FALSE,"BGC REPORT"}</definedName>
    <definedName name="usa" hidden="1">{"fullset",#N/A,FALSE,"COMJULY94.XLS";#N/A,#N/A,FALSE,"PARTPERC";"PAGE3",#N/A,FALSE,"BGC REPORT";"page1",#N/A,FALSE,"BGC REPORT"}</definedName>
    <definedName name="V" localSheetId="4" hidden="1">{#N/A,#N/A,FALSE,"NOTE";"CDMR PRINT PART I (HOWARD)",#N/A,FALSE,"HOWARD";#N/A,#N/A,FALSE,"EXTRAS";#N/A,#N/A,FALSE,"RISK";#N/A,#N/A,FALSE,"PART";"CDMR PRINT PART IIa (HOWARD)",#N/A,FALSE,"HOWARD";"CDMR PRINT PART IIb (HOWARD)",#N/A,FALSE,"HOWARD";"CDMR PRINT PART III (HOWARD)",#N/A,FALSE,"HOWARD";"CDMR PRINT PART IV (HOWARD)",#N/A,FALSE,"HOWARD";#N/A,#N/A,FALSE,"Compare";#N/A,#N/A,FALSE,"Compare Day vs YTD Avg"}</definedName>
    <definedName name="V" hidden="1">{#N/A,#N/A,FALSE,"NOTE";"CDMR PRINT PART I (HOWARD)",#N/A,FALSE,"HOWARD";#N/A,#N/A,FALSE,"EXTRAS";#N/A,#N/A,FALSE,"RISK";#N/A,#N/A,FALSE,"PART";"CDMR PRINT PART IIa (HOWARD)",#N/A,FALSE,"HOWARD";"CDMR PRINT PART IIb (HOWARD)",#N/A,FALSE,"HOWARD";"CDMR PRINT PART III (HOWARD)",#N/A,FALSE,"HOWARD";"CDMR PRINT PART IV (HOWARD)",#N/A,FALSE,"HOWARD";#N/A,#N/A,FALSE,"Compare";#N/A,#N/A,FALSE,"Compare Day vs YTD Avg"}</definedName>
    <definedName name="what" localSheetId="4" hidden="1">{"Page1",#N/A,FALSE,"7979";"Page2",#N/A,FALSE,"7979";"Page3",#N/A,FALSE,"7979"}</definedName>
    <definedName name="what" hidden="1">{"Page1",#N/A,FALSE,"7979";"Page2",#N/A,FALSE,"7979";"Page3",#N/A,FALSE,"7979"}</definedName>
    <definedName name="wq" localSheetId="4" hidden="1">{#N/A,#N/A,TRUE,"CostSumm";#N/A,#N/A,TRUE,"Land";#N/A,#N/A,TRUE,"Construction";#N/A,#N/A,TRUE,"A&amp;E";#N/A,#N/A,TRUE,"Indirect";#N/A,#N/A,TRUE,"Marketing";#N/A,#N/A,TRUE,"Finance";#N/A,#N/A,TRUE,"Gen and Admin"}</definedName>
    <definedName name="wq" hidden="1">{#N/A,#N/A,TRUE,"CostSumm";#N/A,#N/A,TRUE,"Land";#N/A,#N/A,TRUE,"Construction";#N/A,#N/A,TRUE,"A&amp;E";#N/A,#N/A,TRUE,"Indirect";#N/A,#N/A,TRUE,"Marketing";#N/A,#N/A,TRUE,"Finance";#N/A,#N/A,TRUE,"Gen and Admin"}</definedName>
    <definedName name="wrn.1st._.DOT._.Repay._.Schedule." localSheetId="4" hidden="1">{#N/A,#N/A,FALSE,"1st DOT Repay Sch";#N/A,#N/A,FALSE,"NPV Comp"}</definedName>
    <definedName name="wrn.1st._.DOT._.Repay._.Schedule." hidden="1">{#N/A,#N/A,FALSE,"1st DOT Repay Sch";#N/A,#N/A,FALSE,"NPV Comp"}</definedName>
    <definedName name="wrn.2ndry._.Repay._.Schedule." localSheetId="4" hidden="1">{#N/A,#N/A,FALSE,"2ndry Repay Sch"}</definedName>
    <definedName name="wrn.2ndry._.Repay._.Schedule." hidden="1">{#N/A,#N/A,FALSE,"2ndry Repay Sch"}</definedName>
    <definedName name="wrn.3yr.CF." localSheetId="4" hidden="1">{"assume",#N/A,FALSE,"K&amp;20th Month CF";"MoCF",#N/A,FALSE,"K&amp;20th Month CF";"AnCF",#N/A,FALSE,"K&amp;20th Month CF"}</definedName>
    <definedName name="wrn.3yr.CF." hidden="1">{"assume",#N/A,FALSE,"K&amp;20th Month CF";"MoCF",#N/A,FALSE,"K&amp;20th Month CF";"AnCF",#N/A,FALSE,"K&amp;20th Month CF"}</definedName>
    <definedName name="wrn.Acq._.Model." localSheetId="4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._.Model.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uisition._.Model." localSheetId="4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cquisition._.Model.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ging._.and._.Trend._.Analysis." localSheetId="4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ALL." localSheetId="4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.Schedules." localSheetId="4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chedules.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trium." localSheetId="4" hidden="1">{"Atrium-Investor",#N/A,FALSE,"Atrium";"Atrium-Property",#N/A,FALSE,"Atrium"}</definedName>
    <definedName name="wrn.Atrium." hidden="1">{"Atrium-Investor",#N/A,FALSE,"Atrium";"Atrium-Property",#N/A,FALSE,"Atrium"}</definedName>
    <definedName name="wrn.BlackWhite." localSheetId="4" hidden="1">{#N/A,#N/A,FALSE,"NNN sum";#N/A,#N/A,FALSE,"10-yr Opt. A Sum";#N/A,#N/A,FALSE,"10-yr Opt A Other Costs";#N/A,#N/A,FALSE,"Purchase Sum";#N/A,#N/A,FALSE,"Purchase Other Costs"}</definedName>
    <definedName name="wrn.BlackWhite." hidden="1">{#N/A,#N/A,FALSE,"NNN sum";#N/A,#N/A,FALSE,"10-yr Opt. A Sum";#N/A,#N/A,FALSE,"10-yr Opt A Other Costs";#N/A,#N/A,FALSE,"Purchase Sum";#N/A,#N/A,FALSE,"Purchase Other Costs"}</definedName>
    <definedName name="wrn.bleu4." localSheetId="4" hidden="1">{#N/A,#N/A,FALSE}</definedName>
    <definedName name="wrn.bleu4." hidden="1">{#N/A,#N/A,FALSE}</definedName>
    <definedName name="wrn.bleu5" localSheetId="4" hidden="1">{#N/A,#N/A,FALSE}</definedName>
    <definedName name="wrn.bleu5" hidden="1">{#N/A,#N/A,FALSE}</definedName>
    <definedName name="wrn.Blue._.Book._.Sections." localSheetId="4" hidden="1">{#N/A,#N/A,TRUE,"Summary";#N/A,#N/A,TRUE,"Program Scheme";#N/A,#N/A,TRUE,"Assumptions";#N/A,#N/A,TRUE,"Development Budget &amp; Timing";#N/A,#N/A,TRUE,"Cash Flow";#N/A,#N/A,TRUE,"Cash Flow to Debt &amp; Equity"}</definedName>
    <definedName name="wrn.Blue._.Book._.Sections." hidden="1">{#N/A,#N/A,TRUE,"Summary";#N/A,#N/A,TRUE,"Program Scheme";#N/A,#N/A,TRUE,"Assumptions";#N/A,#N/A,TRUE,"Development Budget &amp; Timing";#N/A,#N/A,TRUE,"Cash Flow";#N/A,#N/A,TRUE,"Cash Flow to Debt &amp; Equity"}</definedName>
    <definedName name="wrn.BofA." localSheetId="4" hidden="1">{"BofA-Investor",#N/A,FALSE,"BofA Tower";"BofA-Property",#N/A,FALSE,"BofA Tower"}</definedName>
    <definedName name="wrn.BofA." hidden="1">{"BofA-Investor",#N/A,FALSE,"BofA Tower";"BofA-Property",#N/A,FALSE,"BofA Tower"}</definedName>
    <definedName name="wrn.book." localSheetId="4" hidden="1">{"page1",#N/A,FALSE,"net investor returns";"page2",#N/A,FALSE,"net investor returns"}</definedName>
    <definedName name="wrn.book." hidden="1">{"page1",#N/A,FALSE,"net investor returns";"page2",#N/A,FALSE,"net investor returns"}</definedName>
    <definedName name="wrn.book7" localSheetId="4" hidden="1">{"page1",#N/A,FALSE,"net investor returns";"page2",#N/A,FALSE,"net investor returns"}</definedName>
    <definedName name="wrn.book7" hidden="1">{"page1",#N/A,FALSE,"net investor returns";"page2",#N/A,FALSE,"net investor returns"}</definedName>
    <definedName name="wrn.BT._.Report." localSheetId="4" hidden="1">{#N/A,#N/A,FALSE,"BTCostSummary";#N/A,#N/A,FALSE,"Finance";#N/A,#N/A,FALSE,"Land";"Construction with Retention",#N/A,FALSE,"Construction";#N/A,#N/A,FALSE,"BTA&amp;E";#N/A,#N/A,FALSE,"Indirect"}</definedName>
    <definedName name="wrn.BT._.Report." hidden="1">{#N/A,#N/A,FALSE,"BTCostSummary";#N/A,#N/A,FALSE,"Finance";#N/A,#N/A,FALSE,"Land";"Construction with Retention",#N/A,FALSE,"Construction";#N/A,#N/A,FALSE,"BTA&amp;E";#N/A,#N/A,FALSE,"Indirect"}</definedName>
    <definedName name="wrn.Camp._.Rent._.Rolls." localSheetId="4" hidden="1">{"DCF",#N/A,TRUE,"DCF";#N/A,#N/A,TRUE,"CF Assumptions";"Yield Analysis",#N/A,TRUE,"DCF";#N/A,#N/A,TRUE,"Rent Roll - Bluefield";#N/A,#N/A,TRUE,"Rent Roll - Richland";#N/A,#N/A,TRUE,"Rent Roll - Beckley";#N/A,#N/A,TRUE,"BOI &amp; MV";#N/A,#N/A,TRUE,"Lease Matu Sch"}</definedName>
    <definedName name="wrn.Camp._.Rent._.Rolls." hidden="1">{"DCF",#N/A,TRUE,"DCF";#N/A,#N/A,TRUE,"CF Assumptions";"Yield Analysis",#N/A,TRUE,"DCF";#N/A,#N/A,TRUE,"Rent Roll - Bluefield";#N/A,#N/A,TRUE,"Rent Roll - Richland";#N/A,#N/A,TRUE,"Rent Roll - Beckley";#N/A,#N/A,TRUE,"BOI &amp; MV";#N/A,#N/A,TRUE,"Lease Matu Sch"}</definedName>
    <definedName name="wrn.Capx." localSheetId="4" hidden="1">{"Capx/exp",#N/A,FALSE,"CapX"}</definedName>
    <definedName name="wrn.Capx." hidden="1">{"Capx/exp",#N/A,FALSE,"CapX"}</definedName>
    <definedName name="wrn.Cash._.Flow." localSheetId="4" hidden="1">{#N/A,#N/A,TRUE,"CashFlowSummary";#N/A,#N/A,TRUE,"FinanceCashFlow";#N/A,#N/A,TRUE,"LandCashFlow";#N/A,#N/A,TRUE,"ConstCashFlow";#N/A,#N/A,TRUE,"A&amp;ECashFlow";#N/A,#N/A,TRUE,"IndirectCashFlow";#N/A,#N/A,TRUE,"MarketingCashFlow";#N/A,#N/A,TRUE,"LeaseUp";#N/A,#N/A,TRUE,"G&amp;ACashFlow"}</definedName>
    <definedName name="wrn.Cash._.Flow." hidden="1">{#N/A,#N/A,TRUE,"CashFlowSummary";#N/A,#N/A,TRUE,"FinanceCashFlow";#N/A,#N/A,TRUE,"LandCashFlow";#N/A,#N/A,TRUE,"ConstCashFlow";#N/A,#N/A,TRUE,"A&amp;ECashFlow";#N/A,#N/A,TRUE,"IndirectCashFlow";#N/A,#N/A,TRUE,"MarketingCashFlow";#N/A,#N/A,TRUE,"LeaseUp";#N/A,#N/A,TRUE,"G&amp;ACashFlow"}</definedName>
    <definedName name="wrn.Cash._.Flow._.Anal." localSheetId="4" hidden="1">{"CF",#N/A,FALSE,"Cash Flow";"RET",#N/A,FALSE,"Returns";"NPV",#N/A,FALSE,"Values";"ASMPT",#N/A,FALSE,"Assumptions"}</definedName>
    <definedName name="wrn.Cash._.Flow._.Anal." hidden="1">{"CF",#N/A,FALSE,"Cash Flow";"RET",#N/A,FALSE,"Returns";"NPV",#N/A,FALSE,"Values";"ASMPT",#N/A,FALSE,"Assumptions"}</definedName>
    <definedName name="wrn.Cash._.Flow._.Analysis." localSheetId="4" hidden="1">{"CF",#N/A,FALSE,"Cash Flow";"RET",#N/A,FALSE,"Returns";"NPV",#N/A,FALSE,"Values";"ASMPT",#N/A,FALSE,"Assumptions"}</definedName>
    <definedName name="wrn.Cash._.Flow._.Analysis." hidden="1">{"CF",#N/A,FALSE,"Cash Flow";"RET",#N/A,FALSE,"Returns";"NPV",#N/A,FALSE,"Values";"ASMPT",#N/A,FALSE,"Assumptions"}</definedName>
    <definedName name="wrn.Cash._.Flow._.Analysis7" localSheetId="4" hidden="1">{"CF",#N/A,FALSE,"Cash Flow";"RET",#N/A,FALSE,"Returns";"NPV",#N/A,FALSE,"Values";"ASMPT",#N/A,FALSE,"Assumptions"}</definedName>
    <definedName name="wrn.Cash._.Flow._.Analysis7" hidden="1">{"CF",#N/A,FALSE,"Cash Flow";"RET",#N/A,FALSE,"Returns";"NPV",#N/A,FALSE,"Values";"ASMPT",#N/A,FALSE,"Assumptions"}</definedName>
    <definedName name="wrn.Cash._.Flow._.and._.Matrix." localSheetId="4" hidden="1">{#N/A,#N/A,FALSE,"Matrix";#N/A,#N/A,FALSE,"Cash Flow";#N/A,#N/A,FALSE,"10 Year Cost Analysis"}</definedName>
    <definedName name="wrn.Cash._.Flow._.and._.Matrix." hidden="1">{#N/A,#N/A,FALSE,"Matrix";#N/A,#N/A,FALSE,"Cash Flow";#N/A,#N/A,FALSE,"10 Year Cost Analysis"}</definedName>
    <definedName name="wrn.Cash._.Flow._.Summary." localSheetId="4" hidden="1">{"Cash Flow Summary",#N/A,FALSE,"CashFlowSummary";"Finance Cash Flow Summary",#N/A,FALSE,"FinanceCashFlow";"Equity Cash Flow Summary",#N/A,FALSE,"EquityReturns"}</definedName>
    <definedName name="wrn.Cash._.Flow._.Summary." hidden="1">{"Cash Flow Summary",#N/A,FALSE,"CashFlowSummary";"Finance Cash Flow Summary",#N/A,FALSE,"FinanceCashFlow";"Equity Cash Flow Summary",#N/A,FALSE,"EquityReturns"}</definedName>
    <definedName name="wrn.CASH._.FLOWS._.ONLY." localSheetId="4" hidden="1">{#N/A,#N/A,FALSE,"Assumptions";#N/A,#N/A,FALSE,"Consol CF";#N/A,#N/A,FALSE,"Hacienda CF";#N/A,#N/A,FALSE,"Chabot CF";#N/A,#N/A,FALSE,"Diablo CF"}</definedName>
    <definedName name="wrn.CASH._.FLOWS._.ONLY." hidden="1">{#N/A,#N/A,FALSE,"Assumptions";#N/A,#N/A,FALSE,"Consol CF";#N/A,#N/A,FALSE,"Hacienda CF";#N/A,#N/A,FALSE,"Chabot CF";#N/A,#N/A,FALSE,"Diablo CF"}</definedName>
    <definedName name="wrn.cash.both" localSheetId="4" hidden="1">{"CF",#N/A,FALSE,"Cash Flow";"RET",#N/A,FALSE,"Returns";"NPV",#N/A,FALSE,"Values";"ASMPT",#N/A,FALSE,"Assumptions"}</definedName>
    <definedName name="wrn.cash.both" hidden="1">{"CF",#N/A,FALSE,"Cash Flow";"RET",#N/A,FALSE,"Returns";"NPV",#N/A,FALSE,"Values";"ASMPT",#N/A,FALSE,"Assumptions"}</definedName>
    <definedName name="wrn.cash.retail" localSheetId="4" hidden="1">{"CF",#N/A,FALSE,"Cash Flow";"RET",#N/A,FALSE,"Returns";"NPV",#N/A,FALSE,"Values";"ASMPT",#N/A,FALSE,"Assumptions"}</definedName>
    <definedName name="wrn.cash.retail" hidden="1">{"CF",#N/A,FALSE,"Cash Flow";"RET",#N/A,FALSE,"Returns";"NPV",#N/A,FALSE,"Values";"ASMPT",#N/A,FALSE,"Assumptions"}</definedName>
    <definedName name="wrn.CDMR." localSheetId="4" hidden="1">{"NOTE",#N/A,FALSE,"NOTE";"PART",#N/A,FALSE,"NOTE";"EXT",#N/A,FALSE,"NOTE";"CFI",#N/A,FALSE,"NOTE";"COMP 2",#N/A,FALSE,"NOTE";"COMP1",#N/A,FALSE,"NOTE"}</definedName>
    <definedName name="wrn.CDMR." hidden="1">{"NOTE",#N/A,FALSE,"NOTE";"PART",#N/A,FALSE,"NOTE";"EXT",#N/A,FALSE,"NOTE";"CFI",#N/A,FALSE,"NOTE";"COMP 2",#N/A,FALSE,"NOTE";"COMP1",#N/A,FALSE,"NOTE"}</definedName>
    <definedName name="wrn.CDMR._.DAILY." localSheetId="4" hidden="1">{#N/A,#N/A,FALSE,"NOTE";#N/A,#N/A,FALSE,"EXTRAS";#N/A,#N/A,FALSE,"PART";"CDMR PRINT DAILY PART I",#N/A,FALSE,"HOWARD";#N/A,#N/A,FALSE,"Compare";#N/A,#N/A,FALSE,"Compare Day vs YTD Avg"}</definedName>
    <definedName name="wrn.CDMR._.DAILY." hidden="1">{#N/A,#N/A,FALSE,"NOTE";#N/A,#N/A,FALSE,"EXTRAS";#N/A,#N/A,FALSE,"PART";"CDMR PRINT DAILY PART I",#N/A,FALSE,"HOWARD";#N/A,#N/A,FALSE,"Compare";#N/A,#N/A,FALSE,"Compare Day vs YTD Avg"}</definedName>
    <definedName name="wrn.CDMR._.DAILY._.NEW." localSheetId="4" hidden="1">{#N/A,#N/A,FALSE,"NOTE";#N/A,#N/A,FALSE,"EXTRAS";#N/A,#N/A,FALSE,"PART";"CDMR PRINT DAILY PART I",#N/A,FALSE,"HOWARD";"CDMR (COMPARE)",#N/A,FALSE,"Compare";"CDMR (Compare Day vs YTD Avg)",#N/A,FALSE,"Compare Day vs YTD Avg"}</definedName>
    <definedName name="wrn.CDMR._.DAILY._.NEW." hidden="1">{#N/A,#N/A,FALSE,"NOTE";#N/A,#N/A,FALSE,"EXTRAS";#N/A,#N/A,FALSE,"PART";"CDMR PRINT DAILY PART I",#N/A,FALSE,"HOWARD";"CDMR (COMPARE)",#N/A,FALSE,"Compare";"CDMR (Compare Day vs YTD Avg)",#N/A,FALSE,"Compare Day vs YTD Avg"}</definedName>
    <definedName name="wrn.CDMR._.Full._.Version." localSheetId="4" hidden="1">{#N/A,#N/A,FALSE,"NOTE";"CDMR PRINT PART I (HOWARD)",#N/A,FALSE,"HOWARD";#N/A,#N/A,FALSE,"EXTRAS";#N/A,#N/A,FALSE,"RISK";#N/A,#N/A,FALSE,"PART";"CDMR PRINT PART IIa (HOWARD)",#N/A,FALSE,"HOWARD";"CDMR PRINT PART IIb (HOWARD)",#N/A,FALSE,"HOWARD";"CDMR PRINT PART III (HOWARD)",#N/A,FALSE,"HOWARD";"CDMR PRINT PART IV (HOWARD)",#N/A,FALSE,"HOWARD";#N/A,#N/A,FALSE,"Compare";#N/A,#N/A,FALSE,"Compare Day vs YTD Avg"}</definedName>
    <definedName name="wrn.CDMR._.Full._.Version." hidden="1">{#N/A,#N/A,FALSE,"NOTE";"CDMR PRINT PART I (HOWARD)",#N/A,FALSE,"HOWARD";#N/A,#N/A,FALSE,"EXTRAS";#N/A,#N/A,FALSE,"RISK";#N/A,#N/A,FALSE,"PART";"CDMR PRINT PART IIa (HOWARD)",#N/A,FALSE,"HOWARD";"CDMR PRINT PART IIb (HOWARD)",#N/A,FALSE,"HOWARD";"CDMR PRINT PART III (HOWARD)",#N/A,FALSE,"HOWARD";"CDMR PRINT PART IV (HOWARD)",#N/A,FALSE,"HOWARD";#N/A,#N/A,FALSE,"Compare";#N/A,#N/A,FALSE,"Compare Day vs YTD Avg"}</definedName>
    <definedName name="wrn.CDMR._.PRINT._.DAILY._.NEW." localSheetId="4" hidden="1">{#N/A,#N/A,FALSE,"EXTRAS";#N/A,#N/A,FALSE,"NOTE";"COMPARE2",#N/A,FALSE,"Compare Day vs YTD Avg";#N/A,#N/A,FALSE,"PART";"compare 1",#N/A,FALSE,"Compare";"CDMR PRINT DAILY PART I",#N/A,FALSE,"HOWARD"}</definedName>
    <definedName name="wrn.CDMR._.PRINT._.DAILY._.NEW." hidden="1">{#N/A,#N/A,FALSE,"EXTRAS";#N/A,#N/A,FALSE,"NOTE";"COMPARE2",#N/A,FALSE,"Compare Day vs YTD Avg";#N/A,#N/A,FALSE,"PART";"compare 1",#N/A,FALSE,"Compare";"CDMR PRINT DAILY PART I",#N/A,FALSE,"HOWARD"}</definedName>
    <definedName name="wrn.COMPLETE." localSheetId="4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.Cash._.Flow._.Summary." localSheetId="4" hidden="1">{"Cash Flow Summary",#N/A,TRUE,"CashFlowSummary";"Finance Cash Flow Summary",#N/A,TRUE,"FinanceCashFlow";"Equity Cash Flow Summary",#N/A,TRUE,"EquityReturns";"LeaseUp Cash Flow Summary",#N/A,TRUE,"LeaseUp";"Land Cash Flow Summary",#N/A,TRUE,"LandCashFlow";"Construction Cash Flow Summary",#N/A,TRUE,"ConstCashFlow";"A&amp;E Cash Flow Summary",#N/A,TRUE,"A&amp;ECashFlow";"Indirect Cash Flow Summary",#N/A,TRUE,"IndirectCashFlow";"G&amp;A Cash Flow Summary",#N/A,TRUE,"G&amp;ACashFlow";"Marketing Cash Flow Summary",#N/A,TRUE,"MarketingCashFlow"}</definedName>
    <definedName name="wrn.Complete._.Cash._.Flow._.Summary." hidden="1">{"Cash Flow Summary",#N/A,TRUE,"CashFlowSummary";"Finance Cash Flow Summary",#N/A,TRUE,"FinanceCashFlow";"Equity Cash Flow Summary",#N/A,TRUE,"EquityReturns";"LeaseUp Cash Flow Summary",#N/A,TRUE,"LeaseUp";"Land Cash Flow Summary",#N/A,TRUE,"LandCashFlow";"Construction Cash Flow Summary",#N/A,TRUE,"ConstCashFlow";"A&amp;E Cash Flow Summary",#N/A,TRUE,"A&amp;ECashFlow";"Indirect Cash Flow Summary",#N/A,TRUE,"IndirectCashFlow";"G&amp;A Cash Flow Summary",#N/A,TRUE,"G&amp;ACashFlow";"Marketing Cash Flow Summary",#N/A,TRUE,"MarketingCashFlow"}</definedName>
    <definedName name="wrn.Cost._.Report." localSheetId="4" hidden="1">{#N/A,#N/A,TRUE,"CostSumm";#N/A,#N/A,TRUE,"Land";#N/A,#N/A,TRUE,"Construction";#N/A,#N/A,TRUE,"A&amp;E";#N/A,#N/A,TRUE,"Indirect";#N/A,#N/A,TRUE,"Marketing";#N/A,#N/A,TRUE,"Finance";#N/A,#N/A,TRUE,"Gen and Admin"}</definedName>
    <definedName name="wrn.Cost._.Report." hidden="1">{#N/A,#N/A,TRUE,"CostSumm";#N/A,#N/A,TRUE,"Land";#N/A,#N/A,TRUE,"Construction";#N/A,#N/A,TRUE,"A&amp;E";#N/A,#N/A,TRUE,"Indirect";#N/A,#N/A,TRUE,"Marketing";#N/A,#N/A,TRUE,"Finance";#N/A,#N/A,TRUE,"Gen and Admin"}</definedName>
    <definedName name="wrn.Crabtree._.Office._.Building." localSheetId="4" hidden="1">{#N/A,#N/A,FALSE,"Project Investment Summary";#N/A,#N/A,FALSE,"Project Finance Summary";#N/A,#N/A,FALSE,"Development Summary";#N/A,#N/A,FALSE,"Development Detail";#N/A,#N/A,FALSE,"Lease-Up Cost Projections";#N/A,#N/A,FALSE,"Overall Assumptions";#N/A,#N/A,FALSE,"Operating Income";#N/A,#N/A,FALSE,"Rent Roll-Up";#N/A,#N/A,FALSE,"Estimated Mkt Value"}</definedName>
    <definedName name="wrn.Crabtree._.Office._.Building." hidden="1">{#N/A,#N/A,FALSE,"Project Investment Summary";#N/A,#N/A,FALSE,"Project Finance Summary";#N/A,#N/A,FALSE,"Development Summary";#N/A,#N/A,FALSE,"Development Detail";#N/A,#N/A,FALSE,"Lease-Up Cost Projections";#N/A,#N/A,FALSE,"Overall Assumptions";#N/A,#N/A,FALSE,"Operating Income";#N/A,#N/A,FALSE,"Rent Roll-Up";#N/A,#N/A,FALSE,"Estimated Mkt Value"}</definedName>
    <definedName name="wrn.current._.day._.vs._.current._.ytd." localSheetId="4" hidden="1">{"comp",#N/A,FALSE,"Compare Day vs YTD Avg";"comp",#N/A,FALSE,"Compare Day vs YTD Avg"}</definedName>
    <definedName name="wrn.current._.day._.vs._.current._.ytd." hidden="1">{"comp",#N/A,FALSE,"Compare Day vs YTD Avg";"comp",#N/A,FALSE,"Compare Day vs YTD Avg"}</definedName>
    <definedName name="wrn.DAILY." localSheetId="4" hidden="1">{#N/A,#N/A,FALSE,"Cover";#N/A,#N/A,FALSE,"Daily Report";#N/A,#N/A,FALSE,"Variance";#N/A,#N/A,FALSE,"AnalystvsEstimate"}</definedName>
    <definedName name="wrn.DAILY." hidden="1">{#N/A,#N/A,FALSE,"Cover";#N/A,#N/A,FALSE,"Daily Report";#N/A,#N/A,FALSE,"Variance";#N/A,#N/A,FALSE,"AnalystvsEstimate"}</definedName>
    <definedName name="wrn.data." localSheetId="4" hidden="1">{"data",#N/A,FALSE,"INPUT"}</definedName>
    <definedName name="wrn.data." hidden="1">{"data",#N/A,FALSE,"INPUT"}</definedName>
    <definedName name="wrn.detail." localSheetId="4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_.SCHEDULES." localSheetId="4" hidden="1">{"ACCOUNT DETAIL",#N/A,FALSE,"SCHEDULE E";"ACCOUNT DETAIL",#N/A,FALSE,"SCHEDULE G";"ACCOUNT DETAIL",#N/A,FALSE,"SCHEDULE H";"ACCOUNT DETAIL",#N/A,FALSE,"SCHEDULE I"}</definedName>
    <definedName name="wrn.DETAIL._.SCHEDULES." hidden="1">{"ACCOUNT DETAIL",#N/A,FALSE,"SCHEDULE E";"ACCOUNT DETAIL",#N/A,FALSE,"SCHEDULE G";"ACCOUNT DETAIL",#N/A,FALSE,"SCHEDULE H";"ACCOUNT DETAIL",#N/A,FALSE,"SCHEDULE I"}</definedName>
    <definedName name="wrn.eSpeed._.daily._.report.." localSheetId="4" hidden="1">{#N/A,#N/A,FALSE,"Cover";"DailyEstimate",#N/A,FALSE,"Estimate";"DailyEstimate",#N/A,FALSE,"Variance";#N/A,#N/A,FALSE,"AnalystvsEstimate"}</definedName>
    <definedName name="wrn.eSpeed._.daily._.report.." hidden="1">{#N/A,#N/A,FALSE,"Cover";"DailyEstimate",#N/A,FALSE,"Estimate";"DailyEstimate",#N/A,FALSE,"Variance";#N/A,#N/A,FALSE,"AnalystvsEstimate"}</definedName>
    <definedName name="wrn.fci1cd" localSheetId="4" hidden="1">{#N/A,#N/A,FALSE,"NO.1"}</definedName>
    <definedName name="wrn.fci1cd" hidden="1">{#N/A,#N/A,FALSE,"NO.1"}</definedName>
    <definedName name="wrn.FCI1CF." localSheetId="4" hidden="1">{#N/A,#N/A,FALSE,"NO.1"}</definedName>
    <definedName name="wrn.FCI1CF." hidden="1">{#N/A,#N/A,FALSE,"NO.1"}</definedName>
    <definedName name="wrn.FOschedules." localSheetId="4" hidden="1">{"FOschedule1",#N/A,FALSE,"Sheet1";"FOschedule2",#N/A,FALSE,"Sheet1";"FOschedule3",#N/A,FALSE,"Sheet1"}</definedName>
    <definedName name="wrn.FOschedules." hidden="1">{"FOschedule1",#N/A,FALSE,"Sheet1";"FOschedule2",#N/A,FALSE,"Sheet1";"FOschedule3",#N/A,FALSE,"Sheet1"}</definedName>
    <definedName name="wrn.Full._.Acquisition._.Model." localSheetId="4" hidden="1">{#N/A,#N/A,FALSE,"Project Costs";#N/A,#N/A,FALSE,"Proforma";#N/A,#N/A,FALSE,"Source &amp; Use ";#N/A,#N/A,FALSE,"Tax Credit Calc"}</definedName>
    <definedName name="wrn.Full._.Acquisition._.Model." hidden="1">{#N/A,#N/A,FALSE,"Project Costs";#N/A,#N/A,FALSE,"Proforma";#N/A,#N/A,FALSE,"Source &amp; Use ";#N/A,#N/A,FALSE,"Tax Credit Calc"}</definedName>
    <definedName name="wrn.Garage." localSheetId="4" hidden="1">{#N/A,#N/A,FALSE,"Garage Assumpt 1";#N/A,#N/A,FALSE,"Garage Op Proj";#N/A,#N/A,FALSE,"Hist I&amp;E";#N/A,#N/A,FALSE,"Garage Lease"}</definedName>
    <definedName name="wrn.Garage." hidden="1">{#N/A,#N/A,FALSE,"Garage Assumpt 1";#N/A,#N/A,FALSE,"Garage Op Proj";#N/A,#N/A,FALSE,"Hist I&amp;E";#N/A,#N/A,FALSE,"Garage Lease"}</definedName>
    <definedName name="wrn.GSA._.PRINT." localSheetId="4" hidden="1">{#N/A,#N/A,FALSE,"DEV COSTS";#N/A,#N/A,FALSE,"10-YR C. F."}</definedName>
    <definedName name="wrn.GSA._.PRINT." hidden="1">{#N/A,#N/A,FALSE,"DEV COSTS";#N/A,#N/A,FALSE,"10-YR C. F."}</definedName>
    <definedName name="wrn.Hightower." localSheetId="4" hidden="1">{"Hightower-Investor",#N/A,FALSE,"Hightower";"Hightower-Property",#N/A,FALSE,"Hightower"}</definedName>
    <definedName name="wrn.Hightower." hidden="1">{"Hightower-Investor",#N/A,FALSE,"Hightower";"Hightower-Property",#N/A,FALSE,"Hightower"}</definedName>
    <definedName name="wrn.Income._.Statements." localSheetId="4" hidden="1">{#N/A,#N/A,FALSE,"Consol CF";#N/A,#N/A,FALSE,"matx B4 DS";#N/A,#N/A,FALSE,"Hacienda CF";#N/A,#N/A,FALSE,"matx B4 DS Hac";#N/A,#N/A,FALSE,"Chabot CF";#N/A,#N/A,FALSE,"matx B4 DS Chabot";#N/A,#N/A,FALSE,"Diablo CF";#N/A,#N/A,FALSE,"matx B4 DS Diablo";#N/A,#N/A,FALSE,"HAC2-CF";#N/A,#N/A,FALSE,"HAC3-CF";#N/A,#N/A,FALSE,"HAC4-CF";#N/A,#N/A,FALSE,"HAC5-CF";#N/A,#N/A,FALSE,"HAC6-CF";#N/A,#N/A,FALSE,"HAC7-CF";#N/A,#N/A,FALSE,"HAC8-CF";#N/A,#N/A,FALSE,"HAC9-CF";#N/A,#N/A,FALSE,"HA10-CF"}</definedName>
    <definedName name="wrn.Income._.Statements." hidden="1">{#N/A,#N/A,FALSE,"Consol CF";#N/A,#N/A,FALSE,"matx B4 DS";#N/A,#N/A,FALSE,"Hacienda CF";#N/A,#N/A,FALSE,"matx B4 DS Hac";#N/A,#N/A,FALSE,"Chabot CF";#N/A,#N/A,FALSE,"matx B4 DS Chabot";#N/A,#N/A,FALSE,"Diablo CF";#N/A,#N/A,FALSE,"matx B4 DS Diablo";#N/A,#N/A,FALSE,"HAC2-CF";#N/A,#N/A,FALSE,"HAC3-CF";#N/A,#N/A,FALSE,"HAC4-CF";#N/A,#N/A,FALSE,"HAC5-CF";#N/A,#N/A,FALSE,"HAC6-CF";#N/A,#N/A,FALSE,"HAC7-CF";#N/A,#N/A,FALSE,"HAC8-CF";#N/A,#N/A,FALSE,"HAC9-CF";#N/A,#N/A,FALSE,"HA10-CF"}</definedName>
    <definedName name="wrn.IRR_Calc." localSheetId="4" hidden="1">{#N/A,#N/A,FALSE,"objekt";#N/A,#N/A,FALSE,"huurders";#N/A,#N/A,FALSE,"cash flow"}</definedName>
    <definedName name="wrn.IRR_Calc." hidden="1">{#N/A,#N/A,FALSE,"objekt";#N/A,#N/A,FALSE,"huurders";#N/A,#N/A,FALSE,"cash flow"}</definedName>
    <definedName name="wrn.Large._.Cash._.Flow." localSheetId="4" hidden="1">{"CashFlow_Large",#N/A,FALSE,"CashFlowSummary";"Finance_Large",#N/A,FALSE,"FinanceCashFlow";"Equity_Large",#N/A,FALSE,"EquityCashFlow";"LeaseUp_Large",#N/A,FALSE,"LeaseUp";"Land_Large",#N/A,FALSE,"LandCashFlow";"Construction_Large",#N/A,FALSE,"ConstCashFlow";"A&amp;E_Large",#N/A,FALSE,"A&amp;ECashFlow";"Indirect_Large",#N/A,FALSE,"IndirectCashFlow";"G&amp;A_Large",#N/A,FALSE,"G&amp;ACashFlow";"Marketing_Large",#N/A,FALSE,"MarketingCashFlow";"Returns_Large",#N/A,FALSE,"EquityReturns"}</definedName>
    <definedName name="wrn.Large._.Cash._.Flow." hidden="1">{"CashFlow_Large",#N/A,FALSE,"CashFlowSummary";"Finance_Large",#N/A,FALSE,"FinanceCashFlow";"Equity_Large",#N/A,FALSE,"EquityCashFlow";"LeaseUp_Large",#N/A,FALSE,"LeaseUp";"Land_Large",#N/A,FALSE,"LandCashFlow";"Construction_Large",#N/A,FALSE,"ConstCashFlow";"A&amp;E_Large",#N/A,FALSE,"A&amp;ECashFlow";"Indirect_Large",#N/A,FALSE,"IndirectCashFlow";"G&amp;A_Large",#N/A,FALSE,"G&amp;ACashFlow";"Marketing_Large",#N/A,FALSE,"MarketingCashFlow";"Returns_Large",#N/A,FALSE,"EquityReturns"}</definedName>
    <definedName name="wrn.Large._.Cash._.Flow._.Summary." localSheetId="4" hidden="1">{"Cash Flow_Large",#N/A,FALSE,"CashFlowSummary";"Finance_Large",#N/A,FALSE,"FinanceCashFlow";"Equity_Large",#N/A,FALSE,"EquityReturns";"LeaseUp_Large",#N/A,FALSE,"LeaseUp"}</definedName>
    <definedName name="wrn.Large._.Cash._.Flow._.Summary." hidden="1">{"Cash Flow_Large",#N/A,FALSE,"CashFlowSummary";"Finance_Large",#N/A,FALSE,"FinanceCashFlow";"Equity_Large",#N/A,FALSE,"EquityReturns";"LeaseUp_Large",#N/A,FALSE,"LeaseUp"}</definedName>
    <definedName name="wrn.LETTERED." localSheetId="4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wrn.LETTERED.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wrn.Loan._.Summary." localSheetId="4" hidden="1">{"Loan Summary",#N/A,FALSE,"Phase 1 loan &amp; data"}</definedName>
    <definedName name="wrn.Loan._.Summary." hidden="1">{"Loan Summary",#N/A,FALSE,"Phase 1 loan &amp; data"}</definedName>
    <definedName name="wrn.Market._.Values." localSheetId="4" hidden="1">{#N/A,#N/A,TRUE,"10 Yr Hold";#N/A,#N/A,TRUE,"7 Yr Hold";#N/A,#N/A,TRUE,"5 Yr Hold";#N/A,#N/A,TRUE,"3 Yr Hold"}</definedName>
    <definedName name="wrn.Market._.Values." hidden="1">{#N/A,#N/A,TRUE,"10 Yr Hold";#N/A,#N/A,TRUE,"7 Yr Hold";#N/A,#N/A,TRUE,"5 Yr Hold";#N/A,#N/A,TRUE,"3 Yr Hold"}</definedName>
    <definedName name="wrn.MARKETING." localSheetId="4" hidden="1">{#N/A,#N/A,FALSE,"MARKETING I";#N/A,#N/A,FALSE,"MARKETING II";#N/A,#N/A,FALSE,"MARKETING III"}</definedName>
    <definedName name="wrn.MARKETING." hidden="1">{#N/A,#N/A,FALSE,"MARKETING I";#N/A,#N/A,FALSE,"MARKETING II";#N/A,#N/A,FALSE,"MARKETING III"}</definedName>
    <definedName name="wrn.MATRICES._.and._.CFs." localSheetId="4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ES._.and._.CFs.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IES._.ONLY." localSheetId="4" hidden="1">{#N/A,#N/A,FALSE,"matx B4 DS";#N/A,#N/A,FALSE,"matx B4 DS Hac";#N/A,#N/A,FALSE,"matx B4 DS Chabot";#N/A,#N/A,FALSE,"matx B4 DS Diablo"}</definedName>
    <definedName name="wrn.MATRICIES._.ONLY." hidden="1">{#N/A,#N/A,FALSE,"matx B4 DS";#N/A,#N/A,FALSE,"matx B4 DS Hac";#N/A,#N/A,FALSE,"matx B4 DS Chabot";#N/A,#N/A,FALSE,"matx B4 DS Diablo"}</definedName>
    <definedName name="wrn.MINRENT." localSheetId="4" hidden="1">{"MINRENT2",#N/A,FALSE,"SCHEDULE B"}</definedName>
    <definedName name="wrn.MINRENT." hidden="1">{"MINRENT2",#N/A,FALSE,"SCHEDULE B"}</definedName>
    <definedName name="wrn.Model." localSheetId="4" hidden="1">{"Investor",#N/A,FALSE,"Model";"Property",#N/A,FALSE,"Model";"Incentive Taxes",#N/A,FALSE,"Model"}</definedName>
    <definedName name="wrn.Model." hidden="1">{"Investor",#N/A,FALSE,"Model";"Property",#N/A,FALSE,"Model";"Incentive Taxes",#N/A,FALSE,"Model"}</definedName>
    <definedName name="wrn.model2." localSheetId="4" hidden="1">{"Investor",#N/A,FALSE,"Model";"Property",#N/A,FALSE,"Model";"Incentive Taxes",#N/A,FALSE,"Model"}</definedName>
    <definedName name="wrn.model2." hidden="1">{"Investor",#N/A,FALSE,"Model";"Property",#N/A,FALSE,"Model";"Incentive Taxes",#N/A,FALSE,"Model"}</definedName>
    <definedName name="wrn.Monthly._.Cash._.Flow._.Report." localSheetId="4" hidden="1">{"Cash Flow_Small",#N/A,TRUE,"CashFlowSummary";"Finance_Small",#N/A,TRUE,"FinanceCashFlow";"Marketing_Small",#N/A,TRUE,"MarketingCashFlow";"Construction_Small",#N/A,TRUE,"ConstCashFlow";"Land_Small",#N/A,TRUE,"LandCashFlow";"A&amp;E_Small",#N/A,TRUE,"A&amp;ECashFlow";"Indirect_Small",#N/A,TRUE,"IndirectCashFlow";"G&amp;A_Small",#N/A,TRUE,"G&amp;ACashFlow"}</definedName>
    <definedName name="wrn.Monthly._.Cash._.Flow._.Report." hidden="1">{"Cash Flow_Small",#N/A,TRUE,"CashFlowSummary";"Finance_Small",#N/A,TRUE,"FinanceCashFlow";"Marketing_Small",#N/A,TRUE,"MarketingCashFlow";"Construction_Small",#N/A,TRUE,"ConstCashFlow";"Land_Small",#N/A,TRUE,"LandCashFlow";"A&amp;E_Small",#N/A,TRUE,"A&amp;ECashFlow";"Indirect_Small",#N/A,TRUE,"IndirectCashFlow";"G&amp;A_Small",#N/A,TRUE,"G&amp;ACashFlow"}</definedName>
    <definedName name="wrn.Monthly._.Cost._.Report." localSheetId="4" hidden="1">{#N/A,#N/A,TRUE,"Cover";#N/A,#N/A,TRUE,"BTCostSummary";"Construction with Retention",#N/A,TRUE,"Construction";#N/A,#N/A,TRUE,"Finance";#N/A,#N/A,TRUE,"Marketing";#N/A,#N/A,TRUE,"A&amp;E";#N/A,#N/A,TRUE,"Indirect";#N/A,#N/A,TRUE,"Gen and Admin"}</definedName>
    <definedName name="wrn.Monthly._.Cost._.Report." hidden="1">{#N/A,#N/A,TRUE,"Cover";#N/A,#N/A,TRUE,"BTCostSummary";"Construction with Retention",#N/A,TRUE,"Construction";#N/A,#N/A,TRUE,"Finance";#N/A,#N/A,TRUE,"Marketing";#N/A,#N/A,TRUE,"A&amp;E";#N/A,#N/A,TRUE,"Indirect";#N/A,#N/A,TRUE,"Gen and Admin"}</definedName>
    <definedName name="wrn.package." localSheetId="4" hidden="1">{#N/A,#N/A,FALSE,"Capital Costs (Output)";#N/A,#N/A,FALSE,"Cash Flow";#N/A,#N/A,FALSE,"Leasing";#N/A,#N/A,FALSE,"Cash Flow (2)"}</definedName>
    <definedName name="wrn.package." hidden="1">{#N/A,#N/A,FALSE,"Capital Costs (Output)";#N/A,#N/A,FALSE,"Cash Flow";#N/A,#N/A,FALSE,"Leasing";#N/A,#N/A,FALSE,"Cash Flow (2)"}</definedName>
    <definedName name="wrn.Partial_Template." localSheetId="4" hidden="1">{#N/A,#N/A,FALSE,"1Summary";#N/A,#N/A,FALSE,"2Assumptions";#N/A,#N/A,FALSE,"3Cash Flow";#N/A,#N/A,FALSE,"6Residual";#N/A,#N/A,FALSE,"AExpiration Schedule"}</definedName>
    <definedName name="wrn.Partial_Template." hidden="1">{#N/A,#N/A,FALSE,"1Summary";#N/A,#N/A,FALSE,"2Assumptions";#N/A,#N/A,FALSE,"3Cash Flow";#N/A,#N/A,FALSE,"6Residual";#N/A,#N/A,FALSE,"AExpiration Schedule"}</definedName>
    <definedName name="wrn.Partial." localSheetId="4" hidden="1">{#N/A,#N/A,FALSE,"1Summary";#N/A,#N/A,FALSE,"Assumptions";#N/A,#N/A,FALSE,"Rent Roll Summary";#N/A,#N/A,FALSE,"Effective Rental Income Detail";#N/A,#N/A,FALSE,"Cash Flow Projections";#N/A,#N/A,FALSE,"Operating Statement";#N/A,#N/A,FALSE,"Pricing Matrix"}</definedName>
    <definedName name="wrn.Partial." hidden="1">{#N/A,#N/A,FALSE,"1Summary";#N/A,#N/A,FALSE,"Assumptions";#N/A,#N/A,FALSE,"Rent Roll Summary";#N/A,#N/A,FALSE,"Effective Rental Income Detail";#N/A,#N/A,FALSE,"Cash Flow Projections";#N/A,#N/A,FALSE,"Operating Statement";#N/A,#N/A,FALSE,"Pricing Matrix"}</definedName>
    <definedName name="wrn.Pavilion." localSheetId="4" hidden="1">{"Pavilion-Investor",#N/A,FALSE,"Pavilion";"Pavilion-Property",#N/A,FALSE,"Pavilion"}</definedName>
    <definedName name="wrn.Pavilion." hidden="1">{"Pavilion-Investor",#N/A,FALSE,"Pavilion";"Pavilion-Property",#N/A,FALSE,"Pavilion"}</definedName>
    <definedName name="wrn.PERCENTAGE._.RENT." localSheetId="4" hidden="1">{"PERCENTAGE RENT",#N/A,TRUE,"SCHEDULE B"}</definedName>
    <definedName name="wrn.PERCENTAGE._.RENT." hidden="1">{"PERCENTAGE RENT",#N/A,TRUE,"SCHEDULE B"}</definedName>
    <definedName name="wrn.Plan." localSheetId="4" hidden="1">{#N/A,#N/A,FALSE,"Highridge Return Analysis";#N/A,#N/A,FALSE,"Sale @ end of year 3 (4yr Plan)";#N/A,#N/A,FALSE,"Highridge Assumption Page"}</definedName>
    <definedName name="wrn.Plan." hidden="1">{#N/A,#N/A,FALSE,"Highridge Return Analysis";#N/A,#N/A,FALSE,"Sale @ end of year 3 (4yr Plan)";#N/A,#N/A,FALSE,"Highridge Assumption Page"}</definedName>
    <definedName name="wrn.Portfolio." localSheetId="4" hidden="1">{#N/A,#N/A,FALSE,"Portfolio Summary";#N/A,#N/A,FALSE,"Portfolio Operating Stmt";#N/A,#N/A,FALSE,"Portfolio Cash Flow"}</definedName>
    <definedName name="wrn.Portfolio." hidden="1">{#N/A,#N/A,FALSE,"Portfolio Summary";#N/A,#N/A,FALSE,"Portfolio Operating Stmt";#N/A,#N/A,FALSE,"Portfolio Cash Flow"}</definedName>
    <definedName name="wrn.print." localSheetId="4" hidden="1">{"page1",#N/A,FALSE,"Model";"page2",#N/A,FALSE,"Model";"page3",#N/A,FALSE,"Model";"page4",#N/A,FALSE,"Model";"page5",#N/A,FALSE,"Model";"page6",#N/A,FALSE,"Model"}</definedName>
    <definedName name="wrn.print." hidden="1">{"page1",#N/A,FALSE,"Model";"page2",#N/A,FALSE,"Model";"page3",#N/A,FALSE,"Model";"page4",#N/A,FALSE,"Model";"page5",#N/A,FALSE,"Model";"page6",#N/A,FALSE,"Model"}</definedName>
    <definedName name="wrn.Print._.4." localSheetId="4" hidden="1">{"Outflow 1",#N/A,FALSE,"Outflows-Inflows";"Outflow 2",#N/A,FALSE,"Outflows-Inflows";"Inflow 1",#N/A,FALSE,"Outflows-Inflows";"Inflow 2",#N/A,FALSE,"Outflows-Inflows"}</definedName>
    <definedName name="wrn.Print._.4." hidden="1">{"Outflow 1",#N/A,FALSE,"Outflows-Inflows";"Outflow 2",#N/A,FALSE,"Outflows-Inflows";"Inflow 1",#N/A,FALSE,"Outflows-Inflows";"Inflow 2",#N/A,FALSE,"Outflows-Inflows"}</definedName>
    <definedName name="wrn.Print._.6." localSheetId="4" hidden="1">{"print 1.6",#N/A,FALSE,"Sheet1";"print 2.6",#N/A,FALSE,"Sheet1";"print 3.6",#N/A,FALSE,"Sheet1";"print 4.6",#N/A,FALSE,"Sheet1";"print 5.6",#N/A,FALSE,"Sheet1";"print 6.6",#N/A,FALSE,"Sheet1"}</definedName>
    <definedName name="wrn.Print._.6." hidden="1">{"print 1.6",#N/A,FALSE,"Sheet1";"print 2.6",#N/A,FALSE,"Sheet1";"print 3.6",#N/A,FALSE,"Sheet1";"print 4.6",#N/A,FALSE,"Sheet1";"print 5.6",#N/A,FALSE,"Sheet1";"print 6.6",#N/A,FALSE,"Sheet1"}</definedName>
    <definedName name="wrn.Print._.All." localSheetId="4" hidden="1">{#N/A,#N/A,TRUE,"POS";#N/A,#N/A,TRUE,"Underwriting";#N/A,#N/A,TRUE,"Historical Operating Summary";#N/A,#N/A,TRUE,"Historical Expenses";#N/A,#N/A,TRUE,"Rent Roll"}</definedName>
    <definedName name="wrn.Print._.All." hidden="1">{#N/A,#N/A,TRUE,"POS";#N/A,#N/A,TRUE,"Underwriting";#N/A,#N/A,TRUE,"Historical Operating Summary";#N/A,#N/A,TRUE,"Historical Expenses";#N/A,#N/A,TRUE,"Rent Roll"}</definedName>
    <definedName name="wrn.PRINT._.CDMR." localSheetId="4" hidden="1">{#N/A,#N/A,FALSE,"NOTE";#N/A,#N/A,FALSE,"HOWARD";#N/A,#N/A,FALSE,"EXTRAS";#N/A,#N/A,FALSE,"RISK";#N/A,#N/A,FALSE,"PART";#N/A,#N/A,FALSE,"Compare";#N/A,#N/A,FALSE,"Compare Day vs YTD Avg"}</definedName>
    <definedName name="wrn.PRINT._.CDMR." hidden="1">{#N/A,#N/A,FALSE,"NOTE";#N/A,#N/A,FALSE,"HOWARD";#N/A,#N/A,FALSE,"EXTRAS";#N/A,#N/A,FALSE,"RISK";#N/A,#N/A,FALSE,"PART";#N/A,#N/A,FALSE,"Compare";#N/A,#N/A,FALSE,"Compare Day vs YTD Avg"}</definedName>
    <definedName name="wrn.Print._.It." localSheetId="4" hidden="1">{#N/A,#N/A,TRUE,"base case";#N/A,#N/A,TRUE,"valuation";#N/A,#N/A,TRUE,"sources and uses";#N/A,#N/A,TRUE,"recapitalization";#N/A,#N/A,TRUE,"flowchart";#N/A,#N/A,TRUE,"summary";#N/A,#N/A,TRUE,"sensitivities";#N/A,#N/A,TRUE,"pro forma";#N/A,#N/A,TRUE,"PAC shares"}</definedName>
    <definedName name="wrn.Print._.It." hidden="1">{#N/A,#N/A,TRUE,"base case";#N/A,#N/A,TRUE,"valuation";#N/A,#N/A,TRUE,"sources and uses";#N/A,#N/A,TRUE,"recapitalization";#N/A,#N/A,TRUE,"flowchart";#N/A,#N/A,TRUE,"summary";#N/A,#N/A,TRUE,"sensitivities";#N/A,#N/A,TRUE,"pro forma";#N/A,#N/A,TRUE,"PAC shares"}</definedName>
    <definedName name="wrn.print7" localSheetId="4" hidden="1">{"page1",#N/A,FALSE,"Model";"page2",#N/A,FALSE,"Model";"page3",#N/A,FALSE,"Model";"page4",#N/A,FALSE,"Model";"page5",#N/A,FALSE,"Model";"page6",#N/A,FALSE,"Model"}</definedName>
    <definedName name="wrn.print7" hidden="1">{"page1",#N/A,FALSE,"Model";"page2",#N/A,FALSE,"Model";"page3",#N/A,FALSE,"Model";"page4",#N/A,FALSE,"Model";"page5",#N/A,FALSE,"Model";"page6",#N/A,FALSE,"Model"}</definedName>
    <definedName name="wrn.Printing._.the._.Model." localSheetId="4" hidden="1">{#N/A,#N/A,FALSE,"General Assumptions";#N/A,#N/A,FALSE,"Summary of Results";#N/A,#N/A,FALSE,"Waterfall - LFSRI";#N/A,#N/A,FALSE,"Sources &amp; Uses - Output";#N/A,#N/A,FALSE,"Existing Portfolio";#N/A,#N/A,FALSE,"1996 Development Schedule";#N/A,#N/A,FALSE,"New Development";#N/A,#N/A,FALSE,"New Acquisitions";#N/A,#N/A,FALSE,"Land Inventory";#N/A,#N/A,FALSE,"Balance Sheet Dec. 1996";#N/A,#N/A,FALSE,"Balance Sheet - Projected";#N/A,#N/A,FALSE,"Total Cash Flow -- Model";#N/A,#N/A,FALSE,"Total Cash Flow -- Output"}</definedName>
    <definedName name="wrn.Printing._.the._.Model." hidden="1">{#N/A,#N/A,FALSE,"General Assumptions";#N/A,#N/A,FALSE,"Summary of Results";#N/A,#N/A,FALSE,"Waterfall - LFSRI";#N/A,#N/A,FALSE,"Sources &amp; Uses - Output";#N/A,#N/A,FALSE,"Existing Portfolio";#N/A,#N/A,FALSE,"1996 Development Schedule";#N/A,#N/A,FALSE,"New Development";#N/A,#N/A,FALSE,"New Acquisitions";#N/A,#N/A,FALSE,"Land Inventory";#N/A,#N/A,FALSE,"Balance Sheet Dec. 1996";#N/A,#N/A,FALSE,"Balance Sheet - Projected";#N/A,#N/A,FALSE,"Total Cash Flow -- Model";#N/A,#N/A,FALSE,"Total Cash Flow -- Output"}</definedName>
    <definedName name="wrn.Printing._.the._.Model7" localSheetId="4" hidden="1">{#N/A,#N/A,FALSE,"General Assumptions";#N/A,#N/A,FALSE,"Summary of Results";#N/A,#N/A,FALSE,"Waterfall - LFSRI";#N/A,#N/A,FALSE,"Sources &amp; Uses - Output";#N/A,#N/A,FALSE,"Existing Portfolio";#N/A,#N/A,FALSE,"1996 Development Schedule";#N/A,#N/A,FALSE,"New Development";#N/A,#N/A,FALSE,"New Acquisitions";#N/A,#N/A,FALSE,"Land Inventory";#N/A,#N/A,FALSE,"Balance Sheet Dec. 1996";#N/A,#N/A,FALSE,"Balance Sheet - Projected";#N/A,#N/A,FALSE,"Total Cash Flow -- Model";#N/A,#N/A,FALSE,"Total Cash Flow -- Output"}</definedName>
    <definedName name="wrn.Printing._.the._.Model7" hidden="1">{#N/A,#N/A,FALSE,"General Assumptions";#N/A,#N/A,FALSE,"Summary of Results";#N/A,#N/A,FALSE,"Waterfall - LFSRI";#N/A,#N/A,FALSE,"Sources &amp; Uses - Output";#N/A,#N/A,FALSE,"Existing Portfolio";#N/A,#N/A,FALSE,"1996 Development Schedule";#N/A,#N/A,FALSE,"New Development";#N/A,#N/A,FALSE,"New Acquisitions";#N/A,#N/A,FALSE,"Land Inventory";#N/A,#N/A,FALSE,"Balance Sheet Dec. 1996";#N/A,#N/A,FALSE,"Balance Sheet - Projected";#N/A,#N/A,FALSE,"Total Cash Flow -- Model";#N/A,#N/A,FALSE,"Total Cash Flow -- Output"}</definedName>
    <definedName name="wrn.PRO." localSheetId="4" hidden="1">{#N/A,#N/A,FALSE,"COVER";#N/A,#N/A,FALSE,"Construction CF";#N/A,#N/A,FALSE,"PROFORMA";#N/A,#N/A,FALSE,"CASHFLOW"}</definedName>
    <definedName name="wrn.PRO." hidden="1">{#N/A,#N/A,FALSE,"COVER";#N/A,#N/A,FALSE,"Construction CF";#N/A,#N/A,FALSE,"PROFORMA";#N/A,#N/A,FALSE,"CASHFLOW"}</definedName>
    <definedName name="wrn.Pro._.Forma." localSheetId="4" hidden="1">{#N/A,#N/A,FALSE,"ACQ";#N/A,#N/A,FALSE,"ASSUMP";#N/A,#N/A,FALSE,"CASH FLOW";#N/A,#N/A,FALSE,"SALE";#N/A,#N/A,FALSE,"TIS";#N/A,#N/A,FALSE,"RENT ROLL"}</definedName>
    <definedName name="wrn.Pro._.Forma." hidden="1">{#N/A,#N/A,FALSE,"ACQ";#N/A,#N/A,FALSE,"ASSUMP";#N/A,#N/A,FALSE,"CASH FLOW";#N/A,#N/A,FALSE,"SALE";#N/A,#N/A,FALSE,"TIS";#N/A,#N/A,FALSE,"RENT ROLL"}</definedName>
    <definedName name="wrn.Qty._.Monthly._.Cash._.Flow." localSheetId="4" hidden="1">{"Cash Flow_Small",#N/A,FALSE,"CashFlowSummary";"Finance_Small",#N/A,FALSE,"FinanceCashFlow";"Equity_Small",#N/A,FALSE,"EquityReturns"}</definedName>
    <definedName name="wrn.Qty._.Monthly._.Cash._.Flow." hidden="1">{"Cash Flow_Small",#N/A,FALSE,"CashFlowSummary";"Finance_Small",#N/A,FALSE,"FinanceCashFlow";"Equity_Small",#N/A,FALSE,"EquityReturns"}</definedName>
    <definedName name="wrn.RATES." localSheetId="4" hidden="1">{"RATES",#N/A,FALSE,"RECOVERY RATES";"CONTRIBUTIONS",#N/A,FALSE,"RECOVERY RATES";"GLA CATEGORY SUMMARY",#N/A,FALSE,"RECOVERY RATES"}</definedName>
    <definedName name="wrn.RATES." hidden="1">{"RATES",#N/A,FALSE,"RECOVERY RATES";"CONTRIBUTIONS",#N/A,FALSE,"RECOVERY RATES";"GLA CATEGORY SUMMARY",#N/A,FALSE,"RECOVERY RATES"}</definedName>
    <definedName name="wrn.Relevant._.Sections." localSheetId="4" hidden="1">{#N/A,#N/A,FALSE,"Summary";#N/A,#N/A,FALSE,"Program Scheme";#N/A,#N/A,FALSE,"Assumptions";#N/A,#N/A,FALSE,"Development Budget";#N/A,#N/A,FALSE,"Timing";#N/A,#N/A,FALSE,"Development Costs &amp; Revenues";#N/A,#N/A,FALSE,"Cash Flow to Debt &amp; Equity";#N/A,#N/A,FALSE,"Cash Flow to Athena LP"}</definedName>
    <definedName name="wrn.Relevant._.Sections." hidden="1">{#N/A,#N/A,FALSE,"Summary";#N/A,#N/A,FALSE,"Program Scheme";#N/A,#N/A,FALSE,"Assumptions";#N/A,#N/A,FALSE,"Development Budget";#N/A,#N/A,FALSE,"Timing";#N/A,#N/A,FALSE,"Development Costs &amp; Revenues";#N/A,#N/A,FALSE,"Cash Flow to Debt &amp; Equity";#N/A,#N/A,FALSE,"Cash Flow to Athena LP"}</definedName>
    <definedName name="wrn.RENTROL." localSheetId="4" hidden="1">{#N/A,#N/A,FALSE,"RENT ROLL"}</definedName>
    <definedName name="wrn.RENTROL." hidden="1">{#N/A,#N/A,FALSE,"RENT ROLL"}</definedName>
    <definedName name="wrn.Report." localSheetId="4" hidden="1">{#N/A,#N/A,FALSE,"Loan Summary";#N/A,#N/A,FALSE,"NOI";"RR and Expir",#N/A,FALSE,"Rental";"Sales History",#N/A,FALSE,"Rental";#N/A,#N/A,FALSE,"Reserves"}</definedName>
    <definedName name="wrn.Report." hidden="1">{#N/A,#N/A,FALSE,"Loan Summary";#N/A,#N/A,FALSE,"NOI";"RR and Expir",#N/A,FALSE,"Rental";"Sales History",#N/A,FALSE,"Rental";#N/A,#N/A,FALSE,"Reserves"}</definedName>
    <definedName name="wrn.Report._.I." localSheetId="4" hidden="1">{#N/A,#N/A,FALSE,"Assumptions";#N/A,#N/A,FALSE,"Annual CF";#N/A,#N/A,FALSE,"AftFee";#N/A,#N/A,FALSE,"Residual Analysis";#N/A,#N/A,FALSE,"Stab Proforma";#N/A,#N/A,FALSE,"ROC";#N/A,#N/A,FALSE,"Project Costs"}</definedName>
    <definedName name="wrn.Report._.I." hidden="1">{#N/A,#N/A,FALSE,"Assumptions";#N/A,#N/A,FALSE,"Annual CF";#N/A,#N/A,FALSE,"AftFee";#N/A,#N/A,FALSE,"Residual Analysis";#N/A,#N/A,FALSE,"Stab Proforma";#N/A,#N/A,FALSE,"ROC";#N/A,#N/A,FALSE,"Project Costs"}</definedName>
    <definedName name="wrn.SCHAs." localSheetId="4" hidden="1">{"ACCOUNTING COPY",#N/A,FALSE,"SCHEDULE A";"FINANCE COPY",#N/A,FALSE,"SCHEDULE A";"P.L. COPY",#N/A,FALSE,"SCHEDULE A"}</definedName>
    <definedName name="wrn.SCHAs." hidden="1">{"ACCOUNTING COPY",#N/A,FALSE,"SCHEDULE A";"FINANCE COPY",#N/A,FALSE,"SCHEDULE A";"P.L. COPY",#N/A,FALSE,"SCHEDULE A"}</definedName>
    <definedName name="wrn.schedules." localSheetId="4" hidden="1">{"schedule1",#N/A,FALSE,"Sheet1";"schedule2",#N/A,FALSE,"Sheet1";"schedule3",#N/A,FALSE,"Sheet1";"schedule4",#N/A,FALSE,"Sheet1";"schedule5",#N/A,FALSE,"Sheet1";"schedule6",#N/A,FALSE,"Sheet1"}</definedName>
    <definedName name="wrn.schedules." hidden="1">{"schedule1",#N/A,FALSE,"Sheet1";"schedule2",#N/A,FALSE,"Sheet1";"schedule3",#N/A,FALSE,"Sheet1";"schedule4",#N/A,FALSE,"Sheet1";"schedule5",#N/A,FALSE,"Sheet1";"schedule6",#N/A,FALSE,"Sheet1"}</definedName>
    <definedName name="wrn.SCHEDULES._.ABC." localSheetId="4" hidden="1">{#N/A,#N/A,FALSE,"SCHEDULE A";"MINIMUM RENT",#N/A,FALSE,"SCHEDULES B &amp; C";"PERCENTAGE RENT",#N/A,FALSE,"SCHEDULES B &amp; C"}</definedName>
    <definedName name="wrn.SCHEDULES._.ABC." hidden="1">{#N/A,#N/A,FALSE,"SCHEDULE A";"MINIMUM RENT",#N/A,FALSE,"SCHEDULES B &amp; C";"PERCENTAGE RENT",#N/A,FALSE,"SCHEDULES B &amp; C"}</definedName>
    <definedName name="wrn.SouthTrust." localSheetId="4" hidden="1">{"SouthTrust-Investor",#N/A,FALSE,"SouthTrust";"SouthTrust-Property",#N/A,FALSE,"SouthTrust"}</definedName>
    <definedName name="wrn.SouthTrust." hidden="1">{"SouthTrust-Investor",#N/A,FALSE,"SouthTrust";"SouthTrust-Property",#N/A,FALSE,"SouthTrust"}</definedName>
    <definedName name="wrn.Standard._.Report." localSheetId="4" hidden="1">{#N/A,#N/A,FALSE,"Summary";#N/A,#N/A,FALSE,"Construction";#N/A,#N/A,FALSE,"Cash Flow"}</definedName>
    <definedName name="wrn.Standard._.Report." hidden="1">{#N/A,#N/A,FALSE,"Summary";#N/A,#N/A,FALSE,"Construction";#N/A,#N/A,FALSE,"Cash Flow"}</definedName>
    <definedName name="wrn.Standard._.Reports." localSheetId="4" hidden="1">{#N/A,#N/A,FALSE,"Books";#N/A,#N/A,FALSE,"Barge";#N/A,#N/A,FALSE,"Insurance";#N/A,#N/A,FALSE,"Consolidated"}</definedName>
    <definedName name="wrn.Standard._.Reports." hidden="1">{#N/A,#N/A,FALSE,"Books";#N/A,#N/A,FALSE,"Barge";#N/A,#N/A,FALSE,"Insurance";#N/A,#N/A,FALSE,"Consolidated"}</definedName>
    <definedName name="wrn.Sugar." localSheetId="4" hidden="1">{"Sugar-Investor",#N/A,FALSE,"Sugar";"Sugar-Property",#N/A,FALSE,"Sugar"}</definedName>
    <definedName name="wrn.Sugar." hidden="1">{"Sugar-Investor",#N/A,FALSE,"Sugar";"Sugar-Property",#N/A,FALSE,"Sugar"}</definedName>
    <definedName name="wrn.TEST." localSheetId="4" hidden="1">{#N/A,#N/A,FALSE,"SCHEDULE G"}</definedName>
    <definedName name="wrn.TEST." hidden="1">{#N/A,#N/A,FALSE,"SCHEDULE G"}</definedName>
    <definedName name="wrn.Total." localSheetId="4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.SHEETS." localSheetId="4" hidden="1">{#N/A,#N/A,FALSE,"DEV COSTS";#N/A,#N/A,FALSE,"10-YR C. F."}</definedName>
    <definedName name="wrn.TOTAL._.SHEETS." hidden="1">{#N/A,#N/A,FALSE,"DEV COSTS";#N/A,#N/A,FALSE,"10-YR C. F."}</definedName>
    <definedName name="wrn.TownPoint." localSheetId="4" hidden="1">{"Townpoint-Investor",#N/A,FALSE,"TownPoint";"Townpoint-Property",#N/A,FALSE,"TownPoint"}</definedName>
    <definedName name="wrn.TownPoint." hidden="1">{"Townpoint-Investor",#N/A,FALSE,"TownPoint";"Townpoint-Property",#N/A,FALSE,"TownPoint"}</definedName>
    <definedName name="wrn.Tycon._.Model." localSheetId="4" hidden="1">{"rtn",#N/A,FALSE,"RTN";"tables",#N/A,FALSE,"RTN";"cf",#N/A,FALSE,"CF";"stats",#N/A,FALSE,"Stats";"prop",#N/A,FALSE,"Prop"}</definedName>
    <definedName name="wrn.Tycon._.Model." hidden="1">{"rtn",#N/A,FALSE,"RTN";"tables",#N/A,FALSE,"RTN";"cf",#N/A,FALSE,"CF";"stats",#N/A,FALSE,"Stats";"prop",#N/A,FALSE,"Prop"}</definedName>
    <definedName name="wrn.valuation." localSheetId="4" hidden="1">{"Page1",#N/A,FALSE,"7979";"Page2",#N/A,FALSE,"7979";"Page3",#N/A,FALSE,"7979"}</definedName>
    <definedName name="wrn.valuation." hidden="1">{"Page1",#N/A,FALSE,"7979";"Page2",#N/A,FALSE,"7979";"Page3",#N/A,FALSE,"7979"}</definedName>
    <definedName name="xxxxX" localSheetId="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xxxxX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xyz" localSheetId="4" hidden="1">{"Construction_Short",#N/A,FALSE,"Construction"}</definedName>
    <definedName name="xyz" hidden="1">{"Construction_Short",#N/A,FALSE,"Construction"}</definedName>
    <definedName name="yearbuilt">'[2]Property Summary'!$B$13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11" roundtripDataChecksum="Wk1x4X73RRdD0II1NXCnsrJNHB+f5RZAlnqClZfLXNE="/>
    </ext>
  </extLst>
</workbook>
</file>

<file path=xl/calcChain.xml><?xml version="1.0" encoding="utf-8"?>
<calcChain xmlns="http://schemas.openxmlformats.org/spreadsheetml/2006/main">
  <c r="B69" i="6" l="1"/>
  <c r="C78" i="6"/>
  <c r="B83" i="6"/>
  <c r="S32" i="6"/>
  <c r="R32" i="6"/>
  <c r="Q32" i="6"/>
  <c r="C12" i="6"/>
  <c r="J12" i="6" s="1"/>
  <c r="Q12" i="6" s="1"/>
  <c r="R28" i="5"/>
  <c r="B43" i="4"/>
  <c r="B44" i="4"/>
  <c r="B47" i="3"/>
  <c r="C27" i="4"/>
  <c r="B39" i="3"/>
  <c r="B38" i="3"/>
  <c r="N13" i="3"/>
  <c r="C22" i="1"/>
  <c r="C57" i="6"/>
  <c r="D57" i="6"/>
  <c r="E57" i="6"/>
  <c r="F57" i="6"/>
  <c r="G57" i="6"/>
  <c r="C58" i="6"/>
  <c r="D58" i="6"/>
  <c r="E58" i="6"/>
  <c r="F58" i="6"/>
  <c r="G58" i="6"/>
  <c r="C59" i="6"/>
  <c r="D59" i="6"/>
  <c r="E59" i="6"/>
  <c r="F59" i="6"/>
  <c r="G59" i="6"/>
  <c r="B59" i="6"/>
  <c r="B58" i="6"/>
  <c r="B57" i="6"/>
  <c r="L32" i="6"/>
  <c r="K32" i="6"/>
  <c r="J32" i="6"/>
  <c r="J24" i="6"/>
  <c r="Q24" i="6" s="1"/>
  <c r="J20" i="6"/>
  <c r="Q20" i="6" s="1"/>
  <c r="J16" i="6"/>
  <c r="Q16" i="6" s="1"/>
  <c r="J6" i="6"/>
  <c r="Q6" i="6" s="1"/>
  <c r="J4" i="6"/>
  <c r="Q4" i="6" s="1"/>
  <c r="J3" i="6"/>
  <c r="Q3" i="6" s="1"/>
  <c r="J2" i="6"/>
  <c r="Q2" i="6" s="1"/>
  <c r="S33" i="6" l="1"/>
  <c r="R33" i="6"/>
  <c r="Q33" i="6"/>
  <c r="L33" i="6"/>
  <c r="K33" i="6"/>
  <c r="J33" i="6"/>
  <c r="E33" i="6"/>
  <c r="D33" i="6"/>
  <c r="C33" i="6"/>
  <c r="Q26" i="6"/>
  <c r="Q25" i="6"/>
  <c r="Q22" i="6"/>
  <c r="Q21" i="6"/>
  <c r="Q18" i="6"/>
  <c r="Q17" i="6"/>
  <c r="Q14" i="6"/>
  <c r="Q13" i="6"/>
  <c r="Q8" i="6"/>
  <c r="J26" i="6"/>
  <c r="J25" i="6"/>
  <c r="J22" i="6"/>
  <c r="J21" i="6"/>
  <c r="J18" i="6"/>
  <c r="J17" i="6"/>
  <c r="J14" i="6"/>
  <c r="J13" i="6"/>
  <c r="J8" i="6"/>
  <c r="C26" i="6"/>
  <c r="C25" i="6"/>
  <c r="C22" i="6"/>
  <c r="C21" i="6"/>
  <c r="C18" i="6"/>
  <c r="C17" i="6"/>
  <c r="C14" i="6"/>
  <c r="C13" i="6"/>
  <c r="C8" i="6"/>
  <c r="C10" i="6" l="1"/>
  <c r="D18" i="6" s="1"/>
  <c r="E18" i="6" s="1"/>
  <c r="C9" i="6"/>
  <c r="D25" i="6" s="1"/>
  <c r="E25" i="6" s="1"/>
  <c r="R12" i="6"/>
  <c r="S12" i="6" s="1"/>
  <c r="Q10" i="6"/>
  <c r="Q9" i="6"/>
  <c r="R24" i="6"/>
  <c r="S24" i="6" s="1"/>
  <c r="R20" i="6"/>
  <c r="S20" i="6" s="1"/>
  <c r="R16" i="6"/>
  <c r="S16" i="6" s="1"/>
  <c r="K24" i="6"/>
  <c r="L24" i="6" s="1"/>
  <c r="K12" i="6"/>
  <c r="L12" i="6" s="1"/>
  <c r="K20" i="6"/>
  <c r="L20" i="6" s="1"/>
  <c r="K16" i="6"/>
  <c r="L16" i="6" s="1"/>
  <c r="J10" i="6"/>
  <c r="J9" i="6"/>
  <c r="D12" i="6"/>
  <c r="E12" i="6" s="1"/>
  <c r="D20" i="6"/>
  <c r="E20" i="6" s="1"/>
  <c r="D16" i="6"/>
  <c r="E16" i="6" s="1"/>
  <c r="D24" i="6"/>
  <c r="E24" i="6" s="1"/>
  <c r="D26" i="6" l="1"/>
  <c r="E26" i="6" s="1"/>
  <c r="K14" i="6"/>
  <c r="L14" i="6" s="1"/>
  <c r="D14" i="6"/>
  <c r="E14" i="6" s="1"/>
  <c r="D22" i="6"/>
  <c r="E22" i="6" s="1"/>
  <c r="K18" i="6"/>
  <c r="L18" i="6" s="1"/>
  <c r="K26" i="6"/>
  <c r="L26" i="6" s="1"/>
  <c r="K22" i="6"/>
  <c r="L22" i="6" s="1"/>
  <c r="R25" i="6"/>
  <c r="S25" i="6" s="1"/>
  <c r="R17" i="6"/>
  <c r="S17" i="6" s="1"/>
  <c r="R13" i="6"/>
  <c r="S13" i="6" s="1"/>
  <c r="R21" i="6"/>
  <c r="S21" i="6" s="1"/>
  <c r="R14" i="6"/>
  <c r="S14" i="6" s="1"/>
  <c r="R22" i="6"/>
  <c r="S22" i="6" s="1"/>
  <c r="R26" i="6"/>
  <c r="S26" i="6" s="1"/>
  <c r="R18" i="6"/>
  <c r="S18" i="6" s="1"/>
  <c r="K25" i="6"/>
  <c r="L25" i="6" s="1"/>
  <c r="K21" i="6"/>
  <c r="L21" i="6" s="1"/>
  <c r="K17" i="6"/>
  <c r="L17" i="6" s="1"/>
  <c r="K13" i="6"/>
  <c r="L13" i="6" s="1"/>
  <c r="D21" i="6"/>
  <c r="E21" i="6" s="1"/>
  <c r="D13" i="6"/>
  <c r="E13" i="6" s="1"/>
  <c r="D17" i="6"/>
  <c r="E17" i="6" s="1"/>
  <c r="C51" i="5" l="1"/>
  <c r="D51" i="5" s="1"/>
  <c r="Q21" i="5"/>
  <c r="Q22" i="5" s="1"/>
  <c r="R36" i="5"/>
  <c r="Q36" i="5"/>
  <c r="Q35" i="5"/>
  <c r="Q13" i="5"/>
  <c r="Q14" i="5" s="1"/>
  <c r="Q34" i="5"/>
  <c r="R6" i="5"/>
  <c r="R14" i="5" s="1"/>
  <c r="R22" i="5" s="1"/>
  <c r="Q28" i="5"/>
  <c r="R5" i="5"/>
  <c r="Q5" i="5"/>
  <c r="Q6" i="5" s="1"/>
  <c r="R27" i="5"/>
  <c r="Q27" i="5"/>
  <c r="R4" i="5"/>
  <c r="S4" i="5" s="1"/>
  <c r="T4" i="5" s="1"/>
  <c r="C30" i="5"/>
  <c r="C15" i="5"/>
  <c r="C18" i="5" s="1"/>
  <c r="C11" i="5"/>
  <c r="S22" i="5" l="1"/>
  <c r="T22" i="5" s="1"/>
  <c r="S5" i="5"/>
  <c r="T5" i="5" s="1"/>
  <c r="R12" i="5"/>
  <c r="R13" i="5"/>
  <c r="B51" i="5"/>
  <c r="Q29" i="5"/>
  <c r="C17" i="5"/>
  <c r="C20" i="5" s="1"/>
  <c r="S14" i="5"/>
  <c r="T14" i="5" s="1"/>
  <c r="S6" i="5"/>
  <c r="T6" i="5" s="1"/>
  <c r="S13" i="5" l="1"/>
  <c r="T13" i="5" s="1"/>
  <c r="R21" i="5"/>
  <c r="S21" i="5" s="1"/>
  <c r="T21" i="5" s="1"/>
  <c r="S12" i="5"/>
  <c r="T12" i="5" s="1"/>
  <c r="R20" i="5"/>
  <c r="S20" i="5" s="1"/>
  <c r="T20" i="5" s="1"/>
  <c r="C40" i="5"/>
  <c r="C21" i="5" s="1"/>
  <c r="R41" i="5" s="1"/>
  <c r="R45" i="5" s="1"/>
  <c r="Q33" i="5"/>
  <c r="Q40" i="5" s="1"/>
  <c r="R40" i="5" s="1"/>
  <c r="C41" i="5" l="1"/>
  <c r="C26" i="5"/>
  <c r="K3" i="5" s="1"/>
  <c r="C27" i="5"/>
  <c r="F3" i="5" s="1"/>
  <c r="C23" i="5"/>
  <c r="C25" i="5" s="1"/>
  <c r="B46" i="5" s="1"/>
  <c r="R42" i="5"/>
  <c r="R43" i="5" s="1"/>
  <c r="R44" i="5" s="1"/>
  <c r="F25" i="5" l="1"/>
  <c r="B47" i="5" l="1"/>
  <c r="K25" i="5" s="1"/>
  <c r="C44" i="4" l="1"/>
  <c r="C43" i="4"/>
  <c r="B34" i="4"/>
  <c r="K29" i="4"/>
  <c r="C29" i="4"/>
  <c r="M27" i="4"/>
  <c r="B27" i="4"/>
  <c r="M26" i="4"/>
  <c r="B26" i="4"/>
  <c r="E26" i="4" s="1"/>
  <c r="M25" i="4"/>
  <c r="B25" i="4"/>
  <c r="E25" i="4" s="1"/>
  <c r="M24" i="4"/>
  <c r="B24" i="4"/>
  <c r="E24" i="4" s="1"/>
  <c r="M23" i="4"/>
  <c r="B23" i="4"/>
  <c r="E23" i="4" s="1"/>
  <c r="H23" i="4" s="1"/>
  <c r="M17" i="4"/>
  <c r="B17" i="4"/>
  <c r="D17" i="4" s="1"/>
  <c r="M14" i="4"/>
  <c r="B14" i="4"/>
  <c r="E14" i="4" s="1"/>
  <c r="M13" i="4"/>
  <c r="B13" i="4"/>
  <c r="E13" i="4" s="1"/>
  <c r="M12" i="4"/>
  <c r="B12" i="4"/>
  <c r="E12" i="4" s="1"/>
  <c r="H12" i="4" s="1"/>
  <c r="M11" i="4"/>
  <c r="B11" i="4"/>
  <c r="E11" i="4" s="1"/>
  <c r="L9" i="4"/>
  <c r="L15" i="4" s="1"/>
  <c r="L19" i="4" s="1"/>
  <c r="K9" i="4"/>
  <c r="K15" i="4" s="1"/>
  <c r="C9" i="4"/>
  <c r="C15" i="4" s="1"/>
  <c r="C19" i="4" s="1"/>
  <c r="M8" i="4"/>
  <c r="B8" i="4"/>
  <c r="E8" i="4" s="1"/>
  <c r="M7" i="4"/>
  <c r="B7" i="4"/>
  <c r="E7" i="4" s="1"/>
  <c r="C47" i="3"/>
  <c r="B44" i="3"/>
  <c r="C43" i="3"/>
  <c r="C42" i="3"/>
  <c r="C38" i="3"/>
  <c r="C37" i="3"/>
  <c r="C36" i="3"/>
  <c r="M29" i="3"/>
  <c r="L29" i="3"/>
  <c r="K29" i="3"/>
  <c r="J29" i="3"/>
  <c r="I29" i="3"/>
  <c r="H29" i="3"/>
  <c r="G29" i="3"/>
  <c r="F29" i="3"/>
  <c r="E29" i="3"/>
  <c r="D29" i="3"/>
  <c r="C29" i="3"/>
  <c r="B29" i="3"/>
  <c r="O27" i="3"/>
  <c r="I27" i="4" s="1"/>
  <c r="N27" i="3"/>
  <c r="F27" i="4" s="1"/>
  <c r="O26" i="3"/>
  <c r="I26" i="4" s="1"/>
  <c r="N26" i="3"/>
  <c r="F26" i="4" s="1"/>
  <c r="O25" i="3"/>
  <c r="I25" i="4" s="1"/>
  <c r="N25" i="3"/>
  <c r="F25" i="4" s="1"/>
  <c r="O24" i="3"/>
  <c r="I24" i="4" s="1"/>
  <c r="N24" i="3"/>
  <c r="F24" i="4" s="1"/>
  <c r="O23" i="3"/>
  <c r="N23" i="3"/>
  <c r="O17" i="3"/>
  <c r="I17" i="4" s="1"/>
  <c r="N17" i="3"/>
  <c r="F17" i="4" s="1"/>
  <c r="B15" i="3"/>
  <c r="B19" i="3" s="1"/>
  <c r="O14" i="3"/>
  <c r="I14" i="4" s="1"/>
  <c r="N14" i="3"/>
  <c r="F14" i="4" s="1"/>
  <c r="O13" i="3"/>
  <c r="I13" i="4" s="1"/>
  <c r="F13" i="4"/>
  <c r="O12" i="3"/>
  <c r="I12" i="4" s="1"/>
  <c r="N12" i="3"/>
  <c r="F12" i="4" s="1"/>
  <c r="O11" i="3"/>
  <c r="I11" i="4" s="1"/>
  <c r="N11" i="3"/>
  <c r="F11" i="4" s="1"/>
  <c r="M9" i="3"/>
  <c r="M15" i="3" s="1"/>
  <c r="M19" i="3" s="1"/>
  <c r="L9" i="3"/>
  <c r="L15" i="3" s="1"/>
  <c r="L19" i="3" s="1"/>
  <c r="K9" i="3"/>
  <c r="K15" i="3" s="1"/>
  <c r="K19" i="3" s="1"/>
  <c r="J9" i="3"/>
  <c r="J15" i="3" s="1"/>
  <c r="J19" i="3" s="1"/>
  <c r="I9" i="3"/>
  <c r="I15" i="3" s="1"/>
  <c r="I19" i="3" s="1"/>
  <c r="H9" i="3"/>
  <c r="H15" i="3" s="1"/>
  <c r="H19" i="3" s="1"/>
  <c r="G9" i="3"/>
  <c r="G15" i="3" s="1"/>
  <c r="G19" i="3" s="1"/>
  <c r="F9" i="3"/>
  <c r="F15" i="3" s="1"/>
  <c r="F19" i="3" s="1"/>
  <c r="E9" i="3"/>
  <c r="E15" i="3" s="1"/>
  <c r="E19" i="3" s="1"/>
  <c r="D9" i="3"/>
  <c r="D15" i="3" s="1"/>
  <c r="D19" i="3" s="1"/>
  <c r="C9" i="3"/>
  <c r="C15" i="3" s="1"/>
  <c r="C19" i="3" s="1"/>
  <c r="B9" i="3"/>
  <c r="O8" i="3"/>
  <c r="I8" i="4" s="1"/>
  <c r="N8" i="3"/>
  <c r="F8" i="4" s="1"/>
  <c r="O7" i="3"/>
  <c r="I7" i="4" s="1"/>
  <c r="B41" i="4" s="1"/>
  <c r="C41" i="4" s="1"/>
  <c r="N7" i="3"/>
  <c r="F7" i="4" s="1"/>
  <c r="B40" i="4" s="1"/>
  <c r="C40" i="4" s="1"/>
  <c r="M46" i="2"/>
  <c r="L46" i="2"/>
  <c r="K46" i="2"/>
  <c r="J46" i="2"/>
  <c r="I46" i="2"/>
  <c r="H46" i="2"/>
  <c r="G46" i="2"/>
  <c r="F46" i="2"/>
  <c r="E46" i="2"/>
  <c r="D46" i="2"/>
  <c r="B29" i="4" s="1"/>
  <c r="E29" i="4" s="1"/>
  <c r="H29" i="4" s="1"/>
  <c r="M26" i="2"/>
  <c r="M32" i="2" s="1"/>
  <c r="M36" i="2" s="1"/>
  <c r="M14" i="2" s="1"/>
  <c r="L26" i="2"/>
  <c r="L32" i="2" s="1"/>
  <c r="L36" i="2" s="1"/>
  <c r="K26" i="2"/>
  <c r="K32" i="2" s="1"/>
  <c r="K36" i="2" s="1"/>
  <c r="J26" i="2"/>
  <c r="J32" i="2" s="1"/>
  <c r="J36" i="2" s="1"/>
  <c r="I26" i="2"/>
  <c r="I32" i="2" s="1"/>
  <c r="I36" i="2" s="1"/>
  <c r="H26" i="2"/>
  <c r="H32" i="2" s="1"/>
  <c r="H36" i="2" s="1"/>
  <c r="G26" i="2"/>
  <c r="G32" i="2" s="1"/>
  <c r="G36" i="2" s="1"/>
  <c r="F26" i="2"/>
  <c r="F32" i="2" s="1"/>
  <c r="F36" i="2" s="1"/>
  <c r="E26" i="2"/>
  <c r="E32" i="2" s="1"/>
  <c r="E36" i="2" s="1"/>
  <c r="D26" i="2"/>
  <c r="B9" i="4" s="1"/>
  <c r="M13" i="2"/>
  <c r="L13" i="2"/>
  <c r="K13" i="2"/>
  <c r="J13" i="2"/>
  <c r="I13" i="2"/>
  <c r="H13" i="2"/>
  <c r="G13" i="2"/>
  <c r="F13" i="2"/>
  <c r="E13" i="2"/>
  <c r="D13" i="2"/>
  <c r="M12" i="2"/>
  <c r="L12" i="2"/>
  <c r="K12" i="2"/>
  <c r="J12" i="2"/>
  <c r="I12" i="2"/>
  <c r="H12" i="2"/>
  <c r="G12" i="2"/>
  <c r="F12" i="2"/>
  <c r="E12" i="2"/>
  <c r="D12" i="2"/>
  <c r="M11" i="2"/>
  <c r="L11" i="2"/>
  <c r="K11" i="2"/>
  <c r="J11" i="2"/>
  <c r="I11" i="2"/>
  <c r="H11" i="2"/>
  <c r="G11" i="2"/>
  <c r="F11" i="2"/>
  <c r="E11" i="2"/>
  <c r="D11" i="2"/>
  <c r="M10" i="2"/>
  <c r="L10" i="2"/>
  <c r="K10" i="2"/>
  <c r="J10" i="2"/>
  <c r="I10" i="2"/>
  <c r="H10" i="2"/>
  <c r="G10" i="2"/>
  <c r="F10" i="2"/>
  <c r="F15" i="2" s="1"/>
  <c r="E10" i="2"/>
  <c r="D10" i="2"/>
  <c r="M9" i="2"/>
  <c r="L9" i="2"/>
  <c r="K9" i="2"/>
  <c r="J9" i="2"/>
  <c r="J15" i="2" s="1"/>
  <c r="I9" i="2"/>
  <c r="H9" i="2"/>
  <c r="G9" i="2"/>
  <c r="F9" i="2"/>
  <c r="E9" i="2"/>
  <c r="D9" i="2"/>
  <c r="M8" i="2"/>
  <c r="L8" i="2"/>
  <c r="K8" i="2"/>
  <c r="J8" i="2"/>
  <c r="I8" i="2"/>
  <c r="H8" i="2"/>
  <c r="G8" i="2"/>
  <c r="F8" i="2"/>
  <c r="E8" i="2"/>
  <c r="M7" i="2"/>
  <c r="L7" i="2"/>
  <c r="K7" i="2"/>
  <c r="J7" i="2"/>
  <c r="I7" i="2"/>
  <c r="H7" i="2"/>
  <c r="G7" i="2"/>
  <c r="F7" i="2"/>
  <c r="E7" i="2"/>
  <c r="M6" i="2"/>
  <c r="L6" i="2"/>
  <c r="K6" i="2"/>
  <c r="J6" i="2"/>
  <c r="I6" i="2"/>
  <c r="H6" i="2"/>
  <c r="G6" i="2"/>
  <c r="F6" i="2"/>
  <c r="E6" i="2"/>
  <c r="M5" i="2"/>
  <c r="L5" i="2"/>
  <c r="K5" i="2"/>
  <c r="J5" i="2"/>
  <c r="I5" i="2"/>
  <c r="H5" i="2"/>
  <c r="G5" i="2"/>
  <c r="F5" i="2"/>
  <c r="E5" i="2"/>
  <c r="M4" i="2"/>
  <c r="L4" i="2"/>
  <c r="K4" i="2"/>
  <c r="J4" i="2"/>
  <c r="I4" i="2"/>
  <c r="H4" i="2"/>
  <c r="G4" i="2"/>
  <c r="F4" i="2"/>
  <c r="E4" i="2"/>
  <c r="M3" i="2"/>
  <c r="L3" i="2"/>
  <c r="K3" i="2"/>
  <c r="J3" i="2"/>
  <c r="I3" i="2"/>
  <c r="H3" i="2"/>
  <c r="G3" i="2"/>
  <c r="F3" i="2"/>
  <c r="E3" i="2"/>
  <c r="K101" i="1"/>
  <c r="J101" i="1"/>
  <c r="I101" i="1"/>
  <c r="H101" i="1"/>
  <c r="G101" i="1"/>
  <c r="F101" i="1"/>
  <c r="E101" i="1"/>
  <c r="D101" i="1"/>
  <c r="C101" i="1"/>
  <c r="B101" i="1"/>
  <c r="B94" i="1"/>
  <c r="K90" i="1"/>
  <c r="K92" i="1" s="1"/>
  <c r="J90" i="1"/>
  <c r="J92" i="1" s="1"/>
  <c r="I90" i="1"/>
  <c r="I92" i="1" s="1"/>
  <c r="H90" i="1"/>
  <c r="H92" i="1" s="1"/>
  <c r="G90" i="1"/>
  <c r="G92" i="1" s="1"/>
  <c r="F90" i="1"/>
  <c r="F92" i="1" s="1"/>
  <c r="E90" i="1"/>
  <c r="E92" i="1" s="1"/>
  <c r="D90" i="1"/>
  <c r="D92" i="1" s="1"/>
  <c r="C90" i="1"/>
  <c r="C92" i="1" s="1"/>
  <c r="B90" i="1"/>
  <c r="K85" i="1"/>
  <c r="J85" i="1"/>
  <c r="I85" i="1"/>
  <c r="H85" i="1"/>
  <c r="G85" i="1"/>
  <c r="F85" i="1"/>
  <c r="E85" i="1"/>
  <c r="D85" i="1"/>
  <c r="C85" i="1"/>
  <c r="B85" i="1"/>
  <c r="E78" i="1"/>
  <c r="D44" i="1"/>
  <c r="C44" i="1"/>
  <c r="D43" i="1"/>
  <c r="C43" i="1"/>
  <c r="D42" i="1"/>
  <c r="C42" i="1"/>
  <c r="D41" i="1"/>
  <c r="C41" i="1"/>
  <c r="D40" i="1"/>
  <c r="C40" i="1"/>
  <c r="D38" i="1"/>
  <c r="D4" i="1" s="1"/>
  <c r="D5" i="1" s="1"/>
  <c r="C38" i="1"/>
  <c r="F24" i="1" s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B38" i="4" l="1"/>
  <c r="K31" i="3"/>
  <c r="L31" i="3"/>
  <c r="M31" i="3"/>
  <c r="O9" i="3"/>
  <c r="I9" i="4" s="1"/>
  <c r="N9" i="3"/>
  <c r="F9" i="4" s="1"/>
  <c r="D23" i="4"/>
  <c r="E17" i="4"/>
  <c r="H17" i="4" s="1"/>
  <c r="I15" i="2"/>
  <c r="G15" i="2"/>
  <c r="H15" i="2"/>
  <c r="K15" i="2"/>
  <c r="D15" i="2"/>
  <c r="D32" i="2"/>
  <c r="D36" i="2" s="1"/>
  <c r="B19" i="4" s="1"/>
  <c r="E15" i="2"/>
  <c r="L29" i="4"/>
  <c r="M29" i="4" s="1"/>
  <c r="C31" i="4"/>
  <c r="C44" i="3"/>
  <c r="C31" i="3"/>
  <c r="D31" i="3"/>
  <c r="E31" i="3"/>
  <c r="F31" i="3"/>
  <c r="G31" i="3"/>
  <c r="H31" i="3"/>
  <c r="I31" i="3"/>
  <c r="J31" i="3"/>
  <c r="B31" i="3"/>
  <c r="G13" i="4"/>
  <c r="G17" i="4"/>
  <c r="G12" i="4"/>
  <c r="D12" i="4"/>
  <c r="G14" i="2"/>
  <c r="G48" i="2"/>
  <c r="G57" i="2" s="1"/>
  <c r="G63" i="2" s="1"/>
  <c r="G64" i="2" s="1"/>
  <c r="L15" i="2"/>
  <c r="M15" i="2"/>
  <c r="C45" i="1"/>
  <c r="F40" i="1" s="1"/>
  <c r="C47" i="1"/>
  <c r="E42" i="1"/>
  <c r="B86" i="1"/>
  <c r="E75" i="1" s="1"/>
  <c r="F10" i="1"/>
  <c r="E53" i="1" s="1"/>
  <c r="F13" i="1"/>
  <c r="F30" i="1"/>
  <c r="E63" i="1" s="1"/>
  <c r="F31" i="1"/>
  <c r="F32" i="1"/>
  <c r="F19" i="1"/>
  <c r="F33" i="1"/>
  <c r="E65" i="1" s="1"/>
  <c r="F20" i="1"/>
  <c r="F34" i="1"/>
  <c r="F21" i="1"/>
  <c r="C3" i="1"/>
  <c r="E3" i="1" s="1"/>
  <c r="F23" i="1"/>
  <c r="E43" i="1"/>
  <c r="D47" i="1"/>
  <c r="D45" i="1"/>
  <c r="F11" i="1"/>
  <c r="F25" i="1"/>
  <c r="F12" i="1"/>
  <c r="F26" i="1"/>
  <c r="F14" i="1"/>
  <c r="F27" i="1"/>
  <c r="F28" i="1"/>
  <c r="F18" i="1"/>
  <c r="F29" i="1"/>
  <c r="E66" i="1" s="1"/>
  <c r="G26" i="4"/>
  <c r="H26" i="4"/>
  <c r="J26" i="4" s="1"/>
  <c r="H8" i="4"/>
  <c r="J8" i="4" s="1"/>
  <c r="G8" i="4"/>
  <c r="H11" i="4"/>
  <c r="J11" i="4" s="1"/>
  <c r="G11" i="4"/>
  <c r="F23" i="4"/>
  <c r="G23" i="4" s="1"/>
  <c r="N29" i="3"/>
  <c r="F29" i="4" s="1"/>
  <c r="G29" i="4" s="1"/>
  <c r="E4" i="1"/>
  <c r="E48" i="2"/>
  <c r="E14" i="2"/>
  <c r="H14" i="4"/>
  <c r="J14" i="4" s="1"/>
  <c r="G14" i="4"/>
  <c r="F48" i="2"/>
  <c r="F14" i="2"/>
  <c r="D11" i="4"/>
  <c r="E38" i="1"/>
  <c r="K48" i="2"/>
  <c r="K14" i="2"/>
  <c r="H7" i="4"/>
  <c r="J7" i="4" s="1"/>
  <c r="G7" i="4"/>
  <c r="J12" i="4"/>
  <c r="M48" i="2"/>
  <c r="I23" i="4"/>
  <c r="J23" i="4" s="1"/>
  <c r="O29" i="3"/>
  <c r="I29" i="4" s="1"/>
  <c r="J29" i="4" s="1"/>
  <c r="M9" i="4"/>
  <c r="H48" i="2"/>
  <c r="H14" i="2"/>
  <c r="I48" i="2"/>
  <c r="I14" i="2"/>
  <c r="J48" i="2"/>
  <c r="J14" i="2"/>
  <c r="H24" i="4"/>
  <c r="J24" i="4" s="1"/>
  <c r="G24" i="4"/>
  <c r="H25" i="4"/>
  <c r="J25" i="4" s="1"/>
  <c r="G25" i="4"/>
  <c r="O15" i="3"/>
  <c r="B92" i="1"/>
  <c r="B93" i="1"/>
  <c r="B95" i="1" s="1"/>
  <c r="E74" i="1" s="1"/>
  <c r="D26" i="4"/>
  <c r="B39" i="4"/>
  <c r="C39" i="4" s="1"/>
  <c r="C38" i="4"/>
  <c r="D8" i="4"/>
  <c r="B37" i="4"/>
  <c r="E41" i="1"/>
  <c r="E73" i="1"/>
  <c r="H13" i="4"/>
  <c r="J13" i="4" s="1"/>
  <c r="L48" i="2"/>
  <c r="L14" i="2"/>
  <c r="E9" i="4"/>
  <c r="D9" i="4"/>
  <c r="D24" i="4"/>
  <c r="E27" i="4"/>
  <c r="D27" i="4"/>
  <c r="E44" i="1"/>
  <c r="D13" i="4"/>
  <c r="M15" i="4"/>
  <c r="K19" i="4"/>
  <c r="J17" i="4"/>
  <c r="D29" i="4"/>
  <c r="E40" i="1"/>
  <c r="F15" i="1"/>
  <c r="F35" i="1"/>
  <c r="D14" i="4"/>
  <c r="D25" i="4"/>
  <c r="F22" i="1"/>
  <c r="F16" i="1"/>
  <c r="F36" i="1"/>
  <c r="D7" i="4"/>
  <c r="F17" i="1"/>
  <c r="N15" i="3" l="1"/>
  <c r="N19" i="3" s="1"/>
  <c r="D14" i="2"/>
  <c r="D48" i="2"/>
  <c r="B15" i="4"/>
  <c r="G58" i="2"/>
  <c r="G51" i="2"/>
  <c r="B102" i="1"/>
  <c r="K103" i="1" s="1"/>
  <c r="C5" i="1"/>
  <c r="E5" i="1" s="1"/>
  <c r="G18" i="1" s="1"/>
  <c r="F45" i="1"/>
  <c r="F44" i="1"/>
  <c r="E67" i="1" s="1"/>
  <c r="F41" i="1"/>
  <c r="F43" i="1"/>
  <c r="F42" i="1"/>
  <c r="F47" i="1"/>
  <c r="E55" i="1" s="1"/>
  <c r="L31" i="4"/>
  <c r="E47" i="1"/>
  <c r="F4" i="1"/>
  <c r="G20" i="1"/>
  <c r="G21" i="1"/>
  <c r="F3" i="1"/>
  <c r="F5" i="1" s="1"/>
  <c r="G28" i="1"/>
  <c r="E64" i="1"/>
  <c r="G17" i="1"/>
  <c r="G30" i="1"/>
  <c r="G13" i="1"/>
  <c r="G12" i="1"/>
  <c r="F38" i="1"/>
  <c r="K57" i="2"/>
  <c r="K51" i="2"/>
  <c r="H27" i="4"/>
  <c r="J27" i="4" s="1"/>
  <c r="G27" i="4"/>
  <c r="D15" i="4"/>
  <c r="E15" i="4"/>
  <c r="E103" i="1"/>
  <c r="M51" i="2"/>
  <c r="M57" i="2"/>
  <c r="D103" i="1"/>
  <c r="L57" i="2"/>
  <c r="L51" i="2"/>
  <c r="E57" i="2"/>
  <c r="E51" i="2"/>
  <c r="E19" i="4"/>
  <c r="D19" i="4"/>
  <c r="H57" i="2"/>
  <c r="H51" i="2"/>
  <c r="I15" i="4"/>
  <c r="O19" i="3"/>
  <c r="H9" i="4"/>
  <c r="J9" i="4" s="1"/>
  <c r="G9" i="4"/>
  <c r="F57" i="2"/>
  <c r="F51" i="2"/>
  <c r="B31" i="4"/>
  <c r="D57" i="2"/>
  <c r="D51" i="2"/>
  <c r="J57" i="2"/>
  <c r="J51" i="2"/>
  <c r="E45" i="1"/>
  <c r="F15" i="4"/>
  <c r="D43" i="4"/>
  <c r="D41" i="4"/>
  <c r="D40" i="4"/>
  <c r="D39" i="4"/>
  <c r="D44" i="4"/>
  <c r="D38" i="4"/>
  <c r="C37" i="4"/>
  <c r="I57" i="2"/>
  <c r="I51" i="2"/>
  <c r="M19" i="4"/>
  <c r="K31" i="4"/>
  <c r="G23" i="1"/>
  <c r="G29" i="1"/>
  <c r="G22" i="1"/>
  <c r="G24" i="1"/>
  <c r="G31" i="1"/>
  <c r="G14" i="1"/>
  <c r="G11" i="1"/>
  <c r="G32" i="1"/>
  <c r="G33" i="1"/>
  <c r="G10" i="1" l="1"/>
  <c r="E54" i="1" s="1"/>
  <c r="G16" i="1"/>
  <c r="G36" i="1"/>
  <c r="G34" i="1"/>
  <c r="G19" i="1"/>
  <c r="G25" i="1"/>
  <c r="G35" i="1"/>
  <c r="B103" i="1"/>
  <c r="F103" i="1"/>
  <c r="G103" i="1"/>
  <c r="H103" i="1"/>
  <c r="I103" i="1"/>
  <c r="J103" i="1"/>
  <c r="C103" i="1"/>
  <c r="G27" i="1"/>
  <c r="G26" i="1"/>
  <c r="G15" i="1"/>
  <c r="M31" i="4"/>
  <c r="G38" i="1"/>
  <c r="B104" i="1"/>
  <c r="E76" i="1" s="1"/>
  <c r="E63" i="2"/>
  <c r="E64" i="2" s="1"/>
  <c r="E58" i="2"/>
  <c r="D63" i="2"/>
  <c r="D64" i="2" s="1"/>
  <c r="D58" i="2"/>
  <c r="M63" i="2"/>
  <c r="M64" i="2" s="1"/>
  <c r="M58" i="2"/>
  <c r="H19" i="4"/>
  <c r="G45" i="1"/>
  <c r="G47" i="1"/>
  <c r="E56" i="1" s="1"/>
  <c r="G43" i="1"/>
  <c r="G42" i="1"/>
  <c r="G40" i="1"/>
  <c r="J63" i="2"/>
  <c r="J64" i="2" s="1"/>
  <c r="J58" i="2"/>
  <c r="L63" i="2"/>
  <c r="L64" i="2" s="1"/>
  <c r="L58" i="2"/>
  <c r="E31" i="4"/>
  <c r="D31" i="4"/>
  <c r="I63" i="2"/>
  <c r="I64" i="2" s="1"/>
  <c r="I58" i="2"/>
  <c r="F63" i="2"/>
  <c r="F64" i="2" s="1"/>
  <c r="F58" i="2"/>
  <c r="H15" i="4"/>
  <c r="J15" i="4" s="1"/>
  <c r="G15" i="4"/>
  <c r="O31" i="3"/>
  <c r="I31" i="4" s="1"/>
  <c r="I19" i="4"/>
  <c r="H63" i="2"/>
  <c r="H64" i="2" s="1"/>
  <c r="H58" i="2"/>
  <c r="G44" i="1"/>
  <c r="G41" i="1"/>
  <c r="N31" i="3"/>
  <c r="F31" i="4" s="1"/>
  <c r="F19" i="4"/>
  <c r="G19" i="4" s="1"/>
  <c r="K63" i="2"/>
  <c r="K64" i="2" s="1"/>
  <c r="K58" i="2"/>
  <c r="H31" i="4" l="1"/>
  <c r="J31" i="4" s="1"/>
  <c r="G31" i="4"/>
  <c r="J19" i="4"/>
</calcChain>
</file>

<file path=xl/sharedStrings.xml><?xml version="1.0" encoding="utf-8"?>
<sst xmlns="http://schemas.openxmlformats.org/spreadsheetml/2006/main" count="551" uniqueCount="324">
  <si>
    <t>Amount from Offering Proceeds</t>
  </si>
  <si>
    <t>Amount from Loan Proceeds</t>
  </si>
  <si>
    <t>Total Proceeds (Offering Proceeds+Loan Proceeds)</t>
  </si>
  <si>
    <t>Percentage of Maximum Offering Amount</t>
  </si>
  <si>
    <t>Sources</t>
  </si>
  <si>
    <t>Offering Proceeds</t>
  </si>
  <si>
    <t>Loan Proceeds</t>
  </si>
  <si>
    <t>Total Sources</t>
  </si>
  <si>
    <t>Real Estate Acquisition Costs</t>
  </si>
  <si>
    <t>Equity</t>
  </si>
  <si>
    <t>Debt</t>
  </si>
  <si>
    <t>Total</t>
  </si>
  <si>
    <t>% of offering</t>
  </si>
  <si>
    <t>% of total</t>
  </si>
  <si>
    <t>Purchase Price</t>
  </si>
  <si>
    <t>Real Estate</t>
  </si>
  <si>
    <t>Acquisition Fee</t>
  </si>
  <si>
    <t>Sponsor Fee</t>
  </si>
  <si>
    <t>Carry Cost - Sponsor Profit</t>
  </si>
  <si>
    <t>Other - Sponsor Profit</t>
  </si>
  <si>
    <t>Title &amp; Recording Costs</t>
  </si>
  <si>
    <t>Acquisition - Closing Cost</t>
  </si>
  <si>
    <t>Acquisition &amp; Due Diligence Costs</t>
  </si>
  <si>
    <t>Legal Costs</t>
  </si>
  <si>
    <t>Other - Acquisition Closing Cost</t>
  </si>
  <si>
    <t>Loan-Related Costs</t>
  </si>
  <si>
    <t>Loan - Closing Cost</t>
  </si>
  <si>
    <t>Lender &amp; Acquisition Finance Expense</t>
  </si>
  <si>
    <t>Carry Costs - Loan Closing Costs</t>
  </si>
  <si>
    <t>Other - Loan Closing Costs</t>
  </si>
  <si>
    <t>Trust-Controlled Reserves</t>
  </si>
  <si>
    <t>Reserves</t>
  </si>
  <si>
    <t>Lender Replacement -Controlled Reserves</t>
  </si>
  <si>
    <t>Lender Imposition -Controlled Reserves</t>
  </si>
  <si>
    <t>Master Tenant - Reserves</t>
  </si>
  <si>
    <t>Carry Cost - Reserves</t>
  </si>
  <si>
    <t>Transfer Tax - Reserves</t>
  </si>
  <si>
    <t>Other - Reserves</t>
  </si>
  <si>
    <t>Organization &amp; Offering Expenses</t>
  </si>
  <si>
    <t>Sales Load</t>
  </si>
  <si>
    <t>Sales Commissions</t>
  </si>
  <si>
    <t>Markerting Expense Allowances</t>
  </si>
  <si>
    <t>Due Diligence Expense Allowances</t>
  </si>
  <si>
    <t>Managing Broker-Dealer Fee</t>
  </si>
  <si>
    <t>Other - Sales Load</t>
  </si>
  <si>
    <t>Closing Costs</t>
  </si>
  <si>
    <t>Load (Net Reserves)</t>
  </si>
  <si>
    <t>FactRight - Load Summary</t>
  </si>
  <si>
    <t>Load Ratio's</t>
  </si>
  <si>
    <t>DST Range</t>
  </si>
  <si>
    <t>DST Median</t>
  </si>
  <si>
    <t>The Trust</t>
  </si>
  <si>
    <t>Load-to-equity</t>
  </si>
  <si>
    <t>Load-to-syndication</t>
  </si>
  <si>
    <t>Net Reserves</t>
  </si>
  <si>
    <t>FactRight - Sales Expenses</t>
  </si>
  <si>
    <t>Offering Expenses (as a % of equity)</t>
  </si>
  <si>
    <t>Selling Commissions</t>
  </si>
  <si>
    <t>5.00%-6.00%</t>
  </si>
  <si>
    <t>Marketing allowance/due diligence fee</t>
  </si>
  <si>
    <t>MBD Fee</t>
  </si>
  <si>
    <t>O &amp; O costs</t>
  </si>
  <si>
    <t>Total offering expenses</t>
  </si>
  <si>
    <t>FactRight - Sponsor Compensation</t>
  </si>
  <si>
    <t>Fee's</t>
  </si>
  <si>
    <t>Multifamily Range</t>
  </si>
  <si>
    <t>Multifamily Median</t>
  </si>
  <si>
    <t>Acquisition Fee (% of purchase price)</t>
  </si>
  <si>
    <t>Asset Management Fee (% of EGR)</t>
  </si>
  <si>
    <t>Property Management Fee (% of EGR)</t>
  </si>
  <si>
    <t>Master Tenant Profit (% of Equity)</t>
  </si>
  <si>
    <t>Disposition Fee - Traditional Sale</t>
  </si>
  <si>
    <t>Disposition Fee - 721 Exchange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</si>
  <si>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</si>
  <si>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</si>
  <si>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</si>
  <si>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</si>
  <si>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</si>
  <si>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</si>
  <si>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</si>
  <si>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</si>
  <si>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</si>
  <si>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</si>
  <si>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Effective Gross Revenue (PPM)</t>
  </si>
  <si>
    <t>Property Management Expense (PPM)</t>
  </si>
  <si>
    <t>Annual %</t>
  </si>
  <si>
    <t>Average %</t>
  </si>
  <si>
    <t>Asset Management Fee</t>
  </si>
  <si>
    <t>Total - EGR</t>
  </si>
  <si>
    <t>Total - AM Fee</t>
  </si>
  <si>
    <t>% - AM Fee</t>
  </si>
  <si>
    <t>Master Tenant - Base Income</t>
  </si>
  <si>
    <t>Master Tenant - Supplemental Income</t>
  </si>
  <si>
    <t>Master Tenant - Total Income</t>
  </si>
  <si>
    <t>UNDERWRITING ASSUMPTIONS</t>
  </si>
  <si>
    <t>Min</t>
  </si>
  <si>
    <t>Max</t>
  </si>
  <si>
    <t>Gross Market Rent GR</t>
  </si>
  <si>
    <t>Other Income GR</t>
  </si>
  <si>
    <t>Utilities GR</t>
  </si>
  <si>
    <t>Insurance GR</t>
  </si>
  <si>
    <t>Real Estate Tax GR</t>
  </si>
  <si>
    <t>Other Expenses GR</t>
  </si>
  <si>
    <t>Loss to Lease</t>
  </si>
  <si>
    <t>Vacancy</t>
  </si>
  <si>
    <t>Concession</t>
  </si>
  <si>
    <t>Non-Revenue Units</t>
  </si>
  <si>
    <t>Collection/Bad Debt</t>
  </si>
  <si>
    <t>Management Fee</t>
  </si>
  <si>
    <t>Economic Vacnacy</t>
  </si>
  <si>
    <t>Year</t>
  </si>
  <si>
    <t>Ending</t>
  </si>
  <si>
    <t>Months</t>
  </si>
  <si>
    <t>PROPERTY REVENUES</t>
  </si>
  <si>
    <t>Gross Market Rents</t>
  </si>
  <si>
    <t>Gain (Loss) to lease</t>
  </si>
  <si>
    <t>Gross Potential Rents</t>
  </si>
  <si>
    <t>Concessions</t>
  </si>
  <si>
    <t>Non-Revenue Units (employee and models)</t>
  </si>
  <si>
    <t>Bad Debt</t>
  </si>
  <si>
    <t>Total Rental Income</t>
  </si>
  <si>
    <t>Total Other Income</t>
  </si>
  <si>
    <t>EFFECTIVE GROSS INCOME</t>
  </si>
  <si>
    <t>PROPERTY EXPENSES</t>
  </si>
  <si>
    <t>Utilities</t>
  </si>
  <si>
    <t>Insurance</t>
  </si>
  <si>
    <t>Real Estate Taxes</t>
  </si>
  <si>
    <t>Property Management</t>
  </si>
  <si>
    <t>Total Other Expenses</t>
  </si>
  <si>
    <t>TOTAL PROPERTY EXPENSES</t>
  </si>
  <si>
    <t>NET OPERATING INCOME (NOI)</t>
  </si>
  <si>
    <t>Debt Payment</t>
  </si>
  <si>
    <t>DSCR</t>
  </si>
  <si>
    <t>Ownership Costs</t>
  </si>
  <si>
    <t>Reserve Contributions</t>
  </si>
  <si>
    <t>Asset Management Fees</t>
  </si>
  <si>
    <t>Property Cash Flow</t>
  </si>
  <si>
    <t>Cash on cash return</t>
  </si>
  <si>
    <t>DST - Stated Cash Flow</t>
  </si>
  <si>
    <t>DST - Stated Cash on Cash</t>
  </si>
  <si>
    <t>Master Tenant Profit</t>
  </si>
  <si>
    <t>DST - Offering Proceeds</t>
  </si>
  <si>
    <t>Count</t>
  </si>
  <si>
    <t>T12</t>
  </si>
  <si>
    <t>T3 Annualized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</si>
  <si>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</si>
  <si>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</si>
  <si>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</si>
  <si>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</si>
  <si>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</si>
  <si>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</si>
  <si>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</si>
  <si>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</si>
  <si>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</si>
  <si>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</si>
  <si>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</si>
  <si>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</si>
  <si>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</si>
  <si>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Rent Roll Stats</t>
  </si>
  <si>
    <t>Date</t>
  </si>
  <si>
    <t>Occupied</t>
  </si>
  <si>
    <t>Occupancy</t>
  </si>
  <si>
    <t>Non-Rev Units</t>
  </si>
  <si>
    <t>Vacant</t>
  </si>
  <si>
    <t>Rent</t>
  </si>
  <si>
    <t>Other Income</t>
  </si>
  <si>
    <t>Effective Rent Per Unit</t>
  </si>
  <si>
    <t>PPM YR 1</t>
  </si>
  <si>
    <t>Appraisal</t>
  </si>
  <si>
    <t>% OVER (UNDER) PPM YR 1</t>
  </si>
  <si>
    <t>T12 - Calendar</t>
  </si>
  <si>
    <t>T24 - Calendar</t>
  </si>
  <si>
    <t>% OVER (UNDER) Calendar</t>
  </si>
  <si>
    <t>Units</t>
  </si>
  <si>
    <t>Rent Summary</t>
  </si>
  <si>
    <t>Rent Per Unit (PPM Year 1)</t>
  </si>
  <si>
    <t>Rent Per Unit (Rent Roll)</t>
  </si>
  <si>
    <t>Rent Per Unit (Appraisal)</t>
  </si>
  <si>
    <t>Rent Per Unit (T12)</t>
  </si>
  <si>
    <t>Rent Per Unit (T3 Annualized)</t>
  </si>
  <si>
    <t>Market Rent Per Unit (Appraisal)</t>
  </si>
  <si>
    <t>Market Rent Per Unit (Sponsor)</t>
  </si>
  <si>
    <t>MOIC</t>
  </si>
  <si>
    <t>IRR</t>
  </si>
  <si>
    <t>Exit Year</t>
  </si>
  <si>
    <t>Exit Month</t>
  </si>
  <si>
    <t>Forward NOI Growth</t>
  </si>
  <si>
    <t>Selling Costs</t>
  </si>
  <si>
    <t>Disposition Fee</t>
  </si>
  <si>
    <t>Scenario A</t>
  </si>
  <si>
    <t>Net Operating Income</t>
  </si>
  <si>
    <t>Projected Terminal Cap Rate</t>
  </si>
  <si>
    <t>Projected Sales Price (95%)</t>
  </si>
  <si>
    <t>Loan Assumption/Payoff</t>
  </si>
  <si>
    <t>Return of Forecasted Reserves</t>
  </si>
  <si>
    <t>Sale Proceeds</t>
  </si>
  <si>
    <t>Proceeds from Distributions</t>
  </si>
  <si>
    <t>Total Return</t>
  </si>
  <si>
    <t>Annualized Return</t>
  </si>
  <si>
    <t>Return of Maximum Offering Amount</t>
  </si>
  <si>
    <t>DST Total Gain / (Loss)</t>
  </si>
  <si>
    <t>DST Investor Total Return</t>
  </si>
  <si>
    <t>DST Investor IRR</t>
  </si>
  <si>
    <t>DST Investor Multiple on Capital</t>
  </si>
  <si>
    <t>Cashflows</t>
  </si>
  <si>
    <t>Net Cashflows</t>
  </si>
  <si>
    <t>Disposition Summary - DST</t>
  </si>
  <si>
    <t>PPM</t>
  </si>
  <si>
    <t>Terminal</t>
  </si>
  <si>
    <t>Growth</t>
  </si>
  <si>
    <t>Per Year</t>
  </si>
  <si>
    <t>Sale</t>
  </si>
  <si>
    <t>Purchase</t>
  </si>
  <si>
    <t>NOI - (-10%)</t>
  </si>
  <si>
    <t>Cap Rate</t>
  </si>
  <si>
    <t>NOI - YR11 Model</t>
  </si>
  <si>
    <t>Yr 11 NOI</t>
  </si>
  <si>
    <t>NOI - (+10%)</t>
  </si>
  <si>
    <t>Sale Price</t>
  </si>
  <si>
    <t>Sales Costs</t>
  </si>
  <si>
    <t>Loan Payoff</t>
  </si>
  <si>
    <t>Original Equity</t>
  </si>
  <si>
    <t>Profit</t>
  </si>
  <si>
    <t>Cash Flow (YR1-10)</t>
  </si>
  <si>
    <t>CF Y 11</t>
  </si>
  <si>
    <t>Total Profit</t>
  </si>
  <si>
    <t>DISPOSITION INPUTS</t>
  </si>
  <si>
    <t>Terminal NOI - 10%</t>
  </si>
  <si>
    <t>Terminal NOI</t>
  </si>
  <si>
    <t>Terminal NOI +10%</t>
  </si>
  <si>
    <t>Date Acquired</t>
  </si>
  <si>
    <t>Net Rentable Sqft</t>
  </si>
  <si>
    <t>Gross Purchase Price</t>
  </si>
  <si>
    <t>Acq fee (If included)</t>
  </si>
  <si>
    <t>Net Purchase Price</t>
  </si>
  <si>
    <t>$ per unit</t>
  </si>
  <si>
    <t>$ per sqft</t>
  </si>
  <si>
    <t>$ - Over / (Under)</t>
  </si>
  <si>
    <t>% - Over / (Under)</t>
  </si>
  <si>
    <t>Replacement Costs</t>
  </si>
  <si>
    <t>Sales Comparables</t>
  </si>
  <si>
    <t>Appraised Value</t>
  </si>
  <si>
    <t>Prior Sale(s) Notes</t>
  </si>
  <si>
    <t>Acquisition Details (Unloaded)</t>
  </si>
  <si>
    <t>Acquisition Details (Loaded)</t>
  </si>
  <si>
    <t>Acquisition Details (Loaded Net Reserves)</t>
  </si>
  <si>
    <t>Income Approach</t>
  </si>
  <si>
    <t>Trailing 12 Months</t>
  </si>
  <si>
    <t>Forward 12 Months</t>
  </si>
  <si>
    <t>Year Built</t>
  </si>
  <si>
    <t>Price Per Unit</t>
  </si>
  <si>
    <t>Subject</t>
  </si>
  <si>
    <t>Comparable 1</t>
  </si>
  <si>
    <t>Comparable 2</t>
  </si>
  <si>
    <t>Comparable 3</t>
  </si>
  <si>
    <t>Comparable 4</t>
  </si>
  <si>
    <t>Comparable 5</t>
  </si>
  <si>
    <t>Address</t>
  </si>
  <si>
    <t>City, State</t>
  </si>
  <si>
    <t>Sale Date</t>
  </si>
  <si>
    <t>No. of Units</t>
  </si>
  <si>
    <t>Site Acreage</t>
  </si>
  <si>
    <t>Occupancy @ Sale</t>
  </si>
  <si>
    <t>Building Class</t>
  </si>
  <si>
    <t>Renovations</t>
  </si>
  <si>
    <t>NOI</t>
  </si>
  <si>
    <t>NOI/Unit</t>
  </si>
  <si>
    <t>Property Rights</t>
  </si>
  <si>
    <t>Financing Terms</t>
  </si>
  <si>
    <t>Conditions of Sale</t>
  </si>
  <si>
    <t>Location</t>
  </si>
  <si>
    <t>Quality/Class</t>
  </si>
  <si>
    <t>Parking Spaces</t>
  </si>
  <si>
    <t>Avg Unit Size</t>
  </si>
  <si>
    <t>Amenities</t>
  </si>
  <si>
    <t>Unit Features</t>
  </si>
  <si>
    <t>Final Adjusted Price</t>
  </si>
  <si>
    <t>Adjustment %</t>
  </si>
  <si>
    <t>Avg. Unit Size</t>
  </si>
  <si>
    <t>Year Renovated</t>
  </si>
  <si>
    <t>Surrvey Date</t>
  </si>
  <si>
    <t>Average Rent/Mo.</t>
  </si>
  <si>
    <t>Average Rent/SF</t>
  </si>
  <si>
    <t>Summary of Rent Comparables</t>
  </si>
  <si>
    <t>Summary of Comparable Improved Sales</t>
  </si>
  <si>
    <t>9.61%-23.29%</t>
  </si>
  <si>
    <t>7.83%-17.57%</t>
  </si>
  <si>
    <t>1.00%-1.25%</t>
  </si>
  <si>
    <t>0.50%-2.50%</t>
  </si>
  <si>
    <t>0.39%-1.54%</t>
  </si>
  <si>
    <t>7.27%-10.51%</t>
  </si>
  <si>
    <t>1.81%-3.50%</t>
  </si>
  <si>
    <t>0.46%-4.11%</t>
  </si>
  <si>
    <t>2.25%-4.00%</t>
  </si>
  <si>
    <t>0.15%-0.48%</t>
  </si>
  <si>
    <t>The Trust purchased the Property from affiliates of Madison Exchange. There is no guarantee that the purchase price reflects the current market value of the Property.</t>
  </si>
  <si>
    <t>Enclave at Bailes Ridge</t>
  </si>
  <si>
    <t>Madison Risge</t>
  </si>
  <si>
    <t>Capital Club at Indian Land</t>
  </si>
  <si>
    <t>The Mason at Six Mile Creek</t>
  </si>
  <si>
    <t>Tapestry Patterson Lane</t>
  </si>
  <si>
    <t>IMT Edgewater</t>
  </si>
  <si>
    <t>N/A</t>
  </si>
  <si>
    <t>1004 Bailes Ridge Avenue</t>
  </si>
  <si>
    <t>Fort Mill, Lancaster County, SC</t>
  </si>
  <si>
    <t>2278 Capital Club Way</t>
  </si>
  <si>
    <t>Indian Land, LC, SC</t>
  </si>
  <si>
    <t>5209 Craftsman Drive</t>
  </si>
  <si>
    <t>2035 Tapestry Park Drive</t>
  </si>
  <si>
    <t>4104 Flats Main Street</t>
  </si>
  <si>
    <t>1010 Dilworth</t>
  </si>
  <si>
    <t>Montford at Madison Park</t>
  </si>
  <si>
    <t>Avril Cambridge VillAGE</t>
  </si>
  <si>
    <t>The Villas at Fort Mill</t>
  </si>
  <si>
    <t>1010 Kenilworth Ave</t>
  </si>
  <si>
    <t>Charlotte, NC</t>
  </si>
  <si>
    <t>1420 Estates Avenue</t>
  </si>
  <si>
    <t>Arms Length</t>
  </si>
  <si>
    <t>1332 Holly Rush Lane</t>
  </si>
  <si>
    <t>Denver, NC</t>
  </si>
  <si>
    <t>1069 Chateau Crossing</t>
  </si>
  <si>
    <t>Fort Mill, SC</t>
  </si>
  <si>
    <t>Madison Ridge</t>
  </si>
  <si>
    <t>Indian Land,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</si>
</sst>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0\x"/>
    <numFmt numFmtId="167" formatCode="0.0%"/>
    <numFmt numFmtId="168" formatCode="&quot;$&quot;#,##0"/>
  </numFmts>
  <fonts count="3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10"/>
      <color theme="1"/>
      <name val="EB Garamond"/>
    </font>
    <font>
      <sz val="10"/>
      <color theme="1"/>
      <name val="EB Garamond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&quot;Times New Roman&quot;"/>
    </font>
    <font>
      <b/>
      <sz val="11"/>
      <color theme="1"/>
      <name val="&quot;Times New Roman&quot;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sz val="10"/>
      <color theme="1"/>
      <name val="Century Gothic"/>
      <family val="2"/>
    </font>
    <font>
      <sz val="10"/>
      <color rgb="FF0000FF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b/>
      <i/>
      <sz val="10"/>
      <color rgb="FFFF0000"/>
      <name val="Arial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757070"/>
        <bgColor rgb="FF757070"/>
      </patternFill>
    </fill>
    <fill>
      <patternFill patternType="solid">
        <fgColor rgb="FFF2F2F2"/>
        <bgColor rgb="FFF2F2F2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6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2">
    <xf numFmtId="0" fontId="0" fillId="0" borderId="0"/>
    <xf numFmtId="4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1" fillId="0" borderId="3"/>
    <xf numFmtId="0" fontId="3" fillId="0" borderId="3"/>
    <xf numFmtId="9" fontId="3" fillId="0" borderId="3" applyFont="0" applyFill="0" applyBorder="0" applyAlignment="0" applyProtection="0"/>
    <xf numFmtId="43" fontId="3" fillId="0" borderId="3" applyFont="0" applyFill="0" applyBorder="0" applyAlignment="0" applyProtection="0"/>
    <xf numFmtId="0" fontId="25" fillId="0" borderId="3"/>
    <xf numFmtId="9" fontId="25" fillId="0" borderId="3" applyFont="0" applyFill="0" applyBorder="0" applyAlignment="0" applyProtection="0"/>
    <xf numFmtId="44" fontId="25" fillId="0" borderId="3" applyFont="0" applyFill="0" applyBorder="0" applyAlignment="0" applyProtection="0"/>
    <xf numFmtId="43" fontId="25" fillId="0" borderId="3" applyFont="0" applyFill="0" applyBorder="0" applyAlignment="0" applyProtection="0"/>
    <xf numFmtId="43" fontId="20" fillId="0" borderId="0" applyFont="0" applyFill="0" applyBorder="0" applyAlignment="0" applyProtection="0"/>
  </cellStyleXfs>
  <cellXfs count="335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/>
    <xf numFmtId="5" fontId="4" fillId="0" borderId="0" xfId="0" applyNumberFormat="1" applyFont="1"/>
    <xf numFmtId="164" fontId="4" fillId="0" borderId="0" xfId="0" applyNumberFormat="1" applyFont="1"/>
    <xf numFmtId="10" fontId="8" fillId="0" borderId="0" xfId="0" applyNumberFormat="1" applyFont="1"/>
    <xf numFmtId="0" fontId="4" fillId="0" borderId="1" xfId="0" applyFont="1" applyBorder="1"/>
    <xf numFmtId="164" fontId="4" fillId="0" borderId="1" xfId="0" applyNumberFormat="1" applyFont="1" applyBorder="1"/>
    <xf numFmtId="10" fontId="4" fillId="0" borderId="1" xfId="0" applyNumberFormat="1" applyFont="1" applyBorder="1"/>
    <xf numFmtId="164" fontId="8" fillId="0" borderId="0" xfId="0" applyNumberFormat="1" applyFont="1" applyAlignment="1">
      <alignment horizontal="right"/>
    </xf>
    <xf numFmtId="0" fontId="6" fillId="0" borderId="2" xfId="0" applyFont="1" applyBorder="1"/>
    <xf numFmtId="164" fontId="6" fillId="0" borderId="2" xfId="0" applyNumberFormat="1" applyFont="1" applyBorder="1" applyAlignment="1">
      <alignment horizontal="right"/>
    </xf>
    <xf numFmtId="44" fontId="6" fillId="0" borderId="2" xfId="0" applyNumberFormat="1" applyFont="1" applyBorder="1" applyAlignment="1">
      <alignment horizontal="center"/>
    </xf>
    <xf numFmtId="44" fontId="6" fillId="0" borderId="0" xfId="0" applyNumberFormat="1" applyFont="1" applyAlignment="1">
      <alignment horizontal="center"/>
    </xf>
    <xf numFmtId="0" fontId="8" fillId="2" borderId="3" xfId="0" applyFont="1" applyFill="1" applyBorder="1"/>
    <xf numFmtId="164" fontId="8" fillId="2" borderId="3" xfId="0" applyNumberFormat="1" applyFont="1" applyFill="1" applyBorder="1" applyAlignment="1">
      <alignment horizontal="right"/>
    </xf>
    <xf numFmtId="10" fontId="6" fillId="0" borderId="0" xfId="0" applyNumberFormat="1" applyFont="1" applyAlignment="1">
      <alignment horizontal="center"/>
    </xf>
    <xf numFmtId="0" fontId="8" fillId="0" borderId="4" xfId="0" applyFont="1" applyBorder="1"/>
    <xf numFmtId="164" fontId="8" fillId="0" borderId="4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8" fillId="3" borderId="5" xfId="0" applyFont="1" applyFill="1" applyBorder="1"/>
    <xf numFmtId="164" fontId="8" fillId="3" borderId="5" xfId="0" applyNumberFormat="1" applyFont="1" applyFill="1" applyBorder="1" applyAlignment="1">
      <alignment horizontal="right"/>
    </xf>
    <xf numFmtId="10" fontId="6" fillId="3" borderId="5" xfId="0" applyNumberFormat="1" applyFont="1" applyFill="1" applyBorder="1" applyAlignment="1">
      <alignment horizontal="center"/>
    </xf>
    <xf numFmtId="44" fontId="8" fillId="0" borderId="0" xfId="0" applyNumberFormat="1" applyFont="1" applyAlignment="1">
      <alignment horizontal="right"/>
    </xf>
    <xf numFmtId="0" fontId="11" fillId="4" borderId="8" xfId="0" applyFont="1" applyFill="1" applyBorder="1"/>
    <xf numFmtId="10" fontId="11" fillId="4" borderId="8" xfId="0" applyNumberFormat="1" applyFont="1" applyFill="1" applyBorder="1" applyAlignment="1">
      <alignment horizontal="center"/>
    </xf>
    <xf numFmtId="10" fontId="9" fillId="4" borderId="8" xfId="0" applyNumberFormat="1" applyFont="1" applyFill="1" applyBorder="1" applyAlignment="1">
      <alignment horizontal="center"/>
    </xf>
    <xf numFmtId="0" fontId="8" fillId="5" borderId="8" xfId="0" applyFont="1" applyFill="1" applyBorder="1"/>
    <xf numFmtId="44" fontId="8" fillId="5" borderId="8" xfId="0" applyNumberFormat="1" applyFont="1" applyFill="1" applyBorder="1" applyAlignment="1">
      <alignment horizontal="center"/>
    </xf>
    <xf numFmtId="10" fontId="8" fillId="5" borderId="8" xfId="0" applyNumberFormat="1" applyFont="1" applyFill="1" applyBorder="1" applyAlignment="1">
      <alignment horizontal="center"/>
    </xf>
    <xf numFmtId="10" fontId="6" fillId="5" borderId="8" xfId="0" applyNumberFormat="1" applyFont="1" applyFill="1" applyBorder="1" applyAlignment="1">
      <alignment horizontal="center"/>
    </xf>
    <xf numFmtId="44" fontId="8" fillId="2" borderId="8" xfId="0" applyNumberFormat="1" applyFont="1" applyFill="1" applyBorder="1" applyAlignment="1">
      <alignment horizontal="center"/>
    </xf>
    <xf numFmtId="10" fontId="8" fillId="2" borderId="8" xfId="0" applyNumberFormat="1" applyFont="1" applyFill="1" applyBorder="1" applyAlignment="1">
      <alignment horizontal="center"/>
    </xf>
    <xf numFmtId="0" fontId="8" fillId="5" borderId="3" xfId="0" applyFont="1" applyFill="1" applyBorder="1"/>
    <xf numFmtId="44" fontId="8" fillId="5" borderId="3" xfId="0" applyNumberFormat="1" applyFont="1" applyFill="1" applyBorder="1" applyAlignment="1">
      <alignment horizontal="center"/>
    </xf>
    <xf numFmtId="10" fontId="8" fillId="5" borderId="3" xfId="0" applyNumberFormat="1" applyFont="1" applyFill="1" applyBorder="1" applyAlignment="1">
      <alignment horizontal="center"/>
    </xf>
    <xf numFmtId="10" fontId="6" fillId="5" borderId="3" xfId="0" applyNumberFormat="1" applyFont="1" applyFill="1" applyBorder="1" applyAlignment="1">
      <alignment horizontal="center"/>
    </xf>
    <xf numFmtId="0" fontId="12" fillId="4" borderId="8" xfId="0" applyFont="1" applyFill="1" applyBorder="1"/>
    <xf numFmtId="10" fontId="6" fillId="2" borderId="8" xfId="0" applyNumberFormat="1" applyFont="1" applyFill="1" applyBorder="1" applyAlignment="1">
      <alignment horizontal="center"/>
    </xf>
    <xf numFmtId="0" fontId="13" fillId="0" borderId="0" xfId="0" applyFont="1"/>
    <xf numFmtId="44" fontId="8" fillId="2" borderId="3" xfId="0" applyNumberFormat="1" applyFont="1" applyFill="1" applyBorder="1"/>
    <xf numFmtId="44" fontId="8" fillId="0" borderId="0" xfId="0" applyNumberFormat="1" applyFont="1"/>
    <xf numFmtId="164" fontId="8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0" fontId="14" fillId="0" borderId="0" xfId="0" applyFont="1" applyAlignment="1">
      <alignment horizontal="left"/>
    </xf>
    <xf numFmtId="10" fontId="14" fillId="0" borderId="0" xfId="0" applyNumberFormat="1" applyFont="1" applyAlignment="1">
      <alignment horizontal="center"/>
    </xf>
    <xf numFmtId="10" fontId="15" fillId="6" borderId="3" xfId="0" applyNumberFormat="1" applyFont="1" applyFill="1" applyBorder="1"/>
    <xf numFmtId="0" fontId="15" fillId="0" borderId="0" xfId="0" applyFont="1" applyAlignment="1">
      <alignment horizontal="left"/>
    </xf>
    <xf numFmtId="10" fontId="15" fillId="0" borderId="0" xfId="0" applyNumberFormat="1" applyFont="1" applyAlignment="1">
      <alignment horizontal="center"/>
    </xf>
    <xf numFmtId="0" fontId="15" fillId="0" borderId="0" xfId="0" applyFont="1"/>
    <xf numFmtId="3" fontId="16" fillId="2" borderId="9" xfId="0" applyNumberFormat="1" applyFont="1" applyFill="1" applyBorder="1" applyAlignment="1">
      <alignment horizontal="center"/>
    </xf>
    <xf numFmtId="15" fontId="17" fillId="2" borderId="9" xfId="0" applyNumberFormat="1" applyFont="1" applyFill="1" applyBorder="1" applyAlignment="1">
      <alignment horizontal="center"/>
    </xf>
    <xf numFmtId="0" fontId="17" fillId="0" borderId="0" xfId="0" applyFont="1"/>
    <xf numFmtId="0" fontId="16" fillId="0" borderId="0" xfId="0" applyFont="1"/>
    <xf numFmtId="165" fontId="16" fillId="2" borderId="3" xfId="0" applyNumberFormat="1" applyFont="1" applyFill="1" applyBorder="1"/>
    <xf numFmtId="165" fontId="16" fillId="2" borderId="10" xfId="0" applyNumberFormat="1" applyFont="1" applyFill="1" applyBorder="1"/>
    <xf numFmtId="165" fontId="16" fillId="0" borderId="0" xfId="0" applyNumberFormat="1" applyFont="1"/>
    <xf numFmtId="165" fontId="16" fillId="0" borderId="1" xfId="0" applyNumberFormat="1" applyFont="1" applyBorder="1"/>
    <xf numFmtId="165" fontId="16" fillId="0" borderId="11" xfId="0" applyNumberFormat="1" applyFont="1" applyBorder="1"/>
    <xf numFmtId="165" fontId="8" fillId="0" borderId="0" xfId="0" applyNumberFormat="1" applyFont="1"/>
    <xf numFmtId="166" fontId="8" fillId="0" borderId="0" xfId="0" applyNumberFormat="1" applyFont="1"/>
    <xf numFmtId="0" fontId="8" fillId="0" borderId="1" xfId="0" applyFont="1" applyBorder="1"/>
    <xf numFmtId="165" fontId="8" fillId="0" borderId="1" xfId="0" applyNumberFormat="1" applyFont="1" applyBorder="1"/>
    <xf numFmtId="10" fontId="8" fillId="2" borderId="3" xfId="0" applyNumberFormat="1" applyFont="1" applyFill="1" applyBorder="1"/>
    <xf numFmtId="165" fontId="16" fillId="2" borderId="8" xfId="0" applyNumberFormat="1" applyFont="1" applyFill="1" applyBorder="1"/>
    <xf numFmtId="165" fontId="8" fillId="2" borderId="8" xfId="0" applyNumberFormat="1" applyFont="1" applyFill="1" applyBorder="1"/>
    <xf numFmtId="1" fontId="16" fillId="2" borderId="9" xfId="0" applyNumberFormat="1" applyFont="1" applyFill="1" applyBorder="1" applyAlignment="1">
      <alignment horizontal="center"/>
    </xf>
    <xf numFmtId="165" fontId="16" fillId="6" borderId="3" xfId="0" applyNumberFormat="1" applyFont="1" applyFill="1" applyBorder="1"/>
    <xf numFmtId="165" fontId="16" fillId="6" borderId="10" xfId="0" applyNumberFormat="1" applyFont="1" applyFill="1" applyBorder="1"/>
    <xf numFmtId="0" fontId="6" fillId="0" borderId="0" xfId="0" applyFont="1"/>
    <xf numFmtId="14" fontId="8" fillId="2" borderId="3" xfId="0" applyNumberFormat="1" applyFont="1" applyFill="1" applyBorder="1" applyAlignment="1">
      <alignment horizontal="center"/>
    </xf>
    <xf numFmtId="167" fontId="8" fillId="6" borderId="3" xfId="0" applyNumberFormat="1" applyFont="1" applyFill="1" applyBorder="1"/>
    <xf numFmtId="44" fontId="8" fillId="6" borderId="3" xfId="0" applyNumberFormat="1" applyFont="1" applyFill="1" applyBorder="1"/>
    <xf numFmtId="0" fontId="8" fillId="0" borderId="0" xfId="0" applyFont="1"/>
    <xf numFmtId="10" fontId="17" fillId="7" borderId="3" xfId="0" applyNumberFormat="1" applyFont="1" applyFill="1" applyBorder="1" applyAlignment="1">
      <alignment horizontal="center"/>
    </xf>
    <xf numFmtId="165" fontId="18" fillId="2" borderId="0" xfId="0" applyNumberFormat="1" applyFont="1" applyFill="1" applyAlignment="1">
      <alignment horizontal="right"/>
    </xf>
    <xf numFmtId="10" fontId="19" fillId="7" borderId="0" xfId="0" applyNumberFormat="1" applyFont="1" applyFill="1" applyAlignment="1">
      <alignment horizontal="center"/>
    </xf>
    <xf numFmtId="10" fontId="17" fillId="7" borderId="10" xfId="0" applyNumberFormat="1" applyFont="1" applyFill="1" applyBorder="1" applyAlignment="1">
      <alignment horizontal="center"/>
    </xf>
    <xf numFmtId="165" fontId="18" fillId="2" borderId="2" xfId="0" applyNumberFormat="1" applyFont="1" applyFill="1" applyBorder="1" applyAlignment="1">
      <alignment horizontal="right"/>
    </xf>
    <xf numFmtId="10" fontId="19" fillId="7" borderId="2" xfId="0" applyNumberFormat="1" applyFont="1" applyFill="1" applyBorder="1" applyAlignment="1">
      <alignment horizontal="center"/>
    </xf>
    <xf numFmtId="165" fontId="18" fillId="0" borderId="0" xfId="0" applyNumberFormat="1" applyFont="1" applyAlignment="1">
      <alignment horizontal="right"/>
    </xf>
    <xf numFmtId="10" fontId="17" fillId="7" borderId="8" xfId="0" applyNumberFormat="1" applyFont="1" applyFill="1" applyBorder="1" applyAlignment="1">
      <alignment horizontal="center"/>
    </xf>
    <xf numFmtId="165" fontId="18" fillId="0" borderId="2" xfId="0" applyNumberFormat="1" applyFont="1" applyBorder="1" applyAlignment="1">
      <alignment horizontal="right"/>
    </xf>
    <xf numFmtId="10" fontId="8" fillId="0" borderId="2" xfId="0" applyNumberFormat="1" applyFont="1" applyBorder="1"/>
    <xf numFmtId="10" fontId="17" fillId="7" borderId="18" xfId="0" applyNumberFormat="1" applyFont="1" applyFill="1" applyBorder="1" applyAlignment="1">
      <alignment horizontal="center"/>
    </xf>
    <xf numFmtId="165" fontId="18" fillId="0" borderId="19" xfId="0" applyNumberFormat="1" applyFont="1" applyBorder="1" applyAlignment="1">
      <alignment horizontal="right"/>
    </xf>
    <xf numFmtId="10" fontId="19" fillId="7" borderId="19" xfId="0" applyNumberFormat="1" applyFont="1" applyFill="1" applyBorder="1" applyAlignment="1">
      <alignment horizontal="center"/>
    </xf>
    <xf numFmtId="10" fontId="17" fillId="0" borderId="0" xfId="0" applyNumberFormat="1" applyFont="1" applyAlignment="1">
      <alignment horizontal="center"/>
    </xf>
    <xf numFmtId="165" fontId="8" fillId="0" borderId="2" xfId="0" applyNumberFormat="1" applyFont="1" applyBorder="1"/>
    <xf numFmtId="0" fontId="6" fillId="6" borderId="3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0" borderId="20" xfId="0" applyFont="1" applyBorder="1"/>
    <xf numFmtId="44" fontId="8" fillId="6" borderId="21" xfId="0" applyNumberFormat="1" applyFont="1" applyFill="1" applyBorder="1" applyAlignment="1">
      <alignment horizontal="center"/>
    </xf>
    <xf numFmtId="44" fontId="8" fillId="6" borderId="22" xfId="0" applyNumberFormat="1" applyFont="1" applyFill="1" applyBorder="1" applyAlignment="1">
      <alignment horizontal="center"/>
    </xf>
    <xf numFmtId="0" fontId="6" fillId="0" borderId="23" xfId="0" applyFont="1" applyBorder="1"/>
    <xf numFmtId="44" fontId="8" fillId="6" borderId="3" xfId="0" applyNumberFormat="1" applyFont="1" applyFill="1" applyBorder="1" applyAlignment="1">
      <alignment horizontal="center"/>
    </xf>
    <xf numFmtId="44" fontId="8" fillId="6" borderId="24" xfId="0" applyNumberFormat="1" applyFont="1" applyFill="1" applyBorder="1" applyAlignment="1">
      <alignment horizontal="center"/>
    </xf>
    <xf numFmtId="10" fontId="8" fillId="7" borderId="3" xfId="0" applyNumberFormat="1" applyFont="1" applyFill="1" applyBorder="1" applyAlignment="1">
      <alignment horizontal="center"/>
    </xf>
    <xf numFmtId="0" fontId="6" fillId="0" borderId="25" xfId="0" applyFont="1" applyBorder="1"/>
    <xf numFmtId="44" fontId="8" fillId="6" borderId="10" xfId="0" applyNumberFormat="1" applyFont="1" applyFill="1" applyBorder="1" applyAlignment="1">
      <alignment horizontal="center"/>
    </xf>
    <xf numFmtId="44" fontId="8" fillId="6" borderId="26" xfId="0" applyNumberFormat="1" applyFont="1" applyFill="1" applyBorder="1" applyAlignment="1">
      <alignment horizontal="center"/>
    </xf>
    <xf numFmtId="44" fontId="8" fillId="2" borderId="21" xfId="0" applyNumberFormat="1" applyFont="1" applyFill="1" applyBorder="1" applyAlignment="1">
      <alignment horizontal="center"/>
    </xf>
    <xf numFmtId="44" fontId="8" fillId="2" borderId="10" xfId="0" applyNumberFormat="1" applyFont="1" applyFill="1" applyBorder="1" applyAlignment="1">
      <alignment horizontal="center"/>
    </xf>
    <xf numFmtId="0" fontId="21" fillId="0" borderId="3" xfId="3"/>
    <xf numFmtId="0" fontId="22" fillId="0" borderId="3" xfId="4" applyFont="1"/>
    <xf numFmtId="0" fontId="23" fillId="0" borderId="3" xfId="4" applyFont="1" applyAlignment="1">
      <alignment vertical="center"/>
    </xf>
    <xf numFmtId="0" fontId="24" fillId="0" borderId="31" xfId="3" applyFont="1" applyBorder="1"/>
    <xf numFmtId="0" fontId="22" fillId="0" borderId="3" xfId="4" applyFont="1" applyAlignment="1">
      <alignment vertical="center"/>
    </xf>
    <xf numFmtId="0" fontId="21" fillId="0" borderId="31" xfId="3" applyBorder="1"/>
    <xf numFmtId="0" fontId="22" fillId="0" borderId="3" xfId="7" applyFont="1"/>
    <xf numFmtId="166" fontId="22" fillId="0" borderId="3" xfId="4" applyNumberFormat="1" applyFont="1" applyAlignment="1">
      <alignment horizontal="center" vertical="center"/>
    </xf>
    <xf numFmtId="9" fontId="22" fillId="0" borderId="3" xfId="8" applyFont="1" applyAlignment="1">
      <alignment horizontal="center" vertical="center"/>
    </xf>
    <xf numFmtId="165" fontId="22" fillId="0" borderId="31" xfId="6" applyNumberFormat="1" applyFont="1" applyBorder="1"/>
    <xf numFmtId="165" fontId="22" fillId="0" borderId="37" xfId="6" applyNumberFormat="1" applyFont="1" applyBorder="1"/>
    <xf numFmtId="4" fontId="27" fillId="8" borderId="31" xfId="4" applyNumberFormat="1" applyFont="1" applyFill="1" applyBorder="1" applyAlignment="1">
      <alignment horizontal="left"/>
    </xf>
    <xf numFmtId="4" fontId="27" fillId="8" borderId="39" xfId="4" applyNumberFormat="1" applyFont="1" applyFill="1" applyBorder="1" applyAlignment="1">
      <alignment horizontal="center"/>
    </xf>
    <xf numFmtId="0" fontId="21" fillId="8" borderId="31" xfId="3" applyFill="1" applyBorder="1"/>
    <xf numFmtId="165" fontId="21" fillId="9" borderId="3" xfId="3" applyNumberFormat="1" applyFill="1"/>
    <xf numFmtId="0" fontId="28" fillId="0" borderId="31" xfId="4" applyFont="1" applyBorder="1"/>
    <xf numFmtId="0" fontId="24" fillId="0" borderId="31" xfId="4" applyFont="1" applyBorder="1"/>
    <xf numFmtId="0" fontId="22" fillId="0" borderId="31" xfId="4" applyFont="1" applyBorder="1"/>
    <xf numFmtId="165" fontId="22" fillId="9" borderId="3" xfId="4" applyNumberFormat="1" applyFont="1" applyFill="1"/>
    <xf numFmtId="0" fontId="22" fillId="0" borderId="31" xfId="4" applyFont="1" applyBorder="1" applyAlignment="1">
      <alignment horizontal="left"/>
    </xf>
    <xf numFmtId="0" fontId="27" fillId="0" borderId="31" xfId="4" applyFont="1" applyBorder="1"/>
    <xf numFmtId="0" fontId="22" fillId="0" borderId="3" xfId="4" applyFont="1" applyAlignment="1">
      <alignment horizontal="center" vertical="center"/>
    </xf>
    <xf numFmtId="165" fontId="21" fillId="9" borderId="3" xfId="6" applyNumberFormat="1" applyFont="1" applyFill="1" applyBorder="1"/>
    <xf numFmtId="165" fontId="24" fillId="0" borderId="41" xfId="3" applyNumberFormat="1" applyFont="1" applyBorder="1"/>
    <xf numFmtId="4" fontId="27" fillId="0" borderId="31" xfId="4" applyNumberFormat="1" applyFont="1" applyBorder="1" applyAlignment="1">
      <alignment horizontal="left"/>
    </xf>
    <xf numFmtId="165" fontId="28" fillId="0" borderId="3" xfId="3" applyNumberFormat="1" applyFont="1" applyAlignment="1">
      <alignment horizontal="right"/>
    </xf>
    <xf numFmtId="165" fontId="21" fillId="0" borderId="3" xfId="3" applyNumberFormat="1"/>
    <xf numFmtId="0" fontId="26" fillId="0" borderId="3" xfId="4" applyFont="1"/>
    <xf numFmtId="0" fontId="21" fillId="0" borderId="3" xfId="4" applyFont="1"/>
    <xf numFmtId="165" fontId="21" fillId="9" borderId="3" xfId="10" applyNumberFormat="1" applyFont="1" applyFill="1"/>
    <xf numFmtId="14" fontId="24" fillId="0" borderId="3" xfId="3" applyNumberFormat="1" applyFont="1" applyAlignment="1">
      <alignment horizontal="right"/>
    </xf>
    <xf numFmtId="0" fontId="27" fillId="0" borderId="34" xfId="4" applyFont="1" applyBorder="1" applyAlignment="1">
      <alignment horizontal="center" vertical="center"/>
    </xf>
    <xf numFmtId="0" fontId="27" fillId="0" borderId="35" xfId="4" applyFont="1" applyBorder="1" applyAlignment="1">
      <alignment horizontal="center" vertical="center"/>
    </xf>
    <xf numFmtId="165" fontId="24" fillId="0" borderId="3" xfId="10" applyNumberFormat="1" applyFont="1" applyBorder="1"/>
    <xf numFmtId="0" fontId="27" fillId="0" borderId="44" xfId="4" applyFont="1" applyBorder="1" applyAlignment="1">
      <alignment vertical="center"/>
    </xf>
    <xf numFmtId="0" fontId="22" fillId="0" borderId="45" xfId="4" applyFont="1" applyBorder="1"/>
    <xf numFmtId="0" fontId="22" fillId="0" borderId="46" xfId="4" applyFont="1" applyBorder="1" applyAlignment="1">
      <alignment horizontal="center" vertical="center"/>
    </xf>
    <xf numFmtId="0" fontId="22" fillId="0" borderId="47" xfId="4" applyFont="1" applyBorder="1" applyAlignment="1">
      <alignment horizontal="center" vertical="center"/>
    </xf>
    <xf numFmtId="0" fontId="27" fillId="0" borderId="48" xfId="4" applyFont="1" applyBorder="1" applyAlignment="1">
      <alignment vertical="center"/>
    </xf>
    <xf numFmtId="0" fontId="22" fillId="0" borderId="49" xfId="4" applyFont="1" applyBorder="1"/>
    <xf numFmtId="10" fontId="22" fillId="0" borderId="3" xfId="8" applyNumberFormat="1" applyFont="1" applyAlignment="1">
      <alignment horizontal="left"/>
    </xf>
    <xf numFmtId="0" fontId="27" fillId="0" borderId="36" xfId="4" applyFont="1" applyBorder="1" applyAlignment="1">
      <alignment vertical="center"/>
    </xf>
    <xf numFmtId="168" fontId="22" fillId="0" borderId="3" xfId="4" applyNumberFormat="1" applyFont="1" applyAlignment="1">
      <alignment horizontal="center" vertical="center"/>
    </xf>
    <xf numFmtId="0" fontId="27" fillId="0" borderId="40" xfId="4" applyFont="1" applyBorder="1" applyAlignment="1">
      <alignment vertical="center"/>
    </xf>
    <xf numFmtId="0" fontId="22" fillId="0" borderId="51" xfId="4" applyFont="1" applyBorder="1"/>
    <xf numFmtId="0" fontId="22" fillId="0" borderId="3" xfId="4" applyFont="1" applyAlignment="1">
      <alignment horizontal="center"/>
    </xf>
    <xf numFmtId="165" fontId="22" fillId="0" borderId="3" xfId="4" applyNumberFormat="1" applyFont="1"/>
    <xf numFmtId="0" fontId="22" fillId="0" borderId="53" xfId="4" applyFont="1" applyBorder="1" applyAlignment="1">
      <alignment vertical="center"/>
    </xf>
    <xf numFmtId="10" fontId="22" fillId="0" borderId="55" xfId="8" applyNumberFormat="1" applyFont="1" applyBorder="1" applyAlignment="1">
      <alignment horizontal="center" vertical="center"/>
    </xf>
    <xf numFmtId="3" fontId="22" fillId="0" borderId="3" xfId="7" applyNumberFormat="1" applyFont="1" applyAlignment="1">
      <alignment horizontal="center"/>
    </xf>
    <xf numFmtId="0" fontId="22" fillId="0" borderId="49" xfId="4" applyFont="1" applyBorder="1" applyAlignment="1">
      <alignment vertical="center"/>
    </xf>
    <xf numFmtId="0" fontId="22" fillId="0" borderId="50" xfId="7" applyFont="1" applyBorder="1" applyAlignment="1">
      <alignment horizontal="center"/>
    </xf>
    <xf numFmtId="0" fontId="22" fillId="0" borderId="3" xfId="7" applyFont="1" applyAlignment="1">
      <alignment horizontal="center"/>
    </xf>
    <xf numFmtId="0" fontId="22" fillId="0" borderId="51" xfId="4" applyFont="1" applyBorder="1" applyAlignment="1">
      <alignment vertical="center"/>
    </xf>
    <xf numFmtId="0" fontId="29" fillId="0" borderId="3" xfId="7" applyFont="1" applyAlignment="1">
      <alignment horizontal="center"/>
    </xf>
    <xf numFmtId="0" fontId="22" fillId="0" borderId="53" xfId="4" applyFont="1" applyBorder="1" applyAlignment="1">
      <alignment horizontal="left" vertical="center"/>
    </xf>
    <xf numFmtId="0" fontId="22" fillId="0" borderId="49" xfId="4" applyFont="1" applyBorder="1" applyAlignment="1">
      <alignment horizontal="left" vertical="center"/>
    </xf>
    <xf numFmtId="0" fontId="22" fillId="0" borderId="49" xfId="7" applyFont="1" applyBorder="1" applyAlignment="1">
      <alignment horizontal="left" vertical="center"/>
    </xf>
    <xf numFmtId="10" fontId="22" fillId="0" borderId="3" xfId="8" applyNumberFormat="1" applyFont="1" applyBorder="1" applyAlignment="1">
      <alignment horizontal="center" vertical="center"/>
    </xf>
    <xf numFmtId="0" fontId="22" fillId="0" borderId="51" xfId="7" applyFont="1" applyBorder="1" applyAlignment="1">
      <alignment horizontal="left" vertical="center"/>
    </xf>
    <xf numFmtId="10" fontId="22" fillId="0" borderId="30" xfId="8" applyNumberFormat="1" applyFont="1" applyBorder="1" applyAlignment="1">
      <alignment horizontal="center" vertical="center"/>
    </xf>
    <xf numFmtId="0" fontId="22" fillId="9" borderId="3" xfId="4" applyFont="1" applyFill="1"/>
    <xf numFmtId="164" fontId="21" fillId="9" borderId="3" xfId="1" applyNumberFormat="1" applyFont="1" applyFill="1" applyBorder="1"/>
    <xf numFmtId="10" fontId="21" fillId="10" borderId="3" xfId="8" applyNumberFormat="1" applyFont="1" applyFill="1"/>
    <xf numFmtId="0" fontId="22" fillId="10" borderId="3" xfId="4" applyFont="1" applyFill="1"/>
    <xf numFmtId="4" fontId="27" fillId="11" borderId="42" xfId="4" applyNumberFormat="1" applyFont="1" applyFill="1" applyBorder="1" applyAlignment="1">
      <alignment horizontal="left"/>
    </xf>
    <xf numFmtId="164" fontId="24" fillId="11" borderId="43" xfId="9" applyNumberFormat="1" applyFont="1" applyFill="1" applyBorder="1" applyAlignment="1">
      <alignment horizontal="right"/>
    </xf>
    <xf numFmtId="0" fontId="24" fillId="11" borderId="31" xfId="3" applyFont="1" applyFill="1" applyBorder="1"/>
    <xf numFmtId="10" fontId="24" fillId="11" borderId="3" xfId="8" applyNumberFormat="1" applyFont="1" applyFill="1" applyBorder="1"/>
    <xf numFmtId="0" fontId="24" fillId="11" borderId="37" xfId="3" applyFont="1" applyFill="1" applyBorder="1"/>
    <xf numFmtId="166" fontId="27" fillId="11" borderId="39" xfId="10" applyNumberFormat="1" applyFont="1" applyFill="1" applyBorder="1" applyAlignment="1">
      <alignment horizontal="right"/>
    </xf>
    <xf numFmtId="0" fontId="21" fillId="0" borderId="39" xfId="3" applyBorder="1"/>
    <xf numFmtId="10" fontId="22" fillId="11" borderId="3" xfId="4" applyNumberFormat="1" applyFont="1" applyFill="1" applyAlignment="1">
      <alignment horizontal="center" vertical="center"/>
    </xf>
    <xf numFmtId="10" fontId="26" fillId="9" borderId="3" xfId="8" applyNumberFormat="1" applyFont="1" applyFill="1" applyBorder="1"/>
    <xf numFmtId="10" fontId="22" fillId="9" borderId="36" xfId="4" applyNumberFormat="1" applyFont="1" applyFill="1" applyBorder="1" applyAlignment="1">
      <alignment horizontal="center" vertical="center"/>
    </xf>
    <xf numFmtId="10" fontId="22" fillId="9" borderId="40" xfId="4" applyNumberFormat="1" applyFont="1" applyFill="1" applyBorder="1" applyAlignment="1">
      <alignment horizontal="center" vertical="center"/>
    </xf>
    <xf numFmtId="168" fontId="22" fillId="9" borderId="34" xfId="4" applyNumberFormat="1" applyFont="1" applyFill="1" applyBorder="1" applyAlignment="1">
      <alignment horizontal="center" vertical="center"/>
    </xf>
    <xf numFmtId="168" fontId="22" fillId="9" borderId="35" xfId="4" applyNumberFormat="1" applyFont="1" applyFill="1" applyBorder="1" applyAlignment="1">
      <alignment horizontal="center" vertical="center"/>
    </xf>
    <xf numFmtId="166" fontId="22" fillId="11" borderId="33" xfId="4" applyNumberFormat="1" applyFont="1" applyFill="1" applyBorder="1" applyAlignment="1">
      <alignment horizontal="center" vertical="center"/>
    </xf>
    <xf numFmtId="10" fontId="22" fillId="11" borderId="33" xfId="4" applyNumberFormat="1" applyFont="1" applyFill="1" applyBorder="1" applyAlignment="1">
      <alignment horizontal="center" vertical="center"/>
    </xf>
    <xf numFmtId="10" fontId="26" fillId="9" borderId="38" xfId="6" applyNumberFormat="1" applyFont="1" applyFill="1" applyBorder="1" applyAlignment="1">
      <alignment horizontal="right"/>
    </xf>
    <xf numFmtId="10" fontId="26" fillId="9" borderId="32" xfId="8" applyNumberFormat="1" applyFont="1" applyFill="1" applyBorder="1"/>
    <xf numFmtId="165" fontId="22" fillId="9" borderId="32" xfId="6" applyNumberFormat="1" applyFont="1" applyFill="1" applyBorder="1" applyAlignment="1">
      <alignment horizontal="right"/>
    </xf>
    <xf numFmtId="165" fontId="26" fillId="9" borderId="32" xfId="6" applyNumberFormat="1" applyFont="1" applyFill="1" applyBorder="1" applyAlignment="1">
      <alignment horizontal="right" vertical="center"/>
    </xf>
    <xf numFmtId="165" fontId="24" fillId="11" borderId="27" xfId="6" applyNumberFormat="1" applyFont="1" applyFill="1" applyBorder="1"/>
    <xf numFmtId="165" fontId="24" fillId="11" borderId="29" xfId="6" applyNumberFormat="1" applyFont="1" applyFill="1" applyBorder="1"/>
    <xf numFmtId="10" fontId="21" fillId="9" borderId="3" xfId="8" applyNumberFormat="1" applyFont="1" applyFill="1"/>
    <xf numFmtId="0" fontId="22" fillId="11" borderId="3" xfId="4" applyFont="1" applyFill="1"/>
    <xf numFmtId="165" fontId="21" fillId="11" borderId="3" xfId="10" applyNumberFormat="1" applyFont="1" applyFill="1"/>
    <xf numFmtId="165" fontId="24" fillId="11" borderId="41" xfId="10" applyNumberFormat="1" applyFont="1" applyFill="1" applyBorder="1"/>
    <xf numFmtId="164" fontId="21" fillId="11" borderId="3" xfId="9" applyNumberFormat="1" applyFont="1" applyFill="1"/>
    <xf numFmtId="44" fontId="22" fillId="9" borderId="3" xfId="1" applyFont="1" applyFill="1" applyBorder="1" applyAlignment="1">
      <alignment horizontal="center"/>
    </xf>
    <xf numFmtId="0" fontId="21" fillId="11" borderId="3" xfId="3" applyFill="1" applyAlignment="1">
      <alignment horizontal="center"/>
    </xf>
    <xf numFmtId="0" fontId="22" fillId="11" borderId="3" xfId="4" applyFont="1" applyFill="1" applyAlignment="1">
      <alignment horizontal="center"/>
    </xf>
    <xf numFmtId="0" fontId="26" fillId="9" borderId="3" xfId="4" applyFont="1" applyFill="1"/>
    <xf numFmtId="0" fontId="21" fillId="9" borderId="3" xfId="4" applyFont="1" applyFill="1"/>
    <xf numFmtId="14" fontId="24" fillId="11" borderId="3" xfId="3" applyNumberFormat="1" applyFont="1" applyFill="1" applyAlignment="1">
      <alignment horizontal="right"/>
    </xf>
    <xf numFmtId="0" fontId="24" fillId="11" borderId="3" xfId="3" applyFont="1" applyFill="1" applyAlignment="1">
      <alignment horizontal="right"/>
    </xf>
    <xf numFmtId="4" fontId="24" fillId="11" borderId="39" xfId="4" applyNumberFormat="1" applyFont="1" applyFill="1" applyBorder="1" applyAlignment="1">
      <alignment horizontal="center"/>
    </xf>
    <xf numFmtId="10" fontId="22" fillId="0" borderId="3" xfId="4" applyNumberFormat="1" applyFont="1" applyAlignment="1">
      <alignment horizontal="center" vertical="center"/>
    </xf>
    <xf numFmtId="0" fontId="27" fillId="0" borderId="3" xfId="4" applyFont="1" applyAlignment="1">
      <alignment vertical="center"/>
    </xf>
    <xf numFmtId="167" fontId="22" fillId="0" borderId="3" xfId="8" applyNumberFormat="1" applyFont="1" applyBorder="1" applyAlignment="1">
      <alignment horizontal="center" vertical="center"/>
    </xf>
    <xf numFmtId="167" fontId="22" fillId="0" borderId="3" xfId="8" applyNumberFormat="1" applyFont="1" applyFill="1" applyBorder="1" applyAlignment="1">
      <alignment horizontal="center" vertical="center"/>
    </xf>
    <xf numFmtId="168" fontId="22" fillId="11" borderId="34" xfId="4" applyNumberFormat="1" applyFont="1" applyFill="1" applyBorder="1" applyAlignment="1">
      <alignment horizontal="center" vertical="center"/>
    </xf>
    <xf numFmtId="168" fontId="21" fillId="9" borderId="34" xfId="4" applyNumberFormat="1" applyFont="1" applyFill="1" applyBorder="1" applyAlignment="1">
      <alignment horizontal="center" vertical="center"/>
    </xf>
    <xf numFmtId="167" fontId="22" fillId="11" borderId="34" xfId="8" applyNumberFormat="1" applyFont="1" applyFill="1" applyBorder="1" applyAlignment="1">
      <alignment horizontal="center" vertical="center"/>
    </xf>
    <xf numFmtId="167" fontId="22" fillId="11" borderId="35" xfId="8" applyNumberFormat="1" applyFont="1" applyFill="1" applyBorder="1" applyAlignment="1">
      <alignment horizontal="center" vertical="center"/>
    </xf>
    <xf numFmtId="10" fontId="22" fillId="11" borderId="50" xfId="4" applyNumberFormat="1" applyFont="1" applyFill="1" applyBorder="1" applyAlignment="1">
      <alignment horizontal="center" vertical="center"/>
    </xf>
    <xf numFmtId="6" fontId="22" fillId="9" borderId="50" xfId="4" applyNumberFormat="1" applyFont="1" applyFill="1" applyBorder="1" applyAlignment="1">
      <alignment horizontal="center" vertical="center"/>
    </xf>
    <xf numFmtId="6" fontId="22" fillId="9" borderId="52" xfId="4" applyNumberFormat="1" applyFont="1" applyFill="1" applyBorder="1" applyAlignment="1">
      <alignment horizontal="center" vertical="center"/>
    </xf>
    <xf numFmtId="168" fontId="22" fillId="11" borderId="3" xfId="4" applyNumberFormat="1" applyFont="1" applyFill="1" applyAlignment="1">
      <alignment horizontal="center" vertical="center"/>
    </xf>
    <xf numFmtId="168" fontId="22" fillId="11" borderId="30" xfId="4" applyNumberFormat="1" applyFont="1" applyFill="1" applyBorder="1" applyAlignment="1">
      <alignment horizontal="center" vertical="center"/>
    </xf>
    <xf numFmtId="168" fontId="22" fillId="11" borderId="54" xfId="4" applyNumberFormat="1" applyFont="1" applyFill="1" applyBorder="1" applyAlignment="1">
      <alignment horizontal="center" vertical="center"/>
    </xf>
    <xf numFmtId="6" fontId="22" fillId="11" borderId="52" xfId="4" applyNumberFormat="1" applyFont="1" applyFill="1" applyBorder="1" applyAlignment="1">
      <alignment horizontal="center" vertical="center"/>
    </xf>
    <xf numFmtId="168" fontId="22" fillId="11" borderId="55" xfId="7" applyNumberFormat="1" applyFont="1" applyFill="1" applyBorder="1" applyAlignment="1">
      <alignment horizontal="center" vertical="center"/>
    </xf>
    <xf numFmtId="168" fontId="22" fillId="11" borderId="50" xfId="7" applyNumberFormat="1" applyFont="1" applyFill="1" applyBorder="1" applyAlignment="1">
      <alignment horizontal="center"/>
    </xf>
    <xf numFmtId="9" fontId="22" fillId="11" borderId="50" xfId="8" applyFont="1" applyFill="1" applyBorder="1" applyAlignment="1">
      <alignment horizontal="center"/>
    </xf>
    <xf numFmtId="167" fontId="22" fillId="11" borderId="50" xfId="8" applyNumberFormat="1" applyFont="1" applyFill="1" applyBorder="1" applyAlignment="1">
      <alignment horizontal="center"/>
    </xf>
    <xf numFmtId="167" fontId="22" fillId="9" borderId="52" xfId="8" applyNumberFormat="1" applyFont="1" applyFill="1" applyBorder="1" applyAlignment="1">
      <alignment horizontal="center"/>
    </xf>
    <xf numFmtId="165" fontId="22" fillId="11" borderId="3" xfId="6" applyNumberFormat="1" applyFont="1" applyFill="1" applyBorder="1"/>
    <xf numFmtId="165" fontId="27" fillId="11" borderId="28" xfId="6" applyNumberFormat="1" applyFont="1" applyFill="1" applyBorder="1"/>
    <xf numFmtId="165" fontId="27" fillId="11" borderId="41" xfId="6" applyNumberFormat="1" applyFont="1" applyFill="1" applyBorder="1"/>
    <xf numFmtId="0" fontId="30" fillId="0" borderId="39" xfId="0" applyFont="1" applyBorder="1" applyAlignment="1">
      <alignment vertical="center"/>
    </xf>
    <xf numFmtId="0" fontId="30" fillId="0" borderId="0" xfId="0" applyFont="1" applyAlignment="1">
      <alignment horizontal="center" vertical="center"/>
    </xf>
    <xf numFmtId="0" fontId="30" fillId="0" borderId="28" xfId="0" applyFont="1" applyBorder="1" applyAlignment="1">
      <alignment vertical="center"/>
    </xf>
    <xf numFmtId="0" fontId="30" fillId="0" borderId="0" xfId="0" applyFont="1" applyAlignment="1">
      <alignment vertical="center"/>
    </xf>
    <xf numFmtId="0" fontId="31" fillId="0" borderId="39" xfId="0" applyFont="1" applyBorder="1" applyAlignment="1">
      <alignment vertical="center"/>
    </xf>
    <xf numFmtId="14" fontId="30" fillId="9" borderId="39" xfId="0" applyNumberFormat="1" applyFont="1" applyFill="1" applyBorder="1" applyAlignment="1">
      <alignment horizontal="center" vertical="center"/>
    </xf>
    <xf numFmtId="3" fontId="30" fillId="9" borderId="39" xfId="0" applyNumberFormat="1" applyFont="1" applyFill="1" applyBorder="1" applyAlignment="1">
      <alignment horizontal="center" vertical="center"/>
    </xf>
    <xf numFmtId="168" fontId="30" fillId="9" borderId="28" xfId="0" applyNumberFormat="1" applyFont="1" applyFill="1" applyBorder="1" applyAlignment="1">
      <alignment horizontal="center" vertical="center"/>
    </xf>
    <xf numFmtId="168" fontId="30" fillId="11" borderId="39" xfId="0" applyNumberFormat="1" applyFont="1" applyFill="1" applyBorder="1" applyAlignment="1">
      <alignment horizontal="center" vertical="center"/>
    </xf>
    <xf numFmtId="168" fontId="30" fillId="11" borderId="28" xfId="0" applyNumberFormat="1" applyFont="1" applyFill="1" applyBorder="1" applyAlignment="1">
      <alignment horizontal="center" vertical="center"/>
    </xf>
    <xf numFmtId="0" fontId="32" fillId="0" borderId="45" xfId="0" applyFont="1" applyBorder="1" applyAlignment="1">
      <alignment horizontal="center" vertical="center"/>
    </xf>
    <xf numFmtId="0" fontId="32" fillId="0" borderId="55" xfId="0" applyFont="1" applyBorder="1" applyAlignment="1">
      <alignment horizontal="center" vertical="center"/>
    </xf>
    <xf numFmtId="0" fontId="30" fillId="0" borderId="58" xfId="0" applyFont="1" applyBorder="1" applyAlignment="1">
      <alignment horizontal="center" vertical="center"/>
    </xf>
    <xf numFmtId="168" fontId="30" fillId="9" borderId="39" xfId="0" applyNumberFormat="1" applyFont="1" applyFill="1" applyBorder="1" applyAlignment="1">
      <alignment horizontal="center" vertical="center"/>
    </xf>
    <xf numFmtId="0" fontId="3" fillId="0" borderId="0" xfId="0" applyFont="1"/>
    <xf numFmtId="168" fontId="30" fillId="11" borderId="56" xfId="0" applyNumberFormat="1" applyFont="1" applyFill="1" applyBorder="1" applyAlignment="1">
      <alignment horizontal="center" vertical="center"/>
    </xf>
    <xf numFmtId="168" fontId="30" fillId="11" borderId="58" xfId="0" applyNumberFormat="1" applyFont="1" applyFill="1" applyBorder="1" applyAlignment="1">
      <alignment horizontal="center" vertical="center"/>
    </xf>
    <xf numFmtId="168" fontId="30" fillId="11" borderId="59" xfId="0" applyNumberFormat="1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3" fillId="0" borderId="45" xfId="0" applyFont="1" applyBorder="1"/>
    <xf numFmtId="44" fontId="0" fillId="9" borderId="45" xfId="1" applyFont="1" applyFill="1" applyBorder="1" applyAlignment="1">
      <alignment horizontal="center"/>
    </xf>
    <xf numFmtId="44" fontId="0" fillId="9" borderId="54" xfId="1" applyFont="1" applyFill="1" applyBorder="1" applyAlignment="1">
      <alignment horizontal="center"/>
    </xf>
    <xf numFmtId="44" fontId="0" fillId="9" borderId="55" xfId="1" applyFont="1" applyFill="1" applyBorder="1" applyAlignment="1">
      <alignment horizontal="center"/>
    </xf>
    <xf numFmtId="0" fontId="3" fillId="0" borderId="59" xfId="0" applyFont="1" applyBorder="1"/>
    <xf numFmtId="10" fontId="30" fillId="11" borderId="57" xfId="2" applyNumberFormat="1" applyFont="1" applyFill="1" applyBorder="1" applyAlignment="1">
      <alignment horizontal="center" vertical="center"/>
    </xf>
    <xf numFmtId="10" fontId="30" fillId="11" borderId="50" xfId="2" applyNumberFormat="1" applyFont="1" applyFill="1" applyBorder="1" applyAlignment="1">
      <alignment horizontal="center" vertical="center"/>
    </xf>
    <xf numFmtId="10" fontId="30" fillId="0" borderId="50" xfId="2" applyNumberFormat="1" applyFont="1" applyBorder="1" applyAlignment="1">
      <alignment horizontal="center" vertical="center"/>
    </xf>
    <xf numFmtId="10" fontId="30" fillId="11" borderId="52" xfId="2" applyNumberFormat="1" applyFont="1" applyFill="1" applyBorder="1" applyAlignment="1">
      <alignment horizontal="center" vertical="center"/>
    </xf>
    <xf numFmtId="14" fontId="30" fillId="11" borderId="39" xfId="0" applyNumberFormat="1" applyFont="1" applyFill="1" applyBorder="1" applyAlignment="1">
      <alignment horizontal="center" vertical="center"/>
    </xf>
    <xf numFmtId="3" fontId="30" fillId="11" borderId="39" xfId="0" applyNumberFormat="1" applyFont="1" applyFill="1" applyBorder="1" applyAlignment="1">
      <alignment horizontal="center" vertical="center"/>
    </xf>
    <xf numFmtId="10" fontId="0" fillId="11" borderId="59" xfId="2" applyNumberFormat="1" applyFont="1" applyFill="1" applyBorder="1"/>
    <xf numFmtId="10" fontId="0" fillId="11" borderId="30" xfId="2" applyNumberFormat="1" applyFont="1" applyFill="1" applyBorder="1"/>
    <xf numFmtId="10" fontId="0" fillId="11" borderId="52" xfId="2" applyNumberFormat="1" applyFont="1" applyFill="1" applyBorder="1"/>
    <xf numFmtId="44" fontId="0" fillId="11" borderId="45" xfId="1" applyFont="1" applyFill="1" applyBorder="1" applyAlignment="1">
      <alignment horizontal="center"/>
    </xf>
    <xf numFmtId="44" fontId="0" fillId="11" borderId="54" xfId="1" applyFont="1" applyFill="1" applyBorder="1" applyAlignment="1">
      <alignment horizontal="center"/>
    </xf>
    <xf numFmtId="44" fontId="0" fillId="11" borderId="55" xfId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2" fillId="11" borderId="48" xfId="0" applyFont="1" applyFill="1" applyBorder="1"/>
    <xf numFmtId="0" fontId="2" fillId="11" borderId="36" xfId="0" applyFont="1" applyFill="1" applyBorder="1"/>
    <xf numFmtId="0" fontId="2" fillId="11" borderId="40" xfId="0" applyFont="1" applyFill="1" applyBorder="1"/>
    <xf numFmtId="0" fontId="2" fillId="11" borderId="36" xfId="0" applyFont="1" applyFill="1" applyBorder="1" applyAlignment="1">
      <alignment horizontal="left" indent="1"/>
    </xf>
    <xf numFmtId="0" fontId="2" fillId="11" borderId="33" xfId="0" applyFont="1" applyFill="1" applyBorder="1"/>
    <xf numFmtId="0" fontId="2" fillId="11" borderId="48" xfId="0" applyFont="1" applyFill="1" applyBorder="1" applyAlignment="1">
      <alignment horizontal="left"/>
    </xf>
    <xf numFmtId="0" fontId="2" fillId="11" borderId="40" xfId="0" applyFont="1" applyFill="1" applyBorder="1" applyAlignment="1">
      <alignment horizontal="left"/>
    </xf>
    <xf numFmtId="0" fontId="33" fillId="11" borderId="33" xfId="0" applyFont="1" applyFill="1" applyBorder="1" applyAlignment="1">
      <alignment horizontal="center"/>
    </xf>
    <xf numFmtId="0" fontId="2" fillId="9" borderId="40" xfId="0" applyFont="1" applyFill="1" applyBorder="1" applyAlignment="1">
      <alignment horizontal="center" vertical="center" wrapText="1"/>
    </xf>
    <xf numFmtId="0" fontId="2" fillId="9" borderId="48" xfId="0" applyFont="1" applyFill="1" applyBorder="1" applyAlignment="1">
      <alignment horizontal="center"/>
    </xf>
    <xf numFmtId="0" fontId="2" fillId="9" borderId="36" xfId="0" applyFont="1" applyFill="1" applyBorder="1" applyAlignment="1">
      <alignment horizontal="center"/>
    </xf>
    <xf numFmtId="14" fontId="0" fillId="9" borderId="40" xfId="0" applyNumberFormat="1" applyFill="1" applyBorder="1" applyAlignment="1">
      <alignment horizontal="center"/>
    </xf>
    <xf numFmtId="6" fontId="0" fillId="9" borderId="48" xfId="0" applyNumberFormat="1" applyFill="1" applyBorder="1" applyAlignment="1">
      <alignment horizontal="center"/>
    </xf>
    <xf numFmtId="0" fontId="0" fillId="9" borderId="36" xfId="0" applyFill="1" applyBorder="1" applyAlignment="1">
      <alignment horizontal="center"/>
    </xf>
    <xf numFmtId="10" fontId="0" fillId="9" borderId="36" xfId="0" applyNumberFormat="1" applyFill="1" applyBorder="1" applyAlignment="1">
      <alignment horizontal="center"/>
    </xf>
    <xf numFmtId="6" fontId="0" fillId="9" borderId="36" xfId="0" applyNumberFormat="1" applyFill="1" applyBorder="1" applyAlignment="1">
      <alignment horizontal="center"/>
    </xf>
    <xf numFmtId="6" fontId="0" fillId="11" borderId="36" xfId="0" applyNumberFormat="1" applyFill="1" applyBorder="1" applyAlignment="1">
      <alignment horizontal="center"/>
    </xf>
    <xf numFmtId="10" fontId="0" fillId="11" borderId="36" xfId="2" applyNumberFormat="1" applyFont="1" applyFill="1" applyBorder="1" applyAlignment="1">
      <alignment horizontal="center"/>
    </xf>
    <xf numFmtId="6" fontId="0" fillId="11" borderId="33" xfId="0" applyNumberFormat="1" applyFill="1" applyBorder="1" applyAlignment="1">
      <alignment horizontal="center"/>
    </xf>
    <xf numFmtId="9" fontId="0" fillId="9" borderId="48" xfId="0" applyNumberFormat="1" applyFill="1" applyBorder="1" applyAlignment="1">
      <alignment horizontal="center"/>
    </xf>
    <xf numFmtId="6" fontId="0" fillId="9" borderId="40" xfId="0" applyNumberFormat="1" applyFill="1" applyBorder="1" applyAlignment="1">
      <alignment horizontal="center"/>
    </xf>
    <xf numFmtId="3" fontId="0" fillId="9" borderId="36" xfId="11" applyNumberFormat="1" applyFont="1" applyFill="1" applyBorder="1" applyAlignment="1">
      <alignment horizontal="center"/>
    </xf>
    <xf numFmtId="14" fontId="0" fillId="9" borderId="36" xfId="0" applyNumberFormat="1" applyFill="1" applyBorder="1" applyAlignment="1">
      <alignment horizontal="center"/>
    </xf>
    <xf numFmtId="8" fontId="0" fillId="9" borderId="40" xfId="0" applyNumberFormat="1" applyFill="1" applyBorder="1" applyAlignment="1">
      <alignment horizontal="center"/>
    </xf>
    <xf numFmtId="44" fontId="8" fillId="6" borderId="3" xfId="1" applyFont="1" applyFill="1" applyBorder="1" applyAlignment="1">
      <alignment horizontal="center"/>
    </xf>
    <xf numFmtId="164" fontId="0" fillId="0" borderId="0" xfId="0" applyNumberFormat="1"/>
    <xf numFmtId="0" fontId="1" fillId="9" borderId="40" xfId="0" applyFont="1" applyFill="1" applyBorder="1" applyAlignment="1">
      <alignment horizontal="center" vertical="center" wrapText="1"/>
    </xf>
    <xf numFmtId="0" fontId="1" fillId="9" borderId="36" xfId="0" applyFont="1" applyFill="1" applyBorder="1" applyAlignment="1">
      <alignment horizontal="center"/>
    </xf>
    <xf numFmtId="44" fontId="0" fillId="9" borderId="36" xfId="0" applyNumberFormat="1" applyFill="1" applyBorder="1" applyAlignment="1">
      <alignment horizontal="center"/>
    </xf>
    <xf numFmtId="0" fontId="1" fillId="9" borderId="48" xfId="0" applyFont="1" applyFill="1" applyBorder="1" applyAlignment="1">
      <alignment horizontal="center"/>
    </xf>
    <xf numFmtId="44" fontId="0" fillId="0" borderId="0" xfId="1" applyFont="1"/>
    <xf numFmtId="44" fontId="0" fillId="0" borderId="0" xfId="0" applyNumberFormat="1"/>
    <xf numFmtId="0" fontId="9" fillId="4" borderId="6" xfId="0" applyFont="1" applyFill="1" applyBorder="1" applyAlignment="1">
      <alignment horizontal="center"/>
    </xf>
    <xf numFmtId="0" fontId="10" fillId="0" borderId="7" xfId="0" applyFont="1" applyBorder="1"/>
    <xf numFmtId="3" fontId="16" fillId="6" borderId="12" xfId="0" applyNumberFormat="1" applyFont="1" applyFill="1" applyBorder="1" applyAlignment="1">
      <alignment horizontal="center" vertical="center"/>
    </xf>
    <xf numFmtId="0" fontId="10" fillId="0" borderId="13" xfId="0" applyFont="1" applyBorder="1"/>
    <xf numFmtId="0" fontId="10" fillId="0" borderId="14" xfId="0" applyFont="1" applyBorder="1"/>
    <xf numFmtId="3" fontId="16" fillId="7" borderId="12" xfId="0" applyNumberFormat="1" applyFont="1" applyFill="1" applyBorder="1" applyAlignment="1">
      <alignment horizontal="center" vertical="center" wrapText="1"/>
    </xf>
    <xf numFmtId="165" fontId="18" fillId="2" borderId="12" xfId="0" applyNumberFormat="1" applyFont="1" applyFill="1" applyBorder="1" applyAlignment="1">
      <alignment horizontal="center" vertical="center"/>
    </xf>
    <xf numFmtId="165" fontId="18" fillId="2" borderId="15" xfId="0" applyNumberFormat="1" applyFont="1" applyFill="1" applyBorder="1" applyAlignment="1">
      <alignment horizontal="center" vertical="center"/>
    </xf>
    <xf numFmtId="0" fontId="10" fillId="0" borderId="16" xfId="0" applyFont="1" applyBorder="1"/>
    <xf numFmtId="0" fontId="10" fillId="0" borderId="17" xfId="0" applyFont="1" applyBorder="1"/>
    <xf numFmtId="3" fontId="18" fillId="7" borderId="15" xfId="0" applyNumberFormat="1" applyFont="1" applyFill="1" applyBorder="1" applyAlignment="1">
      <alignment horizontal="center" wrapText="1"/>
    </xf>
    <xf numFmtId="0" fontId="27" fillId="0" borderId="44" xfId="4" applyFont="1" applyBorder="1" applyAlignment="1">
      <alignment horizontal="center" vertical="center"/>
    </xf>
    <xf numFmtId="0" fontId="27" fillId="0" borderId="34" xfId="4" applyFont="1" applyBorder="1" applyAlignment="1">
      <alignment horizontal="center" vertical="center"/>
    </xf>
    <xf numFmtId="0" fontId="27" fillId="0" borderId="35" xfId="4" applyFont="1" applyBorder="1" applyAlignment="1">
      <alignment horizontal="center" vertical="center"/>
    </xf>
    <xf numFmtId="0" fontId="24" fillId="11" borderId="27" xfId="4" applyFont="1" applyFill="1" applyBorder="1" applyAlignment="1">
      <alignment horizontal="center" vertical="center"/>
    </xf>
    <xf numFmtId="0" fontId="24" fillId="11" borderId="28" xfId="4" applyFont="1" applyFill="1" applyBorder="1" applyAlignment="1">
      <alignment horizontal="center" vertical="center"/>
    </xf>
    <xf numFmtId="0" fontId="23" fillId="11" borderId="30" xfId="4" applyFont="1" applyFill="1" applyBorder="1" applyAlignment="1">
      <alignment horizontal="center" vertical="center"/>
    </xf>
    <xf numFmtId="0" fontId="30" fillId="11" borderId="44" xfId="0" applyFont="1" applyFill="1" applyBorder="1" applyAlignment="1">
      <alignment horizontal="center" vertical="center"/>
    </xf>
    <xf numFmtId="0" fontId="30" fillId="11" borderId="34" xfId="0" applyFont="1" applyFill="1" applyBorder="1" applyAlignment="1">
      <alignment horizontal="center" vertical="center"/>
    </xf>
    <xf numFmtId="0" fontId="30" fillId="11" borderId="35" xfId="0" applyFont="1" applyFill="1" applyBorder="1" applyAlignment="1">
      <alignment horizontal="center" vertical="center"/>
    </xf>
    <xf numFmtId="0" fontId="33" fillId="11" borderId="44" xfId="0" applyFont="1" applyFill="1" applyBorder="1" applyAlignment="1">
      <alignment horizontal="center"/>
    </xf>
    <xf numFmtId="0" fontId="33" fillId="11" borderId="34" xfId="0" applyFont="1" applyFill="1" applyBorder="1" applyAlignment="1">
      <alignment horizontal="center"/>
    </xf>
    <xf numFmtId="0" fontId="33" fillId="11" borderId="35" xfId="0" applyFont="1" applyFill="1" applyBorder="1" applyAlignment="1">
      <alignment horizontal="center"/>
    </xf>
    <xf numFmtId="0" fontId="3" fillId="0" borderId="48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9" borderId="45" xfId="0" applyFont="1" applyFill="1" applyBorder="1" applyAlignment="1">
      <alignment horizontal="left" vertical="top" wrapText="1"/>
    </xf>
    <xf numFmtId="0" fontId="0" fillId="9" borderId="54" xfId="0" applyFill="1" applyBorder="1" applyAlignment="1">
      <alignment horizontal="left" vertical="top" wrapText="1"/>
    </xf>
    <xf numFmtId="0" fontId="0" fillId="9" borderId="55" xfId="0" applyFill="1" applyBorder="1" applyAlignment="1">
      <alignment horizontal="left" vertical="top" wrapText="1"/>
    </xf>
    <xf numFmtId="0" fontId="0" fillId="9" borderId="58" xfId="0" applyFill="1" applyBorder="1" applyAlignment="1">
      <alignment horizontal="left" vertical="top" wrapText="1"/>
    </xf>
    <xf numFmtId="0" fontId="0" fillId="9" borderId="3" xfId="0" applyFill="1" applyBorder="1" applyAlignment="1">
      <alignment horizontal="left" vertical="top" wrapText="1"/>
    </xf>
    <xf numFmtId="0" fontId="0" fillId="9" borderId="50" xfId="0" applyFill="1" applyBorder="1" applyAlignment="1">
      <alignment horizontal="left" vertical="top" wrapText="1"/>
    </xf>
    <xf numFmtId="0" fontId="0" fillId="9" borderId="59" xfId="0" applyFill="1" applyBorder="1" applyAlignment="1">
      <alignment horizontal="left" vertical="top" wrapText="1"/>
    </xf>
    <xf numFmtId="0" fontId="0" fillId="9" borderId="30" xfId="0" applyFill="1" applyBorder="1" applyAlignment="1">
      <alignment horizontal="left" vertical="top" wrapText="1"/>
    </xf>
    <xf numFmtId="0" fontId="0" fillId="9" borderId="52" xfId="0" applyFill="1" applyBorder="1" applyAlignment="1">
      <alignment horizontal="left" vertical="top" wrapText="1"/>
    </xf>
  </cellXfs>
  <cellStyles count="12">
    <cellStyle name="Comma" xfId="11" builtinId="3"/>
    <cellStyle name="Comma 2" xfId="10" xr:uid="{8CA6A39C-9DDC-42BE-8016-2C090CFA8C58}"/>
    <cellStyle name="Comma 23 2" xfId="6" xr:uid="{4F5DC790-89D0-44DA-A789-5AD010C62EFF}"/>
    <cellStyle name="Currency" xfId="1" builtinId="4"/>
    <cellStyle name="Currency 2" xfId="9" xr:uid="{14CF9E70-FF86-403D-BF4A-189FAC4C66CC}"/>
    <cellStyle name="Normal" xfId="0" builtinId="0"/>
    <cellStyle name="Normal 2" xfId="7" xr:uid="{2AB1669A-2EB4-459A-A617-83C923C4425E}"/>
    <cellStyle name="Normal 25 2" xfId="4" xr:uid="{39F9E600-FBD2-4981-AD79-D22A057F648A}"/>
    <cellStyle name="Normal 3 2" xfId="3" xr:uid="{87926E52-5B22-4E05-9552-8584AAD6AD28}"/>
    <cellStyle name="Percent" xfId="2" builtinId="5"/>
    <cellStyle name="Percent 2" xfId="8" xr:uid="{1B2D1BDF-8BEE-44BB-9DDC-4A2C097922B3}"/>
    <cellStyle name="Percent 20 2" xfId="5" xr:uid="{DD8AA2DB-F29C-4E7B-8817-05543916F7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data/ladata/laport/HAZ03/Hazard_Retai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BHEQ/BH%20Highland%20Pref%20Equity/Fund%20I%20Deals/Huntington%20Glen/Underwriting%20Pre-Closing/Model/Huntington%20Glen%20Model%20Amended%20Terms%20Final%20at%20Clos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David%20Maltby%202/Documents/Magic%20Briefcase/Sumerian%20Capital/Deal%20Pipeline/Dead%20Deals/National%20City%20Tower/NCT%20IM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sh Flow"/>
      <sheetName val="Price Yield"/>
      <sheetName val="Argus"/>
      <sheetName val="In-place"/>
      <sheetName val="Annual Report"/>
      <sheetName val="Gross Sales"/>
      <sheetName val="Annual Report (2)"/>
      <sheetName val="Occu Cost"/>
      <sheetName val="Rent"/>
      <sheetName val="Monthly Calc"/>
      <sheetName val="Annual Calc"/>
      <sheetName val="PASTE_IN_PLACE_RENT"/>
      <sheetName val="PRESENTATION_CF"/>
      <sheetName val="HISTORICAL EXHIBIT"/>
      <sheetName val="BUDGET "/>
      <sheetName val="PASTE_InPlaceRent"/>
      <sheetName val="Superseded"/>
      <sheetName val="Lease Exp Retail"/>
      <sheetName val="Rent Roll"/>
      <sheetName val="Sheet1"/>
      <sheetName val="Projected CF Data"/>
      <sheetName val="Cash_Flow"/>
      <sheetName val="Capital Stack"/>
      <sheetName val="Entities"/>
      <sheetName val="Assumption Inputs"/>
      <sheetName val="Acct Rec"/>
      <sheetName val="ENG 2"/>
      <sheetName val="WATER RATES"/>
      <sheetName val="Data"/>
      <sheetName val="DIAMOND"/>
      <sheetName val="Rollover"/>
      <sheetName val="From Company"/>
      <sheetName val="AE Reference Sheet"/>
      <sheetName val="Entity List"/>
      <sheetName val="ID"/>
      <sheetName val="Lists"/>
      <sheetName val="Leverage Analysis"/>
      <sheetName val="Data Inputs"/>
      <sheetName val="Cash_Flow1"/>
      <sheetName val="Price_Yield"/>
      <sheetName val="Annual_Report"/>
      <sheetName val="Gross_Sales"/>
      <sheetName val="Annual_Report_(2)"/>
      <sheetName val="Occu_Cost"/>
      <sheetName val="Monthly_Calc"/>
      <sheetName val="Annual_Calc"/>
      <sheetName val="HISTORICAL_EXHIBIT"/>
      <sheetName val="BUDGET_"/>
      <sheetName val="Lease_Exp_Retail"/>
      <sheetName val="Rent_Roll"/>
      <sheetName val="Projected_CF_Data"/>
      <sheetName val="Capital_Stack"/>
      <sheetName val="Assumption_Inputs"/>
      <sheetName val="Acct_Rec"/>
      <sheetName val="ENG_2"/>
      <sheetName val="WATER_RATES"/>
      <sheetName val="Data_Inputs"/>
      <sheetName val=""/>
      <sheetName val="Reference tab"/>
      <sheetName val="UW Model Account Groupings"/>
      <sheetName val="Assumptions"/>
      <sheetName val="Drop Down List"/>
      <sheetName val="GL Accounts - Major Expense"/>
      <sheetName val="Stacking Plan Report (2)"/>
      <sheetName val="Hazard_Retail"/>
      <sheetName val="Data Sheet (Actual)"/>
      <sheetName val="APF Monthly Sales Graph"/>
      <sheetName val="1997 APF Weekly Sales Graph"/>
      <sheetName val="Weekly Sales (Act)"/>
      <sheetName val="Fixed Rate and Fusion Details"/>
      <sheetName val="refs"/>
      <sheetName val="Input 2"/>
      <sheetName val="Print"/>
      <sheetName val="Les Cèdres"/>
      <sheetName val="apports"/>
      <sheetName val="MORE ASSUMP"/>
      <sheetName val="Assump"/>
      <sheetName val="Ins"/>
      <sheetName val="Pendry West Hollywood"/>
      <sheetName val="Dropdowns"/>
      <sheetName val="9_Value Matrix"/>
      <sheetName val="10_Vacancy Detail"/>
      <sheetName val="2_Assumptions"/>
      <sheetName val="4_Cash Flow"/>
      <sheetName val="18_ALease-up Schedule"/>
      <sheetName val="Cash_Flow2"/>
      <sheetName val="Price_Yield1"/>
      <sheetName val="Annual_Report1"/>
      <sheetName val="Gross_Sales1"/>
      <sheetName val="Annual_Report_(2)1"/>
      <sheetName val="Occu_Cost1"/>
      <sheetName val="Monthly_Calc1"/>
      <sheetName val="Annual_Calc1"/>
      <sheetName val="HISTORICAL_EXHIBIT1"/>
      <sheetName val="BUDGET_1"/>
      <sheetName val="Lease_Exp_Retail1"/>
      <sheetName val="Rent_Roll1"/>
      <sheetName val="Projected_CF_Data1"/>
      <sheetName val="Capital_Stack1"/>
      <sheetName val="Assumption_Inputs1"/>
      <sheetName val="Acct_Rec1"/>
      <sheetName val="ENG_21"/>
      <sheetName val="WATER_RATES1"/>
      <sheetName val="Leverage_Analysis"/>
      <sheetName val="From_Company"/>
      <sheetName val="AE_Reference_Sheet"/>
      <sheetName val="Entity_List"/>
      <sheetName val="Reference_tab"/>
      <sheetName val="Data_Inputs1"/>
      <sheetName val="UW_Model_Account_Groupings"/>
      <sheetName val="Stacking_Plan_Report_(2)"/>
      <sheetName val="Data_Sheet_(Actual)"/>
      <sheetName val="APF_Monthly_Sales_Graph"/>
      <sheetName val="1997_APF_Weekly_Sales_Graph"/>
      <sheetName val="Weekly_Sales_(Act)"/>
      <sheetName val="Drop_Down_List"/>
      <sheetName val="MORE_ASSUMP"/>
      <sheetName val="Demand"/>
      <sheetName val="Occ"/>
      <sheetName val="US Market Projections"/>
      <sheetName val="1 Month USD LIBOR Forward Curve"/>
      <sheetName val="3 Month USD LIBOR Forward Curve"/>
      <sheetName val="Daily SOFR Forward Curve"/>
      <sheetName val="Fed Projections"/>
      <sheetName val="GL_Accounts_-_Major_Expense"/>
      <sheetName val="Fixed_Rate_and_Fusion_Details"/>
      <sheetName val="Cover Sheet"/>
      <sheetName val="Summary"/>
      <sheetName val="4917 Adams"/>
      <sheetName val="CAFs"/>
      <sheetName val="Pending INVs"/>
      <sheetName val="Lists and Dropdowns"/>
      <sheetName val="Data Validation"/>
      <sheetName val="Cash_Flow3"/>
      <sheetName val="Price_Yield2"/>
      <sheetName val="Annual_Report2"/>
      <sheetName val="Gross_Sales2"/>
      <sheetName val="Annual_Report_(2)2"/>
      <sheetName val="Occu_Cost2"/>
      <sheetName val="Monthly_Calc2"/>
      <sheetName val="Annual_Calc2"/>
      <sheetName val="HISTORICAL_EXHIBIT2"/>
      <sheetName val="BUDGET_2"/>
      <sheetName val="Lease_Exp_Retail2"/>
      <sheetName val="Rent_Roll2"/>
      <sheetName val="Projected_CF_Data2"/>
      <sheetName val="Capital_Stack2"/>
      <sheetName val="Assumption_Inputs2"/>
      <sheetName val="Acct_Rec2"/>
      <sheetName val="ENG_22"/>
      <sheetName val="WATER_RATES2"/>
      <sheetName val="From_Company1"/>
      <sheetName val="AE_Reference_Sheet1"/>
      <sheetName val="Entity_List1"/>
      <sheetName val="Leverage_Analysis1"/>
      <sheetName val="Reference_tab1"/>
      <sheetName val="CALC"/>
      <sheetName val="Debt"/>
      <sheetName val="Cash_Flow4"/>
      <sheetName val="Price_Yield3"/>
      <sheetName val="Annual_Report3"/>
      <sheetName val="Gross_Sales3"/>
      <sheetName val="Annual_Report_(2)3"/>
      <sheetName val="Occu_Cost3"/>
      <sheetName val="Monthly_Calc3"/>
      <sheetName val="Annual_Calc3"/>
      <sheetName val="HISTORICAL_EXHIBIT3"/>
      <sheetName val="BUDGET_3"/>
      <sheetName val="Lease_Exp_Retail3"/>
      <sheetName val="Rent_Roll3"/>
      <sheetName val="Acct_Rec3"/>
      <sheetName val="ENG_23"/>
      <sheetName val="WATER_RATES3"/>
      <sheetName val="Projected_CF_Data3"/>
      <sheetName val="Capital_Stack3"/>
      <sheetName val="Assumption_Inputs3"/>
      <sheetName val="From_Company2"/>
      <sheetName val="AE_Reference_Sheet2"/>
      <sheetName val="Entity_List2"/>
      <sheetName val="Leverage_Analysis2"/>
      <sheetName val="Reference_tab2"/>
      <sheetName val="Data_Inputs2"/>
      <sheetName val="UW_Model_Account_Groupings1"/>
      <sheetName val="Drop_Down_List1"/>
      <sheetName val="GL_Accounts_-_Major_Expense1"/>
      <sheetName val="Data_Sheet_(Actual)1"/>
      <sheetName val="APF_Monthly_Sales_Graph1"/>
      <sheetName val="1997_APF_Weekly_Sales_Graph1"/>
      <sheetName val="Weekly_Sales_(Act)1"/>
      <sheetName val="Stacking_Plan_Report_(2)1"/>
      <sheetName val="12"/>
      <sheetName val="11"/>
      <sheetName val="20"/>
      <sheetName val="Invite List"/>
      <sheetName val="Ext_PL"/>
      <sheetName val="Executive Summary"/>
      <sheetName val="Trial Balance"/>
      <sheetName val="Balance Sheet"/>
      <sheetName val="Rolling 12 Month"/>
      <sheetName val="Budget Comparison"/>
      <sheetName val="AR and Prepaid Rent"/>
      <sheetName val="AR Accrued Recoveries"/>
      <sheetName val="Accrued CAM - Ult"/>
      <sheetName val="AP Accrued-Weingarten"/>
      <sheetName val="Mgmt Fee"/>
      <sheetName val="Insurance"/>
      <sheetName val="Ptaxes"/>
      <sheetName val="Tenant Deposits"/>
      <sheetName val="Depreciation"/>
      <sheetName val="Tenant Insurance Exp"/>
      <sheetName val="Vendor Insurance Exp"/>
      <sheetName val="Rules "/>
      <sheetName val="3190 Fairview Mortgage"/>
      <sheetName val="Workforce Amortization"/>
      <sheetName val="Maturities Graphs"/>
      <sheetName val="1 Month"/>
      <sheetName val="26"/>
      <sheetName val="Cash_Flow5"/>
      <sheetName val="Price_Yield4"/>
      <sheetName val="Annual_Report4"/>
      <sheetName val="Gross_Sales4"/>
      <sheetName val="Annual_Report_(2)4"/>
      <sheetName val="Occu_Cost4"/>
      <sheetName val="Monthly_Calc4"/>
      <sheetName val="Annual_Calc4"/>
      <sheetName val="HISTORICAL_EXHIBIT4"/>
      <sheetName val="BUDGET_4"/>
      <sheetName val="Lease_Exp_Retail4"/>
      <sheetName val="Rent_Roll4"/>
      <sheetName val="Projected_CF_Data4"/>
      <sheetName val="Capital_Stack4"/>
      <sheetName val="Assumption_Inputs4"/>
      <sheetName val="Acct_Rec4"/>
      <sheetName val="ENG_24"/>
      <sheetName val="WATER_RATES4"/>
      <sheetName val="From_Company3"/>
      <sheetName val="AE_Reference_Sheet3"/>
      <sheetName val="Entity_List3"/>
      <sheetName val="Leverage_Analysis3"/>
      <sheetName val="Reference_tab3"/>
      <sheetName val="Data_Inputs3"/>
      <sheetName val="UW_Model_Account_Groupings2"/>
      <sheetName val="Drop_Down_List2"/>
      <sheetName val="GL_Accounts_-_Major_Expense2"/>
      <sheetName val="Data_Sheet_(Actual)2"/>
      <sheetName val="APF_Monthly_Sales_Graph2"/>
      <sheetName val="1997_APF_Weekly_Sales_Graph2"/>
      <sheetName val="Weekly_Sales_(Act)2"/>
      <sheetName val="Stacking_Plan_Report_(2)2"/>
      <sheetName val="Input_2"/>
      <sheetName val="9_Value_Matrix"/>
      <sheetName val="10_Vacancy_Detail"/>
      <sheetName val="4_Cash_Flow"/>
      <sheetName val="18_ALease-up_Schedule"/>
      <sheetName val="MORE_ASSUMP1"/>
      <sheetName val="Pendry_West_Hollywood"/>
      <sheetName val="Lists_and_Dropdowns"/>
      <sheetName val="Input &amp; Lease"/>
      <sheetName val="HOTEL 1"/>
      <sheetName val="HOTEL 2"/>
      <sheetName val="LEASE"/>
      <sheetName val="Sheraton performance EUR"/>
      <sheetName val="Payroll_hotel"/>
      <sheetName val="Labor EUR"/>
      <sheetName val="Rate scrape"/>
      <sheetName val="Notes from call with Erik"/>
      <sheetName val="Labor SEK"/>
      <sheetName val="Sheraton performance SEK"/>
      <sheetName val="TOTAL"/>
      <sheetName val="INVESTMENT"/>
      <sheetName val="Quarterly CF"/>
      <sheetName val="OUTPUT 1"/>
      <sheetName val="OUTPUT 2"/>
      <sheetName val="OUTPUT PF (EUR)"/>
      <sheetName val="OUTPUT PF (SEK)"/>
      <sheetName val="OUTPUT INV"/>
      <sheetName val="Inv. Output Base Case"/>
      <sheetName val="European Annual Inflation"/>
      <sheetName val="F&amp;B Build Up"/>
      <sheetName val="Other Expense"/>
      <sheetName val="Spa &amp; Other Build Up"/>
      <sheetName val="Royalty fees"/>
      <sheetName val="Room costs"/>
      <sheetName val="Serviced Apartments Output"/>
      <sheetName val="Serviced Apartments Input"/>
      <sheetName val="IRR"/>
      <sheetName val="Cambridge 3-stmt CY"/>
      <sheetName val="PF"/>
      <sheetName val="MIT historicals"/>
      <sheetName val="Master Switch"/>
      <sheetName val="Fixed_Rate_and_Fusion_Details1"/>
      <sheetName val="Data_Validation"/>
      <sheetName val="4917_Adams"/>
      <sheetName val="Pending_INVs"/>
      <sheetName val="Cover_Sheet"/>
      <sheetName val="Les_Cèdres"/>
      <sheetName val="US_Market_Projections"/>
      <sheetName val="1_Month_USD_LIBOR_Forward_Curve"/>
      <sheetName val="3_Month_USD_LIBOR_Forward_Curve"/>
      <sheetName val="Daily_SOFR_Forward_Curve"/>
      <sheetName val="Fed_Projections"/>
      <sheetName val="Invite_List"/>
      <sheetName val="Executive_Summary"/>
      <sheetName val="Trial_Balance"/>
      <sheetName val="Balance_Sheet"/>
      <sheetName val="Rolling_12_Month"/>
      <sheetName val="Budget_Comparison"/>
      <sheetName val="AR_and_Prepaid_Rent"/>
      <sheetName val="AR_Accrued_Recoveries"/>
      <sheetName val="Accrued_CAM_-_Ult"/>
      <sheetName val="AP_Accrued-Weingarten"/>
      <sheetName val="Mgmt_Fee"/>
      <sheetName val="Tenant_Deposits"/>
      <sheetName val="Tenant_Insurance_Exp"/>
      <sheetName val="Vendor_Insurance_Exp"/>
      <sheetName val="Rules_"/>
      <sheetName val="Maturities_Graphs"/>
      <sheetName val="3190_Fairview_Mortgage"/>
      <sheetName val="Workforce_Amortization"/>
      <sheetName val="Input_&amp;_Lease"/>
      <sheetName val="HOTEL_1"/>
      <sheetName val="HOTEL_2"/>
      <sheetName val="Sheraton_performance_EUR"/>
      <sheetName val="Labor_EUR"/>
      <sheetName val="Rate_scrape"/>
      <sheetName val="Notes_from_call_with_Erik"/>
      <sheetName val="Labor_SEK"/>
      <sheetName val="Sheraton_performance_SEK"/>
      <sheetName val="Quarterly_CF"/>
      <sheetName val="OUTPUT_1"/>
      <sheetName val="OUTPUT_2"/>
      <sheetName val="OUTPUT_PF_(EUR)"/>
      <sheetName val="OUTPUT_PF_(SEK)"/>
      <sheetName val="OUTPUT_INV"/>
      <sheetName val="Inv__Output_Base_Case"/>
      <sheetName val="European_Annual_Inflation"/>
      <sheetName val="F&amp;B_Build_Up"/>
      <sheetName val="Other_Expense"/>
      <sheetName val="Spa_&amp;_Other_Build_Up"/>
      <sheetName val="Royalty_fees"/>
      <sheetName val="Room_costs"/>
      <sheetName val="Serviced_Apartments_Output"/>
      <sheetName val="Serviced_Apartments_Input"/>
      <sheetName val="Cambridge_3-stmt_CY"/>
      <sheetName val="MIT_historicals"/>
      <sheetName val="Master_Switch"/>
      <sheetName val="Revenue Detail"/>
      <sheetName val="JE Summary - JV"/>
      <sheetName val="Seller Statement Breakout"/>
      <sheetName val="A"/>
      <sheetName val="Payroll Cost"/>
      <sheetName val="Certification"/>
      <sheetName val="Tenant Improvements (Phase I)"/>
      <sheetName val="Construction Management"/>
      <sheetName val="Financing Costs"/>
      <sheetName val="Payroll Data"/>
      <sheetName val="Cash_Flow6"/>
      <sheetName val="Price_Yield5"/>
      <sheetName val="Annual_Report5"/>
      <sheetName val="Gross_Sales5"/>
      <sheetName val="Annual_Report_(2)5"/>
      <sheetName val="Occu_Cost5"/>
      <sheetName val="Monthly_Calc5"/>
      <sheetName val="Annual_Calc5"/>
      <sheetName val="HISTORICAL_EXHIBIT5"/>
      <sheetName val="BUDGET_5"/>
      <sheetName val="Lease_Exp_Retail5"/>
      <sheetName val="Rent_Roll5"/>
      <sheetName val="Acct_Rec5"/>
      <sheetName val="ENG_25"/>
      <sheetName val="WATER_RATES5"/>
      <sheetName val="Projected_CF_Data5"/>
      <sheetName val="Capital_Stack5"/>
      <sheetName val="Assumption_Inputs5"/>
      <sheetName val="From_Company4"/>
      <sheetName val="AE_Reference_Sheet4"/>
      <sheetName val="Entity_List4"/>
      <sheetName val="Leverage_Analysis4"/>
      <sheetName val="Reference_tab4"/>
      <sheetName val="Data_Inputs4"/>
      <sheetName val="UW_Model_Account_Groupings3"/>
      <sheetName val="Drop_Down_List3"/>
      <sheetName val="GL_Accounts_-_Major_Expense3"/>
      <sheetName val="Data_Sheet_(Actual)3"/>
      <sheetName val="APF_Monthly_Sales_Graph3"/>
      <sheetName val="1997_APF_Weekly_Sales_Graph3"/>
      <sheetName val="Weekly_Sales_(Act)3"/>
      <sheetName val="Stacking_Plan_Report_(2)3"/>
      <sheetName val="Input_21"/>
      <sheetName val="9_Value_Matrix1"/>
      <sheetName val="10_Vacancy_Detail1"/>
      <sheetName val="4_Cash_Flow1"/>
      <sheetName val="18_ALease-up_Schedule1"/>
      <sheetName val="MORE_ASSUMP2"/>
      <sheetName val="Pendry_West_Hollywood1"/>
      <sheetName val="Lists_and_Dropdowns1"/>
      <sheetName val="DETAIL"/>
      <sheetName val="1999 BUDGET"/>
      <sheetName val="Validation"/>
      <sheetName val="Abs_Mat Rates"/>
      <sheetName val="SOP SV"/>
      <sheetName val="Fixed_Rate_and_Fusion_Details2"/>
      <sheetName val="Data_Validation1"/>
      <sheetName val="4917_Adams1"/>
      <sheetName val="Pending_INVs1"/>
      <sheetName val="Cover_Sheet1"/>
      <sheetName val="Revenue_Detail"/>
      <sheetName val="JE_Summary_-_JV"/>
      <sheetName val="Seller_Statement_Breakout"/>
      <sheetName val="1999_BUDGET"/>
      <sheetName val="1_Month"/>
      <sheetName val="tables_graphs"/>
      <sheetName val="MAYO98"/>
      <sheetName val="Leasing Exp Schedule"/>
      <sheetName val="Yr2"/>
      <sheetName val="Rent Roll - Lynwood"/>
      <sheetName val="Forecast to Actual"/>
      <sheetName val="CHART"/>
      <sheetName val="2006 A&amp;A"/>
      <sheetName val="Inputs"/>
      <sheetName val="Properties"/>
      <sheetName val="Tenants"/>
      <sheetName val="Submarkets"/>
      <sheetName val="Cross Model"/>
      <sheetName val="Portfolio Summary"/>
      <sheetName val="Transaction Summary"/>
      <sheetName val="Tables for Memo"/>
      <sheetName val="Maps"/>
      <sheetName val="Top Tenants"/>
      <sheetName val="Unique Tenants"/>
      <sheetName val="Dec 2019 Reporting"/>
      <sheetName val="UW Comparison"/>
      <sheetName val="Sarl TB"/>
      <sheetName val="Reserve TB"/>
      <sheetName val="Detail Bal Sheet"/>
      <sheetName val="Dropdown"/>
      <sheetName val="Cash_Flow8"/>
      <sheetName val="Price_Yield7"/>
      <sheetName val="Annual_Report7"/>
      <sheetName val="Gross_Sales7"/>
      <sheetName val="Annual_Report_(2)7"/>
      <sheetName val="Occu_Cost7"/>
      <sheetName val="Monthly_Calc7"/>
      <sheetName val="Annual_Calc7"/>
      <sheetName val="HISTORICAL_EXHIBIT7"/>
      <sheetName val="BUDGET_7"/>
      <sheetName val="Lease_Exp_Retail7"/>
      <sheetName val="Rent_Roll7"/>
      <sheetName val="Acct_Rec7"/>
      <sheetName val="ENG_27"/>
      <sheetName val="WATER_RATES7"/>
      <sheetName val="Projected_CF_Data7"/>
      <sheetName val="Capital_Stack7"/>
      <sheetName val="Assumption_Inputs7"/>
      <sheetName val="From_Company6"/>
      <sheetName val="AE_Reference_Sheet6"/>
      <sheetName val="Entity_List6"/>
      <sheetName val="Leverage_Analysis6"/>
      <sheetName val="Reference_tab6"/>
      <sheetName val="Data_Inputs6"/>
      <sheetName val="UW_Model_Account_Groupings5"/>
      <sheetName val="Drop_Down_List5"/>
      <sheetName val="GL_Accounts_-_Major_Expense5"/>
      <sheetName val="Data_Sheet_(Actual)5"/>
      <sheetName val="APF_Monthly_Sales_Graph5"/>
      <sheetName val="1997_APF_Weekly_Sales_Graph5"/>
      <sheetName val="Weekly_Sales_(Act)5"/>
      <sheetName val="Stacking_Plan_Report_(2)5"/>
      <sheetName val="Input_23"/>
      <sheetName val="Fixed_Rate_and_Fusion_Details3"/>
      <sheetName val="9_Value_Matrix3"/>
      <sheetName val="10_Vacancy_Detail3"/>
      <sheetName val="4_Cash_Flow3"/>
      <sheetName val="18_ALease-up_Schedule3"/>
      <sheetName val="MORE_ASSUMP4"/>
      <sheetName val="Pendry_West_Hollywood3"/>
      <sheetName val="Lists_and_Dropdowns3"/>
      <sheetName val="Data_Validation2"/>
      <sheetName val="4917_Adams2"/>
      <sheetName val="Pending_INVs2"/>
      <sheetName val="Cover_Sheet2"/>
      <sheetName val="Les_Cèdres2"/>
      <sheetName val="US_Market_Projections2"/>
      <sheetName val="1_Month_USD_LIBOR_Forward_Curv2"/>
      <sheetName val="3_Month_USD_LIBOR_Forward_Curv2"/>
      <sheetName val="Daily_SOFR_Forward_Curve2"/>
      <sheetName val="Fed_Projections2"/>
      <sheetName val="Invite_List1"/>
      <sheetName val="Executive_Summary1"/>
      <sheetName val="Trial_Balance1"/>
      <sheetName val="Balance_Sheet1"/>
      <sheetName val="Rolling_12_Month1"/>
      <sheetName val="Budget_Comparison1"/>
      <sheetName val="AR_and_Prepaid_Rent1"/>
      <sheetName val="AR_Accrued_Recoveries1"/>
      <sheetName val="Accrued_CAM_-_Ult1"/>
      <sheetName val="AP_Accrued-Weingarten1"/>
      <sheetName val="Mgmt_Fee1"/>
      <sheetName val="Tenant_Deposits1"/>
      <sheetName val="Tenant_Insurance_Exp1"/>
      <sheetName val="Vendor_Insurance_Exp1"/>
      <sheetName val="Rules_1"/>
      <sheetName val="1_Month1"/>
      <sheetName val="3190_Fairview_Mortgage1"/>
      <sheetName val="Workforce_Amortization1"/>
      <sheetName val="Maturities_Graphs1"/>
      <sheetName val="Cambridge_3-stmt_CY1"/>
      <sheetName val="MIT_historicals1"/>
      <sheetName val="Master_Switch1"/>
      <sheetName val="Payroll_Data1"/>
      <sheetName val="Revenue_Detail1"/>
      <sheetName val="JE_Summary_-_JV1"/>
      <sheetName val="Seller_Statement_Breakout1"/>
      <sheetName val="Input_&amp;_Lease1"/>
      <sheetName val="HOTEL_11"/>
      <sheetName val="HOTEL_21"/>
      <sheetName val="Sheraton_performance_EUR1"/>
      <sheetName val="Labor_EUR1"/>
      <sheetName val="Rate_scrape1"/>
      <sheetName val="Notes_from_call_with_Erik1"/>
      <sheetName val="Labor_SEK1"/>
      <sheetName val="Sheraton_performance_SEK1"/>
      <sheetName val="Quarterly_CF1"/>
      <sheetName val="OUTPUT_11"/>
      <sheetName val="OUTPUT_21"/>
      <sheetName val="OUTPUT_PF_(EUR)1"/>
      <sheetName val="OUTPUT_PF_(SEK)1"/>
      <sheetName val="OUTPUT_INV1"/>
      <sheetName val="Inv__Output_Base_Case1"/>
      <sheetName val="European_Annual_Inflation1"/>
      <sheetName val="F&amp;B_Build_Up1"/>
      <sheetName val="Other_Expense1"/>
      <sheetName val="Spa_&amp;_Other_Build_Up1"/>
      <sheetName val="Royalty_fees1"/>
      <sheetName val="Room_costs1"/>
      <sheetName val="Serviced_Apartments_Output1"/>
      <sheetName val="Serviced_Apartments_Input1"/>
      <sheetName val="Cash_Flow7"/>
      <sheetName val="Price_Yield6"/>
      <sheetName val="Annual_Report6"/>
      <sheetName val="Gross_Sales6"/>
      <sheetName val="Annual_Report_(2)6"/>
      <sheetName val="Occu_Cost6"/>
      <sheetName val="Monthly_Calc6"/>
      <sheetName val="Annual_Calc6"/>
      <sheetName val="HISTORICAL_EXHIBIT6"/>
      <sheetName val="BUDGET_6"/>
      <sheetName val="Lease_Exp_Retail6"/>
      <sheetName val="Rent_Roll6"/>
      <sheetName val="Acct_Rec6"/>
      <sheetName val="ENG_26"/>
      <sheetName val="WATER_RATES6"/>
      <sheetName val="Projected_CF_Data6"/>
      <sheetName val="Capital_Stack6"/>
      <sheetName val="Assumption_Inputs6"/>
      <sheetName val="From_Company5"/>
      <sheetName val="AE_Reference_Sheet5"/>
      <sheetName val="Entity_List5"/>
      <sheetName val="Leverage_Analysis5"/>
      <sheetName val="Reference_tab5"/>
      <sheetName val="Data_Inputs5"/>
      <sheetName val="UW_Model_Account_Groupings4"/>
      <sheetName val="Drop_Down_List4"/>
      <sheetName val="GL_Accounts_-_Major_Expense4"/>
      <sheetName val="Data_Sheet_(Actual)4"/>
      <sheetName val="APF_Monthly_Sales_Graph4"/>
      <sheetName val="1997_APF_Weekly_Sales_Graph4"/>
      <sheetName val="Weekly_Sales_(Act)4"/>
      <sheetName val="Stacking_Plan_Report_(2)4"/>
      <sheetName val="Input_22"/>
      <sheetName val="9_Value_Matrix2"/>
      <sheetName val="10_Vacancy_Detail2"/>
      <sheetName val="4_Cash_Flow2"/>
      <sheetName val="18_ALease-up_Schedule2"/>
      <sheetName val="MORE_ASSUMP3"/>
      <sheetName val="Pendry_West_Hollywood2"/>
      <sheetName val="Lists_and_Dropdowns2"/>
      <sheetName val="Les_Cèdres1"/>
      <sheetName val="US_Market_Projections1"/>
      <sheetName val="1_Month_USD_LIBOR_Forward_Curv1"/>
      <sheetName val="3_Month_USD_LIBOR_Forward_Curv1"/>
      <sheetName val="Daily_SOFR_Forward_Curve1"/>
      <sheetName val="Fed_Projections1"/>
      <sheetName val="Payroll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 refreshError="1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/>
      <sheetData sheetId="194" refreshError="1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 refreshError="1"/>
      <sheetData sheetId="287" refreshError="1"/>
      <sheetData sheetId="288" refreshError="1"/>
      <sheetData sheetId="289" refreshError="1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/>
      <sheetData sheetId="417" refreshError="1"/>
      <sheetData sheetId="418" refreshError="1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 refreshError="1"/>
      <sheetData sheetId="433" refreshError="1"/>
      <sheetData sheetId="434" refreshError="1"/>
      <sheetData sheetId="435" refreshError="1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urces &amp; Uses"/>
      <sheetName val="Property Summary"/>
      <sheetName val="Operating Budget"/>
      <sheetName val="Rent and Occupancy Comparison"/>
      <sheetName val="Monthly CF"/>
      <sheetName val="Distributions"/>
      <sheetName val="Investor Returns"/>
      <sheetName val="Sensitivities"/>
      <sheetName val="Snapshot and Approval"/>
      <sheetName val="Sheet1"/>
      <sheetName val="Calendar Year Budget"/>
    </sheetNames>
    <sheetDataSet>
      <sheetData sheetId="0">
        <row r="10">
          <cell r="B10">
            <v>5000457</v>
          </cell>
        </row>
        <row r="24">
          <cell r="B24">
            <v>13800000</v>
          </cell>
        </row>
        <row r="40">
          <cell r="B40">
            <v>936252.00000000012</v>
          </cell>
        </row>
        <row r="42">
          <cell r="B42">
            <v>15507457</v>
          </cell>
        </row>
        <row r="76">
          <cell r="C76">
            <v>110</v>
          </cell>
        </row>
        <row r="81">
          <cell r="B81">
            <v>771205</v>
          </cell>
        </row>
      </sheetData>
      <sheetData sheetId="1">
        <row r="7">
          <cell r="B7" t="str">
            <v>Huntington Glen Apartments</v>
          </cell>
        </row>
        <row r="8">
          <cell r="B8" t="str">
            <v>12023 Bissonnet, Houston, TX 77099</v>
          </cell>
        </row>
        <row r="9">
          <cell r="B9" t="str">
            <v>Houston</v>
          </cell>
        </row>
        <row r="10">
          <cell r="B10" t="str">
            <v>Alief/Kirkwood</v>
          </cell>
        </row>
        <row r="11">
          <cell r="B11">
            <v>364</v>
          </cell>
        </row>
        <row r="12">
          <cell r="B12">
            <v>278276</v>
          </cell>
          <cell r="E12">
            <v>764.49450549450546</v>
          </cell>
        </row>
        <row r="13">
          <cell r="B13">
            <v>1982</v>
          </cell>
        </row>
        <row r="14">
          <cell r="B14" t="str">
            <v>C+</v>
          </cell>
        </row>
        <row r="15">
          <cell r="B15">
            <v>9.98</v>
          </cell>
        </row>
        <row r="17">
          <cell r="B17" t="str">
            <v>17 two- and three-story residential buildings plus two laundry rooms and one clubhouse</v>
          </cell>
        </row>
        <row r="18">
          <cell r="B18" t="str">
            <v>BH Management</v>
          </cell>
        </row>
        <row r="22">
          <cell r="B22">
            <v>42095</v>
          </cell>
        </row>
        <row r="23">
          <cell r="B23">
            <v>43921</v>
          </cell>
        </row>
        <row r="24">
          <cell r="B24">
            <v>60</v>
          </cell>
          <cell r="C24">
            <v>5</v>
          </cell>
        </row>
        <row r="26">
          <cell r="B26">
            <v>6.122630434782609E-2</v>
          </cell>
        </row>
        <row r="27">
          <cell r="B27">
            <v>5.4484948757233372E-2</v>
          </cell>
        </row>
        <row r="40">
          <cell r="B40">
            <v>2500457</v>
          </cell>
        </row>
        <row r="41">
          <cell r="B41">
            <v>2500000</v>
          </cell>
        </row>
        <row r="54">
          <cell r="H54" t="str">
            <v>No</v>
          </cell>
        </row>
        <row r="56">
          <cell r="H56">
            <v>43040</v>
          </cell>
        </row>
        <row r="57">
          <cell r="C57">
            <v>44805</v>
          </cell>
        </row>
        <row r="62">
          <cell r="F62">
            <v>10507000</v>
          </cell>
          <cell r="K62" t="e">
            <v>#VALUE!</v>
          </cell>
        </row>
        <row r="75">
          <cell r="B75">
            <v>7.0000000000000007E-2</v>
          </cell>
        </row>
        <row r="76">
          <cell r="B76">
            <v>15104103.319926329</v>
          </cell>
        </row>
        <row r="92">
          <cell r="B92">
            <v>2043318.7416937626</v>
          </cell>
        </row>
      </sheetData>
      <sheetData sheetId="2"/>
      <sheetData sheetId="3"/>
      <sheetData sheetId="4">
        <row r="36">
          <cell r="B36">
            <v>9.3909867450205242E-2</v>
          </cell>
        </row>
        <row r="91">
          <cell r="A91" t="str">
            <v/>
          </cell>
          <cell r="B91" t="str">
            <v/>
          </cell>
          <cell r="C91" t="str">
            <v/>
          </cell>
          <cell r="D91" t="str">
            <v/>
          </cell>
          <cell r="E91" t="str">
            <v/>
          </cell>
          <cell r="F91" t="str">
            <v/>
          </cell>
          <cell r="G91" t="str">
            <v/>
          </cell>
          <cell r="H91" t="str">
            <v/>
          </cell>
        </row>
        <row r="92">
          <cell r="A92" t="str">
            <v/>
          </cell>
          <cell r="B92" t="str">
            <v/>
          </cell>
          <cell r="C92" t="str">
            <v/>
          </cell>
          <cell r="D92" t="str">
            <v/>
          </cell>
          <cell r="E92" t="str">
            <v/>
          </cell>
          <cell r="F92" t="str">
            <v/>
          </cell>
          <cell r="G92" t="str">
            <v/>
          </cell>
          <cell r="H92" t="str">
            <v/>
          </cell>
        </row>
        <row r="93">
          <cell r="A93" t="str">
            <v/>
          </cell>
          <cell r="B93" t="str">
            <v/>
          </cell>
          <cell r="C93" t="str">
            <v/>
          </cell>
          <cell r="D93" t="str">
            <v/>
          </cell>
          <cell r="E93" t="str">
            <v/>
          </cell>
          <cell r="F93" t="str">
            <v/>
          </cell>
          <cell r="G93" t="str">
            <v/>
          </cell>
          <cell r="H93" t="str">
            <v/>
          </cell>
        </row>
        <row r="94">
          <cell r="A94" t="str">
            <v/>
          </cell>
          <cell r="B94" t="str">
            <v/>
          </cell>
          <cell r="C94" t="str">
            <v/>
          </cell>
          <cell r="D94" t="str">
            <v/>
          </cell>
          <cell r="E94" t="str">
            <v/>
          </cell>
          <cell r="F94" t="str">
            <v/>
          </cell>
          <cell r="G94" t="str">
            <v/>
          </cell>
          <cell r="H94" t="str">
            <v/>
          </cell>
        </row>
        <row r="95">
          <cell r="A95" t="str">
            <v/>
          </cell>
          <cell r="B95" t="str">
            <v/>
          </cell>
          <cell r="C95" t="str">
            <v/>
          </cell>
          <cell r="D95" t="str">
            <v/>
          </cell>
          <cell r="E95" t="str">
            <v/>
          </cell>
          <cell r="F95" t="str">
            <v/>
          </cell>
          <cell r="G95" t="str">
            <v/>
          </cell>
          <cell r="H95" t="str">
            <v/>
          </cell>
        </row>
        <row r="96">
          <cell r="A96" t="str">
            <v/>
          </cell>
          <cell r="B96" t="str">
            <v/>
          </cell>
          <cell r="C96" t="str">
            <v/>
          </cell>
          <cell r="D96" t="str">
            <v/>
          </cell>
          <cell r="E96" t="str">
            <v/>
          </cell>
          <cell r="F96" t="str">
            <v/>
          </cell>
          <cell r="G96" t="str">
            <v/>
          </cell>
          <cell r="H96" t="str">
            <v/>
          </cell>
        </row>
        <row r="97">
          <cell r="A97" t="str">
            <v/>
          </cell>
          <cell r="B97" t="str">
            <v/>
          </cell>
          <cell r="C97" t="str">
            <v/>
          </cell>
          <cell r="D97" t="str">
            <v/>
          </cell>
          <cell r="E97" t="str">
            <v/>
          </cell>
          <cell r="F97" t="str">
            <v/>
          </cell>
          <cell r="G97" t="str">
            <v/>
          </cell>
          <cell r="H97" t="str">
            <v/>
          </cell>
        </row>
        <row r="98">
          <cell r="A98" t="str">
            <v/>
          </cell>
          <cell r="B98" t="str">
            <v/>
          </cell>
          <cell r="C98" t="str">
            <v/>
          </cell>
          <cell r="D98" t="str">
            <v/>
          </cell>
          <cell r="E98" t="str">
            <v/>
          </cell>
          <cell r="F98" t="str">
            <v/>
          </cell>
          <cell r="G98" t="str">
            <v/>
          </cell>
          <cell r="H98" t="str">
            <v/>
          </cell>
        </row>
        <row r="99">
          <cell r="A99" t="str">
            <v/>
          </cell>
          <cell r="B99" t="str">
            <v/>
          </cell>
          <cell r="C99" t="str">
            <v/>
          </cell>
          <cell r="D99" t="str">
            <v/>
          </cell>
          <cell r="E99" t="str">
            <v/>
          </cell>
          <cell r="F99" t="str">
            <v/>
          </cell>
          <cell r="G99" t="str">
            <v/>
          </cell>
          <cell r="H99" t="str">
            <v/>
          </cell>
        </row>
        <row r="100">
          <cell r="A100" t="str">
            <v/>
          </cell>
          <cell r="B100" t="str">
            <v/>
          </cell>
          <cell r="C100" t="str">
            <v/>
          </cell>
          <cell r="D100" t="str">
            <v/>
          </cell>
          <cell r="E100" t="str">
            <v/>
          </cell>
          <cell r="F100" t="str">
            <v/>
          </cell>
          <cell r="G100" t="str">
            <v/>
          </cell>
          <cell r="H100" t="str">
            <v/>
          </cell>
        </row>
        <row r="101">
          <cell r="A101" t="str">
            <v/>
          </cell>
          <cell r="B101" t="str">
            <v/>
          </cell>
          <cell r="C101" t="str">
            <v/>
          </cell>
          <cell r="D101" t="str">
            <v/>
          </cell>
          <cell r="E101" t="str">
            <v/>
          </cell>
          <cell r="F101" t="str">
            <v/>
          </cell>
          <cell r="G101" t="str">
            <v/>
          </cell>
          <cell r="H101" t="str">
            <v/>
          </cell>
        </row>
        <row r="102">
          <cell r="A102" t="str">
            <v/>
          </cell>
          <cell r="B102" t="str">
            <v/>
          </cell>
          <cell r="C102" t="str">
            <v/>
          </cell>
          <cell r="D102" t="str">
            <v/>
          </cell>
          <cell r="E102" t="str">
            <v/>
          </cell>
          <cell r="F102" t="str">
            <v/>
          </cell>
          <cell r="G102" t="str">
            <v/>
          </cell>
          <cell r="H102" t="str">
            <v/>
          </cell>
        </row>
        <row r="103">
          <cell r="A103" t="str">
            <v/>
          </cell>
          <cell r="B103" t="str">
            <v/>
          </cell>
          <cell r="C103" t="str">
            <v/>
          </cell>
          <cell r="D103" t="str">
            <v/>
          </cell>
          <cell r="E103" t="str">
            <v/>
          </cell>
          <cell r="F103" t="str">
            <v/>
          </cell>
          <cell r="G103" t="str">
            <v/>
          </cell>
          <cell r="H103" t="str">
            <v/>
          </cell>
        </row>
        <row r="104">
          <cell r="A104" t="str">
            <v/>
          </cell>
          <cell r="B104" t="str">
            <v/>
          </cell>
          <cell r="C104" t="str">
            <v/>
          </cell>
          <cell r="D104" t="str">
            <v/>
          </cell>
          <cell r="E104" t="str">
            <v/>
          </cell>
          <cell r="F104" t="str">
            <v/>
          </cell>
          <cell r="G104" t="str">
            <v/>
          </cell>
          <cell r="H104" t="str">
            <v/>
          </cell>
        </row>
        <row r="105">
          <cell r="A105" t="str">
            <v/>
          </cell>
          <cell r="B105" t="str">
            <v/>
          </cell>
          <cell r="C105" t="str">
            <v/>
          </cell>
          <cell r="D105" t="str">
            <v/>
          </cell>
          <cell r="E105" t="str">
            <v/>
          </cell>
          <cell r="F105" t="str">
            <v/>
          </cell>
          <cell r="G105" t="str">
            <v/>
          </cell>
          <cell r="H105" t="str">
            <v/>
          </cell>
        </row>
        <row r="106">
          <cell r="A106" t="str">
            <v/>
          </cell>
          <cell r="B106" t="str">
            <v/>
          </cell>
          <cell r="C106" t="str">
            <v/>
          </cell>
          <cell r="D106" t="str">
            <v/>
          </cell>
          <cell r="E106" t="str">
            <v/>
          </cell>
          <cell r="F106" t="str">
            <v/>
          </cell>
          <cell r="G106" t="str">
            <v/>
          </cell>
          <cell r="H106" t="str">
            <v/>
          </cell>
        </row>
        <row r="107">
          <cell r="A107" t="str">
            <v/>
          </cell>
          <cell r="B107" t="str">
            <v/>
          </cell>
          <cell r="C107" t="str">
            <v/>
          </cell>
          <cell r="D107" t="str">
            <v/>
          </cell>
          <cell r="E107" t="str">
            <v/>
          </cell>
          <cell r="F107" t="str">
            <v/>
          </cell>
          <cell r="G107" t="str">
            <v/>
          </cell>
          <cell r="H107" t="str">
            <v/>
          </cell>
        </row>
        <row r="108">
          <cell r="A108" t="str">
            <v/>
          </cell>
          <cell r="B108" t="str">
            <v/>
          </cell>
          <cell r="C108" t="str">
            <v/>
          </cell>
          <cell r="D108" t="str">
            <v/>
          </cell>
          <cell r="E108" t="str">
            <v/>
          </cell>
          <cell r="F108" t="str">
            <v/>
          </cell>
          <cell r="G108" t="str">
            <v/>
          </cell>
          <cell r="H108" t="str">
            <v/>
          </cell>
        </row>
        <row r="109">
          <cell r="A109" t="str">
            <v/>
          </cell>
          <cell r="B109" t="str">
            <v/>
          </cell>
          <cell r="C109" t="str">
            <v/>
          </cell>
          <cell r="D109" t="str">
            <v/>
          </cell>
          <cell r="E109" t="str">
            <v/>
          </cell>
          <cell r="F109" t="str">
            <v/>
          </cell>
          <cell r="G109" t="str">
            <v/>
          </cell>
          <cell r="H109" t="str">
            <v/>
          </cell>
        </row>
        <row r="110">
          <cell r="A110" t="str">
            <v/>
          </cell>
          <cell r="B110" t="str">
            <v/>
          </cell>
          <cell r="C110" t="str">
            <v/>
          </cell>
          <cell r="D110" t="str">
            <v/>
          </cell>
          <cell r="E110" t="str">
            <v/>
          </cell>
          <cell r="F110" t="str">
            <v/>
          </cell>
          <cell r="G110" t="str">
            <v/>
          </cell>
          <cell r="H110" t="str">
            <v/>
          </cell>
        </row>
        <row r="111">
          <cell r="A111" t="str">
            <v/>
          </cell>
          <cell r="B111" t="str">
            <v/>
          </cell>
          <cell r="C111" t="str">
            <v/>
          </cell>
          <cell r="D111" t="str">
            <v/>
          </cell>
          <cell r="E111" t="str">
            <v/>
          </cell>
          <cell r="F111" t="str">
            <v/>
          </cell>
          <cell r="G111" t="str">
            <v/>
          </cell>
          <cell r="H111" t="str">
            <v/>
          </cell>
        </row>
        <row r="112">
          <cell r="A112" t="str">
            <v/>
          </cell>
          <cell r="B112" t="str">
            <v/>
          </cell>
          <cell r="C112" t="str">
            <v/>
          </cell>
          <cell r="D112" t="str">
            <v/>
          </cell>
          <cell r="E112" t="str">
            <v/>
          </cell>
          <cell r="F112" t="str">
            <v/>
          </cell>
          <cell r="G112" t="str">
            <v/>
          </cell>
          <cell r="H112" t="str">
            <v/>
          </cell>
        </row>
        <row r="113">
          <cell r="A113" t="str">
            <v/>
          </cell>
          <cell r="B113" t="str">
            <v/>
          </cell>
          <cell r="C113" t="str">
            <v/>
          </cell>
          <cell r="D113" t="str">
            <v/>
          </cell>
          <cell r="E113" t="str">
            <v/>
          </cell>
          <cell r="F113" t="str">
            <v/>
          </cell>
          <cell r="G113" t="str">
            <v/>
          </cell>
          <cell r="H113" t="str">
            <v/>
          </cell>
        </row>
        <row r="114">
          <cell r="A114" t="str">
            <v/>
          </cell>
          <cell r="B114" t="str">
            <v/>
          </cell>
          <cell r="C114" t="str">
            <v/>
          </cell>
          <cell r="D114" t="str">
            <v/>
          </cell>
          <cell r="E114" t="str">
            <v/>
          </cell>
          <cell r="F114" t="str">
            <v/>
          </cell>
          <cell r="G114" t="str">
            <v/>
          </cell>
          <cell r="H114" t="str">
            <v/>
          </cell>
        </row>
        <row r="115">
          <cell r="A115" t="str">
            <v/>
          </cell>
          <cell r="B115" t="str">
            <v/>
          </cell>
          <cell r="C115" t="str">
            <v/>
          </cell>
          <cell r="D115" t="str">
            <v/>
          </cell>
          <cell r="E115" t="str">
            <v/>
          </cell>
          <cell r="F115" t="str">
            <v/>
          </cell>
          <cell r="G115" t="str">
            <v/>
          </cell>
          <cell r="H115" t="str">
            <v/>
          </cell>
        </row>
        <row r="116">
          <cell r="A116" t="str">
            <v/>
          </cell>
          <cell r="B116" t="str">
            <v/>
          </cell>
          <cell r="C116" t="str">
            <v/>
          </cell>
          <cell r="D116" t="str">
            <v/>
          </cell>
          <cell r="E116" t="str">
            <v/>
          </cell>
          <cell r="F116" t="str">
            <v/>
          </cell>
          <cell r="G116" t="str">
            <v/>
          </cell>
          <cell r="H116" t="str">
            <v/>
          </cell>
        </row>
        <row r="117">
          <cell r="A117" t="str">
            <v/>
          </cell>
          <cell r="B117" t="str">
            <v/>
          </cell>
          <cell r="C117" t="str">
            <v/>
          </cell>
          <cell r="D117" t="str">
            <v/>
          </cell>
          <cell r="E117" t="str">
            <v/>
          </cell>
          <cell r="F117" t="str">
            <v/>
          </cell>
          <cell r="G117" t="str">
            <v/>
          </cell>
          <cell r="H117" t="str">
            <v/>
          </cell>
        </row>
        <row r="118">
          <cell r="A118" t="str">
            <v/>
          </cell>
          <cell r="B118" t="str">
            <v/>
          </cell>
          <cell r="C118" t="str">
            <v/>
          </cell>
          <cell r="D118" t="str">
            <v/>
          </cell>
          <cell r="E118" t="str">
            <v/>
          </cell>
          <cell r="F118" t="str">
            <v/>
          </cell>
          <cell r="G118" t="str">
            <v/>
          </cell>
          <cell r="H118" t="str">
            <v/>
          </cell>
        </row>
        <row r="119">
          <cell r="A119" t="str">
            <v/>
          </cell>
          <cell r="B119" t="str">
            <v/>
          </cell>
          <cell r="C119" t="str">
            <v/>
          </cell>
          <cell r="D119" t="str">
            <v/>
          </cell>
          <cell r="E119" t="str">
            <v/>
          </cell>
          <cell r="F119" t="str">
            <v/>
          </cell>
          <cell r="G119" t="str">
            <v/>
          </cell>
          <cell r="H119" t="str">
            <v/>
          </cell>
        </row>
        <row r="120">
          <cell r="A120" t="str">
            <v/>
          </cell>
          <cell r="B120" t="str">
            <v/>
          </cell>
          <cell r="C120" t="str">
            <v/>
          </cell>
          <cell r="D120" t="str">
            <v/>
          </cell>
          <cell r="E120" t="str">
            <v/>
          </cell>
          <cell r="F120" t="str">
            <v/>
          </cell>
          <cell r="G120" t="str">
            <v/>
          </cell>
          <cell r="H120" t="str">
            <v/>
          </cell>
        </row>
        <row r="121">
          <cell r="A121" t="str">
            <v/>
          </cell>
          <cell r="B121" t="str">
            <v/>
          </cell>
          <cell r="C121" t="str">
            <v/>
          </cell>
          <cell r="D121" t="str">
            <v/>
          </cell>
          <cell r="E121" t="str">
            <v/>
          </cell>
          <cell r="F121" t="str">
            <v/>
          </cell>
          <cell r="G121" t="str">
            <v/>
          </cell>
          <cell r="H121" t="str">
            <v/>
          </cell>
        </row>
        <row r="122">
          <cell r="A122" t="str">
            <v/>
          </cell>
          <cell r="B122" t="str">
            <v/>
          </cell>
          <cell r="C122" t="str">
            <v/>
          </cell>
          <cell r="D122" t="str">
            <v/>
          </cell>
          <cell r="E122" t="str">
            <v/>
          </cell>
          <cell r="F122" t="str">
            <v/>
          </cell>
          <cell r="G122" t="str">
            <v/>
          </cell>
          <cell r="H122" t="str">
            <v/>
          </cell>
        </row>
        <row r="123">
          <cell r="A123" t="str">
            <v/>
          </cell>
          <cell r="B123" t="str">
            <v/>
          </cell>
          <cell r="C123" t="str">
            <v/>
          </cell>
          <cell r="D123" t="str">
            <v/>
          </cell>
          <cell r="E123" t="str">
            <v/>
          </cell>
          <cell r="F123" t="str">
            <v/>
          </cell>
          <cell r="G123" t="str">
            <v/>
          </cell>
          <cell r="H123" t="str">
            <v/>
          </cell>
        </row>
        <row r="124">
          <cell r="A124" t="str">
            <v/>
          </cell>
          <cell r="B124" t="str">
            <v/>
          </cell>
          <cell r="C124" t="str">
            <v/>
          </cell>
          <cell r="D124" t="str">
            <v/>
          </cell>
          <cell r="E124" t="str">
            <v/>
          </cell>
          <cell r="F124" t="str">
            <v/>
          </cell>
          <cell r="G124" t="str">
            <v/>
          </cell>
          <cell r="H124" t="str">
            <v/>
          </cell>
        </row>
        <row r="125">
          <cell r="A125" t="str">
            <v/>
          </cell>
          <cell r="B125" t="str">
            <v/>
          </cell>
          <cell r="C125" t="str">
            <v/>
          </cell>
          <cell r="D125" t="str">
            <v/>
          </cell>
          <cell r="E125" t="str">
            <v/>
          </cell>
          <cell r="F125" t="str">
            <v/>
          </cell>
          <cell r="G125" t="str">
            <v/>
          </cell>
          <cell r="H125" t="str">
            <v/>
          </cell>
        </row>
        <row r="126">
          <cell r="A126" t="str">
            <v/>
          </cell>
          <cell r="B126" t="str">
            <v/>
          </cell>
          <cell r="C126" t="str">
            <v/>
          </cell>
          <cell r="D126" t="str">
            <v/>
          </cell>
          <cell r="E126" t="str">
            <v/>
          </cell>
          <cell r="F126" t="str">
            <v/>
          </cell>
          <cell r="G126" t="str">
            <v/>
          </cell>
          <cell r="H126" t="str">
            <v/>
          </cell>
        </row>
        <row r="127">
          <cell r="A127" t="str">
            <v/>
          </cell>
          <cell r="B127" t="str">
            <v/>
          </cell>
          <cell r="C127" t="str">
            <v/>
          </cell>
          <cell r="D127" t="str">
            <v/>
          </cell>
          <cell r="E127" t="str">
            <v/>
          </cell>
          <cell r="F127" t="str">
            <v/>
          </cell>
          <cell r="G127" t="str">
            <v/>
          </cell>
          <cell r="H127" t="str">
            <v/>
          </cell>
        </row>
        <row r="128">
          <cell r="A128" t="str">
            <v/>
          </cell>
          <cell r="B128" t="str">
            <v/>
          </cell>
          <cell r="C128" t="str">
            <v/>
          </cell>
          <cell r="D128" t="str">
            <v/>
          </cell>
          <cell r="E128" t="str">
            <v/>
          </cell>
          <cell r="F128" t="str">
            <v/>
          </cell>
          <cell r="G128" t="str">
            <v/>
          </cell>
          <cell r="H128" t="str">
            <v/>
          </cell>
        </row>
        <row r="129">
          <cell r="A129" t="str">
            <v/>
          </cell>
          <cell r="B129" t="str">
            <v/>
          </cell>
          <cell r="C129" t="str">
            <v/>
          </cell>
          <cell r="D129" t="str">
            <v/>
          </cell>
          <cell r="E129" t="str">
            <v/>
          </cell>
          <cell r="F129" t="str">
            <v/>
          </cell>
          <cell r="G129" t="str">
            <v/>
          </cell>
          <cell r="H129" t="str">
            <v/>
          </cell>
        </row>
        <row r="130">
          <cell r="A130" t="str">
            <v/>
          </cell>
          <cell r="B130" t="str">
            <v/>
          </cell>
          <cell r="C130" t="str">
            <v/>
          </cell>
          <cell r="D130" t="str">
            <v/>
          </cell>
          <cell r="E130" t="str">
            <v/>
          </cell>
          <cell r="F130" t="str">
            <v/>
          </cell>
          <cell r="G130" t="str">
            <v/>
          </cell>
          <cell r="H130" t="str">
            <v/>
          </cell>
        </row>
        <row r="131">
          <cell r="A131" t="str">
            <v/>
          </cell>
          <cell r="B131" t="str">
            <v/>
          </cell>
          <cell r="C131" t="str">
            <v/>
          </cell>
          <cell r="D131" t="str">
            <v/>
          </cell>
          <cell r="E131" t="str">
            <v/>
          </cell>
          <cell r="F131" t="str">
            <v/>
          </cell>
          <cell r="G131" t="str">
            <v/>
          </cell>
          <cell r="H131" t="str">
            <v/>
          </cell>
        </row>
        <row r="132">
          <cell r="A132" t="str">
            <v/>
          </cell>
          <cell r="B132" t="str">
            <v/>
          </cell>
          <cell r="C132" t="str">
            <v/>
          </cell>
          <cell r="D132" t="str">
            <v/>
          </cell>
          <cell r="E132" t="str">
            <v/>
          </cell>
          <cell r="F132" t="str">
            <v/>
          </cell>
          <cell r="G132" t="str">
            <v/>
          </cell>
          <cell r="H132" t="str">
            <v/>
          </cell>
        </row>
        <row r="133">
          <cell r="A133" t="str">
            <v/>
          </cell>
          <cell r="B133" t="str">
            <v/>
          </cell>
          <cell r="C133" t="str">
            <v/>
          </cell>
          <cell r="D133" t="str">
            <v/>
          </cell>
          <cell r="E133" t="str">
            <v/>
          </cell>
          <cell r="F133" t="str">
            <v/>
          </cell>
          <cell r="G133" t="str">
            <v/>
          </cell>
          <cell r="H133" t="str">
            <v/>
          </cell>
        </row>
        <row r="134">
          <cell r="A134" t="str">
            <v/>
          </cell>
          <cell r="B134" t="str">
            <v/>
          </cell>
          <cell r="C134" t="str">
            <v/>
          </cell>
          <cell r="D134" t="str">
            <v/>
          </cell>
          <cell r="E134" t="str">
            <v/>
          </cell>
          <cell r="F134" t="str">
            <v/>
          </cell>
          <cell r="G134" t="str">
            <v/>
          </cell>
          <cell r="H134" t="str">
            <v/>
          </cell>
        </row>
        <row r="135">
          <cell r="A135" t="str">
            <v/>
          </cell>
          <cell r="B135" t="str">
            <v/>
          </cell>
          <cell r="C135" t="str">
            <v/>
          </cell>
          <cell r="D135" t="str">
            <v/>
          </cell>
          <cell r="E135" t="str">
            <v/>
          </cell>
          <cell r="F135" t="str">
            <v/>
          </cell>
          <cell r="G135" t="str">
            <v/>
          </cell>
          <cell r="H135" t="str">
            <v/>
          </cell>
        </row>
        <row r="136">
          <cell r="A136" t="str">
            <v/>
          </cell>
          <cell r="B136" t="str">
            <v/>
          </cell>
          <cell r="C136" t="str">
            <v/>
          </cell>
          <cell r="D136" t="str">
            <v/>
          </cell>
          <cell r="E136" t="str">
            <v/>
          </cell>
          <cell r="F136" t="str">
            <v/>
          </cell>
          <cell r="G136" t="str">
            <v/>
          </cell>
          <cell r="H136" t="str">
            <v/>
          </cell>
        </row>
        <row r="137">
          <cell r="A137" t="str">
            <v/>
          </cell>
          <cell r="B137" t="str">
            <v/>
          </cell>
          <cell r="C137" t="str">
            <v/>
          </cell>
          <cell r="D137" t="str">
            <v/>
          </cell>
          <cell r="E137" t="str">
            <v/>
          </cell>
          <cell r="F137" t="str">
            <v/>
          </cell>
          <cell r="G137" t="str">
            <v/>
          </cell>
          <cell r="H137" t="str">
            <v/>
          </cell>
        </row>
        <row r="138">
          <cell r="A138" t="str">
            <v/>
          </cell>
          <cell r="B138" t="str">
            <v/>
          </cell>
          <cell r="C138" t="str">
            <v/>
          </cell>
          <cell r="D138" t="str">
            <v/>
          </cell>
          <cell r="E138" t="str">
            <v/>
          </cell>
          <cell r="F138" t="str">
            <v/>
          </cell>
          <cell r="G138" t="str">
            <v/>
          </cell>
          <cell r="H138" t="str">
            <v/>
          </cell>
        </row>
        <row r="139">
          <cell r="A139" t="str">
            <v/>
          </cell>
          <cell r="B139" t="str">
            <v/>
          </cell>
          <cell r="C139" t="str">
            <v/>
          </cell>
          <cell r="D139" t="str">
            <v/>
          </cell>
          <cell r="E139" t="str">
            <v/>
          </cell>
          <cell r="F139" t="str">
            <v/>
          </cell>
          <cell r="G139" t="str">
            <v/>
          </cell>
          <cell r="H139" t="str">
            <v/>
          </cell>
        </row>
        <row r="140">
          <cell r="A140" t="str">
            <v/>
          </cell>
          <cell r="B140" t="str">
            <v/>
          </cell>
          <cell r="C140" t="str">
            <v/>
          </cell>
          <cell r="D140" t="str">
            <v/>
          </cell>
          <cell r="E140" t="str">
            <v/>
          </cell>
          <cell r="F140" t="str">
            <v/>
          </cell>
          <cell r="G140" t="str">
            <v/>
          </cell>
          <cell r="H140" t="str">
            <v/>
          </cell>
        </row>
        <row r="141">
          <cell r="A141" t="str">
            <v/>
          </cell>
          <cell r="B141" t="str">
            <v/>
          </cell>
          <cell r="C141" t="str">
            <v/>
          </cell>
          <cell r="D141" t="str">
            <v/>
          </cell>
          <cell r="E141" t="str">
            <v/>
          </cell>
          <cell r="F141" t="str">
            <v/>
          </cell>
          <cell r="G141" t="str">
            <v/>
          </cell>
          <cell r="H141" t="str">
            <v/>
          </cell>
        </row>
        <row r="142">
          <cell r="A142" t="str">
            <v/>
          </cell>
          <cell r="B142" t="str">
            <v/>
          </cell>
          <cell r="C142" t="str">
            <v/>
          </cell>
          <cell r="D142" t="str">
            <v/>
          </cell>
          <cell r="E142" t="str">
            <v/>
          </cell>
          <cell r="F142" t="str">
            <v/>
          </cell>
          <cell r="G142" t="str">
            <v/>
          </cell>
          <cell r="H142" t="str">
            <v/>
          </cell>
        </row>
        <row r="143">
          <cell r="A143" t="str">
            <v/>
          </cell>
          <cell r="B143" t="str">
            <v/>
          </cell>
          <cell r="C143" t="str">
            <v/>
          </cell>
          <cell r="D143" t="str">
            <v/>
          </cell>
          <cell r="E143" t="str">
            <v/>
          </cell>
          <cell r="F143" t="str">
            <v/>
          </cell>
          <cell r="G143" t="str">
            <v/>
          </cell>
          <cell r="H143" t="str">
            <v/>
          </cell>
        </row>
        <row r="144">
          <cell r="A144" t="str">
            <v/>
          </cell>
          <cell r="B144" t="str">
            <v/>
          </cell>
          <cell r="C144" t="str">
            <v/>
          </cell>
          <cell r="D144" t="str">
            <v/>
          </cell>
          <cell r="E144" t="str">
            <v/>
          </cell>
          <cell r="F144" t="str">
            <v/>
          </cell>
          <cell r="G144" t="str">
            <v/>
          </cell>
          <cell r="H144" t="str">
            <v/>
          </cell>
        </row>
        <row r="145">
          <cell r="A145" t="str">
            <v/>
          </cell>
          <cell r="B145" t="str">
            <v/>
          </cell>
          <cell r="C145" t="str">
            <v/>
          </cell>
          <cell r="D145" t="str">
            <v/>
          </cell>
          <cell r="E145" t="str">
            <v/>
          </cell>
          <cell r="F145" t="str">
            <v/>
          </cell>
          <cell r="G145" t="str">
            <v/>
          </cell>
          <cell r="H145" t="str">
            <v/>
          </cell>
        </row>
        <row r="146">
          <cell r="A146" t="str">
            <v/>
          </cell>
          <cell r="B146" t="str">
            <v/>
          </cell>
          <cell r="C146" t="str">
            <v/>
          </cell>
          <cell r="D146" t="str">
            <v/>
          </cell>
          <cell r="E146" t="str">
            <v/>
          </cell>
          <cell r="F146" t="str">
            <v/>
          </cell>
          <cell r="G146" t="str">
            <v/>
          </cell>
          <cell r="H146" t="str">
            <v/>
          </cell>
        </row>
        <row r="147">
          <cell r="A147" t="str">
            <v/>
          </cell>
          <cell r="B147" t="str">
            <v/>
          </cell>
          <cell r="C147" t="str">
            <v/>
          </cell>
          <cell r="D147" t="str">
            <v/>
          </cell>
          <cell r="E147" t="str">
            <v/>
          </cell>
          <cell r="F147" t="str">
            <v/>
          </cell>
          <cell r="G147" t="str">
            <v/>
          </cell>
          <cell r="H147" t="str">
            <v/>
          </cell>
        </row>
        <row r="148">
          <cell r="A148" t="str">
            <v/>
          </cell>
          <cell r="B148" t="str">
            <v/>
          </cell>
          <cell r="C148" t="str">
            <v/>
          </cell>
          <cell r="D148" t="str">
            <v/>
          </cell>
          <cell r="E148" t="str">
            <v/>
          </cell>
          <cell r="F148" t="str">
            <v/>
          </cell>
          <cell r="G148" t="str">
            <v/>
          </cell>
          <cell r="H148" t="str">
            <v/>
          </cell>
        </row>
        <row r="149">
          <cell r="A149" t="str">
            <v/>
          </cell>
          <cell r="B149" t="str">
            <v/>
          </cell>
          <cell r="C149" t="str">
            <v/>
          </cell>
          <cell r="D149" t="str">
            <v/>
          </cell>
          <cell r="E149" t="str">
            <v/>
          </cell>
          <cell r="F149" t="str">
            <v/>
          </cell>
          <cell r="G149" t="str">
            <v/>
          </cell>
          <cell r="H149" t="str">
            <v/>
          </cell>
        </row>
        <row r="150">
          <cell r="A150" t="str">
            <v/>
          </cell>
          <cell r="B150" t="str">
            <v/>
          </cell>
          <cell r="C150" t="str">
            <v/>
          </cell>
          <cell r="D150" t="str">
            <v/>
          </cell>
          <cell r="E150" t="str">
            <v/>
          </cell>
          <cell r="F150" t="str">
            <v/>
          </cell>
          <cell r="G150" t="str">
            <v/>
          </cell>
          <cell r="H150" t="str">
            <v/>
          </cell>
        </row>
        <row r="151">
          <cell r="A151" t="str">
            <v/>
          </cell>
          <cell r="B151" t="str">
            <v/>
          </cell>
          <cell r="C151" t="str">
            <v/>
          </cell>
          <cell r="D151" t="str">
            <v/>
          </cell>
          <cell r="E151" t="str">
            <v/>
          </cell>
          <cell r="F151" t="str">
            <v/>
          </cell>
          <cell r="G151" t="str">
            <v/>
          </cell>
          <cell r="H151" t="str">
            <v/>
          </cell>
        </row>
        <row r="152">
          <cell r="A152" t="str">
            <v/>
          </cell>
          <cell r="B152" t="str">
            <v/>
          </cell>
          <cell r="C152" t="str">
            <v/>
          </cell>
          <cell r="D152" t="str">
            <v/>
          </cell>
          <cell r="E152" t="str">
            <v/>
          </cell>
          <cell r="F152" t="str">
            <v/>
          </cell>
          <cell r="G152" t="str">
            <v/>
          </cell>
          <cell r="H152" t="str">
            <v/>
          </cell>
        </row>
        <row r="153">
          <cell r="A153" t="str">
            <v/>
          </cell>
          <cell r="B153" t="str">
            <v/>
          </cell>
          <cell r="C153" t="str">
            <v/>
          </cell>
          <cell r="D153" t="str">
            <v/>
          </cell>
          <cell r="E153" t="str">
            <v/>
          </cell>
          <cell r="F153" t="str">
            <v/>
          </cell>
          <cell r="G153" t="str">
            <v/>
          </cell>
          <cell r="H153" t="str">
            <v/>
          </cell>
        </row>
        <row r="154">
          <cell r="A154" t="str">
            <v/>
          </cell>
          <cell r="B154" t="str">
            <v/>
          </cell>
          <cell r="C154" t="str">
            <v/>
          </cell>
          <cell r="D154" t="str">
            <v/>
          </cell>
          <cell r="E154" t="str">
            <v/>
          </cell>
          <cell r="F154" t="str">
            <v/>
          </cell>
          <cell r="G154" t="str">
            <v/>
          </cell>
          <cell r="H154" t="str">
            <v/>
          </cell>
        </row>
        <row r="155">
          <cell r="A155" t="str">
            <v/>
          </cell>
          <cell r="B155" t="str">
            <v/>
          </cell>
          <cell r="C155" t="str">
            <v/>
          </cell>
          <cell r="D155" t="str">
            <v/>
          </cell>
          <cell r="E155" t="str">
            <v/>
          </cell>
          <cell r="F155" t="str">
            <v/>
          </cell>
          <cell r="G155" t="str">
            <v/>
          </cell>
          <cell r="H155" t="str">
            <v/>
          </cell>
        </row>
        <row r="156">
          <cell r="A156" t="str">
            <v/>
          </cell>
          <cell r="B156" t="str">
            <v/>
          </cell>
          <cell r="C156" t="str">
            <v/>
          </cell>
          <cell r="D156" t="str">
            <v/>
          </cell>
          <cell r="E156" t="str">
            <v/>
          </cell>
          <cell r="F156" t="str">
            <v/>
          </cell>
          <cell r="G156" t="str">
            <v/>
          </cell>
          <cell r="H156" t="str">
            <v/>
          </cell>
        </row>
        <row r="157">
          <cell r="A157" t="str">
            <v/>
          </cell>
          <cell r="B157" t="str">
            <v/>
          </cell>
          <cell r="C157" t="str">
            <v/>
          </cell>
          <cell r="D157" t="str">
            <v/>
          </cell>
          <cell r="E157" t="str">
            <v/>
          </cell>
          <cell r="F157" t="str">
            <v/>
          </cell>
          <cell r="G157" t="str">
            <v/>
          </cell>
          <cell r="H157" t="str">
            <v/>
          </cell>
        </row>
        <row r="158">
          <cell r="A158" t="str">
            <v/>
          </cell>
          <cell r="B158" t="str">
            <v/>
          </cell>
          <cell r="C158" t="str">
            <v/>
          </cell>
          <cell r="D158" t="str">
            <v/>
          </cell>
          <cell r="E158" t="str">
            <v/>
          </cell>
          <cell r="F158" t="str">
            <v/>
          </cell>
          <cell r="G158" t="str">
            <v/>
          </cell>
          <cell r="H158" t="str">
            <v/>
          </cell>
        </row>
        <row r="159">
          <cell r="A159" t="str">
            <v/>
          </cell>
          <cell r="B159" t="str">
            <v/>
          </cell>
          <cell r="C159" t="str">
            <v/>
          </cell>
          <cell r="D159" t="str">
            <v/>
          </cell>
          <cell r="E159" t="str">
            <v/>
          </cell>
          <cell r="F159" t="str">
            <v/>
          </cell>
          <cell r="G159" t="str">
            <v/>
          </cell>
          <cell r="H159" t="str">
            <v/>
          </cell>
        </row>
        <row r="160">
          <cell r="A160" t="str">
            <v/>
          </cell>
          <cell r="B160" t="str">
            <v/>
          </cell>
          <cell r="C160" t="str">
            <v/>
          </cell>
          <cell r="D160" t="str">
            <v/>
          </cell>
          <cell r="E160" t="str">
            <v/>
          </cell>
          <cell r="F160" t="str">
            <v/>
          </cell>
          <cell r="G160" t="str">
            <v/>
          </cell>
          <cell r="H160" t="str">
            <v/>
          </cell>
        </row>
        <row r="161">
          <cell r="A161" t="str">
            <v/>
          </cell>
          <cell r="B161" t="str">
            <v/>
          </cell>
          <cell r="C161" t="str">
            <v/>
          </cell>
          <cell r="D161" t="str">
            <v/>
          </cell>
          <cell r="E161" t="str">
            <v/>
          </cell>
          <cell r="F161" t="str">
            <v/>
          </cell>
          <cell r="G161" t="str">
            <v/>
          </cell>
          <cell r="H161" t="str">
            <v/>
          </cell>
        </row>
        <row r="162">
          <cell r="A162" t="str">
            <v/>
          </cell>
          <cell r="B162" t="str">
            <v/>
          </cell>
          <cell r="C162" t="str">
            <v/>
          </cell>
          <cell r="D162" t="str">
            <v/>
          </cell>
          <cell r="E162" t="str">
            <v/>
          </cell>
          <cell r="F162" t="str">
            <v/>
          </cell>
          <cell r="G162" t="str">
            <v/>
          </cell>
          <cell r="H162" t="str">
            <v/>
          </cell>
        </row>
        <row r="163">
          <cell r="A163" t="str">
            <v/>
          </cell>
          <cell r="B163" t="str">
            <v/>
          </cell>
          <cell r="C163" t="str">
            <v/>
          </cell>
          <cell r="D163" t="str">
            <v/>
          </cell>
          <cell r="E163" t="str">
            <v/>
          </cell>
          <cell r="F163" t="str">
            <v/>
          </cell>
          <cell r="G163" t="str">
            <v/>
          </cell>
          <cell r="H163" t="str">
            <v/>
          </cell>
        </row>
        <row r="164">
          <cell r="A164" t="str">
            <v/>
          </cell>
          <cell r="B164" t="str">
            <v/>
          </cell>
          <cell r="C164" t="str">
            <v/>
          </cell>
          <cell r="D164" t="str">
            <v/>
          </cell>
          <cell r="E164" t="str">
            <v/>
          </cell>
          <cell r="F164" t="str">
            <v/>
          </cell>
          <cell r="G164" t="str">
            <v/>
          </cell>
          <cell r="H164" t="str">
            <v/>
          </cell>
        </row>
        <row r="165">
          <cell r="A165" t="str">
            <v/>
          </cell>
          <cell r="B165" t="str">
            <v/>
          </cell>
          <cell r="C165" t="str">
            <v/>
          </cell>
          <cell r="D165" t="str">
            <v/>
          </cell>
          <cell r="E165" t="str">
            <v/>
          </cell>
          <cell r="F165" t="str">
            <v/>
          </cell>
          <cell r="G165" t="str">
            <v/>
          </cell>
          <cell r="H165" t="str">
            <v/>
          </cell>
        </row>
        <row r="166">
          <cell r="A166" t="str">
            <v/>
          </cell>
          <cell r="B166" t="str">
            <v/>
          </cell>
          <cell r="C166" t="str">
            <v/>
          </cell>
          <cell r="D166" t="str">
            <v/>
          </cell>
          <cell r="E166" t="str">
            <v/>
          </cell>
          <cell r="F166" t="str">
            <v/>
          </cell>
          <cell r="G166" t="str">
            <v/>
          </cell>
          <cell r="H166" t="str">
            <v/>
          </cell>
        </row>
        <row r="167">
          <cell r="A167" t="str">
            <v/>
          </cell>
          <cell r="B167" t="str">
            <v/>
          </cell>
          <cell r="C167" t="str">
            <v/>
          </cell>
          <cell r="D167" t="str">
            <v/>
          </cell>
          <cell r="E167" t="str">
            <v/>
          </cell>
          <cell r="F167" t="str">
            <v/>
          </cell>
          <cell r="G167" t="str">
            <v/>
          </cell>
          <cell r="H167" t="str">
            <v/>
          </cell>
        </row>
        <row r="168">
          <cell r="A168" t="str">
            <v/>
          </cell>
          <cell r="B168" t="str">
            <v/>
          </cell>
          <cell r="C168" t="str">
            <v/>
          </cell>
          <cell r="D168" t="str">
            <v/>
          </cell>
          <cell r="E168" t="str">
            <v/>
          </cell>
          <cell r="F168" t="str">
            <v/>
          </cell>
          <cell r="G168" t="str">
            <v/>
          </cell>
          <cell r="H168" t="str">
            <v/>
          </cell>
        </row>
        <row r="169">
          <cell r="A169" t="str">
            <v/>
          </cell>
          <cell r="B169" t="str">
            <v/>
          </cell>
          <cell r="C169" t="str">
            <v/>
          </cell>
          <cell r="D169" t="str">
            <v/>
          </cell>
          <cell r="E169" t="str">
            <v/>
          </cell>
          <cell r="F169" t="str">
            <v/>
          </cell>
          <cell r="G169" t="str">
            <v/>
          </cell>
          <cell r="H169" t="str">
            <v/>
          </cell>
        </row>
        <row r="170">
          <cell r="A170" t="str">
            <v/>
          </cell>
          <cell r="B170" t="str">
            <v/>
          </cell>
          <cell r="C170" t="str">
            <v/>
          </cell>
          <cell r="D170" t="str">
            <v/>
          </cell>
          <cell r="E170" t="str">
            <v/>
          </cell>
          <cell r="F170" t="str">
            <v/>
          </cell>
          <cell r="G170" t="str">
            <v/>
          </cell>
          <cell r="H170" t="str">
            <v/>
          </cell>
        </row>
        <row r="171">
          <cell r="A171" t="str">
            <v/>
          </cell>
          <cell r="B171" t="str">
            <v/>
          </cell>
          <cell r="C171" t="str">
            <v/>
          </cell>
          <cell r="D171" t="str">
            <v/>
          </cell>
          <cell r="E171" t="str">
            <v/>
          </cell>
          <cell r="F171" t="str">
            <v/>
          </cell>
          <cell r="G171" t="str">
            <v/>
          </cell>
          <cell r="H171" t="str">
            <v/>
          </cell>
        </row>
        <row r="172">
          <cell r="A172" t="str">
            <v/>
          </cell>
          <cell r="B172" t="str">
            <v/>
          </cell>
          <cell r="C172" t="str">
            <v/>
          </cell>
          <cell r="D172" t="str">
            <v/>
          </cell>
          <cell r="E172" t="str">
            <v/>
          </cell>
          <cell r="F172" t="str">
            <v/>
          </cell>
          <cell r="G172" t="str">
            <v/>
          </cell>
          <cell r="H172" t="str">
            <v/>
          </cell>
        </row>
        <row r="173">
          <cell r="A173" t="str">
            <v/>
          </cell>
          <cell r="B173" t="str">
            <v/>
          </cell>
          <cell r="C173" t="str">
            <v/>
          </cell>
          <cell r="D173" t="str">
            <v/>
          </cell>
          <cell r="E173" t="str">
            <v/>
          </cell>
          <cell r="F173" t="str">
            <v/>
          </cell>
          <cell r="G173" t="str">
            <v/>
          </cell>
          <cell r="H173" t="str">
            <v/>
          </cell>
        </row>
        <row r="174">
          <cell r="A174" t="str">
            <v/>
          </cell>
          <cell r="B174" t="str">
            <v/>
          </cell>
          <cell r="C174" t="str">
            <v/>
          </cell>
          <cell r="D174" t="str">
            <v/>
          </cell>
          <cell r="E174" t="str">
            <v/>
          </cell>
          <cell r="F174" t="str">
            <v/>
          </cell>
          <cell r="G174" t="str">
            <v/>
          </cell>
          <cell r="H174" t="str">
            <v/>
          </cell>
        </row>
        <row r="175">
          <cell r="A175" t="str">
            <v/>
          </cell>
          <cell r="B175" t="str">
            <v/>
          </cell>
          <cell r="C175" t="str">
            <v/>
          </cell>
          <cell r="D175" t="str">
            <v/>
          </cell>
          <cell r="E175" t="str">
            <v/>
          </cell>
          <cell r="F175" t="str">
            <v/>
          </cell>
          <cell r="G175" t="str">
            <v/>
          </cell>
          <cell r="H175" t="str">
            <v/>
          </cell>
        </row>
        <row r="176">
          <cell r="A176" t="str">
            <v/>
          </cell>
          <cell r="B176" t="str">
            <v/>
          </cell>
          <cell r="C176" t="str">
            <v/>
          </cell>
          <cell r="D176" t="str">
            <v/>
          </cell>
          <cell r="E176" t="str">
            <v/>
          </cell>
          <cell r="F176" t="str">
            <v/>
          </cell>
          <cell r="G176" t="str">
            <v/>
          </cell>
          <cell r="H176" t="str">
            <v/>
          </cell>
        </row>
        <row r="177">
          <cell r="A177" t="str">
            <v/>
          </cell>
          <cell r="B177" t="str">
            <v/>
          </cell>
          <cell r="C177" t="str">
            <v/>
          </cell>
          <cell r="D177" t="str">
            <v/>
          </cell>
          <cell r="E177" t="str">
            <v/>
          </cell>
          <cell r="F177" t="str">
            <v/>
          </cell>
          <cell r="G177" t="str">
            <v/>
          </cell>
          <cell r="H177" t="str">
            <v/>
          </cell>
        </row>
        <row r="178">
          <cell r="A178" t="str">
            <v/>
          </cell>
          <cell r="B178" t="str">
            <v/>
          </cell>
          <cell r="C178" t="str">
            <v/>
          </cell>
          <cell r="D178" t="str">
            <v/>
          </cell>
          <cell r="E178" t="str">
            <v/>
          </cell>
          <cell r="F178" t="str">
            <v/>
          </cell>
          <cell r="G178" t="str">
            <v/>
          </cell>
          <cell r="H178" t="str">
            <v/>
          </cell>
        </row>
        <row r="179">
          <cell r="A179" t="str">
            <v/>
          </cell>
          <cell r="B179" t="str">
            <v/>
          </cell>
          <cell r="C179" t="str">
            <v/>
          </cell>
          <cell r="D179" t="str">
            <v/>
          </cell>
          <cell r="E179" t="str">
            <v/>
          </cell>
          <cell r="F179" t="str">
            <v/>
          </cell>
          <cell r="G179" t="str">
            <v/>
          </cell>
          <cell r="H179" t="str">
            <v/>
          </cell>
        </row>
        <row r="180">
          <cell r="A180" t="str">
            <v/>
          </cell>
          <cell r="B180" t="str">
            <v/>
          </cell>
          <cell r="C180" t="str">
            <v/>
          </cell>
          <cell r="D180" t="str">
            <v/>
          </cell>
          <cell r="E180" t="str">
            <v/>
          </cell>
          <cell r="F180" t="str">
            <v/>
          </cell>
          <cell r="G180" t="str">
            <v/>
          </cell>
          <cell r="H180" t="str">
            <v/>
          </cell>
        </row>
        <row r="181">
          <cell r="A181" t="str">
            <v/>
          </cell>
          <cell r="B181" t="str">
            <v/>
          </cell>
          <cell r="C181" t="str">
            <v/>
          </cell>
          <cell r="D181" t="str">
            <v/>
          </cell>
          <cell r="E181" t="str">
            <v/>
          </cell>
          <cell r="F181" t="str">
            <v/>
          </cell>
          <cell r="G181" t="str">
            <v/>
          </cell>
          <cell r="H181" t="str">
            <v/>
          </cell>
        </row>
        <row r="182">
          <cell r="A182" t="str">
            <v/>
          </cell>
          <cell r="B182" t="str">
            <v/>
          </cell>
          <cell r="C182" t="str">
            <v/>
          </cell>
          <cell r="D182" t="str">
            <v/>
          </cell>
          <cell r="E182" t="str">
            <v/>
          </cell>
          <cell r="F182" t="str">
            <v/>
          </cell>
          <cell r="G182" t="str">
            <v/>
          </cell>
          <cell r="H182" t="str">
            <v/>
          </cell>
        </row>
        <row r="183">
          <cell r="A183" t="str">
            <v/>
          </cell>
          <cell r="B183" t="str">
            <v/>
          </cell>
          <cell r="C183" t="str">
            <v/>
          </cell>
          <cell r="D183" t="str">
            <v/>
          </cell>
          <cell r="E183" t="str">
            <v/>
          </cell>
          <cell r="F183" t="str">
            <v/>
          </cell>
          <cell r="G183" t="str">
            <v/>
          </cell>
          <cell r="H183" t="str">
            <v/>
          </cell>
        </row>
        <row r="184">
          <cell r="A184" t="str">
            <v/>
          </cell>
          <cell r="B184" t="str">
            <v/>
          </cell>
          <cell r="C184" t="str">
            <v/>
          </cell>
          <cell r="D184" t="str">
            <v/>
          </cell>
          <cell r="E184" t="str">
            <v/>
          </cell>
          <cell r="F184" t="str">
            <v/>
          </cell>
          <cell r="G184" t="str">
            <v/>
          </cell>
          <cell r="H184" t="str">
            <v/>
          </cell>
        </row>
        <row r="185">
          <cell r="A185" t="str">
            <v/>
          </cell>
          <cell r="B185" t="str">
            <v/>
          </cell>
          <cell r="C185" t="str">
            <v/>
          </cell>
          <cell r="D185" t="str">
            <v/>
          </cell>
          <cell r="E185" t="str">
            <v/>
          </cell>
          <cell r="F185" t="str">
            <v/>
          </cell>
          <cell r="G185" t="str">
            <v/>
          </cell>
          <cell r="H185" t="str">
            <v/>
          </cell>
        </row>
        <row r="186">
          <cell r="A186" t="str">
            <v/>
          </cell>
          <cell r="B186" t="str">
            <v/>
          </cell>
          <cell r="C186" t="str">
            <v/>
          </cell>
          <cell r="D186" t="str">
            <v/>
          </cell>
          <cell r="E186" t="str">
            <v/>
          </cell>
          <cell r="F186" t="str">
            <v/>
          </cell>
          <cell r="G186" t="str">
            <v/>
          </cell>
          <cell r="H186" t="str">
            <v/>
          </cell>
        </row>
        <row r="187">
          <cell r="A187" t="str">
            <v/>
          </cell>
          <cell r="B187" t="str">
            <v/>
          </cell>
          <cell r="C187" t="str">
            <v/>
          </cell>
          <cell r="D187" t="str">
            <v/>
          </cell>
          <cell r="E187" t="str">
            <v/>
          </cell>
          <cell r="F187" t="str">
            <v/>
          </cell>
          <cell r="G187" t="str">
            <v/>
          </cell>
          <cell r="H187" t="str">
            <v/>
          </cell>
        </row>
        <row r="188">
          <cell r="A188" t="str">
            <v/>
          </cell>
          <cell r="B188" t="str">
            <v/>
          </cell>
          <cell r="C188" t="str">
            <v/>
          </cell>
          <cell r="D188" t="str">
            <v/>
          </cell>
          <cell r="E188" t="str">
            <v/>
          </cell>
          <cell r="F188" t="str">
            <v/>
          </cell>
          <cell r="G188" t="str">
            <v/>
          </cell>
          <cell r="H188" t="str">
            <v/>
          </cell>
        </row>
        <row r="189">
          <cell r="A189" t="str">
            <v/>
          </cell>
          <cell r="B189" t="str">
            <v/>
          </cell>
          <cell r="C189" t="str">
            <v/>
          </cell>
          <cell r="D189" t="str">
            <v/>
          </cell>
          <cell r="E189" t="str">
            <v/>
          </cell>
          <cell r="F189" t="str">
            <v/>
          </cell>
          <cell r="G189" t="str">
            <v/>
          </cell>
          <cell r="H189" t="str">
            <v/>
          </cell>
        </row>
        <row r="190">
          <cell r="A190" t="str">
            <v/>
          </cell>
          <cell r="B190" t="str">
            <v/>
          </cell>
          <cell r="C190" t="str">
            <v/>
          </cell>
          <cell r="D190" t="str">
            <v/>
          </cell>
          <cell r="E190" t="str">
            <v/>
          </cell>
          <cell r="F190" t="str">
            <v/>
          </cell>
          <cell r="G190" t="str">
            <v/>
          </cell>
          <cell r="H190" t="str">
            <v/>
          </cell>
        </row>
        <row r="191">
          <cell r="A191" t="str">
            <v/>
          </cell>
          <cell r="B191" t="str">
            <v/>
          </cell>
          <cell r="C191" t="str">
            <v/>
          </cell>
          <cell r="D191" t="str">
            <v/>
          </cell>
          <cell r="E191" t="str">
            <v/>
          </cell>
          <cell r="F191" t="str">
            <v/>
          </cell>
          <cell r="G191" t="str">
            <v/>
          </cell>
          <cell r="H191" t="str">
            <v/>
          </cell>
        </row>
        <row r="192">
          <cell r="A192" t="str">
            <v/>
          </cell>
          <cell r="B192" t="str">
            <v/>
          </cell>
          <cell r="C192" t="str">
            <v/>
          </cell>
          <cell r="D192" t="str">
            <v/>
          </cell>
          <cell r="E192" t="str">
            <v/>
          </cell>
          <cell r="F192" t="str">
            <v/>
          </cell>
          <cell r="G192" t="str">
            <v/>
          </cell>
          <cell r="H192" t="str">
            <v/>
          </cell>
        </row>
        <row r="193">
          <cell r="A193" t="str">
            <v/>
          </cell>
          <cell r="B193" t="str">
            <v/>
          </cell>
          <cell r="C193" t="str">
            <v/>
          </cell>
          <cell r="D193" t="str">
            <v/>
          </cell>
          <cell r="E193" t="str">
            <v/>
          </cell>
          <cell r="F193" t="str">
            <v/>
          </cell>
          <cell r="G193" t="str">
            <v/>
          </cell>
          <cell r="H193" t="str">
            <v/>
          </cell>
        </row>
        <row r="194">
          <cell r="A194" t="str">
            <v/>
          </cell>
          <cell r="B194" t="str">
            <v/>
          </cell>
          <cell r="C194" t="str">
            <v/>
          </cell>
          <cell r="D194" t="str">
            <v/>
          </cell>
          <cell r="E194" t="str">
            <v/>
          </cell>
          <cell r="F194" t="str">
            <v/>
          </cell>
          <cell r="G194" t="str">
            <v/>
          </cell>
          <cell r="H194" t="str">
            <v/>
          </cell>
        </row>
        <row r="195">
          <cell r="A195" t="str">
            <v/>
          </cell>
          <cell r="B195" t="str">
            <v/>
          </cell>
          <cell r="C195" t="str">
            <v/>
          </cell>
          <cell r="D195" t="str">
            <v/>
          </cell>
          <cell r="E195" t="str">
            <v/>
          </cell>
          <cell r="F195" t="str">
            <v/>
          </cell>
          <cell r="G195" t="str">
            <v/>
          </cell>
          <cell r="H195" t="str">
            <v/>
          </cell>
        </row>
        <row r="196">
          <cell r="A196" t="str">
            <v/>
          </cell>
          <cell r="B196" t="str">
            <v/>
          </cell>
          <cell r="C196" t="str">
            <v/>
          </cell>
          <cell r="D196" t="str">
            <v/>
          </cell>
          <cell r="E196" t="str">
            <v/>
          </cell>
          <cell r="F196" t="str">
            <v/>
          </cell>
          <cell r="G196" t="str">
            <v/>
          </cell>
          <cell r="H196" t="str">
            <v/>
          </cell>
        </row>
        <row r="197">
          <cell r="A197" t="str">
            <v/>
          </cell>
          <cell r="B197" t="str">
            <v/>
          </cell>
          <cell r="C197" t="str">
            <v/>
          </cell>
          <cell r="D197" t="str">
            <v/>
          </cell>
          <cell r="E197" t="str">
            <v/>
          </cell>
          <cell r="F197" t="str">
            <v/>
          </cell>
          <cell r="G197" t="str">
            <v/>
          </cell>
          <cell r="H197" t="str">
            <v/>
          </cell>
        </row>
        <row r="198">
          <cell r="A198" t="str">
            <v/>
          </cell>
          <cell r="B198" t="str">
            <v/>
          </cell>
          <cell r="C198" t="str">
            <v/>
          </cell>
          <cell r="D198" t="str">
            <v/>
          </cell>
          <cell r="E198" t="str">
            <v/>
          </cell>
          <cell r="F198" t="str">
            <v/>
          </cell>
          <cell r="G198" t="str">
            <v/>
          </cell>
          <cell r="H198" t="str">
            <v/>
          </cell>
        </row>
        <row r="199">
          <cell r="A199" t="str">
            <v/>
          </cell>
          <cell r="B199" t="str">
            <v/>
          </cell>
          <cell r="C199" t="str">
            <v/>
          </cell>
          <cell r="D199" t="str">
            <v/>
          </cell>
          <cell r="E199" t="str">
            <v/>
          </cell>
          <cell r="F199" t="str">
            <v/>
          </cell>
          <cell r="G199" t="str">
            <v/>
          </cell>
          <cell r="H199" t="str">
            <v/>
          </cell>
        </row>
        <row r="200">
          <cell r="A200" t="str">
            <v/>
          </cell>
          <cell r="B200" t="str">
            <v/>
          </cell>
          <cell r="C200" t="str">
            <v/>
          </cell>
          <cell r="D200" t="str">
            <v/>
          </cell>
          <cell r="E200" t="str">
            <v/>
          </cell>
          <cell r="F200" t="str">
            <v/>
          </cell>
          <cell r="G200" t="str">
            <v/>
          </cell>
          <cell r="H200" t="str">
            <v/>
          </cell>
        </row>
        <row r="201">
          <cell r="A201" t="str">
            <v/>
          </cell>
          <cell r="B201" t="str">
            <v/>
          </cell>
          <cell r="C201" t="str">
            <v/>
          </cell>
          <cell r="D201" t="str">
            <v/>
          </cell>
          <cell r="E201" t="str">
            <v/>
          </cell>
          <cell r="F201" t="str">
            <v/>
          </cell>
          <cell r="G201" t="str">
            <v/>
          </cell>
          <cell r="H201" t="str">
            <v/>
          </cell>
        </row>
        <row r="202">
          <cell r="A202" t="str">
            <v/>
          </cell>
          <cell r="B202" t="str">
            <v/>
          </cell>
          <cell r="C202" t="str">
            <v/>
          </cell>
          <cell r="D202" t="str">
            <v/>
          </cell>
          <cell r="E202" t="str">
            <v/>
          </cell>
          <cell r="F202" t="str">
            <v/>
          </cell>
          <cell r="G202" t="str">
            <v/>
          </cell>
          <cell r="H202" t="str">
            <v/>
          </cell>
        </row>
        <row r="203">
          <cell r="A203" t="str">
            <v/>
          </cell>
          <cell r="B203" t="str">
            <v/>
          </cell>
          <cell r="C203" t="str">
            <v/>
          </cell>
          <cell r="D203" t="str">
            <v/>
          </cell>
          <cell r="E203" t="str">
            <v/>
          </cell>
          <cell r="F203" t="str">
            <v/>
          </cell>
          <cell r="G203" t="str">
            <v/>
          </cell>
          <cell r="H203" t="str">
            <v/>
          </cell>
        </row>
        <row r="204">
          <cell r="A204" t="str">
            <v/>
          </cell>
          <cell r="B204" t="str">
            <v/>
          </cell>
          <cell r="C204" t="str">
            <v/>
          </cell>
          <cell r="D204" t="str">
            <v/>
          </cell>
          <cell r="E204" t="str">
            <v/>
          </cell>
          <cell r="F204" t="str">
            <v/>
          </cell>
          <cell r="G204" t="str">
            <v/>
          </cell>
          <cell r="H204" t="str">
            <v/>
          </cell>
        </row>
        <row r="205">
          <cell r="A205" t="str">
            <v/>
          </cell>
          <cell r="B205" t="str">
            <v/>
          </cell>
          <cell r="C205" t="str">
            <v/>
          </cell>
          <cell r="D205" t="str">
            <v/>
          </cell>
          <cell r="E205" t="str">
            <v/>
          </cell>
          <cell r="F205" t="str">
            <v/>
          </cell>
          <cell r="G205" t="str">
            <v/>
          </cell>
          <cell r="H205" t="str">
            <v/>
          </cell>
        </row>
        <row r="206">
          <cell r="A206" t="str">
            <v/>
          </cell>
          <cell r="B206" t="str">
            <v/>
          </cell>
          <cell r="C206" t="str">
            <v/>
          </cell>
          <cell r="D206" t="str">
            <v/>
          </cell>
          <cell r="E206" t="str">
            <v/>
          </cell>
          <cell r="F206" t="str">
            <v/>
          </cell>
          <cell r="G206" t="str">
            <v/>
          </cell>
          <cell r="H206" t="str">
            <v/>
          </cell>
        </row>
        <row r="207">
          <cell r="A207" t="str">
            <v/>
          </cell>
          <cell r="B207" t="str">
            <v/>
          </cell>
          <cell r="C207" t="str">
            <v/>
          </cell>
          <cell r="D207" t="str">
            <v/>
          </cell>
          <cell r="E207" t="str">
            <v/>
          </cell>
          <cell r="F207" t="str">
            <v/>
          </cell>
          <cell r="G207" t="str">
            <v/>
          </cell>
          <cell r="H207" t="str">
            <v/>
          </cell>
        </row>
        <row r="208">
          <cell r="A208" t="str">
            <v/>
          </cell>
          <cell r="B208" t="str">
            <v/>
          </cell>
          <cell r="C208" t="str">
            <v/>
          </cell>
          <cell r="D208" t="str">
            <v/>
          </cell>
          <cell r="E208" t="str">
            <v/>
          </cell>
          <cell r="F208" t="str">
            <v/>
          </cell>
          <cell r="G208" t="str">
            <v/>
          </cell>
          <cell r="H208" t="str">
            <v/>
          </cell>
        </row>
        <row r="209">
          <cell r="A209" t="str">
            <v/>
          </cell>
          <cell r="B209" t="str">
            <v/>
          </cell>
          <cell r="C209" t="str">
            <v/>
          </cell>
          <cell r="D209" t="str">
            <v/>
          </cell>
          <cell r="E209" t="str">
            <v/>
          </cell>
          <cell r="F209" t="str">
            <v/>
          </cell>
          <cell r="G209" t="str">
            <v/>
          </cell>
          <cell r="H209" t="str">
            <v/>
          </cell>
        </row>
        <row r="210">
          <cell r="A210" t="str">
            <v/>
          </cell>
          <cell r="B210" t="str">
            <v/>
          </cell>
          <cell r="C210" t="str">
            <v/>
          </cell>
          <cell r="D210" t="str">
            <v/>
          </cell>
          <cell r="E210" t="str">
            <v/>
          </cell>
          <cell r="F210" t="str">
            <v/>
          </cell>
          <cell r="G210" t="str">
            <v/>
          </cell>
          <cell r="H210" t="str">
            <v/>
          </cell>
        </row>
        <row r="211">
          <cell r="A211" t="str">
            <v/>
          </cell>
          <cell r="B211" t="str">
            <v/>
          </cell>
          <cell r="C211" t="str">
            <v/>
          </cell>
          <cell r="D211" t="str">
            <v/>
          </cell>
          <cell r="E211" t="str">
            <v/>
          </cell>
          <cell r="F211" t="str">
            <v/>
          </cell>
          <cell r="G211" t="str">
            <v/>
          </cell>
          <cell r="H211" t="str">
            <v/>
          </cell>
        </row>
        <row r="212">
          <cell r="A212" t="str">
            <v/>
          </cell>
          <cell r="B212" t="str">
            <v/>
          </cell>
          <cell r="C212" t="str">
            <v/>
          </cell>
          <cell r="D212" t="str">
            <v/>
          </cell>
          <cell r="E212" t="str">
            <v/>
          </cell>
          <cell r="F212" t="str">
            <v/>
          </cell>
          <cell r="G212" t="str">
            <v/>
          </cell>
          <cell r="H212" t="str">
            <v/>
          </cell>
        </row>
        <row r="213">
          <cell r="A213" t="str">
            <v/>
          </cell>
          <cell r="B213" t="str">
            <v/>
          </cell>
          <cell r="C213" t="str">
            <v/>
          </cell>
          <cell r="D213" t="str">
            <v/>
          </cell>
          <cell r="E213" t="str">
            <v/>
          </cell>
          <cell r="F213" t="str">
            <v/>
          </cell>
          <cell r="G213" t="str">
            <v/>
          </cell>
          <cell r="H213" t="str">
            <v/>
          </cell>
        </row>
        <row r="214">
          <cell r="A214" t="str">
            <v/>
          </cell>
          <cell r="B214" t="str">
            <v/>
          </cell>
          <cell r="C214" t="str">
            <v/>
          </cell>
          <cell r="D214" t="str">
            <v/>
          </cell>
          <cell r="E214" t="str">
            <v/>
          </cell>
          <cell r="F214" t="str">
            <v/>
          </cell>
          <cell r="G214" t="str">
            <v/>
          </cell>
          <cell r="H214" t="str">
            <v/>
          </cell>
        </row>
        <row r="215">
          <cell r="A215" t="str">
            <v/>
          </cell>
          <cell r="B215" t="str">
            <v/>
          </cell>
          <cell r="C215" t="str">
            <v/>
          </cell>
          <cell r="D215" t="str">
            <v/>
          </cell>
          <cell r="E215" t="str">
            <v/>
          </cell>
          <cell r="F215" t="str">
            <v/>
          </cell>
          <cell r="G215" t="str">
            <v/>
          </cell>
          <cell r="H215" t="str">
            <v/>
          </cell>
        </row>
        <row r="216">
          <cell r="A216" t="str">
            <v/>
          </cell>
          <cell r="B216" t="str">
            <v/>
          </cell>
          <cell r="C216" t="str">
            <v/>
          </cell>
          <cell r="D216" t="str">
            <v/>
          </cell>
          <cell r="E216" t="str">
            <v/>
          </cell>
          <cell r="F216" t="str">
            <v/>
          </cell>
          <cell r="G216" t="str">
            <v/>
          </cell>
          <cell r="H216" t="str">
            <v/>
          </cell>
        </row>
        <row r="217">
          <cell r="A217" t="str">
            <v/>
          </cell>
          <cell r="B217" t="str">
            <v/>
          </cell>
          <cell r="C217" t="str">
            <v/>
          </cell>
          <cell r="D217" t="str">
            <v/>
          </cell>
          <cell r="E217" t="str">
            <v/>
          </cell>
          <cell r="F217" t="str">
            <v/>
          </cell>
          <cell r="G217" t="str">
            <v/>
          </cell>
          <cell r="H217" t="str">
            <v/>
          </cell>
        </row>
        <row r="218">
          <cell r="A218" t="str">
            <v/>
          </cell>
          <cell r="B218" t="str">
            <v/>
          </cell>
          <cell r="C218" t="str">
            <v/>
          </cell>
          <cell r="D218" t="str">
            <v/>
          </cell>
          <cell r="E218" t="str">
            <v/>
          </cell>
          <cell r="F218" t="str">
            <v/>
          </cell>
          <cell r="G218" t="str">
            <v/>
          </cell>
          <cell r="H218" t="str">
            <v/>
          </cell>
        </row>
        <row r="219">
          <cell r="A219" t="str">
            <v/>
          </cell>
          <cell r="B219" t="str">
            <v/>
          </cell>
          <cell r="C219" t="str">
            <v/>
          </cell>
          <cell r="D219" t="str">
            <v/>
          </cell>
          <cell r="E219" t="str">
            <v/>
          </cell>
          <cell r="F219" t="str">
            <v/>
          </cell>
          <cell r="G219" t="str">
            <v/>
          </cell>
          <cell r="H219" t="str">
            <v/>
          </cell>
        </row>
        <row r="220">
          <cell r="A220" t="str">
            <v/>
          </cell>
          <cell r="B220" t="str">
            <v/>
          </cell>
          <cell r="C220" t="str">
            <v/>
          </cell>
          <cell r="D220" t="str">
            <v/>
          </cell>
          <cell r="E220" t="str">
            <v/>
          </cell>
          <cell r="F220" t="str">
            <v/>
          </cell>
          <cell r="G220" t="str">
            <v/>
          </cell>
          <cell r="H220" t="str">
            <v/>
          </cell>
        </row>
        <row r="221">
          <cell r="A221" t="str">
            <v/>
          </cell>
          <cell r="B221" t="str">
            <v/>
          </cell>
          <cell r="C221" t="str">
            <v/>
          </cell>
          <cell r="D221" t="str">
            <v/>
          </cell>
          <cell r="E221" t="str">
            <v/>
          </cell>
          <cell r="F221" t="str">
            <v/>
          </cell>
          <cell r="G221" t="str">
            <v/>
          </cell>
          <cell r="H221" t="str">
            <v/>
          </cell>
        </row>
        <row r="222">
          <cell r="A222" t="str">
            <v/>
          </cell>
          <cell r="B222" t="str">
            <v/>
          </cell>
          <cell r="C222" t="str">
            <v/>
          </cell>
          <cell r="D222" t="str">
            <v/>
          </cell>
          <cell r="E222" t="str">
            <v/>
          </cell>
          <cell r="F222" t="str">
            <v/>
          </cell>
          <cell r="G222" t="str">
            <v/>
          </cell>
          <cell r="H222" t="str">
            <v/>
          </cell>
        </row>
        <row r="223">
          <cell r="A223" t="str">
            <v/>
          </cell>
          <cell r="B223" t="str">
            <v/>
          </cell>
          <cell r="C223" t="str">
            <v/>
          </cell>
          <cell r="D223" t="str">
            <v/>
          </cell>
          <cell r="E223" t="str">
            <v/>
          </cell>
          <cell r="F223" t="str">
            <v/>
          </cell>
          <cell r="G223" t="str">
            <v/>
          </cell>
          <cell r="H223" t="str">
            <v/>
          </cell>
        </row>
        <row r="224">
          <cell r="A224" t="str">
            <v/>
          </cell>
          <cell r="B224" t="str">
            <v/>
          </cell>
          <cell r="C224" t="str">
            <v/>
          </cell>
          <cell r="D224" t="str">
            <v/>
          </cell>
          <cell r="E224" t="str">
            <v/>
          </cell>
          <cell r="F224" t="str">
            <v/>
          </cell>
          <cell r="G224" t="str">
            <v/>
          </cell>
          <cell r="H224" t="str">
            <v/>
          </cell>
        </row>
        <row r="225">
          <cell r="A225" t="str">
            <v/>
          </cell>
          <cell r="B225" t="str">
            <v/>
          </cell>
          <cell r="C225" t="str">
            <v/>
          </cell>
          <cell r="D225" t="str">
            <v/>
          </cell>
          <cell r="E225" t="str">
            <v/>
          </cell>
          <cell r="F225" t="str">
            <v/>
          </cell>
          <cell r="G225" t="str">
            <v/>
          </cell>
          <cell r="H225" t="str">
            <v/>
          </cell>
        </row>
        <row r="226">
          <cell r="A226" t="str">
            <v/>
          </cell>
          <cell r="B226" t="str">
            <v/>
          </cell>
          <cell r="C226" t="str">
            <v/>
          </cell>
          <cell r="D226" t="str">
            <v/>
          </cell>
          <cell r="E226" t="str">
            <v/>
          </cell>
          <cell r="F226" t="str">
            <v/>
          </cell>
          <cell r="G226" t="str">
            <v/>
          </cell>
          <cell r="H226" t="str">
            <v/>
          </cell>
        </row>
        <row r="227">
          <cell r="A227" t="str">
            <v/>
          </cell>
          <cell r="B227" t="str">
            <v/>
          </cell>
          <cell r="C227" t="str">
            <v/>
          </cell>
          <cell r="D227" t="str">
            <v/>
          </cell>
          <cell r="E227" t="str">
            <v/>
          </cell>
          <cell r="F227" t="str">
            <v/>
          </cell>
          <cell r="G227" t="str">
            <v/>
          </cell>
          <cell r="H227" t="str">
            <v/>
          </cell>
        </row>
        <row r="228">
          <cell r="A228" t="str">
            <v/>
          </cell>
          <cell r="B228" t="str">
            <v/>
          </cell>
          <cell r="C228" t="str">
            <v/>
          </cell>
          <cell r="D228" t="str">
            <v/>
          </cell>
          <cell r="E228" t="str">
            <v/>
          </cell>
          <cell r="F228" t="str">
            <v/>
          </cell>
          <cell r="G228" t="str">
            <v/>
          </cell>
          <cell r="H228" t="str">
            <v/>
          </cell>
        </row>
        <row r="229">
          <cell r="A229" t="str">
            <v/>
          </cell>
          <cell r="B229" t="str">
            <v/>
          </cell>
          <cell r="C229" t="str">
            <v/>
          </cell>
          <cell r="D229" t="str">
            <v/>
          </cell>
          <cell r="E229" t="str">
            <v/>
          </cell>
          <cell r="F229" t="str">
            <v/>
          </cell>
          <cell r="G229" t="str">
            <v/>
          </cell>
          <cell r="H229" t="str">
            <v/>
          </cell>
        </row>
        <row r="230">
          <cell r="A230" t="str">
            <v/>
          </cell>
          <cell r="B230" t="str">
            <v/>
          </cell>
          <cell r="C230" t="str">
            <v/>
          </cell>
          <cell r="D230" t="str">
            <v/>
          </cell>
          <cell r="E230" t="str">
            <v/>
          </cell>
          <cell r="F230" t="str">
            <v/>
          </cell>
          <cell r="G230" t="str">
            <v/>
          </cell>
          <cell r="H230" t="str">
            <v/>
          </cell>
        </row>
        <row r="231">
          <cell r="A231" t="str">
            <v/>
          </cell>
          <cell r="B231" t="str">
            <v/>
          </cell>
          <cell r="C231" t="str">
            <v/>
          </cell>
          <cell r="D231" t="str">
            <v/>
          </cell>
          <cell r="E231" t="str">
            <v/>
          </cell>
          <cell r="F231" t="str">
            <v/>
          </cell>
          <cell r="G231" t="str">
            <v/>
          </cell>
          <cell r="H231" t="str">
            <v/>
          </cell>
        </row>
        <row r="232">
          <cell r="A232" t="str">
            <v/>
          </cell>
          <cell r="B232" t="str">
            <v/>
          </cell>
          <cell r="C232" t="str">
            <v/>
          </cell>
          <cell r="D232" t="str">
            <v/>
          </cell>
          <cell r="E232" t="str">
            <v/>
          </cell>
          <cell r="F232" t="str">
            <v/>
          </cell>
          <cell r="G232" t="str">
            <v/>
          </cell>
          <cell r="H232" t="str">
            <v/>
          </cell>
        </row>
        <row r="233">
          <cell r="A233" t="str">
            <v/>
          </cell>
          <cell r="B233" t="str">
            <v/>
          </cell>
          <cell r="C233" t="str">
            <v/>
          </cell>
          <cell r="D233" t="str">
            <v/>
          </cell>
          <cell r="E233" t="str">
            <v/>
          </cell>
          <cell r="F233" t="str">
            <v/>
          </cell>
          <cell r="G233" t="str">
            <v/>
          </cell>
          <cell r="H233" t="str">
            <v/>
          </cell>
        </row>
        <row r="234">
          <cell r="A234" t="str">
            <v/>
          </cell>
          <cell r="B234" t="str">
            <v/>
          </cell>
          <cell r="C234" t="str">
            <v/>
          </cell>
          <cell r="D234" t="str">
            <v/>
          </cell>
          <cell r="E234" t="str">
            <v/>
          </cell>
          <cell r="F234" t="str">
            <v/>
          </cell>
          <cell r="G234" t="str">
            <v/>
          </cell>
          <cell r="H234" t="str">
            <v/>
          </cell>
        </row>
        <row r="235">
          <cell r="A235" t="str">
            <v/>
          </cell>
          <cell r="B235" t="str">
            <v/>
          </cell>
          <cell r="C235" t="str">
            <v/>
          </cell>
          <cell r="D235" t="str">
            <v/>
          </cell>
          <cell r="E235" t="str">
            <v/>
          </cell>
          <cell r="F235" t="str">
            <v/>
          </cell>
          <cell r="G235" t="str">
            <v/>
          </cell>
          <cell r="H235" t="str">
            <v/>
          </cell>
        </row>
        <row r="236">
          <cell r="A236" t="str">
            <v/>
          </cell>
          <cell r="B236" t="str">
            <v/>
          </cell>
          <cell r="C236" t="str">
            <v/>
          </cell>
          <cell r="D236" t="str">
            <v/>
          </cell>
          <cell r="E236" t="str">
            <v/>
          </cell>
          <cell r="F236" t="str">
            <v/>
          </cell>
          <cell r="G236" t="str">
            <v/>
          </cell>
          <cell r="H236" t="str">
            <v/>
          </cell>
        </row>
        <row r="237">
          <cell r="A237" t="str">
            <v/>
          </cell>
          <cell r="B237" t="str">
            <v/>
          </cell>
          <cell r="C237" t="str">
            <v/>
          </cell>
          <cell r="D237" t="str">
            <v/>
          </cell>
          <cell r="E237" t="str">
            <v/>
          </cell>
          <cell r="F237" t="str">
            <v/>
          </cell>
          <cell r="G237" t="str">
            <v/>
          </cell>
          <cell r="H237" t="str">
            <v/>
          </cell>
        </row>
        <row r="238">
          <cell r="A238" t="str">
            <v/>
          </cell>
          <cell r="B238" t="str">
            <v/>
          </cell>
          <cell r="C238" t="str">
            <v/>
          </cell>
          <cell r="D238" t="str">
            <v/>
          </cell>
          <cell r="E238" t="str">
            <v/>
          </cell>
          <cell r="F238" t="str">
            <v/>
          </cell>
          <cell r="G238" t="str">
            <v/>
          </cell>
          <cell r="H238" t="str">
            <v/>
          </cell>
        </row>
        <row r="239">
          <cell r="A239" t="str">
            <v/>
          </cell>
          <cell r="B239" t="str">
            <v/>
          </cell>
          <cell r="C239" t="str">
            <v/>
          </cell>
          <cell r="D239" t="str">
            <v/>
          </cell>
          <cell r="E239" t="str">
            <v/>
          </cell>
          <cell r="F239" t="str">
            <v/>
          </cell>
          <cell r="G239" t="str">
            <v/>
          </cell>
          <cell r="H239" t="str">
            <v/>
          </cell>
        </row>
        <row r="240">
          <cell r="A240" t="str">
            <v/>
          </cell>
          <cell r="B240" t="str">
            <v/>
          </cell>
          <cell r="C240" t="str">
            <v/>
          </cell>
          <cell r="D240" t="str">
            <v/>
          </cell>
          <cell r="E240" t="str">
            <v/>
          </cell>
          <cell r="F240" t="str">
            <v/>
          </cell>
          <cell r="G240" t="str">
            <v/>
          </cell>
          <cell r="H240" t="str">
            <v/>
          </cell>
        </row>
        <row r="241">
          <cell r="A241" t="str">
            <v/>
          </cell>
          <cell r="B241" t="str">
            <v/>
          </cell>
          <cell r="C241" t="str">
            <v/>
          </cell>
          <cell r="D241" t="str">
            <v/>
          </cell>
          <cell r="E241" t="str">
            <v/>
          </cell>
          <cell r="F241" t="str">
            <v/>
          </cell>
          <cell r="G241" t="str">
            <v/>
          </cell>
          <cell r="H241" t="str">
            <v/>
          </cell>
        </row>
        <row r="242">
          <cell r="A242" t="str">
            <v/>
          </cell>
          <cell r="B242" t="str">
            <v/>
          </cell>
          <cell r="C242" t="str">
            <v/>
          </cell>
          <cell r="D242" t="str">
            <v/>
          </cell>
          <cell r="E242" t="str">
            <v/>
          </cell>
          <cell r="F242" t="str">
            <v/>
          </cell>
          <cell r="G242" t="str">
            <v/>
          </cell>
          <cell r="H242" t="str">
            <v/>
          </cell>
        </row>
        <row r="243">
          <cell r="A243" t="str">
            <v/>
          </cell>
          <cell r="B243" t="str">
            <v/>
          </cell>
          <cell r="C243" t="str">
            <v/>
          </cell>
          <cell r="D243" t="str">
            <v/>
          </cell>
          <cell r="E243" t="str">
            <v/>
          </cell>
          <cell r="F243" t="str">
            <v/>
          </cell>
          <cell r="G243" t="str">
            <v/>
          </cell>
          <cell r="H243" t="str">
            <v/>
          </cell>
        </row>
        <row r="244">
          <cell r="A244" t="str">
            <v/>
          </cell>
          <cell r="B244" t="str">
            <v/>
          </cell>
          <cell r="C244" t="str">
            <v/>
          </cell>
          <cell r="D244" t="str">
            <v/>
          </cell>
          <cell r="E244" t="str">
            <v/>
          </cell>
          <cell r="F244" t="str">
            <v/>
          </cell>
          <cell r="G244" t="str">
            <v/>
          </cell>
          <cell r="H244" t="str">
            <v/>
          </cell>
        </row>
        <row r="245">
          <cell r="A245" t="str">
            <v/>
          </cell>
          <cell r="B245" t="str">
            <v/>
          </cell>
          <cell r="C245" t="str">
            <v/>
          </cell>
          <cell r="D245" t="str">
            <v/>
          </cell>
          <cell r="E245" t="str">
            <v/>
          </cell>
          <cell r="F245" t="str">
            <v/>
          </cell>
          <cell r="G245" t="str">
            <v/>
          </cell>
          <cell r="H245" t="str">
            <v/>
          </cell>
        </row>
        <row r="246">
          <cell r="A246" t="str">
            <v/>
          </cell>
          <cell r="B246" t="str">
            <v/>
          </cell>
          <cell r="C246" t="str">
            <v/>
          </cell>
          <cell r="D246" t="str">
            <v/>
          </cell>
          <cell r="E246" t="str">
            <v/>
          </cell>
          <cell r="F246" t="str">
            <v/>
          </cell>
          <cell r="G246" t="str">
            <v/>
          </cell>
          <cell r="H246" t="str">
            <v/>
          </cell>
        </row>
        <row r="247">
          <cell r="A247" t="str">
            <v/>
          </cell>
          <cell r="B247" t="str">
            <v/>
          </cell>
          <cell r="C247" t="str">
            <v/>
          </cell>
          <cell r="D247" t="str">
            <v/>
          </cell>
          <cell r="E247" t="str">
            <v/>
          </cell>
          <cell r="F247" t="str">
            <v/>
          </cell>
          <cell r="G247" t="str">
            <v/>
          </cell>
          <cell r="H247" t="str">
            <v/>
          </cell>
        </row>
        <row r="248">
          <cell r="A248" t="str">
            <v/>
          </cell>
          <cell r="B248" t="str">
            <v/>
          </cell>
          <cell r="C248" t="str">
            <v/>
          </cell>
          <cell r="D248" t="str">
            <v/>
          </cell>
          <cell r="E248" t="str">
            <v/>
          </cell>
          <cell r="F248" t="str">
            <v/>
          </cell>
          <cell r="G248" t="str">
            <v/>
          </cell>
          <cell r="H248" t="str">
            <v/>
          </cell>
        </row>
        <row r="249">
          <cell r="A249" t="str">
            <v/>
          </cell>
          <cell r="B249" t="str">
            <v/>
          </cell>
          <cell r="C249" t="str">
            <v/>
          </cell>
          <cell r="D249" t="str">
            <v/>
          </cell>
          <cell r="E249" t="str">
            <v/>
          </cell>
          <cell r="F249" t="str">
            <v/>
          </cell>
          <cell r="G249" t="str">
            <v/>
          </cell>
          <cell r="H249" t="str">
            <v/>
          </cell>
        </row>
        <row r="250">
          <cell r="A250" t="str">
            <v/>
          </cell>
          <cell r="B250" t="str">
            <v/>
          </cell>
          <cell r="C250" t="str">
            <v/>
          </cell>
          <cell r="D250" t="str">
            <v/>
          </cell>
          <cell r="E250" t="str">
            <v/>
          </cell>
          <cell r="F250" t="str">
            <v/>
          </cell>
          <cell r="G250" t="str">
            <v/>
          </cell>
          <cell r="H250" t="str">
            <v/>
          </cell>
        </row>
        <row r="251">
          <cell r="A251" t="str">
            <v/>
          </cell>
          <cell r="B251" t="str">
            <v/>
          </cell>
          <cell r="C251" t="str">
            <v/>
          </cell>
          <cell r="D251" t="str">
            <v/>
          </cell>
          <cell r="E251" t="str">
            <v/>
          </cell>
          <cell r="F251" t="str">
            <v/>
          </cell>
          <cell r="G251" t="str">
            <v/>
          </cell>
          <cell r="H251" t="str">
            <v/>
          </cell>
        </row>
        <row r="252">
          <cell r="A252" t="str">
            <v/>
          </cell>
          <cell r="B252" t="str">
            <v/>
          </cell>
          <cell r="C252" t="str">
            <v/>
          </cell>
          <cell r="D252" t="str">
            <v/>
          </cell>
          <cell r="E252" t="str">
            <v/>
          </cell>
          <cell r="F252" t="str">
            <v/>
          </cell>
          <cell r="G252" t="str">
            <v/>
          </cell>
          <cell r="H252" t="str">
            <v/>
          </cell>
        </row>
        <row r="253">
          <cell r="A253" t="str">
            <v/>
          </cell>
          <cell r="B253" t="str">
            <v/>
          </cell>
          <cell r="C253" t="str">
            <v/>
          </cell>
          <cell r="D253" t="str">
            <v/>
          </cell>
          <cell r="E253" t="str">
            <v/>
          </cell>
          <cell r="F253" t="str">
            <v/>
          </cell>
          <cell r="G253" t="str">
            <v/>
          </cell>
          <cell r="H253" t="str">
            <v/>
          </cell>
        </row>
        <row r="254">
          <cell r="A254" t="str">
            <v/>
          </cell>
          <cell r="B254" t="str">
            <v/>
          </cell>
          <cell r="C254" t="str">
            <v/>
          </cell>
          <cell r="D254" t="str">
            <v/>
          </cell>
          <cell r="E254" t="str">
            <v/>
          </cell>
          <cell r="F254" t="str">
            <v/>
          </cell>
          <cell r="G254" t="str">
            <v/>
          </cell>
          <cell r="H254" t="str">
            <v/>
          </cell>
        </row>
        <row r="255">
          <cell r="A255" t="str">
            <v/>
          </cell>
          <cell r="B255" t="str">
            <v/>
          </cell>
          <cell r="C255" t="str">
            <v/>
          </cell>
          <cell r="D255" t="str">
            <v/>
          </cell>
          <cell r="E255" t="str">
            <v/>
          </cell>
          <cell r="F255" t="str">
            <v/>
          </cell>
          <cell r="G255" t="str">
            <v/>
          </cell>
          <cell r="H255" t="str">
            <v/>
          </cell>
        </row>
        <row r="256">
          <cell r="A256" t="str">
            <v/>
          </cell>
          <cell r="B256" t="str">
            <v/>
          </cell>
          <cell r="C256" t="str">
            <v/>
          </cell>
          <cell r="D256" t="str">
            <v/>
          </cell>
          <cell r="E256" t="str">
            <v/>
          </cell>
          <cell r="F256" t="str">
            <v/>
          </cell>
          <cell r="G256" t="str">
            <v/>
          </cell>
          <cell r="H256" t="str">
            <v/>
          </cell>
        </row>
        <row r="257">
          <cell r="A257" t="str">
            <v/>
          </cell>
          <cell r="B257" t="str">
            <v/>
          </cell>
          <cell r="C257" t="str">
            <v/>
          </cell>
          <cell r="D257" t="str">
            <v/>
          </cell>
          <cell r="E257" t="str">
            <v/>
          </cell>
          <cell r="F257" t="str">
            <v/>
          </cell>
          <cell r="G257" t="str">
            <v/>
          </cell>
          <cell r="H257" t="str">
            <v/>
          </cell>
        </row>
        <row r="258">
          <cell r="A258" t="str">
            <v/>
          </cell>
          <cell r="B258" t="str">
            <v/>
          </cell>
          <cell r="C258" t="str">
            <v/>
          </cell>
          <cell r="D258" t="str">
            <v/>
          </cell>
          <cell r="E258" t="str">
            <v/>
          </cell>
          <cell r="F258" t="str">
            <v/>
          </cell>
          <cell r="G258" t="str">
            <v/>
          </cell>
          <cell r="H258" t="str">
            <v/>
          </cell>
        </row>
        <row r="259">
          <cell r="A259" t="str">
            <v/>
          </cell>
          <cell r="B259" t="str">
            <v/>
          </cell>
          <cell r="C259" t="str">
            <v/>
          </cell>
          <cell r="D259" t="str">
            <v/>
          </cell>
          <cell r="E259" t="str">
            <v/>
          </cell>
          <cell r="F259" t="str">
            <v/>
          </cell>
          <cell r="G259" t="str">
            <v/>
          </cell>
          <cell r="H259" t="str">
            <v/>
          </cell>
        </row>
        <row r="260">
          <cell r="A260" t="str">
            <v/>
          </cell>
          <cell r="B260" t="str">
            <v/>
          </cell>
          <cell r="C260" t="str">
            <v/>
          </cell>
          <cell r="D260" t="str">
            <v/>
          </cell>
          <cell r="E260" t="str">
            <v/>
          </cell>
          <cell r="F260" t="str">
            <v/>
          </cell>
          <cell r="G260" t="str">
            <v/>
          </cell>
          <cell r="H260" t="str">
            <v/>
          </cell>
        </row>
        <row r="261">
          <cell r="A261" t="str">
            <v/>
          </cell>
          <cell r="B261" t="str">
            <v/>
          </cell>
          <cell r="C261" t="str">
            <v/>
          </cell>
          <cell r="D261" t="str">
            <v/>
          </cell>
          <cell r="E261" t="str">
            <v/>
          </cell>
          <cell r="F261" t="str">
            <v/>
          </cell>
          <cell r="G261" t="str">
            <v/>
          </cell>
          <cell r="H261" t="str">
            <v/>
          </cell>
        </row>
        <row r="262">
          <cell r="A262" t="str">
            <v/>
          </cell>
          <cell r="B262" t="str">
            <v/>
          </cell>
          <cell r="C262" t="str">
            <v/>
          </cell>
          <cell r="D262" t="str">
            <v/>
          </cell>
          <cell r="E262" t="str">
            <v/>
          </cell>
          <cell r="F262" t="str">
            <v/>
          </cell>
          <cell r="G262" t="str">
            <v/>
          </cell>
          <cell r="H262" t="str">
            <v/>
          </cell>
        </row>
        <row r="263">
          <cell r="A263" t="str">
            <v/>
          </cell>
          <cell r="B263" t="str">
            <v/>
          </cell>
          <cell r="C263" t="str">
            <v/>
          </cell>
          <cell r="D263" t="str">
            <v/>
          </cell>
          <cell r="E263" t="str">
            <v/>
          </cell>
          <cell r="F263" t="str">
            <v/>
          </cell>
          <cell r="G263" t="str">
            <v/>
          </cell>
          <cell r="H263" t="str">
            <v/>
          </cell>
        </row>
        <row r="264">
          <cell r="A264" t="str">
            <v/>
          </cell>
          <cell r="B264" t="str">
            <v/>
          </cell>
          <cell r="C264" t="str">
            <v/>
          </cell>
          <cell r="D264" t="str">
            <v/>
          </cell>
          <cell r="E264" t="str">
            <v/>
          </cell>
          <cell r="F264" t="str">
            <v/>
          </cell>
          <cell r="G264" t="str">
            <v/>
          </cell>
          <cell r="H264" t="str">
            <v/>
          </cell>
        </row>
        <row r="265">
          <cell r="A265" t="str">
            <v/>
          </cell>
          <cell r="B265" t="str">
            <v/>
          </cell>
          <cell r="C265" t="str">
            <v/>
          </cell>
          <cell r="D265" t="str">
            <v/>
          </cell>
          <cell r="E265" t="str">
            <v/>
          </cell>
          <cell r="F265" t="str">
            <v/>
          </cell>
          <cell r="G265" t="str">
            <v/>
          </cell>
          <cell r="H265" t="str">
            <v/>
          </cell>
        </row>
        <row r="266">
          <cell r="A266" t="str">
            <v/>
          </cell>
          <cell r="B266" t="str">
            <v/>
          </cell>
          <cell r="C266" t="str">
            <v/>
          </cell>
          <cell r="D266" t="str">
            <v/>
          </cell>
          <cell r="E266" t="str">
            <v/>
          </cell>
          <cell r="F266" t="str">
            <v/>
          </cell>
          <cell r="G266" t="str">
            <v/>
          </cell>
          <cell r="H266" t="str">
            <v/>
          </cell>
        </row>
        <row r="267">
          <cell r="A267" t="str">
            <v/>
          </cell>
          <cell r="B267" t="str">
            <v/>
          </cell>
          <cell r="C267" t="str">
            <v/>
          </cell>
          <cell r="D267" t="str">
            <v/>
          </cell>
          <cell r="E267" t="str">
            <v/>
          </cell>
          <cell r="F267" t="str">
            <v/>
          </cell>
          <cell r="G267" t="str">
            <v/>
          </cell>
          <cell r="H267" t="str">
            <v/>
          </cell>
        </row>
        <row r="268">
          <cell r="A268" t="str">
            <v/>
          </cell>
          <cell r="B268" t="str">
            <v/>
          </cell>
          <cell r="C268" t="str">
            <v/>
          </cell>
          <cell r="D268" t="str">
            <v/>
          </cell>
          <cell r="E268" t="str">
            <v/>
          </cell>
          <cell r="F268" t="str">
            <v/>
          </cell>
          <cell r="G268" t="str">
            <v/>
          </cell>
          <cell r="H268" t="str">
            <v/>
          </cell>
        </row>
        <row r="269">
          <cell r="A269" t="str">
            <v/>
          </cell>
          <cell r="B269" t="str">
            <v/>
          </cell>
          <cell r="C269" t="str">
            <v/>
          </cell>
          <cell r="D269" t="str">
            <v/>
          </cell>
          <cell r="E269" t="str">
            <v/>
          </cell>
          <cell r="F269" t="str">
            <v/>
          </cell>
          <cell r="G269" t="str">
            <v/>
          </cell>
          <cell r="H269" t="str">
            <v/>
          </cell>
        </row>
        <row r="270">
          <cell r="A270" t="str">
            <v/>
          </cell>
          <cell r="B270" t="str">
            <v/>
          </cell>
          <cell r="C270" t="str">
            <v/>
          </cell>
          <cell r="D270" t="str">
            <v/>
          </cell>
          <cell r="E270" t="str">
            <v/>
          </cell>
          <cell r="F270" t="str">
            <v/>
          </cell>
          <cell r="G270" t="str">
            <v/>
          </cell>
          <cell r="H270" t="str">
            <v/>
          </cell>
        </row>
        <row r="271">
          <cell r="A271" t="str">
            <v/>
          </cell>
          <cell r="B271" t="str">
            <v/>
          </cell>
          <cell r="C271" t="str">
            <v/>
          </cell>
          <cell r="D271" t="str">
            <v/>
          </cell>
          <cell r="E271" t="str">
            <v/>
          </cell>
          <cell r="F271" t="str">
            <v/>
          </cell>
          <cell r="G271" t="str">
            <v/>
          </cell>
          <cell r="H271" t="str">
            <v/>
          </cell>
        </row>
        <row r="272">
          <cell r="A272" t="str">
            <v/>
          </cell>
          <cell r="B272" t="str">
            <v/>
          </cell>
          <cell r="C272" t="str">
            <v/>
          </cell>
          <cell r="D272" t="str">
            <v/>
          </cell>
          <cell r="E272" t="str">
            <v/>
          </cell>
          <cell r="F272" t="str">
            <v/>
          </cell>
          <cell r="G272" t="str">
            <v/>
          </cell>
          <cell r="H272" t="str">
            <v/>
          </cell>
        </row>
        <row r="273">
          <cell r="A273" t="str">
            <v/>
          </cell>
          <cell r="B273" t="str">
            <v/>
          </cell>
          <cell r="C273" t="str">
            <v/>
          </cell>
          <cell r="D273" t="str">
            <v/>
          </cell>
          <cell r="E273" t="str">
            <v/>
          </cell>
          <cell r="F273" t="str">
            <v/>
          </cell>
          <cell r="G273" t="str">
            <v/>
          </cell>
          <cell r="H273" t="str">
            <v/>
          </cell>
        </row>
        <row r="274">
          <cell r="A274" t="str">
            <v/>
          </cell>
          <cell r="B274" t="str">
            <v/>
          </cell>
          <cell r="C274" t="str">
            <v/>
          </cell>
          <cell r="D274" t="str">
            <v/>
          </cell>
          <cell r="E274" t="str">
            <v/>
          </cell>
          <cell r="F274" t="str">
            <v/>
          </cell>
          <cell r="G274" t="str">
            <v/>
          </cell>
          <cell r="H274" t="str">
            <v/>
          </cell>
        </row>
        <row r="275">
          <cell r="A275" t="str">
            <v/>
          </cell>
          <cell r="B275" t="str">
            <v/>
          </cell>
          <cell r="C275" t="str">
            <v/>
          </cell>
          <cell r="D275" t="str">
            <v/>
          </cell>
          <cell r="E275" t="str">
            <v/>
          </cell>
          <cell r="F275" t="str">
            <v/>
          </cell>
          <cell r="G275" t="str">
            <v/>
          </cell>
          <cell r="H275" t="str">
            <v/>
          </cell>
        </row>
        <row r="276">
          <cell r="A276" t="str">
            <v/>
          </cell>
          <cell r="B276" t="str">
            <v/>
          </cell>
          <cell r="C276" t="str">
            <v/>
          </cell>
          <cell r="D276" t="str">
            <v/>
          </cell>
          <cell r="E276" t="str">
            <v/>
          </cell>
          <cell r="F276" t="str">
            <v/>
          </cell>
          <cell r="G276" t="str">
            <v/>
          </cell>
          <cell r="H276" t="str">
            <v/>
          </cell>
        </row>
        <row r="277">
          <cell r="A277" t="str">
            <v/>
          </cell>
          <cell r="B277" t="str">
            <v/>
          </cell>
          <cell r="C277" t="str">
            <v/>
          </cell>
          <cell r="D277" t="str">
            <v/>
          </cell>
          <cell r="E277" t="str">
            <v/>
          </cell>
          <cell r="F277" t="str">
            <v/>
          </cell>
          <cell r="G277" t="str">
            <v/>
          </cell>
          <cell r="H277" t="str">
            <v/>
          </cell>
        </row>
        <row r="278">
          <cell r="A278" t="str">
            <v/>
          </cell>
          <cell r="B278" t="str">
            <v/>
          </cell>
          <cell r="C278" t="str">
            <v/>
          </cell>
          <cell r="D278" t="str">
            <v/>
          </cell>
          <cell r="E278" t="str">
            <v/>
          </cell>
          <cell r="F278" t="str">
            <v/>
          </cell>
          <cell r="G278" t="str">
            <v/>
          </cell>
          <cell r="H278" t="str">
            <v/>
          </cell>
        </row>
        <row r="279">
          <cell r="A279" t="str">
            <v/>
          </cell>
          <cell r="B279" t="str">
            <v/>
          </cell>
          <cell r="C279" t="str">
            <v/>
          </cell>
          <cell r="D279" t="str">
            <v/>
          </cell>
          <cell r="E279" t="str">
            <v/>
          </cell>
          <cell r="F279" t="str">
            <v/>
          </cell>
          <cell r="G279" t="str">
            <v/>
          </cell>
          <cell r="H279" t="str">
            <v/>
          </cell>
        </row>
        <row r="280">
          <cell r="A280" t="str">
            <v/>
          </cell>
          <cell r="B280" t="str">
            <v/>
          </cell>
          <cell r="C280" t="str">
            <v/>
          </cell>
          <cell r="D280" t="str">
            <v/>
          </cell>
          <cell r="E280" t="str">
            <v/>
          </cell>
          <cell r="F280" t="str">
            <v/>
          </cell>
          <cell r="G280" t="str">
            <v/>
          </cell>
          <cell r="H280" t="str">
            <v/>
          </cell>
        </row>
        <row r="281">
          <cell r="A281" t="str">
            <v/>
          </cell>
          <cell r="B281" t="str">
            <v/>
          </cell>
          <cell r="C281" t="str">
            <v/>
          </cell>
          <cell r="D281" t="str">
            <v/>
          </cell>
          <cell r="E281" t="str">
            <v/>
          </cell>
          <cell r="F281" t="str">
            <v/>
          </cell>
          <cell r="G281" t="str">
            <v/>
          </cell>
          <cell r="H281" t="str">
            <v/>
          </cell>
        </row>
        <row r="282">
          <cell r="A282" t="str">
            <v/>
          </cell>
          <cell r="B282" t="str">
            <v/>
          </cell>
          <cell r="C282" t="str">
            <v/>
          </cell>
          <cell r="D282" t="str">
            <v/>
          </cell>
          <cell r="E282" t="str">
            <v/>
          </cell>
          <cell r="F282" t="str">
            <v/>
          </cell>
          <cell r="G282" t="str">
            <v/>
          </cell>
          <cell r="H282" t="str">
            <v/>
          </cell>
        </row>
        <row r="283">
          <cell r="A283" t="str">
            <v/>
          </cell>
          <cell r="B283" t="str">
            <v/>
          </cell>
          <cell r="C283" t="str">
            <v/>
          </cell>
          <cell r="D283" t="str">
            <v/>
          </cell>
          <cell r="E283" t="str">
            <v/>
          </cell>
          <cell r="F283" t="str">
            <v/>
          </cell>
          <cell r="G283" t="str">
            <v/>
          </cell>
          <cell r="H283" t="str">
            <v/>
          </cell>
        </row>
        <row r="284">
          <cell r="A284" t="str">
            <v/>
          </cell>
          <cell r="B284" t="str">
            <v/>
          </cell>
          <cell r="C284" t="str">
            <v/>
          </cell>
          <cell r="D284" t="str">
            <v/>
          </cell>
          <cell r="E284" t="str">
            <v/>
          </cell>
          <cell r="F284" t="str">
            <v/>
          </cell>
          <cell r="G284" t="str">
            <v/>
          </cell>
          <cell r="H284" t="str">
            <v/>
          </cell>
        </row>
        <row r="285">
          <cell r="A285" t="str">
            <v/>
          </cell>
          <cell r="B285" t="str">
            <v/>
          </cell>
          <cell r="C285" t="str">
            <v/>
          </cell>
          <cell r="D285" t="str">
            <v/>
          </cell>
          <cell r="E285" t="str">
            <v/>
          </cell>
          <cell r="F285" t="str">
            <v/>
          </cell>
          <cell r="G285" t="str">
            <v/>
          </cell>
          <cell r="H285" t="str">
            <v/>
          </cell>
        </row>
        <row r="286">
          <cell r="A286" t="str">
            <v/>
          </cell>
          <cell r="B286" t="str">
            <v/>
          </cell>
          <cell r="C286" t="str">
            <v/>
          </cell>
          <cell r="D286" t="str">
            <v/>
          </cell>
          <cell r="E286" t="str">
            <v/>
          </cell>
          <cell r="F286" t="str">
            <v/>
          </cell>
          <cell r="G286" t="str">
            <v/>
          </cell>
          <cell r="H286" t="str">
            <v/>
          </cell>
        </row>
        <row r="287">
          <cell r="A287" t="str">
            <v/>
          </cell>
          <cell r="B287" t="str">
            <v/>
          </cell>
          <cell r="C287" t="str">
            <v/>
          </cell>
          <cell r="D287" t="str">
            <v/>
          </cell>
          <cell r="E287" t="str">
            <v/>
          </cell>
          <cell r="F287" t="str">
            <v/>
          </cell>
          <cell r="G287" t="str">
            <v/>
          </cell>
          <cell r="H287" t="str">
            <v/>
          </cell>
        </row>
        <row r="288">
          <cell r="A288" t="str">
            <v/>
          </cell>
          <cell r="B288" t="str">
            <v/>
          </cell>
          <cell r="C288" t="str">
            <v/>
          </cell>
          <cell r="D288" t="str">
            <v/>
          </cell>
          <cell r="E288" t="str">
            <v/>
          </cell>
          <cell r="F288" t="str">
            <v/>
          </cell>
          <cell r="G288" t="str">
            <v/>
          </cell>
          <cell r="H288" t="str">
            <v/>
          </cell>
        </row>
        <row r="289">
          <cell r="A289" t="str">
            <v/>
          </cell>
          <cell r="B289" t="str">
            <v/>
          </cell>
          <cell r="C289" t="str">
            <v/>
          </cell>
          <cell r="D289" t="str">
            <v/>
          </cell>
          <cell r="E289" t="str">
            <v/>
          </cell>
          <cell r="F289" t="str">
            <v/>
          </cell>
          <cell r="G289" t="str">
            <v/>
          </cell>
          <cell r="H289" t="str">
            <v/>
          </cell>
        </row>
        <row r="290">
          <cell r="A290" t="str">
            <v/>
          </cell>
          <cell r="B290" t="str">
            <v/>
          </cell>
          <cell r="C290" t="str">
            <v/>
          </cell>
          <cell r="D290" t="str">
            <v/>
          </cell>
          <cell r="E290" t="str">
            <v/>
          </cell>
          <cell r="F290" t="str">
            <v/>
          </cell>
          <cell r="G290" t="str">
            <v/>
          </cell>
          <cell r="H290" t="str">
            <v/>
          </cell>
        </row>
        <row r="291">
          <cell r="A291" t="str">
            <v/>
          </cell>
          <cell r="B291" t="str">
            <v/>
          </cell>
          <cell r="C291" t="str">
            <v/>
          </cell>
          <cell r="D291" t="str">
            <v/>
          </cell>
          <cell r="E291" t="str">
            <v/>
          </cell>
          <cell r="F291" t="str">
            <v/>
          </cell>
          <cell r="G291" t="str">
            <v/>
          </cell>
          <cell r="H291" t="str">
            <v/>
          </cell>
        </row>
        <row r="292">
          <cell r="A292" t="str">
            <v/>
          </cell>
          <cell r="B292" t="str">
            <v/>
          </cell>
          <cell r="C292" t="str">
            <v/>
          </cell>
          <cell r="D292" t="str">
            <v/>
          </cell>
          <cell r="E292" t="str">
            <v/>
          </cell>
          <cell r="F292" t="str">
            <v/>
          </cell>
          <cell r="G292" t="str">
            <v/>
          </cell>
          <cell r="H292" t="str">
            <v/>
          </cell>
        </row>
        <row r="293">
          <cell r="A293" t="str">
            <v/>
          </cell>
          <cell r="B293" t="str">
            <v/>
          </cell>
          <cell r="C293" t="str">
            <v/>
          </cell>
          <cell r="D293" t="str">
            <v/>
          </cell>
          <cell r="E293" t="str">
            <v/>
          </cell>
          <cell r="F293" t="str">
            <v/>
          </cell>
          <cell r="G293" t="str">
            <v/>
          </cell>
          <cell r="H293" t="str">
            <v/>
          </cell>
        </row>
        <row r="294">
          <cell r="A294" t="str">
            <v/>
          </cell>
          <cell r="B294" t="str">
            <v/>
          </cell>
          <cell r="C294" t="str">
            <v/>
          </cell>
          <cell r="D294" t="str">
            <v/>
          </cell>
          <cell r="E294" t="str">
            <v/>
          </cell>
          <cell r="F294" t="str">
            <v/>
          </cell>
          <cell r="G294" t="str">
            <v/>
          </cell>
          <cell r="H294" t="str">
            <v/>
          </cell>
        </row>
        <row r="295">
          <cell r="A295" t="str">
            <v/>
          </cell>
          <cell r="B295" t="str">
            <v/>
          </cell>
          <cell r="C295" t="str">
            <v/>
          </cell>
          <cell r="D295" t="str">
            <v/>
          </cell>
          <cell r="E295" t="str">
            <v/>
          </cell>
          <cell r="F295" t="str">
            <v/>
          </cell>
          <cell r="G295" t="str">
            <v/>
          </cell>
          <cell r="H295" t="str">
            <v/>
          </cell>
        </row>
        <row r="296">
          <cell r="A296" t="str">
            <v/>
          </cell>
          <cell r="B296" t="str">
            <v/>
          </cell>
          <cell r="C296" t="str">
            <v/>
          </cell>
          <cell r="D296" t="str">
            <v/>
          </cell>
          <cell r="E296" t="str">
            <v/>
          </cell>
          <cell r="F296" t="str">
            <v/>
          </cell>
          <cell r="G296" t="str">
            <v/>
          </cell>
          <cell r="H296" t="str">
            <v/>
          </cell>
        </row>
        <row r="297">
          <cell r="A297" t="str">
            <v/>
          </cell>
          <cell r="B297" t="str">
            <v/>
          </cell>
          <cell r="C297" t="str">
            <v/>
          </cell>
          <cell r="D297" t="str">
            <v/>
          </cell>
          <cell r="E297" t="str">
            <v/>
          </cell>
          <cell r="F297" t="str">
            <v/>
          </cell>
          <cell r="G297" t="str">
            <v/>
          </cell>
          <cell r="H297" t="str">
            <v/>
          </cell>
        </row>
        <row r="298">
          <cell r="A298" t="str">
            <v/>
          </cell>
          <cell r="B298" t="str">
            <v/>
          </cell>
          <cell r="C298" t="str">
            <v/>
          </cell>
          <cell r="D298" t="str">
            <v/>
          </cell>
          <cell r="E298" t="str">
            <v/>
          </cell>
          <cell r="F298" t="str">
            <v/>
          </cell>
          <cell r="G298" t="str">
            <v/>
          </cell>
          <cell r="H298" t="str">
            <v/>
          </cell>
        </row>
        <row r="299">
          <cell r="A299" t="str">
            <v/>
          </cell>
          <cell r="B299" t="str">
            <v/>
          </cell>
          <cell r="C299" t="str">
            <v/>
          </cell>
          <cell r="D299" t="str">
            <v/>
          </cell>
          <cell r="E299" t="str">
            <v/>
          </cell>
          <cell r="F299" t="str">
            <v/>
          </cell>
          <cell r="G299" t="str">
            <v/>
          </cell>
          <cell r="H299" t="str">
            <v/>
          </cell>
        </row>
        <row r="300">
          <cell r="A300" t="str">
            <v/>
          </cell>
          <cell r="B300" t="str">
            <v/>
          </cell>
          <cell r="C300" t="str">
            <v/>
          </cell>
          <cell r="D300" t="str">
            <v/>
          </cell>
          <cell r="E300" t="str">
            <v/>
          </cell>
          <cell r="F300" t="str">
            <v/>
          </cell>
          <cell r="G300" t="str">
            <v/>
          </cell>
          <cell r="H300" t="str">
            <v/>
          </cell>
        </row>
        <row r="301">
          <cell r="A301" t="str">
            <v/>
          </cell>
          <cell r="B301" t="str">
            <v/>
          </cell>
          <cell r="C301" t="str">
            <v/>
          </cell>
          <cell r="D301" t="str">
            <v/>
          </cell>
          <cell r="E301" t="str">
            <v/>
          </cell>
          <cell r="F301" t="str">
            <v/>
          </cell>
          <cell r="G301" t="str">
            <v/>
          </cell>
          <cell r="H301" t="str">
            <v/>
          </cell>
        </row>
        <row r="302">
          <cell r="A302" t="str">
            <v/>
          </cell>
          <cell r="B302" t="str">
            <v/>
          </cell>
          <cell r="C302" t="str">
            <v/>
          </cell>
          <cell r="D302" t="str">
            <v/>
          </cell>
          <cell r="E302" t="str">
            <v/>
          </cell>
          <cell r="F302" t="str">
            <v/>
          </cell>
          <cell r="G302" t="str">
            <v/>
          </cell>
          <cell r="H302" t="str">
            <v/>
          </cell>
        </row>
        <row r="303">
          <cell r="A303" t="str">
            <v/>
          </cell>
          <cell r="B303" t="str">
            <v/>
          </cell>
          <cell r="C303" t="str">
            <v/>
          </cell>
          <cell r="D303" t="str">
            <v/>
          </cell>
          <cell r="E303" t="str">
            <v/>
          </cell>
          <cell r="F303" t="str">
            <v/>
          </cell>
          <cell r="G303" t="str">
            <v/>
          </cell>
          <cell r="H303" t="str">
            <v/>
          </cell>
        </row>
        <row r="304">
          <cell r="A304" t="str">
            <v/>
          </cell>
          <cell r="B304" t="str">
            <v/>
          </cell>
          <cell r="C304" t="str">
            <v/>
          </cell>
          <cell r="D304" t="str">
            <v/>
          </cell>
          <cell r="E304" t="str">
            <v/>
          </cell>
          <cell r="F304" t="str">
            <v/>
          </cell>
          <cell r="G304" t="str">
            <v/>
          </cell>
          <cell r="H304" t="str">
            <v/>
          </cell>
        </row>
        <row r="305">
          <cell r="A305" t="str">
            <v/>
          </cell>
          <cell r="B305" t="str">
            <v/>
          </cell>
          <cell r="C305" t="str">
            <v/>
          </cell>
          <cell r="D305" t="str">
            <v/>
          </cell>
          <cell r="E305" t="str">
            <v/>
          </cell>
          <cell r="F305" t="str">
            <v/>
          </cell>
          <cell r="G305" t="str">
            <v/>
          </cell>
          <cell r="H305" t="str">
            <v/>
          </cell>
        </row>
        <row r="306">
          <cell r="A306" t="str">
            <v/>
          </cell>
          <cell r="B306" t="str">
            <v/>
          </cell>
          <cell r="C306" t="str">
            <v/>
          </cell>
          <cell r="D306" t="str">
            <v/>
          </cell>
          <cell r="E306" t="str">
            <v/>
          </cell>
          <cell r="F306" t="str">
            <v/>
          </cell>
          <cell r="G306" t="str">
            <v/>
          </cell>
          <cell r="H306" t="str">
            <v/>
          </cell>
        </row>
        <row r="307">
          <cell r="A307" t="str">
            <v/>
          </cell>
          <cell r="B307" t="str">
            <v/>
          </cell>
          <cell r="C307" t="str">
            <v/>
          </cell>
          <cell r="D307" t="str">
            <v/>
          </cell>
          <cell r="E307" t="str">
            <v/>
          </cell>
          <cell r="F307" t="str">
            <v/>
          </cell>
          <cell r="G307" t="str">
            <v/>
          </cell>
          <cell r="H307" t="str">
            <v/>
          </cell>
        </row>
        <row r="308">
          <cell r="A308" t="str">
            <v/>
          </cell>
          <cell r="B308" t="str">
            <v/>
          </cell>
          <cell r="C308" t="str">
            <v/>
          </cell>
          <cell r="D308" t="str">
            <v/>
          </cell>
          <cell r="E308" t="str">
            <v/>
          </cell>
          <cell r="F308" t="str">
            <v/>
          </cell>
          <cell r="G308" t="str">
            <v/>
          </cell>
          <cell r="H308" t="str">
            <v/>
          </cell>
        </row>
        <row r="309">
          <cell r="A309" t="str">
            <v/>
          </cell>
          <cell r="B309" t="str">
            <v/>
          </cell>
          <cell r="C309" t="str">
            <v/>
          </cell>
          <cell r="D309" t="str">
            <v/>
          </cell>
          <cell r="E309" t="str">
            <v/>
          </cell>
          <cell r="F309" t="str">
            <v/>
          </cell>
          <cell r="G309" t="str">
            <v/>
          </cell>
          <cell r="H309" t="str">
            <v/>
          </cell>
        </row>
        <row r="310">
          <cell r="A310" t="str">
            <v/>
          </cell>
          <cell r="B310" t="str">
            <v/>
          </cell>
          <cell r="C310" t="str">
            <v/>
          </cell>
          <cell r="D310" t="str">
            <v/>
          </cell>
          <cell r="E310" t="str">
            <v/>
          </cell>
          <cell r="F310" t="str">
            <v/>
          </cell>
          <cell r="G310" t="str">
            <v/>
          </cell>
          <cell r="H310" t="str">
            <v/>
          </cell>
        </row>
        <row r="311">
          <cell r="A311" t="str">
            <v/>
          </cell>
          <cell r="B311" t="str">
            <v/>
          </cell>
          <cell r="C311" t="str">
            <v/>
          </cell>
          <cell r="D311" t="str">
            <v/>
          </cell>
          <cell r="E311" t="str">
            <v/>
          </cell>
          <cell r="F311" t="str">
            <v/>
          </cell>
          <cell r="G311" t="str">
            <v/>
          </cell>
          <cell r="H311" t="str">
            <v/>
          </cell>
        </row>
        <row r="312">
          <cell r="A312" t="str">
            <v/>
          </cell>
          <cell r="B312" t="str">
            <v/>
          </cell>
          <cell r="C312" t="str">
            <v/>
          </cell>
          <cell r="D312" t="str">
            <v/>
          </cell>
          <cell r="E312" t="str">
            <v/>
          </cell>
          <cell r="F312" t="str">
            <v/>
          </cell>
          <cell r="G312" t="str">
            <v/>
          </cell>
          <cell r="H312" t="str">
            <v/>
          </cell>
        </row>
        <row r="313">
          <cell r="A313" t="str">
            <v/>
          </cell>
          <cell r="B313" t="str">
            <v/>
          </cell>
          <cell r="C313" t="str">
            <v/>
          </cell>
          <cell r="D313" t="str">
            <v/>
          </cell>
          <cell r="E313" t="str">
            <v/>
          </cell>
          <cell r="F313" t="str">
            <v/>
          </cell>
          <cell r="G313" t="str">
            <v/>
          </cell>
          <cell r="H313" t="str">
            <v/>
          </cell>
        </row>
        <row r="314">
          <cell r="A314" t="str">
            <v/>
          </cell>
          <cell r="B314" t="str">
            <v/>
          </cell>
          <cell r="C314" t="str">
            <v/>
          </cell>
          <cell r="D314" t="str">
            <v/>
          </cell>
          <cell r="E314" t="str">
            <v/>
          </cell>
          <cell r="F314" t="str">
            <v/>
          </cell>
          <cell r="G314" t="str">
            <v/>
          </cell>
          <cell r="H314" t="str">
            <v/>
          </cell>
        </row>
        <row r="315">
          <cell r="A315" t="str">
            <v/>
          </cell>
          <cell r="B315" t="str">
            <v/>
          </cell>
          <cell r="C315" t="str">
            <v/>
          </cell>
          <cell r="D315" t="str">
            <v/>
          </cell>
          <cell r="E315" t="str">
            <v/>
          </cell>
          <cell r="F315" t="str">
            <v/>
          </cell>
          <cell r="G315" t="str">
            <v/>
          </cell>
          <cell r="H315" t="str">
            <v/>
          </cell>
        </row>
        <row r="316">
          <cell r="A316" t="str">
            <v/>
          </cell>
          <cell r="B316" t="str">
            <v/>
          </cell>
          <cell r="C316" t="str">
            <v/>
          </cell>
          <cell r="D316" t="str">
            <v/>
          </cell>
          <cell r="E316" t="str">
            <v/>
          </cell>
          <cell r="F316" t="str">
            <v/>
          </cell>
          <cell r="G316" t="str">
            <v/>
          </cell>
          <cell r="H316" t="str">
            <v/>
          </cell>
        </row>
        <row r="317">
          <cell r="A317" t="str">
            <v/>
          </cell>
          <cell r="B317" t="str">
            <v/>
          </cell>
          <cell r="C317" t="str">
            <v/>
          </cell>
          <cell r="D317" t="str">
            <v/>
          </cell>
          <cell r="E317" t="str">
            <v/>
          </cell>
          <cell r="F317" t="str">
            <v/>
          </cell>
          <cell r="G317" t="str">
            <v/>
          </cell>
          <cell r="H317" t="str">
            <v/>
          </cell>
        </row>
        <row r="318">
          <cell r="A318" t="str">
            <v/>
          </cell>
          <cell r="B318" t="str">
            <v/>
          </cell>
          <cell r="C318" t="str">
            <v/>
          </cell>
          <cell r="D318" t="str">
            <v/>
          </cell>
          <cell r="E318" t="str">
            <v/>
          </cell>
          <cell r="F318" t="str">
            <v/>
          </cell>
          <cell r="G318" t="str">
            <v/>
          </cell>
          <cell r="H318" t="str">
            <v/>
          </cell>
        </row>
        <row r="319">
          <cell r="A319" t="str">
            <v/>
          </cell>
          <cell r="B319" t="str">
            <v/>
          </cell>
          <cell r="C319" t="str">
            <v/>
          </cell>
          <cell r="D319" t="str">
            <v/>
          </cell>
          <cell r="E319" t="str">
            <v/>
          </cell>
          <cell r="F319" t="str">
            <v/>
          </cell>
          <cell r="G319" t="str">
            <v/>
          </cell>
          <cell r="H319" t="str">
            <v/>
          </cell>
        </row>
        <row r="320">
          <cell r="A320" t="str">
            <v/>
          </cell>
          <cell r="B320" t="str">
            <v/>
          </cell>
          <cell r="C320" t="str">
            <v/>
          </cell>
          <cell r="D320" t="str">
            <v/>
          </cell>
          <cell r="E320" t="str">
            <v/>
          </cell>
          <cell r="F320" t="str">
            <v/>
          </cell>
          <cell r="G320" t="str">
            <v/>
          </cell>
          <cell r="H320" t="str">
            <v/>
          </cell>
        </row>
        <row r="321">
          <cell r="A321" t="str">
            <v/>
          </cell>
          <cell r="B321" t="str">
            <v/>
          </cell>
          <cell r="C321" t="str">
            <v/>
          </cell>
          <cell r="D321" t="str">
            <v/>
          </cell>
          <cell r="E321" t="str">
            <v/>
          </cell>
          <cell r="F321" t="str">
            <v/>
          </cell>
          <cell r="G321" t="str">
            <v/>
          </cell>
          <cell r="H321" t="str">
            <v/>
          </cell>
        </row>
        <row r="322">
          <cell r="A322" t="str">
            <v/>
          </cell>
          <cell r="B322" t="str">
            <v/>
          </cell>
          <cell r="C322" t="str">
            <v/>
          </cell>
          <cell r="D322" t="str">
            <v/>
          </cell>
          <cell r="E322" t="str">
            <v/>
          </cell>
          <cell r="F322" t="str">
            <v/>
          </cell>
          <cell r="G322" t="str">
            <v/>
          </cell>
          <cell r="H322" t="str">
            <v/>
          </cell>
        </row>
        <row r="323">
          <cell r="A323" t="str">
            <v/>
          </cell>
          <cell r="B323" t="str">
            <v/>
          </cell>
          <cell r="C323" t="str">
            <v/>
          </cell>
          <cell r="D323" t="str">
            <v/>
          </cell>
          <cell r="E323" t="str">
            <v/>
          </cell>
          <cell r="F323" t="str">
            <v/>
          </cell>
          <cell r="G323" t="str">
            <v/>
          </cell>
          <cell r="H323" t="str">
            <v/>
          </cell>
        </row>
        <row r="324">
          <cell r="A324" t="str">
            <v/>
          </cell>
          <cell r="B324" t="str">
            <v/>
          </cell>
          <cell r="C324" t="str">
            <v/>
          </cell>
          <cell r="D324" t="str">
            <v/>
          </cell>
          <cell r="E324" t="str">
            <v/>
          </cell>
          <cell r="F324" t="str">
            <v/>
          </cell>
          <cell r="G324" t="str">
            <v/>
          </cell>
          <cell r="H324" t="str">
            <v/>
          </cell>
        </row>
        <row r="325">
          <cell r="A325" t="str">
            <v/>
          </cell>
          <cell r="B325" t="str">
            <v/>
          </cell>
          <cell r="C325" t="str">
            <v/>
          </cell>
          <cell r="D325" t="str">
            <v/>
          </cell>
          <cell r="E325" t="str">
            <v/>
          </cell>
          <cell r="F325" t="str">
            <v/>
          </cell>
          <cell r="G325" t="str">
            <v/>
          </cell>
          <cell r="H325" t="str">
            <v/>
          </cell>
        </row>
        <row r="326">
          <cell r="A326" t="str">
            <v/>
          </cell>
          <cell r="B326" t="str">
            <v/>
          </cell>
          <cell r="C326" t="str">
            <v/>
          </cell>
          <cell r="D326" t="str">
            <v/>
          </cell>
          <cell r="E326" t="str">
            <v/>
          </cell>
          <cell r="F326" t="str">
            <v/>
          </cell>
          <cell r="G326" t="str">
            <v/>
          </cell>
          <cell r="H326" t="str">
            <v/>
          </cell>
        </row>
        <row r="327">
          <cell r="A327" t="str">
            <v/>
          </cell>
          <cell r="B327" t="str">
            <v/>
          </cell>
          <cell r="C327" t="str">
            <v/>
          </cell>
          <cell r="D327" t="str">
            <v/>
          </cell>
          <cell r="E327" t="str">
            <v/>
          </cell>
          <cell r="F327" t="str">
            <v/>
          </cell>
          <cell r="G327" t="str">
            <v/>
          </cell>
          <cell r="H327" t="str">
            <v/>
          </cell>
        </row>
        <row r="328">
          <cell r="A328" t="str">
            <v/>
          </cell>
          <cell r="B328" t="str">
            <v/>
          </cell>
          <cell r="C328" t="str">
            <v/>
          </cell>
          <cell r="D328" t="str">
            <v/>
          </cell>
          <cell r="E328" t="str">
            <v/>
          </cell>
          <cell r="F328" t="str">
            <v/>
          </cell>
          <cell r="G328" t="str">
            <v/>
          </cell>
          <cell r="H328" t="str">
            <v/>
          </cell>
        </row>
        <row r="329">
          <cell r="A329" t="str">
            <v/>
          </cell>
          <cell r="B329" t="str">
            <v/>
          </cell>
          <cell r="C329" t="str">
            <v/>
          </cell>
          <cell r="D329" t="str">
            <v/>
          </cell>
          <cell r="E329" t="str">
            <v/>
          </cell>
          <cell r="F329" t="str">
            <v/>
          </cell>
          <cell r="G329" t="str">
            <v/>
          </cell>
          <cell r="H329" t="str">
            <v/>
          </cell>
        </row>
        <row r="330">
          <cell r="A330" t="str">
            <v/>
          </cell>
          <cell r="B330" t="str">
            <v/>
          </cell>
          <cell r="C330" t="str">
            <v/>
          </cell>
          <cell r="D330" t="str">
            <v/>
          </cell>
          <cell r="E330" t="str">
            <v/>
          </cell>
          <cell r="F330" t="str">
            <v/>
          </cell>
          <cell r="G330" t="str">
            <v/>
          </cell>
          <cell r="H330" t="str">
            <v/>
          </cell>
        </row>
        <row r="331">
          <cell r="A331" t="str">
            <v/>
          </cell>
          <cell r="B331" t="str">
            <v/>
          </cell>
          <cell r="C331" t="str">
            <v/>
          </cell>
          <cell r="D331" t="str">
            <v/>
          </cell>
          <cell r="E331" t="str">
            <v/>
          </cell>
          <cell r="F331" t="str">
            <v/>
          </cell>
          <cell r="G331" t="str">
            <v/>
          </cell>
          <cell r="H331" t="str">
            <v/>
          </cell>
        </row>
        <row r="332">
          <cell r="A332" t="str">
            <v/>
          </cell>
          <cell r="B332" t="str">
            <v/>
          </cell>
          <cell r="C332" t="str">
            <v/>
          </cell>
          <cell r="D332" t="str">
            <v/>
          </cell>
          <cell r="E332" t="str">
            <v/>
          </cell>
          <cell r="F332" t="str">
            <v/>
          </cell>
          <cell r="G332" t="str">
            <v/>
          </cell>
          <cell r="H332" t="str">
            <v/>
          </cell>
        </row>
        <row r="333">
          <cell r="A333" t="str">
            <v/>
          </cell>
          <cell r="B333" t="str">
            <v/>
          </cell>
          <cell r="C333" t="str">
            <v/>
          </cell>
          <cell r="D333" t="str">
            <v/>
          </cell>
          <cell r="E333" t="str">
            <v/>
          </cell>
          <cell r="F333" t="str">
            <v/>
          </cell>
          <cell r="G333" t="str">
            <v/>
          </cell>
          <cell r="H333" t="str">
            <v/>
          </cell>
        </row>
        <row r="334">
          <cell r="A334" t="str">
            <v/>
          </cell>
          <cell r="B334" t="str">
            <v/>
          </cell>
          <cell r="C334" t="str">
            <v/>
          </cell>
          <cell r="D334" t="str">
            <v/>
          </cell>
          <cell r="E334" t="str">
            <v/>
          </cell>
          <cell r="F334" t="str">
            <v/>
          </cell>
          <cell r="G334" t="str">
            <v/>
          </cell>
          <cell r="H334" t="str">
            <v/>
          </cell>
        </row>
        <row r="335">
          <cell r="A335" t="str">
            <v/>
          </cell>
          <cell r="B335" t="str">
            <v/>
          </cell>
          <cell r="C335" t="str">
            <v/>
          </cell>
          <cell r="D335" t="str">
            <v/>
          </cell>
          <cell r="E335" t="str">
            <v/>
          </cell>
          <cell r="F335" t="str">
            <v/>
          </cell>
          <cell r="G335" t="str">
            <v/>
          </cell>
          <cell r="H335" t="str">
            <v/>
          </cell>
        </row>
        <row r="336">
          <cell r="A336" t="str">
            <v/>
          </cell>
          <cell r="B336" t="str">
            <v/>
          </cell>
          <cell r="C336" t="str">
            <v/>
          </cell>
          <cell r="D336" t="str">
            <v/>
          </cell>
          <cell r="E336" t="str">
            <v/>
          </cell>
          <cell r="F336" t="str">
            <v/>
          </cell>
          <cell r="G336" t="str">
            <v/>
          </cell>
          <cell r="H336" t="str">
            <v/>
          </cell>
        </row>
        <row r="337">
          <cell r="A337" t="str">
            <v/>
          </cell>
          <cell r="B337" t="str">
            <v/>
          </cell>
          <cell r="C337" t="str">
            <v/>
          </cell>
          <cell r="D337" t="str">
            <v/>
          </cell>
          <cell r="E337" t="str">
            <v/>
          </cell>
          <cell r="F337" t="str">
            <v/>
          </cell>
          <cell r="G337" t="str">
            <v/>
          </cell>
          <cell r="H337" t="str">
            <v/>
          </cell>
        </row>
        <row r="338">
          <cell r="A338" t="str">
            <v/>
          </cell>
          <cell r="B338" t="str">
            <v/>
          </cell>
          <cell r="C338" t="str">
            <v/>
          </cell>
          <cell r="D338" t="str">
            <v/>
          </cell>
          <cell r="E338" t="str">
            <v/>
          </cell>
          <cell r="F338" t="str">
            <v/>
          </cell>
          <cell r="G338" t="str">
            <v/>
          </cell>
          <cell r="H338" t="str">
            <v/>
          </cell>
        </row>
        <row r="339">
          <cell r="A339" t="str">
            <v/>
          </cell>
          <cell r="B339" t="str">
            <v/>
          </cell>
          <cell r="C339" t="str">
            <v/>
          </cell>
          <cell r="D339" t="str">
            <v/>
          </cell>
          <cell r="E339" t="str">
            <v/>
          </cell>
          <cell r="F339" t="str">
            <v/>
          </cell>
          <cell r="G339" t="str">
            <v/>
          </cell>
          <cell r="H339" t="str">
            <v/>
          </cell>
        </row>
        <row r="340">
          <cell r="A340" t="str">
            <v/>
          </cell>
          <cell r="B340" t="str">
            <v/>
          </cell>
          <cell r="C340" t="str">
            <v/>
          </cell>
          <cell r="D340" t="str">
            <v/>
          </cell>
          <cell r="E340" t="str">
            <v/>
          </cell>
          <cell r="F340" t="str">
            <v/>
          </cell>
          <cell r="G340" t="str">
            <v/>
          </cell>
          <cell r="H340" t="str">
            <v/>
          </cell>
        </row>
        <row r="341">
          <cell r="A341" t="str">
            <v/>
          </cell>
          <cell r="B341" t="str">
            <v/>
          </cell>
          <cell r="C341" t="str">
            <v/>
          </cell>
          <cell r="D341" t="str">
            <v/>
          </cell>
          <cell r="E341" t="str">
            <v/>
          </cell>
          <cell r="F341" t="str">
            <v/>
          </cell>
          <cell r="G341" t="str">
            <v/>
          </cell>
          <cell r="H341" t="str">
            <v/>
          </cell>
        </row>
        <row r="342">
          <cell r="A342" t="str">
            <v/>
          </cell>
          <cell r="B342" t="str">
            <v/>
          </cell>
          <cell r="C342" t="str">
            <v/>
          </cell>
          <cell r="D342" t="str">
            <v/>
          </cell>
          <cell r="E342" t="str">
            <v/>
          </cell>
          <cell r="F342" t="str">
            <v/>
          </cell>
          <cell r="G342" t="str">
            <v/>
          </cell>
          <cell r="H342" t="str">
            <v/>
          </cell>
        </row>
        <row r="343">
          <cell r="A343" t="str">
            <v/>
          </cell>
          <cell r="B343" t="str">
            <v/>
          </cell>
          <cell r="C343" t="str">
            <v/>
          </cell>
          <cell r="D343" t="str">
            <v/>
          </cell>
          <cell r="E343" t="str">
            <v/>
          </cell>
          <cell r="F343" t="str">
            <v/>
          </cell>
          <cell r="G343" t="str">
            <v/>
          </cell>
          <cell r="H343" t="str">
            <v/>
          </cell>
        </row>
        <row r="344">
          <cell r="A344" t="str">
            <v/>
          </cell>
          <cell r="B344" t="str">
            <v/>
          </cell>
          <cell r="C344" t="str">
            <v/>
          </cell>
          <cell r="D344" t="str">
            <v/>
          </cell>
          <cell r="E344" t="str">
            <v/>
          </cell>
          <cell r="F344" t="str">
            <v/>
          </cell>
          <cell r="G344" t="str">
            <v/>
          </cell>
          <cell r="H344" t="str">
            <v/>
          </cell>
        </row>
        <row r="345">
          <cell r="A345" t="str">
            <v/>
          </cell>
          <cell r="B345" t="str">
            <v/>
          </cell>
          <cell r="C345" t="str">
            <v/>
          </cell>
          <cell r="D345" t="str">
            <v/>
          </cell>
          <cell r="E345" t="str">
            <v/>
          </cell>
          <cell r="F345" t="str">
            <v/>
          </cell>
          <cell r="G345" t="str">
            <v/>
          </cell>
          <cell r="H345" t="str">
            <v/>
          </cell>
        </row>
        <row r="346">
          <cell r="A346" t="str">
            <v/>
          </cell>
          <cell r="B346" t="str">
            <v/>
          </cell>
          <cell r="C346" t="str">
            <v/>
          </cell>
          <cell r="D346" t="str">
            <v/>
          </cell>
          <cell r="E346" t="str">
            <v/>
          </cell>
          <cell r="F346" t="str">
            <v/>
          </cell>
          <cell r="G346" t="str">
            <v/>
          </cell>
          <cell r="H346" t="str">
            <v/>
          </cell>
        </row>
        <row r="347">
          <cell r="A347" t="str">
            <v/>
          </cell>
          <cell r="B347" t="str">
            <v/>
          </cell>
          <cell r="C347" t="str">
            <v/>
          </cell>
          <cell r="D347" t="str">
            <v/>
          </cell>
          <cell r="E347" t="str">
            <v/>
          </cell>
          <cell r="F347" t="str">
            <v/>
          </cell>
          <cell r="G347" t="str">
            <v/>
          </cell>
          <cell r="H347" t="str">
            <v/>
          </cell>
        </row>
        <row r="348">
          <cell r="A348" t="str">
            <v/>
          </cell>
          <cell r="B348" t="str">
            <v/>
          </cell>
          <cell r="C348" t="str">
            <v/>
          </cell>
          <cell r="D348" t="str">
            <v/>
          </cell>
          <cell r="E348" t="str">
            <v/>
          </cell>
          <cell r="F348" t="str">
            <v/>
          </cell>
          <cell r="G348" t="str">
            <v/>
          </cell>
          <cell r="H348" t="str">
            <v/>
          </cell>
        </row>
        <row r="349">
          <cell r="A349" t="str">
            <v/>
          </cell>
          <cell r="B349" t="str">
            <v/>
          </cell>
          <cell r="C349" t="str">
            <v/>
          </cell>
          <cell r="D349" t="str">
            <v/>
          </cell>
          <cell r="E349" t="str">
            <v/>
          </cell>
          <cell r="F349" t="str">
            <v/>
          </cell>
          <cell r="G349" t="str">
            <v/>
          </cell>
          <cell r="H349" t="str">
            <v/>
          </cell>
        </row>
        <row r="350">
          <cell r="A350" t="str">
            <v/>
          </cell>
          <cell r="B350" t="str">
            <v/>
          </cell>
          <cell r="C350" t="str">
            <v/>
          </cell>
          <cell r="D350" t="str">
            <v/>
          </cell>
          <cell r="E350" t="str">
            <v/>
          </cell>
          <cell r="F350" t="str">
            <v/>
          </cell>
          <cell r="G350" t="str">
            <v/>
          </cell>
          <cell r="H350" t="str">
            <v/>
          </cell>
        </row>
        <row r="351">
          <cell r="A351" t="str">
            <v/>
          </cell>
          <cell r="B351" t="str">
            <v/>
          </cell>
          <cell r="C351" t="str">
            <v/>
          </cell>
          <cell r="D351" t="str">
            <v/>
          </cell>
          <cell r="E351" t="str">
            <v/>
          </cell>
          <cell r="F351" t="str">
            <v/>
          </cell>
          <cell r="G351" t="str">
            <v/>
          </cell>
          <cell r="H351" t="str">
            <v/>
          </cell>
        </row>
        <row r="352">
          <cell r="A352" t="str">
            <v/>
          </cell>
          <cell r="B352" t="str">
            <v/>
          </cell>
          <cell r="C352" t="str">
            <v/>
          </cell>
          <cell r="D352" t="str">
            <v/>
          </cell>
          <cell r="E352" t="str">
            <v/>
          </cell>
          <cell r="F352" t="str">
            <v/>
          </cell>
          <cell r="G352" t="str">
            <v/>
          </cell>
          <cell r="H352" t="str">
            <v/>
          </cell>
        </row>
        <row r="353">
          <cell r="A353" t="str">
            <v/>
          </cell>
          <cell r="B353" t="str">
            <v/>
          </cell>
          <cell r="C353" t="str">
            <v/>
          </cell>
          <cell r="D353" t="str">
            <v/>
          </cell>
          <cell r="E353" t="str">
            <v/>
          </cell>
          <cell r="F353" t="str">
            <v/>
          </cell>
          <cell r="G353" t="str">
            <v/>
          </cell>
          <cell r="H353" t="str">
            <v/>
          </cell>
        </row>
        <row r="354">
          <cell r="A354" t="str">
            <v/>
          </cell>
          <cell r="B354" t="str">
            <v/>
          </cell>
          <cell r="C354" t="str">
            <v/>
          </cell>
          <cell r="D354" t="str">
            <v/>
          </cell>
          <cell r="E354" t="str">
            <v/>
          </cell>
          <cell r="F354" t="str">
            <v/>
          </cell>
          <cell r="G354" t="str">
            <v/>
          </cell>
          <cell r="H354" t="str">
            <v/>
          </cell>
        </row>
        <row r="355">
          <cell r="A355" t="str">
            <v/>
          </cell>
          <cell r="B355" t="str">
            <v/>
          </cell>
          <cell r="C355" t="str">
            <v/>
          </cell>
          <cell r="D355" t="str">
            <v/>
          </cell>
          <cell r="E355" t="str">
            <v/>
          </cell>
          <cell r="F355" t="str">
            <v/>
          </cell>
          <cell r="G355" t="str">
            <v/>
          </cell>
          <cell r="H355" t="str">
            <v/>
          </cell>
        </row>
        <row r="356">
          <cell r="A356" t="str">
            <v/>
          </cell>
          <cell r="B356" t="str">
            <v/>
          </cell>
          <cell r="C356" t="str">
            <v/>
          </cell>
          <cell r="D356" t="str">
            <v/>
          </cell>
          <cell r="E356" t="str">
            <v/>
          </cell>
          <cell r="F356" t="str">
            <v/>
          </cell>
          <cell r="G356" t="str">
            <v/>
          </cell>
          <cell r="H356" t="str">
            <v/>
          </cell>
        </row>
        <row r="357">
          <cell r="A357" t="str">
            <v/>
          </cell>
          <cell r="B357" t="str">
            <v/>
          </cell>
          <cell r="C357" t="str">
            <v/>
          </cell>
          <cell r="D357" t="str">
            <v/>
          </cell>
          <cell r="E357" t="str">
            <v/>
          </cell>
          <cell r="F357" t="str">
            <v/>
          </cell>
          <cell r="G357" t="str">
            <v/>
          </cell>
          <cell r="H357" t="str">
            <v/>
          </cell>
        </row>
        <row r="358">
          <cell r="A358" t="str">
            <v/>
          </cell>
          <cell r="B358" t="str">
            <v/>
          </cell>
          <cell r="C358" t="str">
            <v/>
          </cell>
          <cell r="D358" t="str">
            <v/>
          </cell>
          <cell r="E358" t="str">
            <v/>
          </cell>
          <cell r="F358" t="str">
            <v/>
          </cell>
          <cell r="G358" t="str">
            <v/>
          </cell>
          <cell r="H358" t="str">
            <v/>
          </cell>
        </row>
        <row r="359">
          <cell r="A359" t="str">
            <v/>
          </cell>
          <cell r="B359" t="str">
            <v/>
          </cell>
          <cell r="C359" t="str">
            <v/>
          </cell>
          <cell r="D359" t="str">
            <v/>
          </cell>
          <cell r="E359" t="str">
            <v/>
          </cell>
          <cell r="F359" t="str">
            <v/>
          </cell>
          <cell r="G359" t="str">
            <v/>
          </cell>
          <cell r="H359" t="str">
            <v/>
          </cell>
        </row>
        <row r="360">
          <cell r="A360" t="str">
            <v/>
          </cell>
          <cell r="B360" t="str">
            <v/>
          </cell>
          <cell r="C360" t="str">
            <v/>
          </cell>
          <cell r="D360" t="str">
            <v/>
          </cell>
          <cell r="E360" t="str">
            <v/>
          </cell>
          <cell r="F360" t="str">
            <v/>
          </cell>
          <cell r="G360" t="str">
            <v/>
          </cell>
          <cell r="H360" t="str">
            <v/>
          </cell>
        </row>
        <row r="361">
          <cell r="A361" t="str">
            <v/>
          </cell>
          <cell r="B361" t="str">
            <v/>
          </cell>
          <cell r="C361" t="str">
            <v/>
          </cell>
          <cell r="D361" t="str">
            <v/>
          </cell>
          <cell r="E361" t="str">
            <v/>
          </cell>
          <cell r="F361" t="str">
            <v/>
          </cell>
          <cell r="G361" t="str">
            <v/>
          </cell>
          <cell r="H361" t="str">
            <v/>
          </cell>
        </row>
        <row r="362">
          <cell r="A362" t="str">
            <v/>
          </cell>
          <cell r="B362" t="str">
            <v/>
          </cell>
          <cell r="C362" t="str">
            <v/>
          </cell>
          <cell r="D362" t="str">
            <v/>
          </cell>
          <cell r="E362" t="str">
            <v/>
          </cell>
          <cell r="F362" t="str">
            <v/>
          </cell>
          <cell r="G362" t="str">
            <v/>
          </cell>
          <cell r="H362" t="str">
            <v/>
          </cell>
        </row>
        <row r="363">
          <cell r="A363" t="str">
            <v/>
          </cell>
          <cell r="B363" t="str">
            <v/>
          </cell>
          <cell r="C363" t="str">
            <v/>
          </cell>
          <cell r="D363" t="str">
            <v/>
          </cell>
          <cell r="E363" t="str">
            <v/>
          </cell>
          <cell r="F363" t="str">
            <v/>
          </cell>
          <cell r="G363" t="str">
            <v/>
          </cell>
          <cell r="H363" t="str">
            <v/>
          </cell>
        </row>
        <row r="364">
          <cell r="A364" t="str">
            <v/>
          </cell>
          <cell r="B364" t="str">
            <v/>
          </cell>
          <cell r="C364" t="str">
            <v/>
          </cell>
          <cell r="D364" t="str">
            <v/>
          </cell>
          <cell r="E364" t="str">
            <v/>
          </cell>
          <cell r="F364" t="str">
            <v/>
          </cell>
          <cell r="G364" t="str">
            <v/>
          </cell>
          <cell r="H364" t="str">
            <v/>
          </cell>
        </row>
        <row r="365">
          <cell r="A365" t="str">
            <v/>
          </cell>
          <cell r="B365" t="str">
            <v/>
          </cell>
          <cell r="C365" t="str">
            <v/>
          </cell>
          <cell r="D365" t="str">
            <v/>
          </cell>
          <cell r="E365" t="str">
            <v/>
          </cell>
          <cell r="F365" t="str">
            <v/>
          </cell>
          <cell r="G365" t="str">
            <v/>
          </cell>
          <cell r="H365" t="str">
            <v/>
          </cell>
        </row>
        <row r="366">
          <cell r="A366" t="str">
            <v/>
          </cell>
          <cell r="B366" t="str">
            <v/>
          </cell>
          <cell r="C366" t="str">
            <v/>
          </cell>
          <cell r="D366" t="str">
            <v/>
          </cell>
          <cell r="E366" t="str">
            <v/>
          </cell>
          <cell r="F366" t="str">
            <v/>
          </cell>
          <cell r="G366" t="str">
            <v/>
          </cell>
          <cell r="H366" t="str">
            <v/>
          </cell>
        </row>
        <row r="367">
          <cell r="A367" t="str">
            <v/>
          </cell>
          <cell r="B367" t="str">
            <v/>
          </cell>
          <cell r="C367" t="str">
            <v/>
          </cell>
          <cell r="D367" t="str">
            <v/>
          </cell>
          <cell r="E367" t="str">
            <v/>
          </cell>
          <cell r="F367" t="str">
            <v/>
          </cell>
          <cell r="G367" t="str">
            <v/>
          </cell>
          <cell r="H367" t="str">
            <v/>
          </cell>
        </row>
        <row r="368">
          <cell r="A368" t="str">
            <v/>
          </cell>
          <cell r="B368" t="str">
            <v/>
          </cell>
          <cell r="C368" t="str">
            <v/>
          </cell>
          <cell r="D368" t="str">
            <v/>
          </cell>
          <cell r="E368" t="str">
            <v/>
          </cell>
          <cell r="F368" t="str">
            <v/>
          </cell>
          <cell r="G368" t="str">
            <v/>
          </cell>
          <cell r="H368" t="str">
            <v/>
          </cell>
        </row>
        <row r="369">
          <cell r="A369" t="str">
            <v/>
          </cell>
          <cell r="B369" t="str">
            <v/>
          </cell>
          <cell r="C369" t="str">
            <v/>
          </cell>
          <cell r="D369" t="str">
            <v/>
          </cell>
          <cell r="E369" t="str">
            <v/>
          </cell>
          <cell r="F369" t="str">
            <v/>
          </cell>
          <cell r="G369" t="str">
            <v/>
          </cell>
          <cell r="H369" t="str">
            <v/>
          </cell>
        </row>
        <row r="370">
          <cell r="A370" t="str">
            <v/>
          </cell>
          <cell r="B370" t="str">
            <v/>
          </cell>
          <cell r="C370" t="str">
            <v/>
          </cell>
          <cell r="D370" t="str">
            <v/>
          </cell>
          <cell r="E370" t="str">
            <v/>
          </cell>
          <cell r="F370" t="str">
            <v/>
          </cell>
          <cell r="G370" t="str">
            <v/>
          </cell>
          <cell r="H370" t="str">
            <v/>
          </cell>
        </row>
        <row r="371">
          <cell r="A371" t="str">
            <v/>
          </cell>
          <cell r="B371" t="str">
            <v/>
          </cell>
          <cell r="C371" t="str">
            <v/>
          </cell>
          <cell r="D371" t="str">
            <v/>
          </cell>
          <cell r="E371" t="str">
            <v/>
          </cell>
          <cell r="F371" t="str">
            <v/>
          </cell>
          <cell r="G371" t="str">
            <v/>
          </cell>
          <cell r="H371" t="str">
            <v/>
          </cell>
        </row>
        <row r="372">
          <cell r="A372" t="str">
            <v/>
          </cell>
          <cell r="B372" t="str">
            <v/>
          </cell>
          <cell r="C372" t="str">
            <v/>
          </cell>
          <cell r="D372" t="str">
            <v/>
          </cell>
          <cell r="E372" t="str">
            <v/>
          </cell>
          <cell r="F372" t="str">
            <v/>
          </cell>
          <cell r="G372" t="str">
            <v/>
          </cell>
          <cell r="H372" t="str">
            <v/>
          </cell>
        </row>
        <row r="373">
          <cell r="A373" t="str">
            <v/>
          </cell>
          <cell r="B373" t="str">
            <v/>
          </cell>
          <cell r="C373" t="str">
            <v/>
          </cell>
          <cell r="D373" t="str">
            <v/>
          </cell>
          <cell r="E373" t="str">
            <v/>
          </cell>
          <cell r="F373" t="str">
            <v/>
          </cell>
          <cell r="G373" t="str">
            <v/>
          </cell>
          <cell r="H373" t="str">
            <v/>
          </cell>
        </row>
        <row r="374">
          <cell r="A374" t="str">
            <v/>
          </cell>
          <cell r="B374" t="str">
            <v/>
          </cell>
          <cell r="C374" t="str">
            <v/>
          </cell>
          <cell r="D374" t="str">
            <v/>
          </cell>
          <cell r="E374" t="str">
            <v/>
          </cell>
          <cell r="F374" t="str">
            <v/>
          </cell>
          <cell r="G374" t="str">
            <v/>
          </cell>
          <cell r="H374" t="str">
            <v/>
          </cell>
        </row>
        <row r="375">
          <cell r="A375" t="str">
            <v/>
          </cell>
          <cell r="B375" t="str">
            <v/>
          </cell>
          <cell r="C375" t="str">
            <v/>
          </cell>
          <cell r="D375" t="str">
            <v/>
          </cell>
          <cell r="E375" t="str">
            <v/>
          </cell>
          <cell r="F375" t="str">
            <v/>
          </cell>
          <cell r="G375" t="str">
            <v/>
          </cell>
          <cell r="H375" t="str">
            <v/>
          </cell>
        </row>
        <row r="376">
          <cell r="A376" t="str">
            <v/>
          </cell>
          <cell r="B376" t="str">
            <v/>
          </cell>
          <cell r="C376" t="str">
            <v/>
          </cell>
          <cell r="D376" t="str">
            <v/>
          </cell>
          <cell r="E376" t="str">
            <v/>
          </cell>
          <cell r="F376" t="str">
            <v/>
          </cell>
          <cell r="G376" t="str">
            <v/>
          </cell>
          <cell r="H376" t="str">
            <v/>
          </cell>
        </row>
        <row r="377">
          <cell r="A377" t="str">
            <v/>
          </cell>
          <cell r="B377" t="str">
            <v/>
          </cell>
          <cell r="C377" t="str">
            <v/>
          </cell>
          <cell r="D377" t="str">
            <v/>
          </cell>
          <cell r="E377" t="str">
            <v/>
          </cell>
          <cell r="F377" t="str">
            <v/>
          </cell>
          <cell r="G377" t="str">
            <v/>
          </cell>
          <cell r="H377" t="str">
            <v/>
          </cell>
        </row>
        <row r="378">
          <cell r="A378" t="str">
            <v/>
          </cell>
          <cell r="B378" t="str">
            <v/>
          </cell>
          <cell r="C378" t="str">
            <v/>
          </cell>
          <cell r="D378" t="str">
            <v/>
          </cell>
          <cell r="E378" t="str">
            <v/>
          </cell>
          <cell r="F378" t="str">
            <v/>
          </cell>
          <cell r="G378" t="str">
            <v/>
          </cell>
          <cell r="H378" t="str">
            <v/>
          </cell>
        </row>
        <row r="379">
          <cell r="A379" t="str">
            <v/>
          </cell>
          <cell r="B379" t="str">
            <v/>
          </cell>
          <cell r="C379" t="str">
            <v/>
          </cell>
          <cell r="D379" t="str">
            <v/>
          </cell>
          <cell r="E379" t="str">
            <v/>
          </cell>
          <cell r="F379" t="str">
            <v/>
          </cell>
          <cell r="G379" t="str">
            <v/>
          </cell>
          <cell r="H379" t="str">
            <v/>
          </cell>
        </row>
        <row r="380">
          <cell r="A380" t="str">
            <v/>
          </cell>
          <cell r="B380" t="str">
            <v/>
          </cell>
          <cell r="C380" t="str">
            <v/>
          </cell>
          <cell r="D380" t="str">
            <v/>
          </cell>
          <cell r="E380" t="str">
            <v/>
          </cell>
          <cell r="F380" t="str">
            <v/>
          </cell>
          <cell r="G380" t="str">
            <v/>
          </cell>
          <cell r="H380" t="str">
            <v/>
          </cell>
        </row>
        <row r="381">
          <cell r="A381" t="str">
            <v/>
          </cell>
          <cell r="B381" t="str">
            <v/>
          </cell>
          <cell r="C381" t="str">
            <v/>
          </cell>
          <cell r="D381" t="str">
            <v/>
          </cell>
          <cell r="E381" t="str">
            <v/>
          </cell>
          <cell r="F381" t="str">
            <v/>
          </cell>
          <cell r="G381" t="str">
            <v/>
          </cell>
          <cell r="H381" t="str">
            <v/>
          </cell>
        </row>
        <row r="382">
          <cell r="A382" t="str">
            <v/>
          </cell>
          <cell r="B382" t="str">
            <v/>
          </cell>
          <cell r="C382" t="str">
            <v/>
          </cell>
          <cell r="D382" t="str">
            <v/>
          </cell>
          <cell r="E382" t="str">
            <v/>
          </cell>
          <cell r="F382" t="str">
            <v/>
          </cell>
          <cell r="G382" t="str">
            <v/>
          </cell>
          <cell r="H382" t="str">
            <v/>
          </cell>
        </row>
        <row r="383">
          <cell r="A383" t="str">
            <v/>
          </cell>
          <cell r="B383" t="str">
            <v/>
          </cell>
          <cell r="C383" t="str">
            <v/>
          </cell>
          <cell r="D383" t="str">
            <v/>
          </cell>
          <cell r="E383" t="str">
            <v/>
          </cell>
          <cell r="F383" t="str">
            <v/>
          </cell>
          <cell r="G383" t="str">
            <v/>
          </cell>
          <cell r="H383" t="str">
            <v/>
          </cell>
        </row>
        <row r="384">
          <cell r="A384" t="str">
            <v/>
          </cell>
          <cell r="B384" t="str">
            <v/>
          </cell>
          <cell r="C384" t="str">
            <v/>
          </cell>
          <cell r="D384" t="str">
            <v/>
          </cell>
          <cell r="E384" t="str">
            <v/>
          </cell>
          <cell r="F384" t="str">
            <v/>
          </cell>
          <cell r="G384" t="str">
            <v/>
          </cell>
          <cell r="H384" t="str">
            <v/>
          </cell>
        </row>
        <row r="385">
          <cell r="A385" t="str">
            <v/>
          </cell>
          <cell r="B385" t="str">
            <v/>
          </cell>
          <cell r="C385" t="str">
            <v/>
          </cell>
          <cell r="D385" t="str">
            <v/>
          </cell>
          <cell r="E385" t="str">
            <v/>
          </cell>
          <cell r="F385" t="str">
            <v/>
          </cell>
          <cell r="G385" t="str">
            <v/>
          </cell>
          <cell r="H385" t="str">
            <v/>
          </cell>
        </row>
        <row r="386">
          <cell r="A386" t="str">
            <v/>
          </cell>
          <cell r="B386" t="str">
            <v/>
          </cell>
          <cell r="C386" t="str">
            <v/>
          </cell>
          <cell r="D386" t="str">
            <v/>
          </cell>
          <cell r="E386" t="str">
            <v/>
          </cell>
          <cell r="F386" t="str">
            <v/>
          </cell>
          <cell r="G386" t="str">
            <v/>
          </cell>
          <cell r="H386" t="str">
            <v/>
          </cell>
        </row>
        <row r="387">
          <cell r="A387" t="str">
            <v/>
          </cell>
          <cell r="B387" t="str">
            <v/>
          </cell>
          <cell r="C387" t="str">
            <v/>
          </cell>
          <cell r="D387" t="str">
            <v/>
          </cell>
          <cell r="E387" t="str">
            <v/>
          </cell>
          <cell r="F387" t="str">
            <v/>
          </cell>
          <cell r="G387" t="str">
            <v/>
          </cell>
          <cell r="H387" t="str">
            <v/>
          </cell>
        </row>
        <row r="388">
          <cell r="A388" t="str">
            <v/>
          </cell>
          <cell r="B388" t="str">
            <v/>
          </cell>
          <cell r="C388" t="str">
            <v/>
          </cell>
          <cell r="D388" t="str">
            <v/>
          </cell>
          <cell r="E388" t="str">
            <v/>
          </cell>
          <cell r="F388" t="str">
            <v/>
          </cell>
          <cell r="G388" t="str">
            <v/>
          </cell>
          <cell r="H388" t="str">
            <v/>
          </cell>
        </row>
        <row r="389">
          <cell r="A389" t="str">
            <v/>
          </cell>
          <cell r="B389" t="str">
            <v/>
          </cell>
          <cell r="C389" t="str">
            <v/>
          </cell>
          <cell r="D389" t="str">
            <v/>
          </cell>
          <cell r="E389" t="str">
            <v/>
          </cell>
          <cell r="F389" t="str">
            <v/>
          </cell>
          <cell r="G389" t="str">
            <v/>
          </cell>
          <cell r="H389" t="str">
            <v/>
          </cell>
        </row>
        <row r="390">
          <cell r="A390" t="str">
            <v/>
          </cell>
          <cell r="B390" t="str">
            <v/>
          </cell>
          <cell r="C390" t="str">
            <v/>
          </cell>
          <cell r="D390" t="str">
            <v/>
          </cell>
          <cell r="E390" t="str">
            <v/>
          </cell>
          <cell r="F390" t="str">
            <v/>
          </cell>
          <cell r="G390" t="str">
            <v/>
          </cell>
          <cell r="H390" t="str">
            <v/>
          </cell>
        </row>
        <row r="391">
          <cell r="A391" t="str">
            <v/>
          </cell>
          <cell r="B391" t="str">
            <v/>
          </cell>
          <cell r="C391" t="str">
            <v/>
          </cell>
          <cell r="D391" t="str">
            <v/>
          </cell>
          <cell r="E391" t="str">
            <v/>
          </cell>
          <cell r="F391" t="str">
            <v/>
          </cell>
          <cell r="G391" t="str">
            <v/>
          </cell>
          <cell r="H391" t="str">
            <v/>
          </cell>
        </row>
        <row r="392">
          <cell r="A392" t="str">
            <v/>
          </cell>
          <cell r="B392" t="str">
            <v/>
          </cell>
          <cell r="C392" t="str">
            <v/>
          </cell>
          <cell r="D392" t="str">
            <v/>
          </cell>
          <cell r="E392" t="str">
            <v/>
          </cell>
          <cell r="F392" t="str">
            <v/>
          </cell>
          <cell r="G392" t="str">
            <v/>
          </cell>
          <cell r="H392" t="str">
            <v/>
          </cell>
        </row>
        <row r="393">
          <cell r="A393" t="str">
            <v/>
          </cell>
          <cell r="B393" t="str">
            <v/>
          </cell>
          <cell r="C393" t="str">
            <v/>
          </cell>
          <cell r="D393" t="str">
            <v/>
          </cell>
          <cell r="E393" t="str">
            <v/>
          </cell>
          <cell r="F393" t="str">
            <v/>
          </cell>
          <cell r="G393" t="str">
            <v/>
          </cell>
          <cell r="H393" t="str">
            <v/>
          </cell>
        </row>
        <row r="394">
          <cell r="A394" t="str">
            <v/>
          </cell>
          <cell r="B394" t="str">
            <v/>
          </cell>
          <cell r="C394" t="str">
            <v/>
          </cell>
          <cell r="D394" t="str">
            <v/>
          </cell>
          <cell r="E394" t="str">
            <v/>
          </cell>
          <cell r="F394" t="str">
            <v/>
          </cell>
          <cell r="G394" t="str">
            <v/>
          </cell>
          <cell r="H394" t="str">
            <v/>
          </cell>
        </row>
        <row r="395">
          <cell r="A395" t="str">
            <v/>
          </cell>
          <cell r="B395" t="str">
            <v/>
          </cell>
          <cell r="C395" t="str">
            <v/>
          </cell>
          <cell r="D395" t="str">
            <v/>
          </cell>
          <cell r="E395" t="str">
            <v/>
          </cell>
          <cell r="F395" t="str">
            <v/>
          </cell>
          <cell r="G395" t="str">
            <v/>
          </cell>
          <cell r="H395" t="str">
            <v/>
          </cell>
        </row>
        <row r="396">
          <cell r="A396" t="str">
            <v/>
          </cell>
          <cell r="B396" t="str">
            <v/>
          </cell>
          <cell r="C396" t="str">
            <v/>
          </cell>
          <cell r="D396" t="str">
            <v/>
          </cell>
          <cell r="E396" t="str">
            <v/>
          </cell>
          <cell r="F396" t="str">
            <v/>
          </cell>
          <cell r="G396" t="str">
            <v/>
          </cell>
          <cell r="H396" t="str">
            <v/>
          </cell>
        </row>
        <row r="397">
          <cell r="A397" t="str">
            <v/>
          </cell>
          <cell r="B397" t="str">
            <v/>
          </cell>
          <cell r="C397" t="str">
            <v/>
          </cell>
          <cell r="D397" t="str">
            <v/>
          </cell>
          <cell r="E397" t="str">
            <v/>
          </cell>
          <cell r="F397" t="str">
            <v/>
          </cell>
          <cell r="G397" t="str">
            <v/>
          </cell>
          <cell r="H397" t="str">
            <v/>
          </cell>
        </row>
        <row r="398">
          <cell r="A398" t="str">
            <v/>
          </cell>
          <cell r="B398" t="str">
            <v/>
          </cell>
          <cell r="C398" t="str">
            <v/>
          </cell>
          <cell r="D398" t="str">
            <v/>
          </cell>
          <cell r="E398" t="str">
            <v/>
          </cell>
          <cell r="F398" t="str">
            <v/>
          </cell>
          <cell r="G398" t="str">
            <v/>
          </cell>
          <cell r="H398" t="str">
            <v/>
          </cell>
        </row>
        <row r="399">
          <cell r="A399" t="str">
            <v/>
          </cell>
          <cell r="B399" t="str">
            <v/>
          </cell>
          <cell r="C399" t="str">
            <v/>
          </cell>
          <cell r="D399" t="str">
            <v/>
          </cell>
          <cell r="E399" t="str">
            <v/>
          </cell>
          <cell r="F399" t="str">
            <v/>
          </cell>
          <cell r="G399" t="str">
            <v/>
          </cell>
          <cell r="H399" t="str">
            <v/>
          </cell>
        </row>
        <row r="400">
          <cell r="A400" t="str">
            <v/>
          </cell>
          <cell r="B400" t="str">
            <v/>
          </cell>
          <cell r="C400" t="str">
            <v/>
          </cell>
          <cell r="D400" t="str">
            <v/>
          </cell>
          <cell r="E400" t="str">
            <v/>
          </cell>
          <cell r="F400" t="str">
            <v/>
          </cell>
          <cell r="G400" t="str">
            <v/>
          </cell>
          <cell r="H400" t="str">
            <v/>
          </cell>
        </row>
        <row r="401">
          <cell r="A401" t="str">
            <v/>
          </cell>
          <cell r="B401" t="str">
            <v/>
          </cell>
          <cell r="C401" t="str">
            <v/>
          </cell>
          <cell r="D401" t="str">
            <v/>
          </cell>
          <cell r="E401" t="str">
            <v/>
          </cell>
          <cell r="F401" t="str">
            <v/>
          </cell>
          <cell r="G401" t="str">
            <v/>
          </cell>
          <cell r="H401" t="str">
            <v/>
          </cell>
        </row>
        <row r="402">
          <cell r="A402" t="str">
            <v/>
          </cell>
          <cell r="B402" t="str">
            <v/>
          </cell>
          <cell r="C402" t="str">
            <v/>
          </cell>
          <cell r="D402" t="str">
            <v/>
          </cell>
          <cell r="E402" t="str">
            <v/>
          </cell>
          <cell r="F402" t="str">
            <v/>
          </cell>
          <cell r="G402" t="str">
            <v/>
          </cell>
          <cell r="H402" t="str">
            <v/>
          </cell>
        </row>
        <row r="403">
          <cell r="A403" t="str">
            <v/>
          </cell>
          <cell r="B403" t="str">
            <v/>
          </cell>
          <cell r="C403" t="str">
            <v/>
          </cell>
          <cell r="D403" t="str">
            <v/>
          </cell>
          <cell r="E403" t="str">
            <v/>
          </cell>
          <cell r="F403" t="str">
            <v/>
          </cell>
          <cell r="G403" t="str">
            <v/>
          </cell>
          <cell r="H403" t="str">
            <v/>
          </cell>
        </row>
        <row r="404">
          <cell r="A404" t="str">
            <v/>
          </cell>
          <cell r="B404" t="str">
            <v/>
          </cell>
          <cell r="C404" t="str">
            <v/>
          </cell>
          <cell r="D404" t="str">
            <v/>
          </cell>
          <cell r="E404" t="str">
            <v/>
          </cell>
          <cell r="F404" t="str">
            <v/>
          </cell>
          <cell r="G404" t="str">
            <v/>
          </cell>
          <cell r="H404" t="str">
            <v/>
          </cell>
        </row>
        <row r="405">
          <cell r="A405" t="str">
            <v/>
          </cell>
          <cell r="B405" t="str">
            <v/>
          </cell>
          <cell r="C405" t="str">
            <v/>
          </cell>
          <cell r="D405" t="str">
            <v/>
          </cell>
          <cell r="E405" t="str">
            <v/>
          </cell>
          <cell r="F405" t="str">
            <v/>
          </cell>
          <cell r="G405" t="str">
            <v/>
          </cell>
          <cell r="H405" t="str">
            <v/>
          </cell>
        </row>
        <row r="406">
          <cell r="A406" t="str">
            <v/>
          </cell>
          <cell r="B406" t="str">
            <v/>
          </cell>
          <cell r="C406" t="str">
            <v/>
          </cell>
          <cell r="D406" t="str">
            <v/>
          </cell>
          <cell r="E406" t="str">
            <v/>
          </cell>
          <cell r="F406" t="str">
            <v/>
          </cell>
          <cell r="G406" t="str">
            <v/>
          </cell>
          <cell r="H406" t="str">
            <v/>
          </cell>
        </row>
        <row r="407">
          <cell r="A407" t="str">
            <v/>
          </cell>
          <cell r="B407" t="str">
            <v/>
          </cell>
          <cell r="C407" t="str">
            <v/>
          </cell>
          <cell r="D407" t="str">
            <v/>
          </cell>
          <cell r="E407" t="str">
            <v/>
          </cell>
          <cell r="F407" t="str">
            <v/>
          </cell>
          <cell r="G407" t="str">
            <v/>
          </cell>
          <cell r="H407" t="str">
            <v/>
          </cell>
        </row>
        <row r="408">
          <cell r="A408" t="str">
            <v/>
          </cell>
          <cell r="B408" t="str">
            <v/>
          </cell>
          <cell r="C408" t="str">
            <v/>
          </cell>
          <cell r="D408" t="str">
            <v/>
          </cell>
          <cell r="E408" t="str">
            <v/>
          </cell>
          <cell r="F408" t="str">
            <v/>
          </cell>
          <cell r="G408" t="str">
            <v/>
          </cell>
          <cell r="H408" t="str">
            <v/>
          </cell>
        </row>
        <row r="409">
          <cell r="A409" t="str">
            <v/>
          </cell>
          <cell r="B409" t="str">
            <v/>
          </cell>
          <cell r="C409" t="str">
            <v/>
          </cell>
          <cell r="D409" t="str">
            <v/>
          </cell>
          <cell r="E409" t="str">
            <v/>
          </cell>
          <cell r="F409" t="str">
            <v/>
          </cell>
          <cell r="G409" t="str">
            <v/>
          </cell>
          <cell r="H409" t="str">
            <v/>
          </cell>
        </row>
        <row r="410">
          <cell r="A410" t="str">
            <v/>
          </cell>
          <cell r="B410" t="str">
            <v/>
          </cell>
          <cell r="C410" t="str">
            <v/>
          </cell>
          <cell r="D410" t="str">
            <v/>
          </cell>
          <cell r="E410" t="str">
            <v/>
          </cell>
          <cell r="F410" t="str">
            <v/>
          </cell>
          <cell r="G410" t="str">
            <v/>
          </cell>
          <cell r="H410" t="str">
            <v/>
          </cell>
        </row>
        <row r="411">
          <cell r="A411" t="str">
            <v/>
          </cell>
          <cell r="B411" t="str">
            <v/>
          </cell>
          <cell r="C411" t="str">
            <v/>
          </cell>
          <cell r="D411" t="str">
            <v/>
          </cell>
          <cell r="E411" t="str">
            <v/>
          </cell>
          <cell r="F411" t="str">
            <v/>
          </cell>
          <cell r="G411" t="str">
            <v/>
          </cell>
          <cell r="H411" t="str">
            <v/>
          </cell>
        </row>
        <row r="412">
          <cell r="A412" t="str">
            <v/>
          </cell>
          <cell r="B412" t="str">
            <v/>
          </cell>
          <cell r="C412" t="str">
            <v/>
          </cell>
          <cell r="D412" t="str">
            <v/>
          </cell>
          <cell r="E412" t="str">
            <v/>
          </cell>
          <cell r="F412" t="str">
            <v/>
          </cell>
          <cell r="G412" t="str">
            <v/>
          </cell>
          <cell r="H412" t="str">
            <v/>
          </cell>
        </row>
        <row r="413">
          <cell r="A413" t="str">
            <v/>
          </cell>
          <cell r="B413" t="str">
            <v/>
          </cell>
          <cell r="C413" t="str">
            <v/>
          </cell>
          <cell r="D413" t="str">
            <v/>
          </cell>
          <cell r="E413" t="str">
            <v/>
          </cell>
          <cell r="F413" t="str">
            <v/>
          </cell>
          <cell r="G413" t="str">
            <v/>
          </cell>
          <cell r="H413" t="str">
            <v/>
          </cell>
        </row>
        <row r="414">
          <cell r="A414" t="str">
            <v/>
          </cell>
          <cell r="B414" t="str">
            <v/>
          </cell>
          <cell r="C414" t="str">
            <v/>
          </cell>
          <cell r="D414" t="str">
            <v/>
          </cell>
          <cell r="E414" t="str">
            <v/>
          </cell>
          <cell r="F414" t="str">
            <v/>
          </cell>
          <cell r="G414" t="str">
            <v/>
          </cell>
          <cell r="H414" t="str">
            <v/>
          </cell>
        </row>
        <row r="415">
          <cell r="A415" t="str">
            <v/>
          </cell>
          <cell r="B415" t="str">
            <v/>
          </cell>
          <cell r="C415" t="str">
            <v/>
          </cell>
          <cell r="D415" t="str">
            <v/>
          </cell>
          <cell r="E415" t="str">
            <v/>
          </cell>
          <cell r="F415" t="str">
            <v/>
          </cell>
          <cell r="G415" t="str">
            <v/>
          </cell>
          <cell r="H415" t="str">
            <v/>
          </cell>
        </row>
        <row r="416">
          <cell r="A416" t="str">
            <v/>
          </cell>
          <cell r="B416" t="str">
            <v/>
          </cell>
          <cell r="C416" t="str">
            <v/>
          </cell>
          <cell r="D416" t="str">
            <v/>
          </cell>
          <cell r="E416" t="str">
            <v/>
          </cell>
          <cell r="F416" t="str">
            <v/>
          </cell>
          <cell r="G416" t="str">
            <v/>
          </cell>
          <cell r="H416" t="str">
            <v/>
          </cell>
        </row>
        <row r="417">
          <cell r="A417" t="str">
            <v/>
          </cell>
          <cell r="B417" t="str">
            <v/>
          </cell>
          <cell r="C417" t="str">
            <v/>
          </cell>
          <cell r="D417" t="str">
            <v/>
          </cell>
          <cell r="E417" t="str">
            <v/>
          </cell>
          <cell r="F417" t="str">
            <v/>
          </cell>
          <cell r="G417" t="str">
            <v/>
          </cell>
          <cell r="H417" t="str">
            <v/>
          </cell>
        </row>
        <row r="418">
          <cell r="A418" t="str">
            <v/>
          </cell>
          <cell r="B418" t="str">
            <v/>
          </cell>
          <cell r="C418" t="str">
            <v/>
          </cell>
          <cell r="D418" t="str">
            <v/>
          </cell>
          <cell r="E418" t="str">
            <v/>
          </cell>
          <cell r="F418" t="str">
            <v/>
          </cell>
          <cell r="G418" t="str">
            <v/>
          </cell>
          <cell r="H418" t="str">
            <v/>
          </cell>
        </row>
        <row r="419">
          <cell r="A419" t="str">
            <v/>
          </cell>
          <cell r="B419" t="str">
            <v/>
          </cell>
          <cell r="C419" t="str">
            <v/>
          </cell>
          <cell r="D419" t="str">
            <v/>
          </cell>
          <cell r="E419" t="str">
            <v/>
          </cell>
          <cell r="F419" t="str">
            <v/>
          </cell>
          <cell r="G419" t="str">
            <v/>
          </cell>
          <cell r="H419" t="str">
            <v/>
          </cell>
        </row>
        <row r="420">
          <cell r="A420" t="str">
            <v/>
          </cell>
          <cell r="B420" t="str">
            <v/>
          </cell>
          <cell r="C420" t="str">
            <v/>
          </cell>
          <cell r="D420" t="str">
            <v/>
          </cell>
          <cell r="E420" t="str">
            <v/>
          </cell>
          <cell r="F420" t="str">
            <v/>
          </cell>
          <cell r="G420" t="str">
            <v/>
          </cell>
          <cell r="H420" t="str">
            <v/>
          </cell>
        </row>
        <row r="421">
          <cell r="A421" t="str">
            <v/>
          </cell>
          <cell r="B421" t="str">
            <v/>
          </cell>
          <cell r="C421" t="str">
            <v/>
          </cell>
          <cell r="D421" t="str">
            <v/>
          </cell>
          <cell r="E421" t="str">
            <v/>
          </cell>
          <cell r="F421" t="str">
            <v/>
          </cell>
          <cell r="G421" t="str">
            <v/>
          </cell>
          <cell r="H421" t="str">
            <v/>
          </cell>
        </row>
        <row r="422">
          <cell r="A422" t="str">
            <v/>
          </cell>
          <cell r="B422" t="str">
            <v/>
          </cell>
          <cell r="C422" t="str">
            <v/>
          </cell>
          <cell r="D422" t="str">
            <v/>
          </cell>
          <cell r="E422" t="str">
            <v/>
          </cell>
          <cell r="F422" t="str">
            <v/>
          </cell>
          <cell r="G422" t="str">
            <v/>
          </cell>
          <cell r="H422" t="str">
            <v/>
          </cell>
        </row>
        <row r="423">
          <cell r="A423" t="str">
            <v/>
          </cell>
          <cell r="B423" t="str">
            <v/>
          </cell>
          <cell r="C423" t="str">
            <v/>
          </cell>
          <cell r="D423" t="str">
            <v/>
          </cell>
          <cell r="E423" t="str">
            <v/>
          </cell>
          <cell r="F423" t="str">
            <v/>
          </cell>
          <cell r="G423" t="str">
            <v/>
          </cell>
          <cell r="H423" t="str">
            <v/>
          </cell>
        </row>
        <row r="424">
          <cell r="A424" t="str">
            <v/>
          </cell>
          <cell r="B424" t="str">
            <v/>
          </cell>
          <cell r="C424" t="str">
            <v/>
          </cell>
          <cell r="D424" t="str">
            <v/>
          </cell>
          <cell r="E424" t="str">
            <v/>
          </cell>
          <cell r="F424" t="str">
            <v/>
          </cell>
          <cell r="G424" t="str">
            <v/>
          </cell>
          <cell r="H424" t="str">
            <v/>
          </cell>
        </row>
        <row r="425">
          <cell r="A425" t="str">
            <v/>
          </cell>
          <cell r="B425" t="str">
            <v/>
          </cell>
          <cell r="C425" t="str">
            <v/>
          </cell>
          <cell r="D425" t="str">
            <v/>
          </cell>
          <cell r="E425" t="str">
            <v/>
          </cell>
          <cell r="F425" t="str">
            <v/>
          </cell>
          <cell r="G425" t="str">
            <v/>
          </cell>
          <cell r="H425" t="str">
            <v/>
          </cell>
        </row>
        <row r="426">
          <cell r="A426" t="str">
            <v/>
          </cell>
          <cell r="B426" t="str">
            <v/>
          </cell>
          <cell r="C426" t="str">
            <v/>
          </cell>
          <cell r="D426" t="str">
            <v/>
          </cell>
          <cell r="E426" t="str">
            <v/>
          </cell>
          <cell r="F426" t="str">
            <v/>
          </cell>
          <cell r="G426" t="str">
            <v/>
          </cell>
          <cell r="H426" t="str">
            <v/>
          </cell>
        </row>
        <row r="427">
          <cell r="A427" t="str">
            <v/>
          </cell>
          <cell r="B427" t="str">
            <v/>
          </cell>
          <cell r="C427" t="str">
            <v/>
          </cell>
          <cell r="D427" t="str">
            <v/>
          </cell>
          <cell r="E427" t="str">
            <v/>
          </cell>
          <cell r="F427" t="str">
            <v/>
          </cell>
          <cell r="G427" t="str">
            <v/>
          </cell>
          <cell r="H427" t="str">
            <v/>
          </cell>
        </row>
        <row r="428">
          <cell r="A428" t="str">
            <v/>
          </cell>
          <cell r="B428" t="str">
            <v/>
          </cell>
          <cell r="C428" t="str">
            <v/>
          </cell>
          <cell r="D428" t="str">
            <v/>
          </cell>
          <cell r="E428" t="str">
            <v/>
          </cell>
          <cell r="F428" t="str">
            <v/>
          </cell>
          <cell r="G428" t="str">
            <v/>
          </cell>
          <cell r="H428" t="str">
            <v/>
          </cell>
        </row>
        <row r="429">
          <cell r="A429" t="str">
            <v/>
          </cell>
          <cell r="B429" t="str">
            <v/>
          </cell>
          <cell r="C429" t="str">
            <v/>
          </cell>
          <cell r="D429" t="str">
            <v/>
          </cell>
          <cell r="E429" t="str">
            <v/>
          </cell>
          <cell r="F429" t="str">
            <v/>
          </cell>
          <cell r="G429" t="str">
            <v/>
          </cell>
          <cell r="H429" t="str">
            <v/>
          </cell>
        </row>
        <row r="430">
          <cell r="A430" t="str">
            <v/>
          </cell>
          <cell r="B430" t="str">
            <v/>
          </cell>
          <cell r="C430" t="str">
            <v/>
          </cell>
          <cell r="D430" t="str">
            <v/>
          </cell>
          <cell r="E430" t="str">
            <v/>
          </cell>
          <cell r="F430" t="str">
            <v/>
          </cell>
          <cell r="G430" t="str">
            <v/>
          </cell>
          <cell r="H430" t="str">
            <v/>
          </cell>
        </row>
        <row r="431">
          <cell r="A431" t="str">
            <v/>
          </cell>
          <cell r="B431" t="str">
            <v/>
          </cell>
          <cell r="C431" t="str">
            <v/>
          </cell>
          <cell r="D431" t="str">
            <v/>
          </cell>
          <cell r="E431" t="str">
            <v/>
          </cell>
          <cell r="F431" t="str">
            <v/>
          </cell>
          <cell r="G431" t="str">
            <v/>
          </cell>
          <cell r="H431" t="str">
            <v/>
          </cell>
        </row>
        <row r="432">
          <cell r="A432" t="str">
            <v/>
          </cell>
          <cell r="B432" t="str">
            <v/>
          </cell>
          <cell r="C432" t="str">
            <v/>
          </cell>
          <cell r="D432" t="str">
            <v/>
          </cell>
          <cell r="E432" t="str">
            <v/>
          </cell>
          <cell r="F432" t="str">
            <v/>
          </cell>
          <cell r="G432" t="str">
            <v/>
          </cell>
          <cell r="H432" t="str">
            <v/>
          </cell>
        </row>
        <row r="433">
          <cell r="A433" t="str">
            <v/>
          </cell>
          <cell r="B433" t="str">
            <v/>
          </cell>
          <cell r="C433" t="str">
            <v/>
          </cell>
          <cell r="D433" t="str">
            <v/>
          </cell>
          <cell r="E433" t="str">
            <v/>
          </cell>
          <cell r="F433" t="str">
            <v/>
          </cell>
          <cell r="G433" t="str">
            <v/>
          </cell>
          <cell r="H433" t="str">
            <v/>
          </cell>
        </row>
        <row r="434">
          <cell r="A434" t="str">
            <v/>
          </cell>
          <cell r="B434" t="str">
            <v/>
          </cell>
          <cell r="C434" t="str">
            <v/>
          </cell>
          <cell r="D434" t="str">
            <v/>
          </cell>
          <cell r="E434" t="str">
            <v/>
          </cell>
          <cell r="F434" t="str">
            <v/>
          </cell>
          <cell r="G434" t="str">
            <v/>
          </cell>
          <cell r="H434" t="str">
            <v/>
          </cell>
        </row>
        <row r="435">
          <cell r="A435" t="str">
            <v/>
          </cell>
          <cell r="B435" t="str">
            <v/>
          </cell>
          <cell r="C435" t="str">
            <v/>
          </cell>
          <cell r="D435" t="str">
            <v/>
          </cell>
          <cell r="E435" t="str">
            <v/>
          </cell>
          <cell r="F435" t="str">
            <v/>
          </cell>
          <cell r="G435" t="str">
            <v/>
          </cell>
          <cell r="H435" t="str">
            <v/>
          </cell>
        </row>
        <row r="436">
          <cell r="A436" t="str">
            <v/>
          </cell>
          <cell r="B436" t="str">
            <v/>
          </cell>
          <cell r="C436" t="str">
            <v/>
          </cell>
          <cell r="D436" t="str">
            <v/>
          </cell>
          <cell r="E436" t="str">
            <v/>
          </cell>
          <cell r="F436" t="str">
            <v/>
          </cell>
          <cell r="G436" t="str">
            <v/>
          </cell>
          <cell r="H436" t="str">
            <v/>
          </cell>
        </row>
        <row r="437">
          <cell r="A437" t="str">
            <v/>
          </cell>
          <cell r="B437" t="str">
            <v/>
          </cell>
          <cell r="C437" t="str">
            <v/>
          </cell>
          <cell r="D437" t="str">
            <v/>
          </cell>
          <cell r="E437" t="str">
            <v/>
          </cell>
          <cell r="F437" t="str">
            <v/>
          </cell>
          <cell r="G437" t="str">
            <v/>
          </cell>
          <cell r="H437" t="str">
            <v/>
          </cell>
        </row>
        <row r="438">
          <cell r="A438" t="str">
            <v/>
          </cell>
          <cell r="B438" t="str">
            <v/>
          </cell>
          <cell r="C438" t="str">
            <v/>
          </cell>
          <cell r="D438" t="str">
            <v/>
          </cell>
          <cell r="E438" t="str">
            <v/>
          </cell>
          <cell r="F438" t="str">
            <v/>
          </cell>
          <cell r="G438" t="str">
            <v/>
          </cell>
          <cell r="H438" t="str">
            <v/>
          </cell>
        </row>
        <row r="439">
          <cell r="A439" t="str">
            <v/>
          </cell>
          <cell r="B439" t="str">
            <v/>
          </cell>
          <cell r="C439" t="str">
            <v/>
          </cell>
          <cell r="D439" t="str">
            <v/>
          </cell>
          <cell r="E439" t="str">
            <v/>
          </cell>
          <cell r="F439" t="str">
            <v/>
          </cell>
          <cell r="G439" t="str">
            <v/>
          </cell>
          <cell r="H439" t="str">
            <v/>
          </cell>
        </row>
        <row r="440">
          <cell r="A440" t="str">
            <v/>
          </cell>
          <cell r="B440" t="str">
            <v/>
          </cell>
          <cell r="C440" t="str">
            <v/>
          </cell>
          <cell r="D440" t="str">
            <v/>
          </cell>
          <cell r="E440" t="str">
            <v/>
          </cell>
          <cell r="F440" t="str">
            <v/>
          </cell>
          <cell r="G440" t="str">
            <v/>
          </cell>
          <cell r="H440" t="str">
            <v/>
          </cell>
        </row>
        <row r="441">
          <cell r="A441" t="str">
            <v/>
          </cell>
          <cell r="B441" t="str">
            <v/>
          </cell>
          <cell r="C441" t="str">
            <v/>
          </cell>
          <cell r="D441" t="str">
            <v/>
          </cell>
          <cell r="E441" t="str">
            <v/>
          </cell>
          <cell r="F441" t="str">
            <v/>
          </cell>
          <cell r="G441" t="str">
            <v/>
          </cell>
          <cell r="H441" t="str">
            <v/>
          </cell>
        </row>
        <row r="442">
          <cell r="A442" t="str">
            <v/>
          </cell>
          <cell r="B442" t="str">
            <v/>
          </cell>
          <cell r="C442" t="str">
            <v/>
          </cell>
          <cell r="D442" t="str">
            <v/>
          </cell>
          <cell r="E442" t="str">
            <v/>
          </cell>
          <cell r="F442" t="str">
            <v/>
          </cell>
          <cell r="G442" t="str">
            <v/>
          </cell>
          <cell r="H442" t="str">
            <v/>
          </cell>
        </row>
        <row r="443">
          <cell r="A443" t="str">
            <v/>
          </cell>
          <cell r="B443" t="str">
            <v/>
          </cell>
          <cell r="C443" t="str">
            <v/>
          </cell>
          <cell r="D443" t="str">
            <v/>
          </cell>
          <cell r="E443" t="str">
            <v/>
          </cell>
          <cell r="F443" t="str">
            <v/>
          </cell>
          <cell r="G443" t="str">
            <v/>
          </cell>
          <cell r="H443" t="str">
            <v/>
          </cell>
        </row>
        <row r="444">
          <cell r="A444" t="str">
            <v/>
          </cell>
          <cell r="B444" t="str">
            <v/>
          </cell>
          <cell r="C444" t="str">
            <v/>
          </cell>
          <cell r="D444" t="str">
            <v/>
          </cell>
          <cell r="E444" t="str">
            <v/>
          </cell>
          <cell r="F444" t="str">
            <v/>
          </cell>
          <cell r="G444" t="str">
            <v/>
          </cell>
          <cell r="H444" t="str">
            <v/>
          </cell>
        </row>
        <row r="445">
          <cell r="A445" t="str">
            <v/>
          </cell>
          <cell r="B445" t="str">
            <v/>
          </cell>
          <cell r="C445" t="str">
            <v/>
          </cell>
          <cell r="D445" t="str">
            <v/>
          </cell>
          <cell r="E445" t="str">
            <v/>
          </cell>
          <cell r="F445" t="str">
            <v/>
          </cell>
          <cell r="G445" t="str">
            <v/>
          </cell>
          <cell r="H445" t="str">
            <v/>
          </cell>
        </row>
        <row r="446">
          <cell r="A446" t="str">
            <v/>
          </cell>
          <cell r="B446" t="str">
            <v/>
          </cell>
          <cell r="C446" t="str">
            <v/>
          </cell>
          <cell r="D446" t="str">
            <v/>
          </cell>
          <cell r="E446" t="str">
            <v/>
          </cell>
          <cell r="F446" t="str">
            <v/>
          </cell>
          <cell r="G446" t="str">
            <v/>
          </cell>
          <cell r="H446" t="str">
            <v/>
          </cell>
        </row>
        <row r="447">
          <cell r="A447" t="str">
            <v/>
          </cell>
          <cell r="B447" t="str">
            <v/>
          </cell>
          <cell r="C447" t="str">
            <v/>
          </cell>
          <cell r="D447" t="str">
            <v/>
          </cell>
          <cell r="E447" t="str">
            <v/>
          </cell>
          <cell r="F447" t="str">
            <v/>
          </cell>
          <cell r="G447" t="str">
            <v/>
          </cell>
          <cell r="H447" t="str">
            <v/>
          </cell>
        </row>
        <row r="448">
          <cell r="A448" t="str">
            <v/>
          </cell>
          <cell r="B448" t="str">
            <v/>
          </cell>
          <cell r="C448" t="str">
            <v/>
          </cell>
          <cell r="D448" t="str">
            <v/>
          </cell>
          <cell r="E448" t="str">
            <v/>
          </cell>
          <cell r="F448" t="str">
            <v/>
          </cell>
          <cell r="G448" t="str">
            <v/>
          </cell>
          <cell r="H448" t="str">
            <v/>
          </cell>
        </row>
        <row r="449">
          <cell r="A449" t="str">
            <v/>
          </cell>
          <cell r="B449" t="str">
            <v/>
          </cell>
          <cell r="C449" t="str">
            <v/>
          </cell>
          <cell r="D449" t="str">
            <v/>
          </cell>
          <cell r="E449" t="str">
            <v/>
          </cell>
          <cell r="F449" t="str">
            <v/>
          </cell>
          <cell r="G449" t="str">
            <v/>
          </cell>
          <cell r="H449" t="str">
            <v/>
          </cell>
        </row>
        <row r="450">
          <cell r="A450" t="str">
            <v/>
          </cell>
          <cell r="B450" t="str">
            <v/>
          </cell>
          <cell r="C450" t="str">
            <v/>
          </cell>
          <cell r="D450" t="str">
            <v/>
          </cell>
          <cell r="E450" t="str">
            <v/>
          </cell>
          <cell r="F450" t="str">
            <v/>
          </cell>
          <cell r="G450" t="str">
            <v/>
          </cell>
          <cell r="H450" t="str">
            <v/>
          </cell>
        </row>
      </sheetData>
      <sheetData sheetId="5"/>
      <sheetData sheetId="6">
        <row r="15">
          <cell r="B15">
            <v>1492092.5740074916</v>
          </cell>
        </row>
        <row r="16">
          <cell r="B16">
            <v>1.5968370296029966</v>
          </cell>
        </row>
        <row r="17">
          <cell r="B17">
            <v>0.11909849214044876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ogicTools"/>
      <sheetName val="TASKLOG"/>
      <sheetName val="Settings_Properties"/>
      <sheetName val="Settings_Parameters"/>
      <sheetName val="Unleveraged Cash Flow"/>
      <sheetName val="Executive Summary"/>
      <sheetName val="Monthly Cash Flow"/>
      <sheetName val="Debt Inputs"/>
      <sheetName val="Annual Leveraged Summary"/>
      <sheetName val="Monthly Leveraged Cash Flow"/>
      <sheetName val="DebtValidation"/>
      <sheetName val="DebtSupport"/>
      <sheetName val="Waterfall"/>
      <sheetName val="X1"/>
      <sheetName val="Rent Roll"/>
      <sheetName val="In Place"/>
      <sheetName val="Rollover"/>
      <sheetName val="Expirations"/>
      <sheetName val="Occupancy"/>
      <sheetName val="MLA Detail"/>
      <sheetName val="Market Summary"/>
      <sheetName val="Unleveraged IRR Calcs"/>
      <sheetName val="Leveraged IRR Calcs"/>
      <sheetName val="Exceptions"/>
    </sheetNames>
    <sheetDataSet>
      <sheetData sheetId="0" refreshError="1"/>
      <sheetData sheetId="1" refreshError="1"/>
      <sheetData sheetId="2" refreshError="1"/>
      <sheetData sheetId="3">
        <row r="8">
          <cell r="B8">
            <v>40452</v>
          </cell>
        </row>
      </sheetData>
      <sheetData sheetId="4"/>
      <sheetData sheetId="5" refreshError="1"/>
      <sheetData sheetId="6"/>
      <sheetData sheetId="7">
        <row r="19">
          <cell r="AH19" t="str">
            <v>No</v>
          </cell>
          <cell r="AK19" t="str">
            <v>No</v>
          </cell>
          <cell r="AN19" t="str">
            <v>No</v>
          </cell>
        </row>
        <row r="24">
          <cell r="J24">
            <v>0</v>
          </cell>
          <cell r="V24">
            <v>0</v>
          </cell>
        </row>
        <row r="26">
          <cell r="J26">
            <v>0.75</v>
          </cell>
        </row>
        <row r="28">
          <cell r="J28">
            <v>0.01</v>
          </cell>
          <cell r="V28">
            <v>0</v>
          </cell>
          <cell r="AH28">
            <v>0</v>
          </cell>
        </row>
        <row r="29">
          <cell r="J29">
            <v>0</v>
          </cell>
          <cell r="V29">
            <v>0</v>
          </cell>
          <cell r="AH29">
            <v>0</v>
          </cell>
        </row>
        <row r="44"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G44">
            <v>0</v>
          </cell>
        </row>
        <row r="45">
          <cell r="AR45">
            <v>88500000</v>
          </cell>
          <cell r="AS45">
            <v>-885000</v>
          </cell>
        </row>
      </sheetData>
      <sheetData sheetId="8" refreshError="1"/>
      <sheetData sheetId="9"/>
      <sheetData sheetId="10">
        <row r="2">
          <cell r="A2" t="str">
            <v>None</v>
          </cell>
          <cell r="C2" t="str">
            <v>30/360</v>
          </cell>
          <cell r="D2" t="str">
            <v>Fixed Rate</v>
          </cell>
          <cell r="E2" t="str">
            <v>Amount</v>
          </cell>
          <cell r="J2" t="str">
            <v>Senior</v>
          </cell>
          <cell r="K2" t="str">
            <v>Yes</v>
          </cell>
        </row>
        <row r="3">
          <cell r="A3" t="str">
            <v>Existing Note</v>
          </cell>
          <cell r="C3" t="str">
            <v>Actual/360</v>
          </cell>
          <cell r="D3" t="str">
            <v>Floating Rate</v>
          </cell>
          <cell r="E3" t="str">
            <v>% of Purchase Price</v>
          </cell>
          <cell r="J3" t="str">
            <v>Subordinated</v>
          </cell>
          <cell r="K3" t="str">
            <v>No</v>
          </cell>
        </row>
        <row r="4">
          <cell r="A4" t="str">
            <v>New Funding</v>
          </cell>
          <cell r="C4" t="str">
            <v>Actual/365</v>
          </cell>
          <cell r="E4" t="str">
            <v>% of Direct Cap Value</v>
          </cell>
        </row>
        <row r="5">
          <cell r="A5" t="str">
            <v>Refinance</v>
          </cell>
        </row>
      </sheetData>
      <sheetData sheetId="11">
        <row r="2">
          <cell r="C2" t="b">
            <v>1</v>
          </cell>
          <cell r="D2" t="b">
            <v>1</v>
          </cell>
          <cell r="E2" t="b">
            <v>0</v>
          </cell>
        </row>
        <row r="3">
          <cell r="C3" t="b">
            <v>0</v>
          </cell>
          <cell r="D3" t="b">
            <v>1</v>
          </cell>
          <cell r="E3" t="b">
            <v>0</v>
          </cell>
        </row>
        <row r="4">
          <cell r="C4" t="b">
            <v>1</v>
          </cell>
          <cell r="D4" t="b">
            <v>1</v>
          </cell>
          <cell r="E4" t="b">
            <v>0</v>
          </cell>
        </row>
        <row r="5">
          <cell r="C5" t="b">
            <v>1</v>
          </cell>
          <cell r="D5" t="b">
            <v>1</v>
          </cell>
          <cell r="E5" t="b">
            <v>0</v>
          </cell>
        </row>
        <row r="6">
          <cell r="C6" t="b">
            <v>0</v>
          </cell>
          <cell r="D6" t="b">
            <v>1</v>
          </cell>
          <cell r="E6" t="b">
            <v>0</v>
          </cell>
        </row>
        <row r="7">
          <cell r="C7" t="b">
            <v>1</v>
          </cell>
          <cell r="D7" t="b">
            <v>0</v>
          </cell>
          <cell r="E7" t="b">
            <v>0</v>
          </cell>
        </row>
        <row r="8">
          <cell r="C8" t="b">
            <v>1</v>
          </cell>
          <cell r="D8" t="b">
            <v>1</v>
          </cell>
          <cell r="E8" t="b">
            <v>0</v>
          </cell>
        </row>
        <row r="9">
          <cell r="C9" t="b">
            <v>1</v>
          </cell>
          <cell r="D9" t="b">
            <v>1</v>
          </cell>
          <cell r="E9" t="b">
            <v>0</v>
          </cell>
        </row>
        <row r="10">
          <cell r="C10" t="b">
            <v>0</v>
          </cell>
          <cell r="D10" t="b">
            <v>0</v>
          </cell>
          <cell r="E10" t="b">
            <v>0</v>
          </cell>
        </row>
        <row r="11">
          <cell r="C11" t="b">
            <v>1</v>
          </cell>
          <cell r="D11" t="b">
            <v>1</v>
          </cell>
          <cell r="E11" t="b">
            <v>0</v>
          </cell>
        </row>
        <row r="12">
          <cell r="E12" t="b">
            <v>0</v>
          </cell>
        </row>
        <row r="13">
          <cell r="E13" t="b">
            <v>0</v>
          </cell>
        </row>
        <row r="14">
          <cell r="E14" t="b">
            <v>0</v>
          </cell>
        </row>
        <row r="17">
          <cell r="C17" t="str">
            <v>Funding Amount:</v>
          </cell>
          <cell r="D17" t="str">
            <v>Funding Amount:</v>
          </cell>
          <cell r="E17" t="str">
            <v>Funding Amount:</v>
          </cell>
        </row>
        <row r="18">
          <cell r="C18" t="str">
            <v>Purchase Price:</v>
          </cell>
          <cell r="D18">
            <v>0</v>
          </cell>
          <cell r="E18">
            <v>0</v>
          </cell>
        </row>
        <row r="19">
          <cell r="C19" t="str">
            <v>% Financed:</v>
          </cell>
          <cell r="D19">
            <v>0</v>
          </cell>
          <cell r="E19">
            <v>0</v>
          </cell>
        </row>
        <row r="20">
          <cell r="C20" t="str">
            <v>Term (Months):</v>
          </cell>
          <cell r="D20" t="str">
            <v>Term (Months):</v>
          </cell>
          <cell r="E20" t="str">
            <v>Term (Months):</v>
          </cell>
        </row>
        <row r="21">
          <cell r="C21" t="str">
            <v>IO Period (Months):</v>
          </cell>
          <cell r="D21" t="str">
            <v>IO Period (Months, Min: 24):</v>
          </cell>
          <cell r="E21" t="str">
            <v>IO Period (Months):</v>
          </cell>
        </row>
        <row r="22">
          <cell r="C22" t="str">
            <v>Amort (Months):</v>
          </cell>
          <cell r="D22" t="str">
            <v>Amort (Months):</v>
          </cell>
          <cell r="E22" t="str">
            <v>Amort (Months):</v>
          </cell>
        </row>
        <row r="23">
          <cell r="C23" t="str">
            <v>Maturity:</v>
          </cell>
          <cell r="D23" t="str">
            <v>Prepayment:</v>
          </cell>
          <cell r="E23" t="str">
            <v>Maturity:</v>
          </cell>
        </row>
        <row r="24">
          <cell r="C24" t="str">
            <v>Interest Rate:</v>
          </cell>
          <cell r="D24" t="str">
            <v>Interest Rate:</v>
          </cell>
          <cell r="E24" t="str">
            <v>Initial Interest Rate:</v>
          </cell>
        </row>
        <row r="26">
          <cell r="C26">
            <v>1</v>
          </cell>
          <cell r="D26">
            <v>1</v>
          </cell>
          <cell r="E26">
            <v>1</v>
          </cell>
        </row>
        <row r="27">
          <cell r="C27">
            <v>60</v>
          </cell>
          <cell r="D27">
            <v>240</v>
          </cell>
          <cell r="E27">
            <v>0</v>
          </cell>
        </row>
        <row r="28">
          <cell r="C28">
            <v>60</v>
          </cell>
          <cell r="D28">
            <v>240</v>
          </cell>
          <cell r="E28">
            <v>0</v>
          </cell>
        </row>
        <row r="29">
          <cell r="C29">
            <v>0</v>
          </cell>
          <cell r="D29">
            <v>24</v>
          </cell>
          <cell r="E29">
            <v>0</v>
          </cell>
        </row>
        <row r="30">
          <cell r="C30">
            <v>0</v>
          </cell>
          <cell r="D30">
            <v>24</v>
          </cell>
          <cell r="E30">
            <v>0</v>
          </cell>
        </row>
        <row r="31">
          <cell r="C31">
            <v>0</v>
          </cell>
          <cell r="D31">
            <v>24</v>
          </cell>
          <cell r="E31">
            <v>0</v>
          </cell>
        </row>
        <row r="32">
          <cell r="C32">
            <v>1</v>
          </cell>
          <cell r="D32">
            <v>0</v>
          </cell>
          <cell r="E32">
            <v>0</v>
          </cell>
        </row>
        <row r="33">
          <cell r="C33">
            <v>60</v>
          </cell>
          <cell r="D33">
            <v>60</v>
          </cell>
          <cell r="E33">
            <v>0</v>
          </cell>
        </row>
        <row r="34">
          <cell r="C34" t="b">
            <v>0</v>
          </cell>
          <cell r="D34" t="b">
            <v>0</v>
          </cell>
        </row>
        <row r="35">
          <cell r="C35" t="b">
            <v>0</v>
          </cell>
          <cell r="D35" t="b">
            <v>1</v>
          </cell>
          <cell r="E35" t="b">
            <v>0</v>
          </cell>
        </row>
        <row r="36">
          <cell r="E36" t="b">
            <v>0</v>
          </cell>
        </row>
        <row r="37">
          <cell r="E37" t="b">
            <v>0</v>
          </cell>
        </row>
        <row r="38">
          <cell r="C38">
            <v>88500000</v>
          </cell>
          <cell r="D38">
            <v>0</v>
          </cell>
          <cell r="E38">
            <v>0</v>
          </cell>
        </row>
        <row r="39">
          <cell r="C39">
            <v>1</v>
          </cell>
          <cell r="D39">
            <v>1</v>
          </cell>
        </row>
      </sheetData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7"/>
  <sheetViews>
    <sheetView workbookViewId="0">
      <selection activeCell="I8" sqref="I8"/>
    </sheetView>
  </sheetViews>
  <sheetFormatPr baseColWidth="10" defaultColWidth="14.5" defaultRowHeight="15" customHeight="1"/>
  <cols>
    <col min="1" max="1" width="36" customWidth="1"/>
    <col min="2" max="5" width="22.5" customWidth="1"/>
    <col min="6" max="11" width="23.6640625" customWidth="1"/>
    <col min="12" max="12" width="5" customWidth="1"/>
    <col min="13" max="13" width="19.6640625" customWidth="1"/>
    <col min="14" max="26" width="8.6640625" customWidth="1"/>
  </cols>
  <sheetData>
    <row r="1" spans="1:9" ht="43">
      <c r="A1" s="1"/>
      <c r="C1" s="2" t="s">
        <v>0</v>
      </c>
      <c r="D1" s="2" t="s">
        <v>1</v>
      </c>
      <c r="E1" s="3" t="s">
        <v>2</v>
      </c>
      <c r="F1" s="2" t="s">
        <v>3</v>
      </c>
      <c r="G1" s="4"/>
    </row>
    <row r="2" spans="1:9" ht="14.25" customHeight="1">
      <c r="A2" s="5" t="s">
        <v>4</v>
      </c>
      <c r="B2" s="1"/>
      <c r="C2" s="1"/>
      <c r="D2" s="1"/>
      <c r="E2" s="1"/>
      <c r="F2" s="1"/>
      <c r="G2" s="4"/>
    </row>
    <row r="3" spans="1:9" ht="14.25" customHeight="1">
      <c r="A3" s="6" t="s">
        <v>5</v>
      </c>
      <c r="B3" s="1"/>
      <c r="C3" s="7">
        <f>C38</f>
        <v>77670566.547094449</v>
      </c>
      <c r="D3" s="7"/>
      <c r="E3" s="7">
        <f>C3+D3</f>
        <v>77670566.547094449</v>
      </c>
      <c r="F3" s="8">
        <f>E3/E5</f>
        <v>1</v>
      </c>
      <c r="G3" s="4"/>
    </row>
    <row r="4" spans="1:9" ht="14.25" customHeight="1">
      <c r="A4" s="1" t="s">
        <v>6</v>
      </c>
      <c r="B4" s="1"/>
      <c r="C4" s="7"/>
      <c r="D4" s="7">
        <f>D38</f>
        <v>0</v>
      </c>
      <c r="E4" s="7">
        <f>D4</f>
        <v>0</v>
      </c>
      <c r="F4" s="8">
        <f>E4/E5</f>
        <v>0</v>
      </c>
      <c r="G4" s="4"/>
    </row>
    <row r="5" spans="1:9" ht="14.25" customHeight="1">
      <c r="A5" s="9" t="s">
        <v>7</v>
      </c>
      <c r="B5" s="9"/>
      <c r="C5" s="10">
        <f>C3</f>
        <v>77670566.547094449</v>
      </c>
      <c r="D5" s="10">
        <f>D4</f>
        <v>0</v>
      </c>
      <c r="E5" s="10">
        <f>C5+D5</f>
        <v>77670566.547094449</v>
      </c>
      <c r="F5" s="11">
        <f>SUM(F3:F4)</f>
        <v>1</v>
      </c>
      <c r="G5" s="4"/>
    </row>
    <row r="6" spans="1:9" ht="14.25" customHeight="1">
      <c r="C6" s="12"/>
      <c r="D6" s="12"/>
      <c r="E6" s="12"/>
      <c r="F6" s="4"/>
      <c r="G6" s="4"/>
    </row>
    <row r="7" spans="1:9" ht="14.25" customHeight="1">
      <c r="C7" s="12"/>
      <c r="D7" s="12"/>
      <c r="E7" s="12"/>
      <c r="F7" s="4"/>
      <c r="G7" s="4"/>
    </row>
    <row r="8" spans="1:9" ht="14.25" customHeight="1">
      <c r="C8" s="12"/>
      <c r="D8" s="12"/>
      <c r="E8" s="12"/>
      <c r="F8" s="4"/>
      <c r="G8" s="4"/>
      <c r="I8" s="293"/>
    </row>
    <row r="9" spans="1:9" ht="14.25" customHeight="1">
      <c r="A9" s="13" t="s">
        <v>8</v>
      </c>
      <c r="B9" s="13"/>
      <c r="C9" s="14" t="s">
        <v>9</v>
      </c>
      <c r="D9" s="14" t="s">
        <v>10</v>
      </c>
      <c r="E9" s="14" t="s">
        <v>11</v>
      </c>
      <c r="F9" s="15" t="s">
        <v>12</v>
      </c>
      <c r="G9" s="15" t="s">
        <v>13</v>
      </c>
    </row>
    <row r="10" spans="1:9" ht="14.25" customHeight="1">
      <c r="A10" s="17" t="s">
        <v>14</v>
      </c>
      <c r="B10" s="17" t="s">
        <v>15</v>
      </c>
      <c r="C10" s="18">
        <v>63600000</v>
      </c>
      <c r="D10" s="18">
        <v>0</v>
      </c>
      <c r="E10" s="12">
        <f t="shared" ref="E10:E36" si="0">C10+D10</f>
        <v>63600000</v>
      </c>
      <c r="F10" s="19">
        <f t="shared" ref="F10:F36" si="1">C10/$C$38</f>
        <v>0.81884300356476791</v>
      </c>
      <c r="G10" s="19">
        <f t="shared" ref="G10:G36" si="2">E10/$E$5</f>
        <v>0.81884300356476791</v>
      </c>
    </row>
    <row r="11" spans="1:9" ht="14.25" customHeight="1">
      <c r="A11" s="17" t="s">
        <v>16</v>
      </c>
      <c r="B11" s="17" t="s">
        <v>17</v>
      </c>
      <c r="C11" s="18">
        <v>1272000</v>
      </c>
      <c r="D11" s="18">
        <v>0</v>
      </c>
      <c r="E11" s="12">
        <f t="shared" si="0"/>
        <v>1272000</v>
      </c>
      <c r="F11" s="19">
        <f t="shared" si="1"/>
        <v>1.6376860071295359E-2</v>
      </c>
      <c r="G11" s="19">
        <f t="shared" si="2"/>
        <v>1.6376860071295359E-2</v>
      </c>
    </row>
    <row r="12" spans="1:9" ht="14.25" customHeight="1">
      <c r="A12" s="17" t="s">
        <v>18</v>
      </c>
      <c r="B12" s="17" t="s">
        <v>17</v>
      </c>
      <c r="C12" s="18">
        <v>0</v>
      </c>
      <c r="D12" s="18">
        <v>0</v>
      </c>
      <c r="E12" s="12">
        <f t="shared" si="0"/>
        <v>0</v>
      </c>
      <c r="F12" s="19">
        <f t="shared" si="1"/>
        <v>0</v>
      </c>
      <c r="G12" s="19">
        <f t="shared" si="2"/>
        <v>0</v>
      </c>
    </row>
    <row r="13" spans="1:9" ht="14.25" customHeight="1">
      <c r="A13" s="17" t="s">
        <v>19</v>
      </c>
      <c r="B13" s="17" t="s">
        <v>17</v>
      </c>
      <c r="C13" s="18">
        <v>0</v>
      </c>
      <c r="D13" s="18">
        <v>0</v>
      </c>
      <c r="E13" s="12">
        <f t="shared" si="0"/>
        <v>0</v>
      </c>
      <c r="F13" s="19">
        <f t="shared" si="1"/>
        <v>0</v>
      </c>
      <c r="G13" s="19">
        <f t="shared" si="2"/>
        <v>0</v>
      </c>
    </row>
    <row r="14" spans="1:9" ht="14.25" customHeight="1">
      <c r="A14" s="17" t="s">
        <v>20</v>
      </c>
      <c r="B14" s="17" t="s">
        <v>21</v>
      </c>
      <c r="C14" s="18">
        <v>85000</v>
      </c>
      <c r="D14" s="18">
        <v>0</v>
      </c>
      <c r="E14" s="12">
        <f t="shared" si="0"/>
        <v>85000</v>
      </c>
      <c r="F14" s="19">
        <f t="shared" si="1"/>
        <v>1.0943656494183218E-3</v>
      </c>
      <c r="G14" s="19">
        <f t="shared" si="2"/>
        <v>1.0943656494183218E-3</v>
      </c>
    </row>
    <row r="15" spans="1:9" ht="14.25" customHeight="1">
      <c r="A15" s="17" t="s">
        <v>22</v>
      </c>
      <c r="B15" s="17" t="s">
        <v>21</v>
      </c>
      <c r="C15" s="18">
        <v>0</v>
      </c>
      <c r="D15" s="18">
        <v>0</v>
      </c>
      <c r="E15" s="12">
        <f t="shared" si="0"/>
        <v>0</v>
      </c>
      <c r="F15" s="19">
        <f t="shared" si="1"/>
        <v>0</v>
      </c>
      <c r="G15" s="19">
        <f t="shared" si="2"/>
        <v>0</v>
      </c>
    </row>
    <row r="16" spans="1:9" ht="14.25" customHeight="1">
      <c r="A16" s="17" t="s">
        <v>23</v>
      </c>
      <c r="B16" s="17" t="s">
        <v>21</v>
      </c>
      <c r="C16" s="18">
        <v>355000</v>
      </c>
      <c r="D16" s="18">
        <v>0</v>
      </c>
      <c r="E16" s="12">
        <f t="shared" si="0"/>
        <v>355000</v>
      </c>
      <c r="F16" s="19">
        <f t="shared" si="1"/>
        <v>4.5705859475706385E-3</v>
      </c>
      <c r="G16" s="19">
        <f t="shared" si="2"/>
        <v>4.5705859475706385E-3</v>
      </c>
    </row>
    <row r="17" spans="1:7" ht="14.25" customHeight="1">
      <c r="A17" s="17" t="s">
        <v>24</v>
      </c>
      <c r="B17" s="17" t="s">
        <v>21</v>
      </c>
      <c r="C17" s="18">
        <v>26000</v>
      </c>
      <c r="D17" s="18">
        <v>0</v>
      </c>
      <c r="E17" s="12">
        <f t="shared" si="0"/>
        <v>26000</v>
      </c>
      <c r="F17" s="19">
        <f t="shared" si="1"/>
        <v>3.3474713982207491E-4</v>
      </c>
      <c r="G17" s="19">
        <f t="shared" si="2"/>
        <v>3.3474713982207491E-4</v>
      </c>
    </row>
    <row r="18" spans="1:7" ht="14.25" customHeight="1">
      <c r="A18" s="17" t="s">
        <v>25</v>
      </c>
      <c r="B18" s="17" t="s">
        <v>26</v>
      </c>
      <c r="C18" s="18">
        <v>0</v>
      </c>
      <c r="D18" s="18">
        <v>0</v>
      </c>
      <c r="E18" s="12">
        <f t="shared" si="0"/>
        <v>0</v>
      </c>
      <c r="F18" s="19">
        <f t="shared" si="1"/>
        <v>0</v>
      </c>
      <c r="G18" s="19">
        <f t="shared" si="2"/>
        <v>0</v>
      </c>
    </row>
    <row r="19" spans="1:7" ht="14.25" customHeight="1">
      <c r="A19" s="17" t="s">
        <v>27</v>
      </c>
      <c r="B19" s="17" t="s">
        <v>26</v>
      </c>
      <c r="C19" s="18">
        <v>0</v>
      </c>
      <c r="D19" s="18">
        <v>0</v>
      </c>
      <c r="E19" s="12">
        <f t="shared" si="0"/>
        <v>0</v>
      </c>
      <c r="F19" s="19">
        <f t="shared" si="1"/>
        <v>0</v>
      </c>
      <c r="G19" s="19">
        <f t="shared" si="2"/>
        <v>0</v>
      </c>
    </row>
    <row r="20" spans="1:7" ht="14.25" customHeight="1">
      <c r="A20" s="17" t="s">
        <v>28</v>
      </c>
      <c r="B20" s="17" t="s">
        <v>26</v>
      </c>
      <c r="C20" s="18">
        <v>0</v>
      </c>
      <c r="D20" s="18">
        <v>0</v>
      </c>
      <c r="E20" s="12">
        <f t="shared" si="0"/>
        <v>0</v>
      </c>
      <c r="F20" s="19">
        <f t="shared" si="1"/>
        <v>0</v>
      </c>
      <c r="G20" s="19">
        <f t="shared" si="2"/>
        <v>0</v>
      </c>
    </row>
    <row r="21" spans="1:7" ht="14.25" customHeight="1">
      <c r="A21" s="17" t="s">
        <v>29</v>
      </c>
      <c r="B21" s="17" t="s">
        <v>26</v>
      </c>
      <c r="C21" s="18">
        <v>0</v>
      </c>
      <c r="D21" s="18">
        <v>0</v>
      </c>
      <c r="E21" s="12">
        <f t="shared" si="0"/>
        <v>0</v>
      </c>
      <c r="F21" s="19">
        <f t="shared" si="1"/>
        <v>0</v>
      </c>
      <c r="G21" s="19">
        <f t="shared" si="2"/>
        <v>0</v>
      </c>
    </row>
    <row r="22" spans="1:7" ht="14.25" customHeight="1">
      <c r="A22" s="17" t="s">
        <v>30</v>
      </c>
      <c r="B22" s="17" t="s">
        <v>31</v>
      </c>
      <c r="C22" s="18">
        <f>4127157-C25-C26-C28+0.05964953</f>
        <v>704715.05964952998</v>
      </c>
      <c r="D22" s="18">
        <v>0</v>
      </c>
      <c r="E22" s="12">
        <f t="shared" si="0"/>
        <v>704715.05964952998</v>
      </c>
      <c r="F22" s="19">
        <f t="shared" si="1"/>
        <v>9.0731288695085795E-3</v>
      </c>
      <c r="G22" s="19">
        <f t="shared" si="2"/>
        <v>9.0731288695085795E-3</v>
      </c>
    </row>
    <row r="23" spans="1:7" ht="14.25" customHeight="1">
      <c r="A23" s="17" t="s">
        <v>32</v>
      </c>
      <c r="B23" s="17" t="s">
        <v>31</v>
      </c>
      <c r="C23" s="18">
        <v>0</v>
      </c>
      <c r="D23" s="18">
        <v>0</v>
      </c>
      <c r="E23" s="12">
        <f t="shared" si="0"/>
        <v>0</v>
      </c>
      <c r="F23" s="19">
        <f t="shared" si="1"/>
        <v>0</v>
      </c>
      <c r="G23" s="19">
        <f t="shared" si="2"/>
        <v>0</v>
      </c>
    </row>
    <row r="24" spans="1:7" ht="14.25" customHeight="1">
      <c r="A24" s="17" t="s">
        <v>33</v>
      </c>
      <c r="B24" s="17" t="s">
        <v>31</v>
      </c>
      <c r="C24" s="18">
        <v>0</v>
      </c>
      <c r="D24" s="18">
        <v>0</v>
      </c>
      <c r="E24" s="12">
        <f t="shared" si="0"/>
        <v>0</v>
      </c>
      <c r="F24" s="19">
        <f t="shared" si="1"/>
        <v>0</v>
      </c>
      <c r="G24" s="19">
        <f t="shared" si="2"/>
        <v>0</v>
      </c>
    </row>
    <row r="25" spans="1:7" ht="14.25" customHeight="1">
      <c r="A25" s="17" t="s">
        <v>34</v>
      </c>
      <c r="B25" s="17" t="s">
        <v>31</v>
      </c>
      <c r="C25" s="18">
        <v>150000</v>
      </c>
      <c r="D25" s="18">
        <v>0</v>
      </c>
      <c r="E25" s="12">
        <f t="shared" si="0"/>
        <v>150000</v>
      </c>
      <c r="F25" s="19">
        <f t="shared" si="1"/>
        <v>1.9312334989735091E-3</v>
      </c>
      <c r="G25" s="19">
        <f t="shared" si="2"/>
        <v>1.9312334989735091E-3</v>
      </c>
    </row>
    <row r="26" spans="1:7" ht="14.25" customHeight="1">
      <c r="A26" s="17" t="s">
        <v>35</v>
      </c>
      <c r="B26" s="17" t="s">
        <v>31</v>
      </c>
      <c r="C26" s="18">
        <v>1581974</v>
      </c>
      <c r="D26" s="18">
        <v>0</v>
      </c>
      <c r="E26" s="12">
        <f t="shared" si="0"/>
        <v>1581974</v>
      </c>
      <c r="F26" s="19">
        <f t="shared" si="1"/>
        <v>2.0367741222034122E-2</v>
      </c>
      <c r="G26" s="19">
        <f t="shared" si="2"/>
        <v>2.0367741222034122E-2</v>
      </c>
    </row>
    <row r="27" spans="1:7" ht="14.25" customHeight="1">
      <c r="A27" s="17" t="s">
        <v>36</v>
      </c>
      <c r="B27" s="17" t="s">
        <v>31</v>
      </c>
      <c r="C27" s="18">
        <v>0</v>
      </c>
      <c r="D27" s="18">
        <v>0</v>
      </c>
      <c r="E27" s="12">
        <f t="shared" si="0"/>
        <v>0</v>
      </c>
      <c r="F27" s="19">
        <f t="shared" si="1"/>
        <v>0</v>
      </c>
      <c r="G27" s="19">
        <f t="shared" si="2"/>
        <v>0</v>
      </c>
    </row>
    <row r="28" spans="1:7" ht="14.25" customHeight="1">
      <c r="A28" s="17" t="s">
        <v>37</v>
      </c>
      <c r="B28" s="17" t="s">
        <v>31</v>
      </c>
      <c r="C28" s="18">
        <v>1690468</v>
      </c>
      <c r="D28" s="18">
        <v>0</v>
      </c>
      <c r="E28" s="12">
        <f t="shared" si="0"/>
        <v>1690468</v>
      </c>
      <c r="F28" s="19">
        <f t="shared" si="1"/>
        <v>2.1764589536951668E-2</v>
      </c>
      <c r="G28" s="19">
        <f t="shared" si="2"/>
        <v>2.1764589536951668E-2</v>
      </c>
    </row>
    <row r="29" spans="1:7" ht="14.25" customHeight="1">
      <c r="A29" s="17" t="s">
        <v>38</v>
      </c>
      <c r="B29" s="17" t="s">
        <v>39</v>
      </c>
      <c r="C29" s="18">
        <v>0</v>
      </c>
      <c r="D29" s="18">
        <v>0</v>
      </c>
      <c r="E29" s="12">
        <f t="shared" si="0"/>
        <v>0</v>
      </c>
      <c r="F29" s="19">
        <f t="shared" si="1"/>
        <v>0</v>
      </c>
      <c r="G29" s="19">
        <f t="shared" si="2"/>
        <v>0</v>
      </c>
    </row>
    <row r="30" spans="1:7" ht="14.25" customHeight="1">
      <c r="A30" s="17" t="s">
        <v>40</v>
      </c>
      <c r="B30" s="17" t="s">
        <v>39</v>
      </c>
      <c r="C30" s="18">
        <v>4660233.9928256664</v>
      </c>
      <c r="D30" s="18">
        <v>0</v>
      </c>
      <c r="E30" s="12">
        <f t="shared" si="0"/>
        <v>4660233.9928256664</v>
      </c>
      <c r="F30" s="19">
        <f t="shared" si="1"/>
        <v>5.9999999999999991E-2</v>
      </c>
      <c r="G30" s="19">
        <f t="shared" si="2"/>
        <v>5.9999999999999991E-2</v>
      </c>
    </row>
    <row r="31" spans="1:7" ht="14.25" customHeight="1">
      <c r="A31" s="17" t="s">
        <v>41</v>
      </c>
      <c r="B31" s="17" t="s">
        <v>39</v>
      </c>
      <c r="C31" s="18">
        <v>776705.66547094448</v>
      </c>
      <c r="D31" s="18">
        <v>0</v>
      </c>
      <c r="E31" s="12">
        <f t="shared" si="0"/>
        <v>776705.66547094448</v>
      </c>
      <c r="F31" s="19">
        <f t="shared" si="1"/>
        <v>0.01</v>
      </c>
      <c r="G31" s="19">
        <f t="shared" si="2"/>
        <v>0.01</v>
      </c>
    </row>
    <row r="32" spans="1:7" ht="14.25" customHeight="1">
      <c r="A32" s="17" t="s">
        <v>42</v>
      </c>
      <c r="B32" s="17" t="s">
        <v>39</v>
      </c>
      <c r="C32" s="18">
        <v>0</v>
      </c>
      <c r="D32" s="18">
        <v>0</v>
      </c>
      <c r="E32" s="12">
        <f t="shared" si="0"/>
        <v>0</v>
      </c>
      <c r="F32" s="19">
        <f t="shared" si="1"/>
        <v>0</v>
      </c>
      <c r="G32" s="19">
        <f t="shared" si="2"/>
        <v>0</v>
      </c>
    </row>
    <row r="33" spans="1:7" ht="14.25" customHeight="1">
      <c r="A33" s="17" t="s">
        <v>43</v>
      </c>
      <c r="B33" s="17" t="s">
        <v>39</v>
      </c>
      <c r="C33" s="18">
        <v>2718469.8291483065</v>
      </c>
      <c r="D33" s="18">
        <v>0</v>
      </c>
      <c r="E33" s="12">
        <f t="shared" si="0"/>
        <v>2718469.8291483065</v>
      </c>
      <c r="F33" s="19">
        <f t="shared" si="1"/>
        <v>3.500000000000001E-2</v>
      </c>
      <c r="G33" s="19">
        <f t="shared" si="2"/>
        <v>3.500000000000001E-2</v>
      </c>
    </row>
    <row r="34" spans="1:7" ht="14.25" customHeight="1">
      <c r="A34" s="17" t="s">
        <v>44</v>
      </c>
      <c r="B34" s="17" t="s">
        <v>39</v>
      </c>
      <c r="C34" s="18">
        <v>50000</v>
      </c>
      <c r="D34" s="18">
        <v>0</v>
      </c>
      <c r="E34" s="12">
        <f t="shared" si="0"/>
        <v>50000</v>
      </c>
      <c r="F34" s="19">
        <f t="shared" si="1"/>
        <v>6.437444996578364E-4</v>
      </c>
      <c r="G34" s="19">
        <f t="shared" si="2"/>
        <v>6.437444996578364E-4</v>
      </c>
    </row>
    <row r="35" spans="1:7" ht="14.25" customHeight="1">
      <c r="A35" s="17"/>
      <c r="B35" s="17"/>
      <c r="C35" s="18">
        <v>0</v>
      </c>
      <c r="D35" s="18">
        <v>0</v>
      </c>
      <c r="E35" s="12">
        <f t="shared" si="0"/>
        <v>0</v>
      </c>
      <c r="F35" s="19">
        <f t="shared" si="1"/>
        <v>0</v>
      </c>
      <c r="G35" s="19">
        <f t="shared" si="2"/>
        <v>0</v>
      </c>
    </row>
    <row r="36" spans="1:7" ht="14.25" customHeight="1">
      <c r="A36" s="17"/>
      <c r="B36" s="17"/>
      <c r="C36" s="18">
        <v>0</v>
      </c>
      <c r="D36" s="18">
        <v>0</v>
      </c>
      <c r="E36" s="12">
        <f t="shared" si="0"/>
        <v>0</v>
      </c>
      <c r="F36" s="19">
        <f t="shared" si="1"/>
        <v>0</v>
      </c>
      <c r="G36" s="19">
        <f t="shared" si="2"/>
        <v>0</v>
      </c>
    </row>
    <row r="37" spans="1:7" ht="14.25" customHeight="1">
      <c r="C37" s="12"/>
      <c r="D37" s="12"/>
      <c r="E37" s="12"/>
      <c r="F37" s="4"/>
      <c r="G37" s="4"/>
    </row>
    <row r="38" spans="1:7" ht="14.25" customHeight="1">
      <c r="A38" s="20"/>
      <c r="B38" s="20" t="s">
        <v>11</v>
      </c>
      <c r="C38" s="21">
        <f t="shared" ref="C38:E38" si="3">SUM(C10:C36)</f>
        <v>77670566.547094449</v>
      </c>
      <c r="D38" s="21">
        <f t="shared" si="3"/>
        <v>0</v>
      </c>
      <c r="E38" s="21">
        <f t="shared" si="3"/>
        <v>77670566.547094449</v>
      </c>
      <c r="F38" s="22">
        <f>SUM(F10:F19)</f>
        <v>0.84121956237287432</v>
      </c>
      <c r="G38" s="22">
        <f>SUM(G10:G18)</f>
        <v>0.84121956237287432</v>
      </c>
    </row>
    <row r="39" spans="1:7" ht="14.25" customHeight="1">
      <c r="C39" s="12"/>
      <c r="D39" s="12"/>
      <c r="E39" s="12"/>
      <c r="F39" s="4"/>
      <c r="G39" s="4"/>
    </row>
    <row r="40" spans="1:7" ht="14.25" customHeight="1">
      <c r="A40" s="17" t="s">
        <v>15</v>
      </c>
      <c r="B40" s="17"/>
      <c r="C40" s="18">
        <f t="shared" ref="C40:D40" si="4">C10</f>
        <v>63600000</v>
      </c>
      <c r="D40" s="18">
        <f t="shared" si="4"/>
        <v>0</v>
      </c>
      <c r="E40" s="12">
        <f t="shared" ref="E40:E44" si="5">C40+D40</f>
        <v>63600000</v>
      </c>
      <c r="F40" s="19">
        <f t="shared" ref="F40:F44" si="6">C40/$C$45</f>
        <v>0.81884300356476791</v>
      </c>
      <c r="G40" s="19">
        <f t="shared" ref="G40:G44" si="7">E40/$E$45</f>
        <v>0.81884300356476791</v>
      </c>
    </row>
    <row r="41" spans="1:7" ht="14.25" customHeight="1">
      <c r="A41" s="17" t="s">
        <v>17</v>
      </c>
      <c r="B41" s="17"/>
      <c r="C41" s="18">
        <f t="shared" ref="C41:D41" si="8">C11+C12+C13</f>
        <v>1272000</v>
      </c>
      <c r="D41" s="18">
        <f t="shared" si="8"/>
        <v>0</v>
      </c>
      <c r="E41" s="12">
        <f t="shared" si="5"/>
        <v>1272000</v>
      </c>
      <c r="F41" s="19">
        <f t="shared" si="6"/>
        <v>1.6376860071295359E-2</v>
      </c>
      <c r="G41" s="19">
        <f t="shared" si="7"/>
        <v>1.6376860071295359E-2</v>
      </c>
    </row>
    <row r="42" spans="1:7" ht="14.25" customHeight="1">
      <c r="A42" s="17" t="s">
        <v>45</v>
      </c>
      <c r="B42" s="17"/>
      <c r="C42" s="18">
        <f t="shared" ref="C42:D42" si="9">C14+C15+C16+C17+C18+C19+C21+C20</f>
        <v>466000</v>
      </c>
      <c r="D42" s="18">
        <f t="shared" si="9"/>
        <v>0</v>
      </c>
      <c r="E42" s="12">
        <f t="shared" si="5"/>
        <v>466000</v>
      </c>
      <c r="F42" s="19">
        <f t="shared" si="6"/>
        <v>5.9996987368110353E-3</v>
      </c>
      <c r="G42" s="19">
        <f t="shared" si="7"/>
        <v>5.9996987368110353E-3</v>
      </c>
    </row>
    <row r="43" spans="1:7" ht="14.25" customHeight="1">
      <c r="A43" s="17" t="s">
        <v>31</v>
      </c>
      <c r="B43" s="17"/>
      <c r="C43" s="18">
        <f t="shared" ref="C43:D43" si="10">C22+C23+C24+C25+C26+C27+C28</f>
        <v>4127157.0596495299</v>
      </c>
      <c r="D43" s="18">
        <f t="shared" si="10"/>
        <v>0</v>
      </c>
      <c r="E43" s="12">
        <f t="shared" si="5"/>
        <v>4127157.0596495299</v>
      </c>
      <c r="F43" s="19">
        <f t="shared" si="6"/>
        <v>5.3136693127467875E-2</v>
      </c>
      <c r="G43" s="19">
        <f t="shared" si="7"/>
        <v>5.3136693127467875E-2</v>
      </c>
    </row>
    <row r="44" spans="1:7" ht="14.25" customHeight="1">
      <c r="A44" s="17" t="s">
        <v>39</v>
      </c>
      <c r="B44" s="17"/>
      <c r="C44" s="18">
        <f t="shared" ref="C44:D44" si="11">C29+C30+C31+C32+C33+C34+C35+C36</f>
        <v>8205409.4874449177</v>
      </c>
      <c r="D44" s="18">
        <f t="shared" si="11"/>
        <v>0</v>
      </c>
      <c r="E44" s="12">
        <f t="shared" si="5"/>
        <v>8205409.4874449177</v>
      </c>
      <c r="F44" s="19">
        <f t="shared" si="6"/>
        <v>0.10564374449965784</v>
      </c>
      <c r="G44" s="19">
        <f t="shared" si="7"/>
        <v>0.10564374449965784</v>
      </c>
    </row>
    <row r="45" spans="1:7" ht="14.25" customHeight="1">
      <c r="A45" s="23" t="s">
        <v>11</v>
      </c>
      <c r="B45" s="23"/>
      <c r="C45" s="24">
        <f t="shared" ref="C45:E45" si="12">SUM(C40:C44)</f>
        <v>77670566.547094449</v>
      </c>
      <c r="D45" s="24">
        <f t="shared" si="12"/>
        <v>0</v>
      </c>
      <c r="E45" s="24">
        <f t="shared" si="12"/>
        <v>77670566.547094449</v>
      </c>
      <c r="F45" s="25">
        <f>C45/C38</f>
        <v>1</v>
      </c>
      <c r="G45" s="25">
        <f>E45/E38</f>
        <v>1</v>
      </c>
    </row>
    <row r="46" spans="1:7" ht="14.25" customHeight="1">
      <c r="C46" s="12"/>
      <c r="D46" s="12"/>
      <c r="E46" s="12"/>
      <c r="F46" s="4"/>
      <c r="G46" s="4"/>
    </row>
    <row r="47" spans="1:7" ht="14.25" customHeight="1">
      <c r="A47" s="23" t="s">
        <v>46</v>
      </c>
      <c r="B47" s="23"/>
      <c r="C47" s="24">
        <f t="shared" ref="C47:D47" si="13">C41+C42+C44</f>
        <v>9943409.4874449186</v>
      </c>
      <c r="D47" s="24">
        <f t="shared" si="13"/>
        <v>0</v>
      </c>
      <c r="E47" s="24">
        <f>C47+D47</f>
        <v>9943409.4874449186</v>
      </c>
      <c r="F47" s="25">
        <f>C47/C45</f>
        <v>0.12802030330776426</v>
      </c>
      <c r="G47" s="25">
        <f>E47/E45</f>
        <v>0.12802030330776426</v>
      </c>
    </row>
    <row r="48" spans="1:7" ht="14.25" customHeight="1">
      <c r="C48" s="26"/>
      <c r="D48" s="26"/>
      <c r="E48" s="26"/>
      <c r="F48" s="4"/>
      <c r="G48" s="4"/>
    </row>
    <row r="49" spans="1:7" ht="14.25" customHeight="1">
      <c r="C49" s="26"/>
      <c r="D49" s="26"/>
      <c r="E49" s="26"/>
      <c r="F49" s="4"/>
      <c r="G49" s="4"/>
    </row>
    <row r="50" spans="1:7" ht="14.25" customHeight="1">
      <c r="C50" s="26"/>
      <c r="D50" s="26"/>
      <c r="E50" s="26"/>
      <c r="F50" s="4"/>
      <c r="G50" s="4"/>
    </row>
    <row r="51" spans="1:7" ht="14.25" customHeight="1">
      <c r="A51" s="300" t="s">
        <v>47</v>
      </c>
      <c r="B51" s="301"/>
      <c r="C51" s="301"/>
      <c r="D51" s="301"/>
      <c r="E51" s="301"/>
      <c r="F51" s="19"/>
      <c r="G51" s="4"/>
    </row>
    <row r="52" spans="1:7" ht="14.25" customHeight="1">
      <c r="A52" s="27" t="s">
        <v>48</v>
      </c>
      <c r="B52" s="27"/>
      <c r="C52" s="28" t="s">
        <v>49</v>
      </c>
      <c r="D52" s="28" t="s">
        <v>50</v>
      </c>
      <c r="E52" s="29" t="s">
        <v>51</v>
      </c>
      <c r="F52" s="4"/>
      <c r="G52" s="4"/>
    </row>
    <row r="53" spans="1:7" ht="14.25" customHeight="1">
      <c r="A53" s="30" t="s">
        <v>52</v>
      </c>
      <c r="B53" s="30"/>
      <c r="C53" s="31"/>
      <c r="D53" s="32"/>
      <c r="E53" s="33">
        <f>1-F10</f>
        <v>0.18115699643523209</v>
      </c>
      <c r="F53" s="4"/>
      <c r="G53" s="4"/>
    </row>
    <row r="54" spans="1:7" ht="14.25" customHeight="1">
      <c r="A54" s="30" t="s">
        <v>53</v>
      </c>
      <c r="B54" s="30"/>
      <c r="C54" s="31"/>
      <c r="D54" s="32"/>
      <c r="E54" s="33">
        <f>1-G10</f>
        <v>0.18115699643523209</v>
      </c>
    </row>
    <row r="55" spans="1:7" ht="14.25" customHeight="1">
      <c r="A55" s="30" t="s">
        <v>52</v>
      </c>
      <c r="B55" s="30" t="s">
        <v>54</v>
      </c>
      <c r="C55" s="34" t="s">
        <v>285</v>
      </c>
      <c r="D55" s="35">
        <v>0.17929999999999999</v>
      </c>
      <c r="E55" s="33">
        <f>F47</f>
        <v>0.12802030330776426</v>
      </c>
    </row>
    <row r="56" spans="1:7" ht="14.25" customHeight="1">
      <c r="A56" s="30" t="s">
        <v>53</v>
      </c>
      <c r="B56" s="30" t="s">
        <v>54</v>
      </c>
      <c r="C56" s="34" t="s">
        <v>286</v>
      </c>
      <c r="D56" s="35">
        <v>0.10580000000000001</v>
      </c>
      <c r="E56" s="33">
        <f>G47</f>
        <v>0.12802030330776426</v>
      </c>
    </row>
    <row r="57" spans="1:7" ht="14.25" customHeight="1">
      <c r="A57" s="36"/>
      <c r="B57" s="36"/>
      <c r="C57" s="37"/>
      <c r="D57" s="38"/>
      <c r="E57" s="39"/>
    </row>
    <row r="58" spans="1:7" ht="14.25" customHeight="1">
      <c r="C58" s="26"/>
      <c r="D58" s="26"/>
      <c r="E58" s="26"/>
    </row>
    <row r="59" spans="1:7" ht="14.25" customHeight="1">
      <c r="C59" s="26"/>
      <c r="D59" s="26"/>
      <c r="E59" s="26"/>
    </row>
    <row r="60" spans="1:7" ht="14.25" customHeight="1">
      <c r="C60" s="26"/>
      <c r="D60" s="26"/>
      <c r="E60" s="26"/>
    </row>
    <row r="61" spans="1:7" ht="14.25" customHeight="1">
      <c r="A61" s="300" t="s">
        <v>55</v>
      </c>
      <c r="B61" s="301"/>
      <c r="C61" s="301"/>
      <c r="D61" s="301"/>
      <c r="E61" s="301"/>
    </row>
    <row r="62" spans="1:7" ht="14.25" customHeight="1">
      <c r="A62" s="40" t="s">
        <v>56</v>
      </c>
      <c r="B62" s="27"/>
      <c r="C62" s="28" t="s">
        <v>49</v>
      </c>
      <c r="D62" s="28" t="s">
        <v>50</v>
      </c>
      <c r="E62" s="29" t="s">
        <v>51</v>
      </c>
    </row>
    <row r="63" spans="1:7" ht="14.25" customHeight="1">
      <c r="A63" s="30" t="s">
        <v>57</v>
      </c>
      <c r="B63" s="30"/>
      <c r="C63" s="34" t="s">
        <v>58</v>
      </c>
      <c r="D63" s="35">
        <v>0.06</v>
      </c>
      <c r="E63" s="33">
        <f>F30</f>
        <v>5.9999999999999991E-2</v>
      </c>
    </row>
    <row r="64" spans="1:7" ht="14.25" customHeight="1">
      <c r="A64" s="30" t="s">
        <v>59</v>
      </c>
      <c r="B64" s="30"/>
      <c r="C64" s="34" t="s">
        <v>287</v>
      </c>
      <c r="D64" s="35">
        <v>0.01</v>
      </c>
      <c r="E64" s="33">
        <f>F31+F32</f>
        <v>0.01</v>
      </c>
    </row>
    <row r="65" spans="1:5" ht="14.25" customHeight="1">
      <c r="A65" s="30" t="s">
        <v>60</v>
      </c>
      <c r="B65" s="30"/>
      <c r="C65" s="34" t="s">
        <v>288</v>
      </c>
      <c r="D65" s="35">
        <v>1.4999999999999999E-2</v>
      </c>
      <c r="E65" s="33">
        <f>F33</f>
        <v>3.500000000000001E-2</v>
      </c>
    </row>
    <row r="66" spans="1:5" ht="14.25" customHeight="1">
      <c r="A66" s="30" t="s">
        <v>61</v>
      </c>
      <c r="B66" s="30"/>
      <c r="C66" s="34" t="s">
        <v>289</v>
      </c>
      <c r="D66" s="35">
        <v>8.8000000000000005E-3</v>
      </c>
      <c r="E66" s="33">
        <f>F29</f>
        <v>0</v>
      </c>
    </row>
    <row r="67" spans="1:5" ht="14.25" customHeight="1">
      <c r="A67" s="30" t="s">
        <v>62</v>
      </c>
      <c r="B67" s="30"/>
      <c r="C67" s="34" t="s">
        <v>290</v>
      </c>
      <c r="D67" s="35">
        <v>9.35E-2</v>
      </c>
      <c r="E67" s="33">
        <f>F44</f>
        <v>0.10564374449965784</v>
      </c>
    </row>
    <row r="68" spans="1:5" ht="14.25" customHeight="1">
      <c r="C68" s="26"/>
      <c r="D68" s="26"/>
      <c r="E68" s="26"/>
    </row>
    <row r="69" spans="1:5" ht="14.25" customHeight="1">
      <c r="C69" s="26"/>
      <c r="D69" s="26"/>
      <c r="E69" s="26"/>
    </row>
    <row r="70" spans="1:5" ht="14.25" customHeight="1">
      <c r="C70" s="26"/>
      <c r="D70" s="26"/>
      <c r="E70" s="26"/>
    </row>
    <row r="71" spans="1:5" ht="14.25" customHeight="1">
      <c r="A71" s="300" t="s">
        <v>63</v>
      </c>
      <c r="B71" s="301"/>
      <c r="C71" s="301"/>
      <c r="D71" s="301"/>
      <c r="E71" s="301"/>
    </row>
    <row r="72" spans="1:5" ht="14.25" customHeight="1">
      <c r="A72" s="27" t="s">
        <v>64</v>
      </c>
      <c r="B72" s="27"/>
      <c r="C72" s="28" t="s">
        <v>65</v>
      </c>
      <c r="D72" s="28" t="s">
        <v>66</v>
      </c>
      <c r="E72" s="29" t="s">
        <v>51</v>
      </c>
    </row>
    <row r="73" spans="1:5" ht="14.25" customHeight="1">
      <c r="A73" s="30" t="s">
        <v>67</v>
      </c>
      <c r="B73" s="30"/>
      <c r="C73" s="34" t="s">
        <v>291</v>
      </c>
      <c r="D73" s="35">
        <v>2.5000000000000001E-2</v>
      </c>
      <c r="E73" s="33">
        <f>E11/E10</f>
        <v>0.02</v>
      </c>
    </row>
    <row r="74" spans="1:5" ht="14.25" customHeight="1">
      <c r="A74" s="30" t="s">
        <v>68</v>
      </c>
      <c r="B74" s="30"/>
      <c r="C74" s="35" t="s">
        <v>292</v>
      </c>
      <c r="D74" s="35">
        <v>1.8499999999999999E-2</v>
      </c>
      <c r="E74" s="33">
        <f>B95</f>
        <v>1.0145526660576507E-2</v>
      </c>
    </row>
    <row r="75" spans="1:5" ht="14.25" customHeight="1">
      <c r="A75" s="30" t="s">
        <v>69</v>
      </c>
      <c r="B75" s="30"/>
      <c r="C75" s="34" t="s">
        <v>293</v>
      </c>
      <c r="D75" s="35">
        <v>0.03</v>
      </c>
      <c r="E75" s="33">
        <f>B86</f>
        <v>3.0368831368789068E-2</v>
      </c>
    </row>
    <row r="76" spans="1:5" ht="14.25" customHeight="1">
      <c r="A76" s="30" t="s">
        <v>70</v>
      </c>
      <c r="B76" s="30"/>
      <c r="C76" s="35" t="s">
        <v>294</v>
      </c>
      <c r="D76" s="35">
        <v>2.5999999999999999E-3</v>
      </c>
      <c r="E76" s="33">
        <f>B104</f>
        <v>3.4620580819440796E-3</v>
      </c>
    </row>
    <row r="77" spans="1:5" ht="14.25" customHeight="1">
      <c r="A77" s="30" t="s">
        <v>71</v>
      </c>
      <c r="B77" s="30"/>
      <c r="C77" s="32"/>
      <c r="D77" s="32"/>
      <c r="E77" s="41">
        <v>2.5000000000000001E-2</v>
      </c>
    </row>
    <row r="78" spans="1:5" ht="14.25" customHeight="1">
      <c r="A78" s="30" t="s">
        <v>72</v>
      </c>
      <c r="B78" s="30"/>
      <c r="C78" s="32"/>
      <c r="D78" s="32"/>
      <c r="E78" s="41">
        <f>B106</f>
        <v>0</v>
      </c>
    </row>
    <row r="79" spans="1:5" ht="14.25" customHeight="1"/>
    <row r="80" spans="1:5" ht="14.25" customHeight="1"/>
    <row r="81" spans="1:11" ht="14.25" customHeight="1"/>
    <row r="82" spans="1:11" ht="14.25" customHeight="1">
      <c r="B82" s="42" t="s">
        <v>73</v>
      </c>
      <c r="C82" s="42" t="s">
        <v>74</v>
      </c>
      <c r="D82" s="42" t="s">
        <v>75</v>
      </c>
      <c r="E82" s="42" t="s">
        <v>76</v>
      </c>
      <c r="F82" s="42" t="s">
        <v>77</v>
      </c>
      <c r="G82" s="42" t="s">
        <v>78</v>
      </c>
      <c r="H82" s="42" t="s">
        <v>79</v>
      </c>
      <c r="I82" s="42" t="s">
        <v>80</v>
      </c>
      <c r="J82" s="42" t="s">
        <v>81</v>
      </c>
      <c r="K82" s="42" t="s">
        <v>82</v>
      </c>
    </row>
    <row r="83" spans="1:11" ht="14.25" customHeight="1">
      <c r="A83" s="42" t="s">
        <v>83</v>
      </c>
      <c r="B83" s="43">
        <v>3933724.8767215312</v>
      </c>
      <c r="C83" s="43">
        <v>5347412.481001162</v>
      </c>
      <c r="D83" s="43">
        <v>5606876.1863468438</v>
      </c>
      <c r="E83" s="43">
        <v>5775082.4719372476</v>
      </c>
      <c r="F83" s="43">
        <v>5948334.946095366</v>
      </c>
      <c r="G83" s="43">
        <v>6126784.9944782257</v>
      </c>
      <c r="H83" s="43">
        <v>6310588.5443125768</v>
      </c>
      <c r="I83" s="43">
        <v>6499906.2006419506</v>
      </c>
      <c r="J83" s="43">
        <v>6694903.386661211</v>
      </c>
      <c r="K83" s="43">
        <v>6895750.4882610431</v>
      </c>
    </row>
    <row r="84" spans="1:11" ht="14.25" customHeight="1">
      <c r="A84" s="42" t="s">
        <v>84</v>
      </c>
      <c r="B84" s="43">
        <v>132520.55760885423</v>
      </c>
      <c r="C84" s="43">
        <v>160422.37443003483</v>
      </c>
      <c r="D84" s="43">
        <v>168206.28559040531</v>
      </c>
      <c r="E84" s="43">
        <v>173252.47415811743</v>
      </c>
      <c r="F84" s="43">
        <v>178450.04838286096</v>
      </c>
      <c r="G84" s="43">
        <v>183803.54983434675</v>
      </c>
      <c r="H84" s="43">
        <v>189317.65632937721</v>
      </c>
      <c r="I84" s="43">
        <v>194997.18601925854</v>
      </c>
      <c r="J84" s="43">
        <v>200847.10159983634</v>
      </c>
      <c r="K84" s="43">
        <v>206872.51464783124</v>
      </c>
    </row>
    <row r="85" spans="1:11" ht="14.25" customHeight="1">
      <c r="A85" s="42" t="s">
        <v>85</v>
      </c>
      <c r="B85" s="8">
        <f t="shared" ref="B85:G85" si="14">B84/B83</f>
        <v>3.3688313687890728E-2</v>
      </c>
      <c r="C85" s="8">
        <f t="shared" si="14"/>
        <v>2.9999999999999995E-2</v>
      </c>
      <c r="D85" s="8">
        <f t="shared" si="14"/>
        <v>0.03</v>
      </c>
      <c r="E85" s="8">
        <f t="shared" si="14"/>
        <v>3.0000000000000002E-2</v>
      </c>
      <c r="F85" s="8">
        <f t="shared" si="14"/>
        <v>2.9999999999999995E-2</v>
      </c>
      <c r="G85" s="8">
        <f t="shared" si="14"/>
        <v>2.9999999999999995E-2</v>
      </c>
      <c r="H85" s="8">
        <f t="shared" ref="H85:K85" si="15">H84/H83</f>
        <v>2.9999999999999985E-2</v>
      </c>
      <c r="I85" s="8">
        <f t="shared" si="15"/>
        <v>3.0000000000000006E-2</v>
      </c>
      <c r="J85" s="8">
        <f t="shared" si="15"/>
        <v>3.0000000000000002E-2</v>
      </c>
      <c r="K85" s="8">
        <f t="shared" si="15"/>
        <v>2.9999999999999992E-2</v>
      </c>
    </row>
    <row r="86" spans="1:11" ht="14.25" customHeight="1">
      <c r="A86" s="42" t="s">
        <v>86</v>
      </c>
      <c r="B86" s="8">
        <f>AVERAGE(B85:K85)</f>
        <v>3.0368831368789068E-2</v>
      </c>
    </row>
    <row r="87" spans="1:11" ht="14.25" customHeight="1"/>
    <row r="88" spans="1:11" ht="14.25" customHeight="1"/>
    <row r="89" spans="1:11" ht="14.25" customHeight="1">
      <c r="B89" s="42" t="s">
        <v>73</v>
      </c>
      <c r="C89" s="42" t="s">
        <v>74</v>
      </c>
      <c r="D89" s="42" t="s">
        <v>75</v>
      </c>
      <c r="E89" s="42" t="s">
        <v>76</v>
      </c>
      <c r="F89" s="42" t="s">
        <v>77</v>
      </c>
      <c r="G89" s="42" t="s">
        <v>78</v>
      </c>
      <c r="H89" s="42" t="s">
        <v>79</v>
      </c>
      <c r="I89" s="42" t="s">
        <v>80</v>
      </c>
      <c r="J89" s="42" t="s">
        <v>81</v>
      </c>
      <c r="K89" s="42" t="s">
        <v>82</v>
      </c>
    </row>
    <row r="90" spans="1:11" ht="14.25" customHeight="1">
      <c r="A90" s="42" t="s">
        <v>83</v>
      </c>
      <c r="B90" s="44">
        <f t="shared" ref="B90:G90" si="16">B83</f>
        <v>3933724.8767215312</v>
      </c>
      <c r="C90" s="44">
        <f t="shared" si="16"/>
        <v>5347412.481001162</v>
      </c>
      <c r="D90" s="44">
        <f t="shared" si="16"/>
        <v>5606876.1863468438</v>
      </c>
      <c r="E90" s="44">
        <f t="shared" si="16"/>
        <v>5775082.4719372476</v>
      </c>
      <c r="F90" s="44">
        <f t="shared" si="16"/>
        <v>5948334.946095366</v>
      </c>
      <c r="G90" s="44">
        <f t="shared" si="16"/>
        <v>6126784.9944782257</v>
      </c>
      <c r="H90" s="44">
        <f t="shared" ref="H90:K90" si="17">H83</f>
        <v>6310588.5443125768</v>
      </c>
      <c r="I90" s="44">
        <f t="shared" si="17"/>
        <v>6499906.2006419506</v>
      </c>
      <c r="J90" s="44">
        <f t="shared" si="17"/>
        <v>6694903.386661211</v>
      </c>
      <c r="K90" s="44">
        <f t="shared" si="17"/>
        <v>6895750.4882610431</v>
      </c>
    </row>
    <row r="91" spans="1:11" ht="14.25" customHeight="1">
      <c r="A91" s="42" t="s">
        <v>87</v>
      </c>
      <c r="B91" s="43">
        <v>60000</v>
      </c>
      <c r="C91" s="43">
        <v>60000</v>
      </c>
      <c r="D91" s="43">
        <v>60000</v>
      </c>
      <c r="E91" s="43">
        <v>60000</v>
      </c>
      <c r="F91" s="43">
        <v>60000</v>
      </c>
      <c r="G91" s="43">
        <v>60000</v>
      </c>
      <c r="H91" s="43">
        <v>60000</v>
      </c>
      <c r="I91" s="43">
        <v>60000</v>
      </c>
      <c r="J91" s="43">
        <v>60000</v>
      </c>
      <c r="K91" s="43">
        <v>60000</v>
      </c>
    </row>
    <row r="92" spans="1:11" ht="14.25" customHeight="1">
      <c r="A92" s="42" t="s">
        <v>85</v>
      </c>
      <c r="B92" s="8">
        <f t="shared" ref="B92:G92" si="18">B91/B90</f>
        <v>1.5252718957306838E-2</v>
      </c>
      <c r="C92" s="8">
        <f t="shared" si="18"/>
        <v>1.1220379989980983E-2</v>
      </c>
      <c r="D92" s="8">
        <f t="shared" si="18"/>
        <v>1.0701145879786754E-2</v>
      </c>
      <c r="E92" s="8">
        <f t="shared" si="18"/>
        <v>1.0389462019210444E-2</v>
      </c>
      <c r="F92" s="8">
        <f t="shared" si="18"/>
        <v>1.0086856329330526E-2</v>
      </c>
      <c r="G92" s="8">
        <f t="shared" si="18"/>
        <v>9.7930643974082805E-3</v>
      </c>
      <c r="H92" s="8">
        <f t="shared" ref="H92:K92" si="19">H91/H90</f>
        <v>9.5078295120468673E-3</v>
      </c>
      <c r="I92" s="8">
        <f t="shared" si="19"/>
        <v>9.2309024388804589E-3</v>
      </c>
      <c r="J92" s="8">
        <f t="shared" si="19"/>
        <v>8.9620412027965595E-3</v>
      </c>
      <c r="K92" s="8">
        <f t="shared" si="19"/>
        <v>8.7010108765015193E-3</v>
      </c>
    </row>
    <row r="93" spans="1:11" ht="14.25" customHeight="1">
      <c r="A93" s="42" t="s">
        <v>88</v>
      </c>
      <c r="B93" s="44">
        <f>SUM(B90:K90)</f>
        <v>59139364.576457158</v>
      </c>
    </row>
    <row r="94" spans="1:11" ht="14.25" customHeight="1">
      <c r="A94" s="42" t="s">
        <v>89</v>
      </c>
      <c r="B94" s="44">
        <f>SUM(B91:K91)</f>
        <v>600000</v>
      </c>
    </row>
    <row r="95" spans="1:11" ht="14.25" customHeight="1">
      <c r="A95" s="42" t="s">
        <v>90</v>
      </c>
      <c r="B95" s="8">
        <f>B94/B93</f>
        <v>1.0145526660576507E-2</v>
      </c>
    </row>
    <row r="96" spans="1:11" ht="14.25" customHeight="1">
      <c r="B96" s="44"/>
    </row>
    <row r="97" spans="1:11" ht="14.25" customHeight="1">
      <c r="B97" s="8"/>
    </row>
    <row r="98" spans="1:11" ht="14.25" customHeight="1">
      <c r="B98" s="42" t="s">
        <v>73</v>
      </c>
      <c r="C98" s="42" t="s">
        <v>74</v>
      </c>
      <c r="D98" s="42" t="s">
        <v>75</v>
      </c>
      <c r="E98" s="42" t="s">
        <v>76</v>
      </c>
      <c r="F98" s="42" t="s">
        <v>77</v>
      </c>
      <c r="G98" s="42" t="s">
        <v>78</v>
      </c>
      <c r="H98" s="42" t="s">
        <v>79</v>
      </c>
      <c r="I98" s="42" t="s">
        <v>80</v>
      </c>
      <c r="J98" s="42" t="s">
        <v>81</v>
      </c>
      <c r="K98" s="42" t="s">
        <v>82</v>
      </c>
    </row>
    <row r="99" spans="1:11" ht="14.25" customHeight="1">
      <c r="A99" s="42" t="s">
        <v>91</v>
      </c>
      <c r="B99" s="43">
        <v>0</v>
      </c>
      <c r="C99" s="43">
        <v>0</v>
      </c>
      <c r="D99" s="43">
        <v>12.517716438043863</v>
      </c>
      <c r="E99" s="43">
        <v>91005.052078330191</v>
      </c>
      <c r="F99" s="43">
        <v>185814.74394768896</v>
      </c>
      <c r="G99" s="43">
        <v>284570.54156226618</v>
      </c>
      <c r="H99" s="43">
        <v>385446.40140926419</v>
      </c>
      <c r="I99" s="43">
        <v>480611.48912778962</v>
      </c>
      <c r="J99" s="43">
        <v>579452.69752468169</v>
      </c>
      <c r="K99" s="43">
        <v>682086.68306897953</v>
      </c>
    </row>
    <row r="100" spans="1:11" ht="14.25" customHeight="1">
      <c r="A100" s="42" t="s">
        <v>92</v>
      </c>
      <c r="B100" s="43">
        <v>0</v>
      </c>
      <c r="C100" s="43">
        <v>0</v>
      </c>
      <c r="D100" s="43">
        <v>0</v>
      </c>
      <c r="E100" s="43">
        <v>0</v>
      </c>
      <c r="F100" s="43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</row>
    <row r="101" spans="1:11" ht="14.25" customHeight="1">
      <c r="A101" s="42" t="s">
        <v>93</v>
      </c>
      <c r="B101" s="44">
        <f t="shared" ref="B101:G101" si="20">B99+B100</f>
        <v>0</v>
      </c>
      <c r="C101" s="44">
        <f t="shared" si="20"/>
        <v>0</v>
      </c>
      <c r="D101" s="44">
        <f t="shared" si="20"/>
        <v>12.517716438043863</v>
      </c>
      <c r="E101" s="44">
        <f t="shared" si="20"/>
        <v>91005.052078330191</v>
      </c>
      <c r="F101" s="44">
        <f t="shared" si="20"/>
        <v>185814.74394768896</v>
      </c>
      <c r="G101" s="44">
        <f t="shared" si="20"/>
        <v>284570.54156226618</v>
      </c>
      <c r="H101" s="44">
        <f t="shared" ref="H101:K101" si="21">H99+H100</f>
        <v>385446.40140926419</v>
      </c>
      <c r="I101" s="44">
        <f t="shared" si="21"/>
        <v>480611.48912778962</v>
      </c>
      <c r="J101" s="44">
        <f t="shared" si="21"/>
        <v>579452.69752468169</v>
      </c>
      <c r="K101" s="44">
        <f t="shared" si="21"/>
        <v>682086.68306897953</v>
      </c>
    </row>
    <row r="102" spans="1:11" ht="14.25" customHeight="1">
      <c r="A102" s="42" t="s">
        <v>5</v>
      </c>
      <c r="B102" s="45">
        <f>C3</f>
        <v>77670566.547094449</v>
      </c>
    </row>
    <row r="103" spans="1:11" ht="14.25" customHeight="1">
      <c r="A103" s="42" t="s">
        <v>85</v>
      </c>
      <c r="B103" s="8">
        <f t="shared" ref="B103:G103" si="22">B101/$B$102</f>
        <v>0</v>
      </c>
      <c r="C103" s="8">
        <f t="shared" si="22"/>
        <v>0</v>
      </c>
      <c r="D103" s="8">
        <f t="shared" si="22"/>
        <v>1.6116422210534441E-7</v>
      </c>
      <c r="E103" s="8">
        <f t="shared" si="22"/>
        <v>1.1716800343300002E-3</v>
      </c>
      <c r="F103" s="8">
        <f t="shared" si="22"/>
        <v>2.3923443874330802E-3</v>
      </c>
      <c r="G103" s="8">
        <f t="shared" si="22"/>
        <v>3.6638144179072115E-3</v>
      </c>
      <c r="H103" s="8">
        <f t="shared" ref="H103:K103" si="23">H101/$B$102</f>
        <v>4.9625800164024066E-3</v>
      </c>
      <c r="I103" s="8">
        <f t="shared" si="23"/>
        <v>6.187820051967532E-3</v>
      </c>
      <c r="J103" s="8">
        <f t="shared" si="23"/>
        <v>7.4603897368681962E-3</v>
      </c>
      <c r="K103" s="8">
        <f t="shared" si="23"/>
        <v>8.7817910103102689E-3</v>
      </c>
    </row>
    <row r="104" spans="1:11" ht="14.25" customHeight="1">
      <c r="A104" s="42" t="s">
        <v>86</v>
      </c>
      <c r="B104" s="8">
        <f>AVERAGE(B103:K103)</f>
        <v>3.4620580819440796E-3</v>
      </c>
    </row>
    <row r="105" spans="1:11" ht="14.25" customHeight="1"/>
    <row r="106" spans="1:11" ht="14.25" customHeight="1"/>
    <row r="107" spans="1:11" ht="14.25" customHeight="1"/>
    <row r="108" spans="1:11" ht="14.25" customHeight="1"/>
    <row r="109" spans="1:11" ht="14.25" customHeight="1"/>
    <row r="110" spans="1:11" ht="14.25" customHeight="1"/>
    <row r="111" spans="1:11" ht="14.25" customHeight="1"/>
    <row r="112" spans="1:11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</sheetData>
  <mergeCells count="3">
    <mergeCell ref="A51:E51"/>
    <mergeCell ref="A61:E61"/>
    <mergeCell ref="A71:E7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2"/>
  <sheetViews>
    <sheetView topLeftCell="A26" workbookViewId="0">
      <selection activeCell="D69" sqref="D69:M70"/>
    </sheetView>
  </sheetViews>
  <sheetFormatPr baseColWidth="10" defaultColWidth="14.5" defaultRowHeight="15" customHeight="1"/>
  <cols>
    <col min="1" max="1" width="32.5" customWidth="1"/>
    <col min="2" max="13" width="14.6640625" customWidth="1"/>
    <col min="14" max="26" width="8.6640625" customWidth="1"/>
  </cols>
  <sheetData>
    <row r="1" spans="1:13" ht="14.25" customHeight="1"/>
    <row r="2" spans="1:13" ht="14.25" customHeight="1">
      <c r="A2" s="13" t="s">
        <v>94</v>
      </c>
      <c r="B2" s="46" t="s">
        <v>95</v>
      </c>
      <c r="C2" s="46" t="s">
        <v>96</v>
      </c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3" ht="14.25" customHeight="1">
      <c r="A3" s="48" t="s">
        <v>97</v>
      </c>
      <c r="B3" s="49">
        <v>-0.1</v>
      </c>
      <c r="C3" s="49">
        <v>0.2</v>
      </c>
      <c r="D3" s="50"/>
      <c r="E3" s="50">
        <f t="shared" ref="E3:M3" si="0">E24/D24-1</f>
        <v>3.5000000000000142E-2</v>
      </c>
      <c r="F3" s="50">
        <f t="shared" si="0"/>
        <v>3.0000000000000027E-2</v>
      </c>
      <c r="G3" s="50">
        <f t="shared" si="0"/>
        <v>3.0000000000000027E-2</v>
      </c>
      <c r="H3" s="50">
        <f t="shared" si="0"/>
        <v>2.9999999999999805E-2</v>
      </c>
      <c r="I3" s="50">
        <f t="shared" si="0"/>
        <v>2.9999999999999805E-2</v>
      </c>
      <c r="J3" s="50">
        <f t="shared" si="0"/>
        <v>3.0000000000000471E-2</v>
      </c>
      <c r="K3" s="50">
        <f t="shared" si="0"/>
        <v>2.9999999999999583E-2</v>
      </c>
      <c r="L3" s="50">
        <f t="shared" si="0"/>
        <v>3.0000000000000249E-2</v>
      </c>
      <c r="M3" s="50">
        <f t="shared" si="0"/>
        <v>2.9999999999999361E-2</v>
      </c>
    </row>
    <row r="4" spans="1:13" ht="14.25" customHeight="1">
      <c r="A4" s="48" t="s">
        <v>98</v>
      </c>
      <c r="B4" s="49">
        <v>-0.05</v>
      </c>
      <c r="C4" s="49">
        <v>0.3</v>
      </c>
      <c r="D4" s="50"/>
      <c r="E4" s="50">
        <f t="shared" ref="E4:M4" si="1">E34/D34-1</f>
        <v>0.16629324546952273</v>
      </c>
      <c r="F4" s="50">
        <f t="shared" si="1"/>
        <v>2.9999999999999138E-2</v>
      </c>
      <c r="G4" s="50">
        <f t="shared" si="1"/>
        <v>3.0000000000000027E-2</v>
      </c>
      <c r="H4" s="50">
        <f t="shared" si="1"/>
        <v>3.0000000000000249E-2</v>
      </c>
      <c r="I4" s="50">
        <f t="shared" si="1"/>
        <v>2.9999999999999805E-2</v>
      </c>
      <c r="J4" s="50">
        <f t="shared" si="1"/>
        <v>3.0000000000000027E-2</v>
      </c>
      <c r="K4" s="50">
        <f t="shared" si="1"/>
        <v>2.9999999999999805E-2</v>
      </c>
      <c r="L4" s="50">
        <f t="shared" si="1"/>
        <v>3.0000000000000471E-2</v>
      </c>
      <c r="M4" s="50">
        <f t="shared" si="1"/>
        <v>2.9999999999999805E-2</v>
      </c>
    </row>
    <row r="5" spans="1:13" ht="14.25" customHeight="1">
      <c r="A5" s="48" t="s">
        <v>99</v>
      </c>
      <c r="B5" s="49">
        <v>0</v>
      </c>
      <c r="C5" s="49">
        <v>0.15</v>
      </c>
      <c r="D5" s="50"/>
      <c r="E5" s="50">
        <f t="shared" ref="E5:M5" si="2">E40/D40-1</f>
        <v>2.0000000000000018E-2</v>
      </c>
      <c r="F5" s="50">
        <f t="shared" si="2"/>
        <v>2.0000000000000018E-2</v>
      </c>
      <c r="G5" s="50">
        <f t="shared" si="2"/>
        <v>1.9999999999999574E-2</v>
      </c>
      <c r="H5" s="50">
        <f t="shared" si="2"/>
        <v>2.000000000000024E-2</v>
      </c>
      <c r="I5" s="50">
        <f t="shared" si="2"/>
        <v>2.0000000000000018E-2</v>
      </c>
      <c r="J5" s="50">
        <f t="shared" si="2"/>
        <v>2.0000000000000018E-2</v>
      </c>
      <c r="K5" s="50">
        <f t="shared" si="2"/>
        <v>2.0000000000000018E-2</v>
      </c>
      <c r="L5" s="50">
        <f t="shared" si="2"/>
        <v>2.0000000000000462E-2</v>
      </c>
      <c r="M5" s="50">
        <f t="shared" si="2"/>
        <v>1.9999999999999574E-2</v>
      </c>
    </row>
    <row r="6" spans="1:13" ht="14.25" customHeight="1">
      <c r="A6" s="48" t="s">
        <v>100</v>
      </c>
      <c r="B6" s="49">
        <v>0</v>
      </c>
      <c r="C6" s="49">
        <v>0.75</v>
      </c>
      <c r="D6" s="50"/>
      <c r="E6" s="50">
        <f t="shared" ref="E6:M6" si="3">E41/D41-1</f>
        <v>2.000000000000024E-2</v>
      </c>
      <c r="F6" s="50">
        <f t="shared" si="3"/>
        <v>1.9999999999999796E-2</v>
      </c>
      <c r="G6" s="50">
        <f t="shared" si="3"/>
        <v>2.000000000000024E-2</v>
      </c>
      <c r="H6" s="50">
        <f t="shared" si="3"/>
        <v>1.9999999999999796E-2</v>
      </c>
      <c r="I6" s="50">
        <f t="shared" si="3"/>
        <v>2.000000000000024E-2</v>
      </c>
      <c r="J6" s="50">
        <f t="shared" si="3"/>
        <v>2.0000000000000462E-2</v>
      </c>
      <c r="K6" s="50">
        <f t="shared" si="3"/>
        <v>1.9999999999999574E-2</v>
      </c>
      <c r="L6" s="50">
        <f t="shared" si="3"/>
        <v>2.0000000000000018E-2</v>
      </c>
      <c r="M6" s="50">
        <f t="shared" si="3"/>
        <v>2.0000000000000018E-2</v>
      </c>
    </row>
    <row r="7" spans="1:13" ht="14.25" customHeight="1">
      <c r="A7" s="48" t="s">
        <v>101</v>
      </c>
      <c r="B7" s="49">
        <v>0</v>
      </c>
      <c r="C7" s="49">
        <v>0.7</v>
      </c>
      <c r="D7" s="50"/>
      <c r="E7" s="50">
        <f t="shared" ref="E7:M7" si="4">E42/D42-1</f>
        <v>3.3333333333334103E-3</v>
      </c>
      <c r="F7" s="50">
        <f t="shared" si="4"/>
        <v>2.000000000000024E-2</v>
      </c>
      <c r="G7" s="50">
        <f t="shared" si="4"/>
        <v>1.9999999999999796E-2</v>
      </c>
      <c r="H7" s="50">
        <f t="shared" si="4"/>
        <v>2.0000000000000018E-2</v>
      </c>
      <c r="I7" s="50">
        <f t="shared" si="4"/>
        <v>2.000000000000024E-2</v>
      </c>
      <c r="J7" s="50">
        <f t="shared" si="4"/>
        <v>1.9999999999999796E-2</v>
      </c>
      <c r="K7" s="50">
        <f t="shared" si="4"/>
        <v>2.0000000000000018E-2</v>
      </c>
      <c r="L7" s="50">
        <f t="shared" si="4"/>
        <v>2.0000000000000018E-2</v>
      </c>
      <c r="M7" s="50">
        <f t="shared" si="4"/>
        <v>2.0000000000000018E-2</v>
      </c>
    </row>
    <row r="8" spans="1:13" ht="14.25" customHeight="1">
      <c r="A8" s="48" t="s">
        <v>102</v>
      </c>
      <c r="B8" s="49">
        <v>0</v>
      </c>
      <c r="C8" s="49">
        <v>0.35</v>
      </c>
      <c r="D8" s="50"/>
      <c r="E8" s="50">
        <f t="shared" ref="E8:M8" si="5">E43/D43-1</f>
        <v>0.21054708284231038</v>
      </c>
      <c r="F8" s="50">
        <f t="shared" si="5"/>
        <v>4.8521356126450366E-2</v>
      </c>
      <c r="G8" s="50">
        <f t="shared" si="5"/>
        <v>2.9999999999999805E-2</v>
      </c>
      <c r="H8" s="50">
        <f t="shared" si="5"/>
        <v>3.0000000000000027E-2</v>
      </c>
      <c r="I8" s="50">
        <f t="shared" si="5"/>
        <v>2.9999999999999805E-2</v>
      </c>
      <c r="J8" s="50">
        <f t="shared" si="5"/>
        <v>3.0000000000000249E-2</v>
      </c>
      <c r="K8" s="50">
        <f t="shared" si="5"/>
        <v>3.0000000000000027E-2</v>
      </c>
      <c r="L8" s="50">
        <f t="shared" si="5"/>
        <v>3.0000000000000249E-2</v>
      </c>
      <c r="M8" s="50">
        <f t="shared" si="5"/>
        <v>2.9999999999998916E-2</v>
      </c>
    </row>
    <row r="9" spans="1:13" ht="14.25" customHeight="1">
      <c r="A9" s="51" t="s">
        <v>103</v>
      </c>
      <c r="B9" s="52"/>
      <c r="C9" s="52"/>
      <c r="D9" s="50">
        <f t="shared" ref="D9:M9" si="6">-D25/D24</f>
        <v>3.5489678737409325E-2</v>
      </c>
      <c r="E9" s="50">
        <f t="shared" si="6"/>
        <v>0.01</v>
      </c>
      <c r="F9" s="50">
        <f t="shared" si="6"/>
        <v>0.01</v>
      </c>
      <c r="G9" s="50">
        <f t="shared" si="6"/>
        <v>9.9999999999999985E-3</v>
      </c>
      <c r="H9" s="50">
        <f t="shared" si="6"/>
        <v>9.9999999999999985E-3</v>
      </c>
      <c r="I9" s="50">
        <f t="shared" si="6"/>
        <v>1.0000000000000004E-2</v>
      </c>
      <c r="J9" s="50">
        <f t="shared" si="6"/>
        <v>9.999999999999995E-3</v>
      </c>
      <c r="K9" s="50">
        <f t="shared" si="6"/>
        <v>9.9999999999999967E-3</v>
      </c>
      <c r="L9" s="50">
        <f t="shared" si="6"/>
        <v>9.999999999999995E-3</v>
      </c>
      <c r="M9" s="50">
        <f t="shared" si="6"/>
        <v>1.0000000000000002E-2</v>
      </c>
    </row>
    <row r="10" spans="1:13" ht="14.25" customHeight="1">
      <c r="A10" s="48" t="s">
        <v>104</v>
      </c>
      <c r="B10" s="49">
        <v>0</v>
      </c>
      <c r="C10" s="49">
        <v>1</v>
      </c>
      <c r="D10" s="50">
        <f t="shared" ref="D10:M10" si="7">-D28/D24</f>
        <v>0.15694444444444447</v>
      </c>
      <c r="E10" s="50">
        <f t="shared" si="7"/>
        <v>0.05</v>
      </c>
      <c r="F10" s="50">
        <f t="shared" si="7"/>
        <v>5.000000000000001E-2</v>
      </c>
      <c r="G10" s="50">
        <f t="shared" si="7"/>
        <v>5.000000000000001E-2</v>
      </c>
      <c r="H10" s="50">
        <f t="shared" si="7"/>
        <v>5.000000000000001E-2</v>
      </c>
      <c r="I10" s="50">
        <f t="shared" si="7"/>
        <v>5.0000000000000017E-2</v>
      </c>
      <c r="J10" s="50">
        <f t="shared" si="7"/>
        <v>4.9999999999999982E-2</v>
      </c>
      <c r="K10" s="50">
        <f t="shared" si="7"/>
        <v>5.000000000000001E-2</v>
      </c>
      <c r="L10" s="50">
        <f t="shared" si="7"/>
        <v>4.9999999999999996E-2</v>
      </c>
      <c r="M10" s="50">
        <f t="shared" si="7"/>
        <v>5.000000000000001E-2</v>
      </c>
    </row>
    <row r="11" spans="1:13" ht="14.25" customHeight="1">
      <c r="A11" s="48" t="s">
        <v>105</v>
      </c>
      <c r="B11" s="49">
        <v>0</v>
      </c>
      <c r="C11" s="49">
        <v>0.05</v>
      </c>
      <c r="D11" s="50">
        <f t="shared" ref="D11:M11" si="8">-D29/D24</f>
        <v>0.11597222222222223</v>
      </c>
      <c r="E11" s="50">
        <f t="shared" si="8"/>
        <v>1.8055555555555554E-2</v>
      </c>
      <c r="F11" s="50">
        <f t="shared" si="8"/>
        <v>0</v>
      </c>
      <c r="G11" s="50">
        <f t="shared" si="8"/>
        <v>0</v>
      </c>
      <c r="H11" s="50">
        <f t="shared" si="8"/>
        <v>0</v>
      </c>
      <c r="I11" s="50">
        <f t="shared" si="8"/>
        <v>0</v>
      </c>
      <c r="J11" s="50">
        <f t="shared" si="8"/>
        <v>0</v>
      </c>
      <c r="K11" s="50">
        <f t="shared" si="8"/>
        <v>0</v>
      </c>
      <c r="L11" s="50">
        <f t="shared" si="8"/>
        <v>0</v>
      </c>
      <c r="M11" s="50">
        <f t="shared" si="8"/>
        <v>0</v>
      </c>
    </row>
    <row r="12" spans="1:13" ht="14.25" customHeight="1">
      <c r="A12" s="51" t="s">
        <v>106</v>
      </c>
      <c r="B12" s="52"/>
      <c r="C12" s="52"/>
      <c r="D12" s="50">
        <f t="shared" ref="D12:M12" si="9">-D30/D24</f>
        <v>0</v>
      </c>
      <c r="E12" s="50">
        <f t="shared" si="9"/>
        <v>0</v>
      </c>
      <c r="F12" s="50">
        <f t="shared" si="9"/>
        <v>0</v>
      </c>
      <c r="G12" s="50">
        <f t="shared" si="9"/>
        <v>0</v>
      </c>
      <c r="H12" s="50">
        <f t="shared" si="9"/>
        <v>0</v>
      </c>
      <c r="I12" s="50">
        <f t="shared" si="9"/>
        <v>0</v>
      </c>
      <c r="J12" s="50">
        <f t="shared" si="9"/>
        <v>0</v>
      </c>
      <c r="K12" s="50">
        <f t="shared" si="9"/>
        <v>0</v>
      </c>
      <c r="L12" s="50">
        <f t="shared" si="9"/>
        <v>0</v>
      </c>
      <c r="M12" s="50">
        <f t="shared" si="9"/>
        <v>0</v>
      </c>
    </row>
    <row r="13" spans="1:13" ht="14.25" customHeight="1">
      <c r="A13" s="48" t="s">
        <v>107</v>
      </c>
      <c r="B13" s="49">
        <v>0</v>
      </c>
      <c r="C13" s="49">
        <v>0.05</v>
      </c>
      <c r="D13" s="50">
        <f t="shared" ref="D13:M13" si="10">-D31/D24</f>
        <v>3.4579682729796212E-3</v>
      </c>
      <c r="E13" s="50">
        <f t="shared" si="10"/>
        <v>4.6097222222222225E-3</v>
      </c>
      <c r="F13" s="50">
        <f t="shared" si="10"/>
        <v>4.6999999999999984E-3</v>
      </c>
      <c r="G13" s="50">
        <f t="shared" si="10"/>
        <v>4.6999999999999976E-3</v>
      </c>
      <c r="H13" s="50">
        <f t="shared" si="10"/>
        <v>4.7000000000000011E-3</v>
      </c>
      <c r="I13" s="50">
        <f t="shared" si="10"/>
        <v>4.6999999999999993E-3</v>
      </c>
      <c r="J13" s="50">
        <f t="shared" si="10"/>
        <v>4.6999999999999984E-3</v>
      </c>
      <c r="K13" s="50">
        <f t="shared" si="10"/>
        <v>4.6999999999999993E-3</v>
      </c>
      <c r="L13" s="50">
        <f t="shared" si="10"/>
        <v>4.7000000000000002E-3</v>
      </c>
      <c r="M13" s="50">
        <f t="shared" si="10"/>
        <v>4.7000000000000011E-3</v>
      </c>
    </row>
    <row r="14" spans="1:13" ht="14.25" customHeight="1">
      <c r="A14" s="51" t="s">
        <v>108</v>
      </c>
      <c r="B14" s="52"/>
      <c r="C14" s="52"/>
      <c r="D14" s="50">
        <f t="shared" ref="D14:M14" si="11">D43/D36</f>
        <v>3.3688313687890728E-2</v>
      </c>
      <c r="E14" s="50">
        <f t="shared" si="11"/>
        <v>2.9999999999999995E-2</v>
      </c>
      <c r="F14" s="50">
        <f t="shared" si="11"/>
        <v>0.03</v>
      </c>
      <c r="G14" s="50">
        <f t="shared" si="11"/>
        <v>3.0000000000000002E-2</v>
      </c>
      <c r="H14" s="50">
        <f t="shared" si="11"/>
        <v>2.9999999999999995E-2</v>
      </c>
      <c r="I14" s="50">
        <f t="shared" si="11"/>
        <v>2.9999999999999995E-2</v>
      </c>
      <c r="J14" s="50">
        <f t="shared" si="11"/>
        <v>2.9999999999999985E-2</v>
      </c>
      <c r="K14" s="50">
        <f t="shared" si="11"/>
        <v>3.0000000000000006E-2</v>
      </c>
      <c r="L14" s="50">
        <f t="shared" si="11"/>
        <v>3.0000000000000002E-2</v>
      </c>
      <c r="M14" s="50">
        <f t="shared" si="11"/>
        <v>2.9999999999999992E-2</v>
      </c>
    </row>
    <row r="15" spans="1:13" ht="14.25" customHeight="1">
      <c r="A15" s="51" t="s">
        <v>109</v>
      </c>
      <c r="B15" s="53"/>
      <c r="C15" s="53"/>
      <c r="D15" s="50">
        <f t="shared" ref="D15:M15" si="12">D9+D10+D11+D12+D13</f>
        <v>0.31186431367705564</v>
      </c>
      <c r="E15" s="50">
        <f t="shared" si="12"/>
        <v>8.2665277777777782E-2</v>
      </c>
      <c r="F15" s="50">
        <f t="shared" si="12"/>
        <v>6.4700000000000008E-2</v>
      </c>
      <c r="G15" s="50">
        <f t="shared" si="12"/>
        <v>6.4700000000000008E-2</v>
      </c>
      <c r="H15" s="50">
        <f t="shared" si="12"/>
        <v>6.4700000000000008E-2</v>
      </c>
      <c r="I15" s="50">
        <f t="shared" si="12"/>
        <v>6.4700000000000021E-2</v>
      </c>
      <c r="J15" s="50">
        <f t="shared" si="12"/>
        <v>6.469999999999998E-2</v>
      </c>
      <c r="K15" s="50">
        <f t="shared" si="12"/>
        <v>6.4700000000000008E-2</v>
      </c>
      <c r="L15" s="50">
        <f t="shared" si="12"/>
        <v>6.4699999999999994E-2</v>
      </c>
      <c r="M15" s="50">
        <f t="shared" si="12"/>
        <v>6.4700000000000008E-2</v>
      </c>
    </row>
    <row r="16" spans="1:13" ht="14.25" customHeight="1"/>
    <row r="17" spans="1:13" ht="14.25" customHeight="1"/>
    <row r="18" spans="1:13" ht="14.25" customHeight="1"/>
    <row r="19" spans="1:13" ht="14.25" customHeight="1">
      <c r="A19" s="51" t="s">
        <v>110</v>
      </c>
      <c r="D19" s="54">
        <v>1</v>
      </c>
      <c r="E19" s="54">
        <v>2</v>
      </c>
      <c r="F19" s="54">
        <v>3</v>
      </c>
      <c r="G19" s="54">
        <v>4</v>
      </c>
      <c r="H19" s="54">
        <v>5</v>
      </c>
      <c r="I19" s="54">
        <v>6</v>
      </c>
      <c r="J19" s="54">
        <v>7</v>
      </c>
      <c r="K19" s="54">
        <v>8</v>
      </c>
      <c r="L19" s="54">
        <v>9</v>
      </c>
      <c r="M19" s="54">
        <v>10</v>
      </c>
    </row>
    <row r="20" spans="1:13" ht="14.25" customHeight="1">
      <c r="A20" s="51" t="s">
        <v>111</v>
      </c>
      <c r="D20" s="55">
        <v>45689</v>
      </c>
      <c r="E20" s="55">
        <v>46054</v>
      </c>
      <c r="F20" s="55">
        <v>46419</v>
      </c>
      <c r="G20" s="55">
        <v>46784</v>
      </c>
      <c r="H20" s="55">
        <v>47150</v>
      </c>
      <c r="I20" s="55">
        <v>47515</v>
      </c>
      <c r="J20" s="55">
        <v>47880</v>
      </c>
      <c r="K20" s="55">
        <v>48245</v>
      </c>
      <c r="L20" s="55">
        <v>48611</v>
      </c>
      <c r="M20" s="55">
        <v>48976</v>
      </c>
    </row>
    <row r="21" spans="1:13" ht="14.25" customHeight="1">
      <c r="A21" s="51" t="s">
        <v>112</v>
      </c>
      <c r="D21" s="54">
        <v>12</v>
      </c>
      <c r="E21" s="54">
        <v>12</v>
      </c>
      <c r="F21" s="54">
        <v>12</v>
      </c>
      <c r="G21" s="54">
        <v>12</v>
      </c>
      <c r="H21" s="54">
        <v>12</v>
      </c>
      <c r="I21" s="54">
        <v>12</v>
      </c>
      <c r="J21" s="54">
        <v>12</v>
      </c>
      <c r="K21" s="54">
        <v>12</v>
      </c>
      <c r="L21" s="54">
        <v>12</v>
      </c>
      <c r="M21" s="54">
        <v>12</v>
      </c>
    </row>
    <row r="22" spans="1:13" ht="14.25" customHeight="1"/>
    <row r="23" spans="1:13" ht="14.25" customHeight="1">
      <c r="A23" s="56" t="s">
        <v>113</v>
      </c>
    </row>
    <row r="24" spans="1:13" ht="14.25" customHeight="1">
      <c r="A24" s="57" t="s">
        <v>114</v>
      </c>
      <c r="D24" s="58">
        <v>5171362.1999999993</v>
      </c>
      <c r="E24" s="58">
        <v>5352359.8770000003</v>
      </c>
      <c r="F24" s="58">
        <v>5512930.6733100004</v>
      </c>
      <c r="G24" s="58">
        <v>5678318.5935093006</v>
      </c>
      <c r="H24" s="58">
        <v>5848668.151314579</v>
      </c>
      <c r="I24" s="58">
        <v>6024128.1958540156</v>
      </c>
      <c r="J24" s="58">
        <v>6204852.0417296393</v>
      </c>
      <c r="K24" s="58">
        <v>6390997.6029815264</v>
      </c>
      <c r="L24" s="58">
        <v>6582727.5310709737</v>
      </c>
      <c r="M24" s="58">
        <v>6780209.3570030993</v>
      </c>
    </row>
    <row r="25" spans="1:13" ht="14.25" customHeight="1">
      <c r="A25" s="57" t="s">
        <v>115</v>
      </c>
      <c r="D25" s="59">
        <v>-183529.98311278227</v>
      </c>
      <c r="E25" s="59">
        <v>-53523.598770000004</v>
      </c>
      <c r="F25" s="59">
        <v>-55129.306733100006</v>
      </c>
      <c r="G25" s="59">
        <v>-56783.185935092995</v>
      </c>
      <c r="H25" s="59">
        <v>-58486.681513145777</v>
      </c>
      <c r="I25" s="59">
        <v>-60241.281958540181</v>
      </c>
      <c r="J25" s="59">
        <v>-62048.520417296364</v>
      </c>
      <c r="K25" s="59">
        <v>-63909.976029815247</v>
      </c>
      <c r="L25" s="59">
        <v>-65827.275310709709</v>
      </c>
      <c r="M25" s="59">
        <v>-67802.093570031007</v>
      </c>
    </row>
    <row r="26" spans="1:13" ht="14.25" customHeight="1">
      <c r="A26" s="57" t="s">
        <v>116</v>
      </c>
      <c r="D26" s="60">
        <f t="shared" ref="D26:M26" si="13">SUM(D24:D25)</f>
        <v>4987832.216887217</v>
      </c>
      <c r="E26" s="60">
        <f t="shared" si="13"/>
        <v>5298836.2782300003</v>
      </c>
      <c r="F26" s="60">
        <f t="shared" si="13"/>
        <v>5457801.3665769007</v>
      </c>
      <c r="G26" s="60">
        <f t="shared" si="13"/>
        <v>5621535.4075742075</v>
      </c>
      <c r="H26" s="60">
        <f t="shared" si="13"/>
        <v>5790181.4698014334</v>
      </c>
      <c r="I26" s="60">
        <f t="shared" si="13"/>
        <v>5963886.9138954757</v>
      </c>
      <c r="J26" s="60">
        <f t="shared" si="13"/>
        <v>6142803.521312343</v>
      </c>
      <c r="K26" s="60">
        <f t="shared" si="13"/>
        <v>6327087.6269517113</v>
      </c>
      <c r="L26" s="60">
        <f t="shared" si="13"/>
        <v>6516900.2557602637</v>
      </c>
      <c r="M26" s="60">
        <f t="shared" si="13"/>
        <v>6712407.2634330681</v>
      </c>
    </row>
    <row r="27" spans="1:13" ht="14.25" customHeight="1"/>
    <row r="28" spans="1:13" ht="14.25" customHeight="1">
      <c r="A28" s="57" t="s">
        <v>104</v>
      </c>
      <c r="D28" s="58">
        <v>-811616.5675</v>
      </c>
      <c r="E28" s="58">
        <v>-267617.99385000003</v>
      </c>
      <c r="F28" s="58">
        <v>-275646.53366550006</v>
      </c>
      <c r="G28" s="58">
        <v>-283915.9296754651</v>
      </c>
      <c r="H28" s="58">
        <v>-292433.40756572899</v>
      </c>
      <c r="I28" s="58">
        <v>-301206.4097927009</v>
      </c>
      <c r="J28" s="58">
        <v>-310242.60208648187</v>
      </c>
      <c r="K28" s="58">
        <v>-319549.8801490764</v>
      </c>
      <c r="L28" s="58">
        <v>-329136.37655354867</v>
      </c>
      <c r="M28" s="58">
        <v>-339010.46785015502</v>
      </c>
    </row>
    <row r="29" spans="1:13" ht="14.25" customHeight="1">
      <c r="A29" s="57" t="s">
        <v>117</v>
      </c>
      <c r="D29" s="58">
        <v>-599734.36624999996</v>
      </c>
      <c r="E29" s="58">
        <v>-96639.831112500004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</row>
    <row r="30" spans="1:13" ht="14.25" customHeight="1">
      <c r="A30" s="57" t="s">
        <v>118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</row>
    <row r="31" spans="1:13" ht="14.25" customHeight="1">
      <c r="A31" s="57" t="s">
        <v>119</v>
      </c>
      <c r="D31" s="58">
        <v>-17882.406415686091</v>
      </c>
      <c r="E31" s="58">
        <v>-24672.892266337501</v>
      </c>
      <c r="F31" s="58">
        <v>-25910.774164556995</v>
      </c>
      <c r="G31" s="58">
        <v>-26688.097389493701</v>
      </c>
      <c r="H31" s="58">
        <v>-27488.740311178528</v>
      </c>
      <c r="I31" s="58">
        <v>-28313.402520513871</v>
      </c>
      <c r="J31" s="58">
        <v>-29162.804596129296</v>
      </c>
      <c r="K31" s="58">
        <v>-30037.688734013169</v>
      </c>
      <c r="L31" s="58">
        <v>-30938.819396033578</v>
      </c>
      <c r="M31" s="58">
        <v>-31866.983977914573</v>
      </c>
    </row>
    <row r="32" spans="1:13" ht="14.25" customHeight="1">
      <c r="A32" s="57" t="s">
        <v>120</v>
      </c>
      <c r="D32" s="61">
        <f t="shared" ref="D32:M32" si="14">SUM(D26:D31)</f>
        <v>3558598.8767215312</v>
      </c>
      <c r="E32" s="61">
        <f t="shared" si="14"/>
        <v>4909905.561001162</v>
      </c>
      <c r="F32" s="61">
        <f t="shared" si="14"/>
        <v>5156244.0587468436</v>
      </c>
      <c r="G32" s="61">
        <f t="shared" si="14"/>
        <v>5310931.380509248</v>
      </c>
      <c r="H32" s="61">
        <f t="shared" si="14"/>
        <v>5470259.3219245262</v>
      </c>
      <c r="I32" s="61">
        <f t="shared" si="14"/>
        <v>5634367.1015822608</v>
      </c>
      <c r="J32" s="61">
        <f t="shared" si="14"/>
        <v>5803398.1146297324</v>
      </c>
      <c r="K32" s="61">
        <f t="shared" si="14"/>
        <v>5977500.058068621</v>
      </c>
      <c r="L32" s="61">
        <f t="shared" si="14"/>
        <v>6156825.0598106813</v>
      </c>
      <c r="M32" s="61">
        <f t="shared" si="14"/>
        <v>6341529.8116049981</v>
      </c>
    </row>
    <row r="33" spans="1:13" ht="14.25" customHeight="1"/>
    <row r="34" spans="1:13" ht="14.25" customHeight="1">
      <c r="A34" s="57" t="s">
        <v>121</v>
      </c>
      <c r="D34" s="58">
        <v>375126</v>
      </c>
      <c r="E34" s="58">
        <v>437506.92000000016</v>
      </c>
      <c r="F34" s="58">
        <v>450632.12759999983</v>
      </c>
      <c r="G34" s="58">
        <v>464151.09142799984</v>
      </c>
      <c r="H34" s="58">
        <v>478075.62417083996</v>
      </c>
      <c r="I34" s="58">
        <v>492417.89289596508</v>
      </c>
      <c r="J34" s="58">
        <v>507190.42968284409</v>
      </c>
      <c r="K34" s="58">
        <v>522406.14257332933</v>
      </c>
      <c r="L34" s="58">
        <v>538078.32685052941</v>
      </c>
      <c r="M34" s="58">
        <v>554220.67665604514</v>
      </c>
    </row>
    <row r="35" spans="1:13" ht="14.25" customHeight="1"/>
    <row r="36" spans="1:13" ht="14.25" customHeight="1">
      <c r="A36" s="56" t="s">
        <v>122</v>
      </c>
      <c r="D36" s="62">
        <f t="shared" ref="D36:M36" si="15">D34+D32</f>
        <v>3933724.8767215312</v>
      </c>
      <c r="E36" s="62">
        <f t="shared" si="15"/>
        <v>5347412.481001162</v>
      </c>
      <c r="F36" s="62">
        <f t="shared" si="15"/>
        <v>5606876.1863468438</v>
      </c>
      <c r="G36" s="62">
        <f t="shared" si="15"/>
        <v>5775082.4719372476</v>
      </c>
      <c r="H36" s="62">
        <f t="shared" si="15"/>
        <v>5948334.946095366</v>
      </c>
      <c r="I36" s="62">
        <f t="shared" si="15"/>
        <v>6126784.9944782257</v>
      </c>
      <c r="J36" s="62">
        <f t="shared" si="15"/>
        <v>6310588.5443125768</v>
      </c>
      <c r="K36" s="62">
        <f t="shared" si="15"/>
        <v>6499906.2006419506</v>
      </c>
      <c r="L36" s="62">
        <f t="shared" si="15"/>
        <v>6694903.386661211</v>
      </c>
      <c r="M36" s="62">
        <f t="shared" si="15"/>
        <v>6895750.4882610431</v>
      </c>
    </row>
    <row r="37" spans="1:13" ht="14.25" customHeight="1">
      <c r="A37" s="56"/>
      <c r="D37" s="60"/>
      <c r="E37" s="60"/>
      <c r="F37" s="60"/>
      <c r="G37" s="60"/>
      <c r="H37" s="60"/>
      <c r="I37" s="60"/>
      <c r="J37" s="60"/>
      <c r="K37" s="60"/>
      <c r="L37" s="60"/>
      <c r="M37" s="60"/>
    </row>
    <row r="38" spans="1:13" ht="14.25" customHeight="1">
      <c r="D38" s="63"/>
      <c r="E38" s="63"/>
      <c r="F38" s="63"/>
      <c r="G38" s="63"/>
      <c r="H38" s="63"/>
      <c r="I38" s="63"/>
      <c r="J38" s="63"/>
      <c r="K38" s="63"/>
      <c r="L38" s="63"/>
      <c r="M38" s="63"/>
    </row>
    <row r="39" spans="1:13" ht="14.25" customHeight="1">
      <c r="A39" s="56" t="s">
        <v>123</v>
      </c>
    </row>
    <row r="40" spans="1:13" ht="14.25" customHeight="1">
      <c r="A40" s="57" t="s">
        <v>124</v>
      </c>
      <c r="D40" s="58">
        <v>271862.00000000012</v>
      </c>
      <c r="E40" s="58">
        <v>277299.24000000011</v>
      </c>
      <c r="F40" s="58">
        <v>282845.22480000008</v>
      </c>
      <c r="G40" s="58">
        <v>288502.12929599994</v>
      </c>
      <c r="H40" s="58">
        <v>294272.17188192002</v>
      </c>
      <c r="I40" s="58">
        <v>300157.61531955842</v>
      </c>
      <c r="J40" s="58">
        <v>306160.76762594958</v>
      </c>
      <c r="K40" s="58">
        <v>312283.98297846859</v>
      </c>
      <c r="L40" s="58">
        <v>318529.66263803811</v>
      </c>
      <c r="M40" s="58">
        <v>324900.25589079875</v>
      </c>
    </row>
    <row r="41" spans="1:13" ht="14.25" customHeight="1">
      <c r="A41" s="57" t="s">
        <v>125</v>
      </c>
      <c r="D41" s="58">
        <v>72107.999999999985</v>
      </c>
      <c r="E41" s="58">
        <v>73550.16</v>
      </c>
      <c r="F41" s="58">
        <v>75021.163199999995</v>
      </c>
      <c r="G41" s="58">
        <v>76521.586464000007</v>
      </c>
      <c r="H41" s="58">
        <v>78052.01819327999</v>
      </c>
      <c r="I41" s="58">
        <v>79613.058557145603</v>
      </c>
      <c r="J41" s="58">
        <v>81205.319728288552</v>
      </c>
      <c r="K41" s="58">
        <v>82829.426122854289</v>
      </c>
      <c r="L41" s="58">
        <v>84486.014645311385</v>
      </c>
      <c r="M41" s="58">
        <v>86175.734938217618</v>
      </c>
    </row>
    <row r="42" spans="1:13" ht="14.25" customHeight="1">
      <c r="A42" s="57" t="s">
        <v>126</v>
      </c>
      <c r="D42" s="58">
        <v>710863.6</v>
      </c>
      <c r="E42" s="58">
        <v>713233.14533333329</v>
      </c>
      <c r="F42" s="58">
        <v>727497.80824000016</v>
      </c>
      <c r="G42" s="58">
        <v>742047.76440480002</v>
      </c>
      <c r="H42" s="58">
        <v>756888.719692896</v>
      </c>
      <c r="I42" s="58">
        <v>772026.49408675404</v>
      </c>
      <c r="J42" s="58">
        <v>787467.02396848903</v>
      </c>
      <c r="K42" s="58">
        <v>803216.36444785877</v>
      </c>
      <c r="L42" s="58">
        <v>819280.69173681596</v>
      </c>
      <c r="M42" s="58">
        <v>835666.30557155237</v>
      </c>
    </row>
    <row r="43" spans="1:13" ht="14.25" customHeight="1">
      <c r="A43" s="57" t="s">
        <v>127</v>
      </c>
      <c r="D43" s="58">
        <v>132520.55760885423</v>
      </c>
      <c r="E43" s="58">
        <v>160422.37443003483</v>
      </c>
      <c r="F43" s="58">
        <v>168206.28559040531</v>
      </c>
      <c r="G43" s="58">
        <v>173252.47415811743</v>
      </c>
      <c r="H43" s="58">
        <v>178450.04838286096</v>
      </c>
      <c r="I43" s="58">
        <v>183803.54983434675</v>
      </c>
      <c r="J43" s="58">
        <v>189317.65632937721</v>
      </c>
      <c r="K43" s="58">
        <v>194997.18601925854</v>
      </c>
      <c r="L43" s="58">
        <v>200847.10159983634</v>
      </c>
      <c r="M43" s="58">
        <v>206872.51464783124</v>
      </c>
    </row>
    <row r="44" spans="1:13" ht="14.25" customHeight="1">
      <c r="A44" s="57" t="s">
        <v>128</v>
      </c>
      <c r="D44" s="58">
        <v>667516.99999999988</v>
      </c>
      <c r="E44" s="58">
        <v>680867.34000000008</v>
      </c>
      <c r="F44" s="58">
        <v>694484.68680000026</v>
      </c>
      <c r="G44" s="58">
        <v>708374.38053600013</v>
      </c>
      <c r="H44" s="58">
        <v>722541.86814672011</v>
      </c>
      <c r="I44" s="58">
        <v>736992.7055096546</v>
      </c>
      <c r="J44" s="58">
        <v>751732.55961984745</v>
      </c>
      <c r="K44" s="58">
        <v>766767.21081224445</v>
      </c>
      <c r="L44" s="58">
        <v>782102.55502848967</v>
      </c>
      <c r="M44" s="58">
        <v>797744.60612905934</v>
      </c>
    </row>
    <row r="45" spans="1:13" ht="14.25" customHeight="1"/>
    <row r="46" spans="1:13" ht="14.25" customHeight="1">
      <c r="A46" s="56" t="s">
        <v>129</v>
      </c>
      <c r="D46" s="61">
        <f t="shared" ref="D46:M46" si="16">SUM(D40:D44)</f>
        <v>1854871.1576088541</v>
      </c>
      <c r="E46" s="61">
        <f t="shared" si="16"/>
        <v>1905372.2597633682</v>
      </c>
      <c r="F46" s="61">
        <f t="shared" si="16"/>
        <v>1948055.1686304058</v>
      </c>
      <c r="G46" s="61">
        <f t="shared" si="16"/>
        <v>1988698.3348589176</v>
      </c>
      <c r="H46" s="61">
        <f t="shared" si="16"/>
        <v>2030204.8262976769</v>
      </c>
      <c r="I46" s="61">
        <f t="shared" si="16"/>
        <v>2072593.4233074593</v>
      </c>
      <c r="J46" s="61">
        <f t="shared" si="16"/>
        <v>2115883.3272719514</v>
      </c>
      <c r="K46" s="61">
        <f t="shared" si="16"/>
        <v>2160094.1703806845</v>
      </c>
      <c r="L46" s="61">
        <f t="shared" si="16"/>
        <v>2205246.0256484915</v>
      </c>
      <c r="M46" s="61">
        <f t="shared" si="16"/>
        <v>2251359.4171774592</v>
      </c>
    </row>
    <row r="47" spans="1:13" ht="14.25" customHeight="1">
      <c r="A47" s="57"/>
      <c r="D47" s="60"/>
      <c r="E47" s="60"/>
      <c r="F47" s="60"/>
      <c r="G47" s="60"/>
      <c r="H47" s="60"/>
      <c r="I47" s="60"/>
      <c r="J47" s="60"/>
      <c r="K47" s="60"/>
      <c r="L47" s="60"/>
      <c r="M47" s="60"/>
    </row>
    <row r="48" spans="1:13" ht="14.25" customHeight="1">
      <c r="A48" s="56" t="s">
        <v>130</v>
      </c>
      <c r="D48" s="62">
        <f t="shared" ref="D48:M48" si="17">D36-D46</f>
        <v>2078853.719112677</v>
      </c>
      <c r="E48" s="62">
        <f t="shared" si="17"/>
        <v>3442040.2212377936</v>
      </c>
      <c r="F48" s="62">
        <f t="shared" si="17"/>
        <v>3658821.017716438</v>
      </c>
      <c r="G48" s="62">
        <f t="shared" si="17"/>
        <v>3786384.1370783299</v>
      </c>
      <c r="H48" s="62">
        <f t="shared" si="17"/>
        <v>3918130.1197976889</v>
      </c>
      <c r="I48" s="62">
        <f t="shared" si="17"/>
        <v>4054191.5711707664</v>
      </c>
      <c r="J48" s="62">
        <f t="shared" si="17"/>
        <v>4194705.2170406254</v>
      </c>
      <c r="K48" s="62">
        <f t="shared" si="17"/>
        <v>4339812.030261266</v>
      </c>
      <c r="L48" s="62">
        <f t="shared" si="17"/>
        <v>4489657.3610127196</v>
      </c>
      <c r="M48" s="62">
        <f t="shared" si="17"/>
        <v>4644391.0710835839</v>
      </c>
    </row>
    <row r="49" spans="1:13" ht="14.25" customHeight="1"/>
    <row r="50" spans="1:13" ht="14.25" customHeight="1">
      <c r="A50" s="42" t="s">
        <v>131</v>
      </c>
      <c r="D50" s="58">
        <v>0</v>
      </c>
      <c r="E50" s="58">
        <v>0</v>
      </c>
      <c r="F50" s="58">
        <v>0</v>
      </c>
      <c r="G50" s="58">
        <v>0</v>
      </c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</row>
    <row r="51" spans="1:13" ht="14.25" customHeight="1">
      <c r="A51" s="42" t="s">
        <v>132</v>
      </c>
      <c r="D51" s="64" t="e">
        <f t="shared" ref="D51:M51" si="18">D48/D50</f>
        <v>#DIV/0!</v>
      </c>
      <c r="E51" s="64" t="e">
        <f t="shared" si="18"/>
        <v>#DIV/0!</v>
      </c>
      <c r="F51" s="64" t="e">
        <f t="shared" si="18"/>
        <v>#DIV/0!</v>
      </c>
      <c r="G51" s="64" t="e">
        <f t="shared" si="18"/>
        <v>#DIV/0!</v>
      </c>
      <c r="H51" s="64" t="e">
        <f t="shared" si="18"/>
        <v>#DIV/0!</v>
      </c>
      <c r="I51" s="64" t="e">
        <f t="shared" si="18"/>
        <v>#DIV/0!</v>
      </c>
      <c r="J51" s="64" t="e">
        <f t="shared" si="18"/>
        <v>#DIV/0!</v>
      </c>
      <c r="K51" s="64" t="e">
        <f t="shared" si="18"/>
        <v>#DIV/0!</v>
      </c>
      <c r="L51" s="64" t="e">
        <f t="shared" si="18"/>
        <v>#DIV/0!</v>
      </c>
      <c r="M51" s="64" t="e">
        <f t="shared" si="18"/>
        <v>#DIV/0!</v>
      </c>
    </row>
    <row r="52" spans="1:13" ht="14.25" customHeight="1"/>
    <row r="53" spans="1:13" ht="14.25" customHeight="1">
      <c r="A53" s="42" t="s">
        <v>133</v>
      </c>
      <c r="D53" s="58">
        <v>30000</v>
      </c>
      <c r="E53" s="58">
        <v>30000</v>
      </c>
      <c r="F53" s="58">
        <v>30000</v>
      </c>
      <c r="G53" s="58">
        <v>30000</v>
      </c>
      <c r="H53" s="58">
        <v>30000</v>
      </c>
      <c r="I53" s="58">
        <v>30000</v>
      </c>
      <c r="J53" s="58">
        <v>30000</v>
      </c>
      <c r="K53" s="58">
        <v>30000</v>
      </c>
      <c r="L53" s="58">
        <v>30000</v>
      </c>
      <c r="M53" s="58">
        <v>30000</v>
      </c>
    </row>
    <row r="54" spans="1:13" ht="14.25" customHeight="1">
      <c r="A54" s="42" t="s">
        <v>134</v>
      </c>
      <c r="D54" s="58">
        <v>0</v>
      </c>
      <c r="E54" s="58">
        <v>0</v>
      </c>
      <c r="F54" s="58">
        <v>0</v>
      </c>
      <c r="G54" s="58">
        <v>0</v>
      </c>
      <c r="H54" s="58">
        <v>0</v>
      </c>
      <c r="I54" s="58">
        <v>0</v>
      </c>
      <c r="J54" s="58">
        <v>0</v>
      </c>
      <c r="K54" s="58">
        <v>0</v>
      </c>
      <c r="L54" s="58">
        <v>0</v>
      </c>
      <c r="M54" s="58">
        <v>0</v>
      </c>
    </row>
    <row r="55" spans="1:13" ht="14.25" customHeight="1">
      <c r="A55" s="42" t="s">
        <v>135</v>
      </c>
      <c r="D55" s="58">
        <v>60000</v>
      </c>
      <c r="E55" s="58">
        <v>60000</v>
      </c>
      <c r="F55" s="58">
        <v>60000</v>
      </c>
      <c r="G55" s="58">
        <v>60000</v>
      </c>
      <c r="H55" s="58">
        <v>60000</v>
      </c>
      <c r="I55" s="58">
        <v>60000</v>
      </c>
      <c r="J55" s="58">
        <v>60000</v>
      </c>
      <c r="K55" s="58">
        <v>60000</v>
      </c>
      <c r="L55" s="58">
        <v>60000</v>
      </c>
      <c r="M55" s="58">
        <v>60000</v>
      </c>
    </row>
    <row r="56" spans="1:13" ht="14.25" customHeight="1"/>
    <row r="57" spans="1:13" ht="14.25" customHeight="1">
      <c r="A57" s="65" t="s">
        <v>136</v>
      </c>
      <c r="B57" s="65"/>
      <c r="C57" s="65"/>
      <c r="D57" s="66">
        <f t="shared" ref="D57:M57" si="19">D48-D50-D53-D54-D55</f>
        <v>1988853.719112677</v>
      </c>
      <c r="E57" s="66">
        <f t="shared" si="19"/>
        <v>3352040.2212377936</v>
      </c>
      <c r="F57" s="66">
        <f t="shared" si="19"/>
        <v>3568821.017716438</v>
      </c>
      <c r="G57" s="66">
        <f t="shared" si="19"/>
        <v>3696384.1370783299</v>
      </c>
      <c r="H57" s="66">
        <f t="shared" si="19"/>
        <v>3828130.1197976889</v>
      </c>
      <c r="I57" s="66">
        <f t="shared" si="19"/>
        <v>3964191.5711707664</v>
      </c>
      <c r="J57" s="66">
        <f t="shared" si="19"/>
        <v>4104705.2170406254</v>
      </c>
      <c r="K57" s="66">
        <f t="shared" si="19"/>
        <v>4249812.030261266</v>
      </c>
      <c r="L57" s="66">
        <f t="shared" si="19"/>
        <v>4399657.3610127196</v>
      </c>
      <c r="M57" s="66">
        <f t="shared" si="19"/>
        <v>4554391.0710835839</v>
      </c>
    </row>
    <row r="58" spans="1:13" ht="14.25" customHeight="1">
      <c r="A58" s="42" t="s">
        <v>137</v>
      </c>
      <c r="D58" s="67">
        <f t="shared" ref="D58:M58" si="20">D57/$D$66</f>
        <v>2.5606272846056346E-2</v>
      </c>
      <c r="E58" s="67">
        <f t="shared" si="20"/>
        <v>4.3157149101073329E-2</v>
      </c>
      <c r="F58" s="67">
        <f t="shared" si="20"/>
        <v>4.5948178008364773E-2</v>
      </c>
      <c r="G58" s="67">
        <f t="shared" si="20"/>
        <v>4.7590539137333056E-2</v>
      </c>
      <c r="H58" s="67">
        <f t="shared" si="20"/>
        <v>4.9286754171885126E-2</v>
      </c>
      <c r="I58" s="67">
        <f t="shared" si="20"/>
        <v>5.1038530390622748E-2</v>
      </c>
      <c r="J58" s="67">
        <f t="shared" si="20"/>
        <v>5.2847628123734558E-2</v>
      </c>
      <c r="K58" s="67">
        <f t="shared" si="20"/>
        <v>5.4715862381207847E-2</v>
      </c>
      <c r="L58" s="67">
        <f t="shared" si="20"/>
        <v>5.6645104530621E-2</v>
      </c>
      <c r="M58" s="67">
        <f t="shared" si="20"/>
        <v>5.8637284026016381E-2</v>
      </c>
    </row>
    <row r="59" spans="1:13" ht="14.25" customHeight="1"/>
    <row r="60" spans="1:13" ht="14.25" customHeight="1">
      <c r="A60" s="65" t="s">
        <v>138</v>
      </c>
      <c r="B60" s="65"/>
      <c r="C60" s="65"/>
      <c r="D60" s="68">
        <v>3495000</v>
      </c>
      <c r="E60" s="68">
        <v>3530850</v>
      </c>
      <c r="F60" s="68">
        <v>3567058.5</v>
      </c>
      <c r="G60" s="68">
        <v>3603629.085</v>
      </c>
      <c r="H60" s="68">
        <v>3640565.37585</v>
      </c>
      <c r="I60" s="68">
        <v>3677871.0296085002</v>
      </c>
      <c r="J60" s="68">
        <v>3717508.8156313607</v>
      </c>
      <c r="K60" s="68">
        <v>3767450.5411334764</v>
      </c>
      <c r="L60" s="68">
        <v>3818454.6634880379</v>
      </c>
      <c r="M60" s="68">
        <v>3870554.3880146043</v>
      </c>
    </row>
    <row r="61" spans="1:13" ht="14.25" customHeight="1">
      <c r="A61" s="42" t="s">
        <v>139</v>
      </c>
      <c r="D61" s="67">
        <v>4.4997740526082762E-2</v>
      </c>
      <c r="E61" s="67">
        <v>4.5459305332337434E-2</v>
      </c>
      <c r="F61" s="67">
        <v>4.5925485786654646E-2</v>
      </c>
      <c r="G61" s="67">
        <v>4.6396328045515037E-2</v>
      </c>
      <c r="H61" s="67">
        <v>4.6871878726964022E-2</v>
      </c>
      <c r="I61" s="67">
        <v>4.735218491522751E-2</v>
      </c>
      <c r="J61" s="67">
        <v>4.7862517049844122E-2</v>
      </c>
      <c r="K61" s="67">
        <v>4.8505511271752295E-2</v>
      </c>
      <c r="L61" s="67">
        <v>4.9162183736264777E-2</v>
      </c>
      <c r="M61" s="67">
        <v>4.983296195821809E-2</v>
      </c>
    </row>
    <row r="62" spans="1:13" ht="14.25" customHeight="1"/>
    <row r="63" spans="1:13" ht="14.25" customHeight="1">
      <c r="A63" s="65" t="s">
        <v>140</v>
      </c>
      <c r="B63" s="65"/>
      <c r="C63" s="65"/>
      <c r="D63" s="66">
        <f t="shared" ref="D63:M63" si="21">D57-D60</f>
        <v>-1506146.280887323</v>
      </c>
      <c r="E63" s="66">
        <f t="shared" si="21"/>
        <v>-178809.77876220644</v>
      </c>
      <c r="F63" s="66">
        <f t="shared" si="21"/>
        <v>1762.5177164380439</v>
      </c>
      <c r="G63" s="66">
        <f t="shared" si="21"/>
        <v>92755.052078329958</v>
      </c>
      <c r="H63" s="66">
        <f t="shared" si="21"/>
        <v>187564.74394768896</v>
      </c>
      <c r="I63" s="66">
        <f t="shared" si="21"/>
        <v>286320.54156226618</v>
      </c>
      <c r="J63" s="66">
        <f t="shared" si="21"/>
        <v>387196.40140926465</v>
      </c>
      <c r="K63" s="66">
        <f t="shared" si="21"/>
        <v>482361.48912778962</v>
      </c>
      <c r="L63" s="66">
        <f t="shared" si="21"/>
        <v>581202.69752468169</v>
      </c>
      <c r="M63" s="66">
        <f t="shared" si="21"/>
        <v>683836.68306897953</v>
      </c>
    </row>
    <row r="64" spans="1:13" ht="14.25" customHeight="1">
      <c r="D64" s="8">
        <f t="shared" ref="D64:M64" si="22">D63/$D$66</f>
        <v>-1.9391467680026416E-2</v>
      </c>
      <c r="E64" s="8">
        <f t="shared" si="22"/>
        <v>-2.3021562312641E-3</v>
      </c>
      <c r="F64" s="8">
        <f t="shared" si="22"/>
        <v>2.2692221710129618E-5</v>
      </c>
      <c r="G64" s="8">
        <f t="shared" si="22"/>
        <v>1.1942110918180214E-3</v>
      </c>
      <c r="H64" s="8">
        <f t="shared" si="22"/>
        <v>2.4148754449211042E-3</v>
      </c>
      <c r="I64" s="8">
        <f t="shared" si="22"/>
        <v>3.6863454753952359E-3</v>
      </c>
      <c r="J64" s="8">
        <f t="shared" si="22"/>
        <v>4.9851110738904367E-3</v>
      </c>
      <c r="K64" s="8">
        <f t="shared" si="22"/>
        <v>6.210351109455556E-3</v>
      </c>
      <c r="L64" s="8">
        <f t="shared" si="22"/>
        <v>7.4829207943562202E-3</v>
      </c>
      <c r="M64" s="8">
        <f t="shared" si="22"/>
        <v>8.8043220677982929E-3</v>
      </c>
    </row>
    <row r="65" spans="1:13" ht="14.25" customHeight="1">
      <c r="D65" s="63"/>
      <c r="E65" s="63"/>
      <c r="F65" s="63"/>
      <c r="G65" s="63"/>
      <c r="H65" s="63"/>
      <c r="I65" s="63"/>
      <c r="J65" s="63"/>
      <c r="K65" s="63"/>
      <c r="L65" s="63"/>
      <c r="M65" s="63"/>
    </row>
    <row r="66" spans="1:13" ht="14.25" customHeight="1">
      <c r="A66" s="65" t="s">
        <v>141</v>
      </c>
      <c r="B66" s="65"/>
      <c r="C66" s="65"/>
      <c r="D66" s="69">
        <v>77670566.547094449</v>
      </c>
    </row>
    <row r="67" spans="1:13" ht="14.25" customHeight="1"/>
    <row r="68" spans="1:13" ht="14.25" customHeight="1"/>
    <row r="69" spans="1:13" ht="14.25" customHeight="1">
      <c r="D69" s="298"/>
      <c r="E69" s="298"/>
      <c r="F69" s="298"/>
      <c r="G69" s="298"/>
      <c r="H69" s="298"/>
      <c r="I69" s="298"/>
      <c r="J69" s="298"/>
      <c r="K69" s="298"/>
      <c r="L69" s="298"/>
      <c r="M69" s="298"/>
    </row>
    <row r="70" spans="1:13" ht="14.25" customHeight="1">
      <c r="D70" s="299"/>
      <c r="E70" s="299"/>
      <c r="F70" s="299"/>
      <c r="G70" s="299"/>
      <c r="H70" s="299"/>
      <c r="I70" s="299"/>
      <c r="J70" s="299"/>
      <c r="K70" s="299"/>
      <c r="L70" s="299"/>
      <c r="M70" s="299"/>
    </row>
    <row r="71" spans="1:13" ht="14.25" customHeight="1"/>
    <row r="72" spans="1:13" ht="14.25" customHeight="1"/>
    <row r="73" spans="1:13" ht="14.25" customHeight="1"/>
    <row r="74" spans="1:13" ht="14.25" customHeight="1"/>
    <row r="75" spans="1:13" ht="14.25" customHeight="1"/>
    <row r="76" spans="1:13" ht="14.25" customHeight="1"/>
    <row r="77" spans="1:13" ht="14.25" customHeight="1"/>
    <row r="78" spans="1:13" ht="14.25" customHeight="1"/>
    <row r="79" spans="1:13" ht="14.25" customHeight="1"/>
    <row r="80" spans="1:1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>
      <selection activeCell="B48" sqref="B48"/>
    </sheetView>
  </sheetViews>
  <sheetFormatPr baseColWidth="10" defaultColWidth="14.5" defaultRowHeight="15" customHeight="1"/>
  <cols>
    <col min="1" max="1" width="32.5" customWidth="1"/>
    <col min="2" max="9" width="14.6640625" customWidth="1"/>
    <col min="10" max="15" width="15.33203125" customWidth="1"/>
    <col min="16" max="26" width="8.6640625" customWidth="1"/>
  </cols>
  <sheetData>
    <row r="1" spans="1:15" ht="14.25" customHeight="1"/>
    <row r="2" spans="1:15" ht="14.25" customHeight="1">
      <c r="A2" s="51" t="s">
        <v>142</v>
      </c>
      <c r="B2" s="54">
        <v>1</v>
      </c>
      <c r="C2" s="54">
        <v>2</v>
      </c>
      <c r="D2" s="54">
        <v>3</v>
      </c>
      <c r="E2" s="54">
        <v>4</v>
      </c>
      <c r="F2" s="54">
        <v>5</v>
      </c>
      <c r="G2" s="54">
        <v>6</v>
      </c>
      <c r="H2" s="54">
        <v>7</v>
      </c>
      <c r="I2" s="54">
        <v>8</v>
      </c>
      <c r="J2" s="54">
        <v>9</v>
      </c>
      <c r="K2" s="54">
        <v>10</v>
      </c>
      <c r="L2" s="54">
        <v>11</v>
      </c>
      <c r="M2" s="54">
        <v>12</v>
      </c>
      <c r="N2" s="302" t="s">
        <v>143</v>
      </c>
      <c r="O2" s="302" t="s">
        <v>144</v>
      </c>
    </row>
    <row r="3" spans="1:15" ht="14.25" customHeight="1">
      <c r="A3" s="51" t="s">
        <v>145</v>
      </c>
      <c r="B3" s="55" t="s">
        <v>146</v>
      </c>
      <c r="C3" s="55" t="s">
        <v>147</v>
      </c>
      <c r="D3" s="55" t="s">
        <v>148</v>
      </c>
      <c r="E3" s="55" t="s">
        <v>149</v>
      </c>
      <c r="F3" s="55" t="s">
        <v>150</v>
      </c>
      <c r="G3" s="55" t="s">
        <v>151</v>
      </c>
      <c r="H3" s="55" t="s">
        <v>152</v>
      </c>
      <c r="I3" s="55" t="s">
        <v>153</v>
      </c>
      <c r="J3" s="55" t="s">
        <v>154</v>
      </c>
      <c r="K3" s="55" t="s">
        <v>155</v>
      </c>
      <c r="L3" s="55" t="s">
        <v>156</v>
      </c>
      <c r="M3" s="55" t="s">
        <v>157</v>
      </c>
      <c r="N3" s="303"/>
      <c r="O3" s="303"/>
    </row>
    <row r="4" spans="1:15" ht="14.25" customHeight="1">
      <c r="A4" s="51" t="s">
        <v>110</v>
      </c>
      <c r="B4" s="70">
        <v>2023</v>
      </c>
      <c r="C4" s="70">
        <v>2023</v>
      </c>
      <c r="D4" s="70">
        <v>2023</v>
      </c>
      <c r="E4" s="70">
        <v>2023</v>
      </c>
      <c r="F4" s="70">
        <v>2023</v>
      </c>
      <c r="G4" s="70">
        <v>2023</v>
      </c>
      <c r="H4" s="70">
        <v>2023</v>
      </c>
      <c r="I4" s="70">
        <v>2023</v>
      </c>
      <c r="J4" s="70">
        <v>2023</v>
      </c>
      <c r="K4" s="70">
        <v>2023</v>
      </c>
      <c r="L4" s="70">
        <v>2023</v>
      </c>
      <c r="M4" s="70">
        <v>2023</v>
      </c>
      <c r="N4" s="304"/>
      <c r="O4" s="304"/>
    </row>
    <row r="5" spans="1:15" ht="14.25" customHeight="1"/>
    <row r="6" spans="1:15" ht="14.25" customHeight="1">
      <c r="A6" s="56" t="s">
        <v>113</v>
      </c>
    </row>
    <row r="7" spans="1:15" ht="14.25" customHeight="1">
      <c r="A7" s="57" t="s">
        <v>114</v>
      </c>
      <c r="B7" s="58">
        <v>0</v>
      </c>
      <c r="C7" s="58">
        <v>0</v>
      </c>
      <c r="D7" s="58">
        <v>0</v>
      </c>
      <c r="E7" s="58">
        <v>0</v>
      </c>
      <c r="F7" s="58">
        <v>0</v>
      </c>
      <c r="G7" s="58">
        <v>418395</v>
      </c>
      <c r="H7" s="58">
        <v>418395</v>
      </c>
      <c r="I7" s="58">
        <v>418395</v>
      </c>
      <c r="J7" s="58">
        <v>418395</v>
      </c>
      <c r="K7" s="58">
        <v>418395</v>
      </c>
      <c r="L7" s="58">
        <v>418395</v>
      </c>
      <c r="M7" s="58">
        <v>418395</v>
      </c>
      <c r="N7" s="71">
        <f t="shared" ref="N7:N8" si="0">SUM(B7:M7)</f>
        <v>2928765</v>
      </c>
      <c r="O7" s="71">
        <f t="shared" ref="O7:O8" si="1">AVERAGE(K7:M7)*12</f>
        <v>5020740</v>
      </c>
    </row>
    <row r="8" spans="1:15" ht="14.25" customHeight="1">
      <c r="A8" s="57" t="s">
        <v>115</v>
      </c>
      <c r="B8" s="59">
        <v>0</v>
      </c>
      <c r="C8" s="59">
        <v>0</v>
      </c>
      <c r="D8" s="59">
        <v>0</v>
      </c>
      <c r="E8" s="59">
        <v>0</v>
      </c>
      <c r="F8" s="59">
        <v>0</v>
      </c>
      <c r="G8" s="59">
        <v>-754</v>
      </c>
      <c r="H8" s="59">
        <v>-2846</v>
      </c>
      <c r="I8" s="59">
        <v>-4567</v>
      </c>
      <c r="J8" s="59">
        <v>-5598</v>
      </c>
      <c r="K8" s="59">
        <v>-6038</v>
      </c>
      <c r="L8" s="59">
        <v>-6645</v>
      </c>
      <c r="M8" s="59">
        <v>-6709</v>
      </c>
      <c r="N8" s="72">
        <f t="shared" si="0"/>
        <v>-33157</v>
      </c>
      <c r="O8" s="72">
        <f t="shared" si="1"/>
        <v>-77568</v>
      </c>
    </row>
    <row r="9" spans="1:15" ht="14.25" customHeight="1">
      <c r="A9" s="57" t="s">
        <v>116</v>
      </c>
      <c r="B9" s="60">
        <f t="shared" ref="B9:O9" si="2">SUM(B7:B8)</f>
        <v>0</v>
      </c>
      <c r="C9" s="60">
        <f t="shared" si="2"/>
        <v>0</v>
      </c>
      <c r="D9" s="60">
        <f t="shared" si="2"/>
        <v>0</v>
      </c>
      <c r="E9" s="60">
        <f t="shared" si="2"/>
        <v>0</v>
      </c>
      <c r="F9" s="60">
        <f t="shared" si="2"/>
        <v>0</v>
      </c>
      <c r="G9" s="60">
        <f t="shared" si="2"/>
        <v>417641</v>
      </c>
      <c r="H9" s="60">
        <f t="shared" si="2"/>
        <v>415549</v>
      </c>
      <c r="I9" s="60">
        <f t="shared" si="2"/>
        <v>413828</v>
      </c>
      <c r="J9" s="60">
        <f t="shared" si="2"/>
        <v>412797</v>
      </c>
      <c r="K9" s="60">
        <f t="shared" si="2"/>
        <v>412357</v>
      </c>
      <c r="L9" s="60">
        <f t="shared" si="2"/>
        <v>411750</v>
      </c>
      <c r="M9" s="60">
        <f t="shared" si="2"/>
        <v>411686</v>
      </c>
      <c r="N9" s="60">
        <f t="shared" si="2"/>
        <v>2895608</v>
      </c>
      <c r="O9" s="60">
        <f t="shared" si="2"/>
        <v>4943172</v>
      </c>
    </row>
    <row r="10" spans="1:15" ht="14.25" customHeight="1"/>
    <row r="11" spans="1:15" ht="14.25" customHeight="1">
      <c r="A11" s="57" t="s">
        <v>104</v>
      </c>
      <c r="B11" s="58">
        <v>0</v>
      </c>
      <c r="C11" s="58">
        <v>0</v>
      </c>
      <c r="D11" s="58">
        <v>0</v>
      </c>
      <c r="E11" s="58">
        <v>0</v>
      </c>
      <c r="F11" s="58">
        <v>0</v>
      </c>
      <c r="G11" s="58">
        <v>-412017.86</v>
      </c>
      <c r="H11" s="58">
        <v>-387857.99</v>
      </c>
      <c r="I11" s="58">
        <v>-354650.43</v>
      </c>
      <c r="J11" s="58">
        <v>-321835.65999999997</v>
      </c>
      <c r="K11" s="58">
        <v>-291687.15999999997</v>
      </c>
      <c r="L11" s="58">
        <v>-267356.14</v>
      </c>
      <c r="M11" s="58">
        <v>-239739.78</v>
      </c>
      <c r="N11" s="71">
        <f t="shared" ref="N11:N14" si="3">SUM(B11:M11)</f>
        <v>-2275145.0199999996</v>
      </c>
      <c r="O11" s="71">
        <f t="shared" ref="O11:O14" si="4">AVERAGE(K11:M11)*12</f>
        <v>-3195132.3200000003</v>
      </c>
    </row>
    <row r="12" spans="1:15" ht="14.25" customHeight="1">
      <c r="A12" s="57" t="s">
        <v>117</v>
      </c>
      <c r="B12" s="58">
        <v>0</v>
      </c>
      <c r="C12" s="58">
        <v>0</v>
      </c>
      <c r="D12" s="58">
        <v>0</v>
      </c>
      <c r="E12" s="58">
        <v>0</v>
      </c>
      <c r="F12" s="58">
        <v>0</v>
      </c>
      <c r="G12" s="58">
        <v>0</v>
      </c>
      <c r="H12" s="58">
        <v>-11852.77</v>
      </c>
      <c r="I12" s="58">
        <v>-22885</v>
      </c>
      <c r="J12" s="58">
        <v>-38345.5</v>
      </c>
      <c r="K12" s="58">
        <v>-31196</v>
      </c>
      <c r="L12" s="58">
        <v>-37037.97</v>
      </c>
      <c r="M12" s="58">
        <v>-53078.35</v>
      </c>
      <c r="N12" s="71">
        <f t="shared" si="3"/>
        <v>-194395.59</v>
      </c>
      <c r="O12" s="71">
        <f t="shared" si="4"/>
        <v>-485249.28000000003</v>
      </c>
    </row>
    <row r="13" spans="1:15" ht="14.25" customHeight="1">
      <c r="A13" s="57" t="s">
        <v>118</v>
      </c>
      <c r="B13" s="58">
        <v>0</v>
      </c>
      <c r="C13" s="58">
        <v>0</v>
      </c>
      <c r="D13" s="58">
        <v>0</v>
      </c>
      <c r="E13" s="58">
        <v>0</v>
      </c>
      <c r="F13" s="58">
        <v>0</v>
      </c>
      <c r="G13" s="58">
        <v>-1525</v>
      </c>
      <c r="H13" s="58">
        <v>-1525</v>
      </c>
      <c r="I13" s="58">
        <v>-1525</v>
      </c>
      <c r="J13" s="58">
        <v>-1525</v>
      </c>
      <c r="K13" s="58">
        <v>-1525</v>
      </c>
      <c r="L13" s="58">
        <v>-1525</v>
      </c>
      <c r="M13" s="58">
        <v>-1525</v>
      </c>
      <c r="N13" s="71">
        <f t="shared" si="3"/>
        <v>-10675</v>
      </c>
      <c r="O13" s="71">
        <f t="shared" si="4"/>
        <v>-18300</v>
      </c>
    </row>
    <row r="14" spans="1:15" ht="14.25" customHeight="1">
      <c r="A14" s="57" t="s">
        <v>119</v>
      </c>
      <c r="B14" s="58">
        <v>0</v>
      </c>
      <c r="C14" s="58">
        <v>0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71">
        <f t="shared" si="3"/>
        <v>0</v>
      </c>
      <c r="O14" s="71">
        <f t="shared" si="4"/>
        <v>0</v>
      </c>
    </row>
    <row r="15" spans="1:15" ht="14.25" customHeight="1">
      <c r="A15" s="57" t="s">
        <v>120</v>
      </c>
      <c r="B15" s="61">
        <f t="shared" ref="B15:O15" si="5">SUM(B9:B14)</f>
        <v>0</v>
      </c>
      <c r="C15" s="61">
        <f t="shared" si="5"/>
        <v>0</v>
      </c>
      <c r="D15" s="61">
        <f t="shared" si="5"/>
        <v>0</v>
      </c>
      <c r="E15" s="61">
        <f t="shared" si="5"/>
        <v>0</v>
      </c>
      <c r="F15" s="61">
        <f t="shared" si="5"/>
        <v>0</v>
      </c>
      <c r="G15" s="61">
        <f t="shared" si="5"/>
        <v>4098.140000000014</v>
      </c>
      <c r="H15" s="61">
        <f t="shared" si="5"/>
        <v>14313.240000000009</v>
      </c>
      <c r="I15" s="61">
        <f t="shared" si="5"/>
        <v>34767.570000000007</v>
      </c>
      <c r="J15" s="61">
        <f t="shared" si="5"/>
        <v>51090.840000000026</v>
      </c>
      <c r="K15" s="61">
        <f t="shared" si="5"/>
        <v>87948.840000000026</v>
      </c>
      <c r="L15" s="61">
        <f t="shared" si="5"/>
        <v>105830.88999999998</v>
      </c>
      <c r="M15" s="61">
        <f t="shared" si="5"/>
        <v>117342.87</v>
      </c>
      <c r="N15" s="61">
        <f t="shared" si="5"/>
        <v>415392.39000000048</v>
      </c>
      <c r="O15" s="61">
        <f t="shared" si="5"/>
        <v>1244490.3999999997</v>
      </c>
    </row>
    <row r="16" spans="1:15" ht="14.25" customHeight="1"/>
    <row r="17" spans="1:15" ht="14.25" customHeight="1">
      <c r="A17" s="57" t="s">
        <v>121</v>
      </c>
      <c r="B17" s="58">
        <v>0</v>
      </c>
      <c r="C17" s="58">
        <v>0</v>
      </c>
      <c r="D17" s="58">
        <v>0</v>
      </c>
      <c r="E17" s="58">
        <v>0</v>
      </c>
      <c r="F17" s="58">
        <v>400</v>
      </c>
      <c r="G17" s="58">
        <v>8658</v>
      </c>
      <c r="H17" s="58">
        <v>7900.92</v>
      </c>
      <c r="I17" s="58">
        <v>12988.8</v>
      </c>
      <c r="J17" s="58">
        <v>15479.19</v>
      </c>
      <c r="K17" s="58">
        <v>19884.88</v>
      </c>
      <c r="L17" s="58">
        <v>21217.26</v>
      </c>
      <c r="M17" s="58">
        <v>28276.79</v>
      </c>
      <c r="N17" s="71">
        <f>SUM(B17:M17)</f>
        <v>114805.84</v>
      </c>
      <c r="O17" s="71">
        <f>AVERAGE(K17:M17)*12</f>
        <v>277515.71999999997</v>
      </c>
    </row>
    <row r="18" spans="1:15" ht="14.25" customHeight="1"/>
    <row r="19" spans="1:15" ht="14.25" customHeight="1">
      <c r="A19" s="56" t="s">
        <v>122</v>
      </c>
      <c r="B19" s="62">
        <f t="shared" ref="B19:O19" si="6">B17+B15</f>
        <v>0</v>
      </c>
      <c r="C19" s="62">
        <f t="shared" si="6"/>
        <v>0</v>
      </c>
      <c r="D19" s="62">
        <f t="shared" si="6"/>
        <v>0</v>
      </c>
      <c r="E19" s="62">
        <f t="shared" si="6"/>
        <v>0</v>
      </c>
      <c r="F19" s="62">
        <f t="shared" si="6"/>
        <v>400</v>
      </c>
      <c r="G19" s="62">
        <f t="shared" si="6"/>
        <v>12756.140000000014</v>
      </c>
      <c r="H19" s="62">
        <f t="shared" si="6"/>
        <v>22214.160000000011</v>
      </c>
      <c r="I19" s="62">
        <f t="shared" si="6"/>
        <v>47756.37000000001</v>
      </c>
      <c r="J19" s="62">
        <f t="shared" si="6"/>
        <v>66570.030000000028</v>
      </c>
      <c r="K19" s="62">
        <f t="shared" si="6"/>
        <v>107833.72000000003</v>
      </c>
      <c r="L19" s="62">
        <f t="shared" si="6"/>
        <v>127048.14999999998</v>
      </c>
      <c r="M19" s="62">
        <f t="shared" si="6"/>
        <v>145619.66</v>
      </c>
      <c r="N19" s="62">
        <f t="shared" si="6"/>
        <v>530198.23000000045</v>
      </c>
      <c r="O19" s="62">
        <f t="shared" si="6"/>
        <v>1522006.1199999996</v>
      </c>
    </row>
    <row r="20" spans="1:15" ht="14.25" customHeight="1">
      <c r="A20" s="56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</row>
    <row r="21" spans="1:15" ht="14.25" customHeight="1"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</row>
    <row r="22" spans="1:15" ht="14.25" customHeight="1">
      <c r="A22" s="56" t="s">
        <v>123</v>
      </c>
    </row>
    <row r="23" spans="1:15" ht="14.25" customHeight="1">
      <c r="A23" s="57" t="s">
        <v>124</v>
      </c>
      <c r="B23" s="58">
        <v>0</v>
      </c>
      <c r="C23" s="58">
        <v>795</v>
      </c>
      <c r="D23" s="58">
        <v>795</v>
      </c>
      <c r="E23" s="58">
        <v>0</v>
      </c>
      <c r="F23" s="58">
        <v>0</v>
      </c>
      <c r="G23" s="58">
        <v>6683.35</v>
      </c>
      <c r="H23" s="58">
        <v>6882.56</v>
      </c>
      <c r="I23" s="58">
        <v>11515.32</v>
      </c>
      <c r="J23" s="58">
        <v>8046.87</v>
      </c>
      <c r="K23" s="58">
        <v>6911.77</v>
      </c>
      <c r="L23" s="58">
        <v>19423.439999999999</v>
      </c>
      <c r="M23" s="58">
        <v>21151.16</v>
      </c>
      <c r="N23" s="71">
        <f t="shared" ref="N23:N27" si="7">SUM(B23:M23)</f>
        <v>82204.47</v>
      </c>
      <c r="O23" s="71">
        <f t="shared" ref="O23:O27" si="8">AVERAGE(K23:M23)*12</f>
        <v>189945.47999999998</v>
      </c>
    </row>
    <row r="24" spans="1:15" ht="14.25" customHeight="1">
      <c r="A24" s="57" t="s">
        <v>125</v>
      </c>
      <c r="B24" s="58">
        <v>0</v>
      </c>
      <c r="C24" s="58">
        <v>0</v>
      </c>
      <c r="D24" s="58">
        <v>0</v>
      </c>
      <c r="E24" s="58">
        <v>0</v>
      </c>
      <c r="F24" s="58">
        <v>0</v>
      </c>
      <c r="G24" s="58">
        <v>12725.48</v>
      </c>
      <c r="H24" s="58">
        <v>5271.61</v>
      </c>
      <c r="I24" s="58">
        <v>5224.82</v>
      </c>
      <c r="J24" s="58">
        <v>5394.56</v>
      </c>
      <c r="K24" s="58">
        <v>14288.33</v>
      </c>
      <c r="L24" s="58">
        <v>6691.02</v>
      </c>
      <c r="M24" s="58">
        <v>-20874.73</v>
      </c>
      <c r="N24" s="71">
        <f t="shared" si="7"/>
        <v>28721.090000000007</v>
      </c>
      <c r="O24" s="71">
        <f t="shared" si="8"/>
        <v>418.47999999999593</v>
      </c>
    </row>
    <row r="25" spans="1:15" ht="14.25" customHeight="1">
      <c r="A25" s="57" t="s">
        <v>126</v>
      </c>
      <c r="B25" s="58">
        <v>0</v>
      </c>
      <c r="C25" s="58">
        <v>0</v>
      </c>
      <c r="D25" s="58">
        <v>0</v>
      </c>
      <c r="E25" s="58">
        <v>0</v>
      </c>
      <c r="F25" s="58">
        <v>36612</v>
      </c>
      <c r="G25" s="58">
        <v>36612</v>
      </c>
      <c r="H25" s="58">
        <v>36612</v>
      </c>
      <c r="I25" s="58">
        <v>36612</v>
      </c>
      <c r="J25" s="58">
        <v>-133777</v>
      </c>
      <c r="K25" s="58">
        <v>8691.83</v>
      </c>
      <c r="L25" s="58">
        <v>0</v>
      </c>
      <c r="M25" s="58">
        <v>17383.759999999998</v>
      </c>
      <c r="N25" s="71">
        <f t="shared" si="7"/>
        <v>38746.589999999997</v>
      </c>
      <c r="O25" s="71">
        <f t="shared" si="8"/>
        <v>104302.35999999999</v>
      </c>
    </row>
    <row r="26" spans="1:15" ht="14.25" customHeight="1">
      <c r="A26" s="57" t="s">
        <v>127</v>
      </c>
      <c r="B26" s="58">
        <v>0</v>
      </c>
      <c r="C26" s="58">
        <v>0</v>
      </c>
      <c r="D26" s="58">
        <v>0</v>
      </c>
      <c r="E26" s="58">
        <v>0</v>
      </c>
      <c r="F26" s="58">
        <v>0</v>
      </c>
      <c r="G26" s="58">
        <v>7000</v>
      </c>
      <c r="H26" s="58">
        <v>7000</v>
      </c>
      <c r="I26" s="58">
        <v>7000</v>
      </c>
      <c r="J26" s="58">
        <v>7000</v>
      </c>
      <c r="K26" s="58">
        <v>7000</v>
      </c>
      <c r="L26" s="58">
        <v>7000</v>
      </c>
      <c r="M26" s="58">
        <v>7000</v>
      </c>
      <c r="N26" s="71">
        <f t="shared" si="7"/>
        <v>49000</v>
      </c>
      <c r="O26" s="71">
        <f t="shared" si="8"/>
        <v>84000</v>
      </c>
    </row>
    <row r="27" spans="1:15" ht="14.25" customHeight="1">
      <c r="A27" s="57" t="s">
        <v>128</v>
      </c>
      <c r="B27" s="58">
        <v>3</v>
      </c>
      <c r="C27" s="58">
        <v>58.720000000000027</v>
      </c>
      <c r="D27" s="58">
        <v>18586.16</v>
      </c>
      <c r="E27" s="58">
        <v>10487.88</v>
      </c>
      <c r="F27" s="58">
        <v>7500.2099999999991</v>
      </c>
      <c r="G27" s="58">
        <v>26681.929999999993</v>
      </c>
      <c r="H27" s="58">
        <v>25422.42</v>
      </c>
      <c r="I27" s="58">
        <v>32235.399999999994</v>
      </c>
      <c r="J27" s="58">
        <v>40462.270000000004</v>
      </c>
      <c r="K27" s="58">
        <v>38804.939999999988</v>
      </c>
      <c r="L27" s="58">
        <v>38126.319999999992</v>
      </c>
      <c r="M27" s="58">
        <v>39963.180000000008</v>
      </c>
      <c r="N27" s="71">
        <f t="shared" si="7"/>
        <v>278332.43</v>
      </c>
      <c r="O27" s="71">
        <f t="shared" si="8"/>
        <v>467577.76</v>
      </c>
    </row>
    <row r="28" spans="1:15" ht="14.25" customHeight="1"/>
    <row r="29" spans="1:15" ht="14.25" customHeight="1">
      <c r="A29" s="56" t="s">
        <v>129</v>
      </c>
      <c r="B29" s="61">
        <f t="shared" ref="B29:O29" si="9">SUM(B23:B27)</f>
        <v>3</v>
      </c>
      <c r="C29" s="61">
        <f t="shared" si="9"/>
        <v>853.72</v>
      </c>
      <c r="D29" s="61">
        <f t="shared" si="9"/>
        <v>19381.16</v>
      </c>
      <c r="E29" s="61">
        <f t="shared" si="9"/>
        <v>10487.88</v>
      </c>
      <c r="F29" s="61">
        <f t="shared" si="9"/>
        <v>44112.21</v>
      </c>
      <c r="G29" s="61">
        <f t="shared" si="9"/>
        <v>89702.76</v>
      </c>
      <c r="H29" s="61">
        <f t="shared" si="9"/>
        <v>81188.59</v>
      </c>
      <c r="I29" s="61">
        <f t="shared" si="9"/>
        <v>92587.54</v>
      </c>
      <c r="J29" s="61">
        <f t="shared" si="9"/>
        <v>-72873.3</v>
      </c>
      <c r="K29" s="61">
        <f t="shared" si="9"/>
        <v>75696.87</v>
      </c>
      <c r="L29" s="61">
        <f t="shared" si="9"/>
        <v>71240.78</v>
      </c>
      <c r="M29" s="61">
        <f t="shared" si="9"/>
        <v>64623.37000000001</v>
      </c>
      <c r="N29" s="61">
        <f t="shared" si="9"/>
        <v>477004.58</v>
      </c>
      <c r="O29" s="61">
        <f t="shared" si="9"/>
        <v>846244.08</v>
      </c>
    </row>
    <row r="30" spans="1:15" ht="14.25" customHeight="1">
      <c r="A30" s="57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</row>
    <row r="31" spans="1:15" ht="14.25" customHeight="1">
      <c r="A31" s="56" t="s">
        <v>130</v>
      </c>
      <c r="B31" s="62">
        <f t="shared" ref="B31:O31" si="10">B19-B29</f>
        <v>-3</v>
      </c>
      <c r="C31" s="62">
        <f t="shared" si="10"/>
        <v>-853.72</v>
      </c>
      <c r="D31" s="62">
        <f t="shared" si="10"/>
        <v>-19381.16</v>
      </c>
      <c r="E31" s="62">
        <f t="shared" si="10"/>
        <v>-10487.88</v>
      </c>
      <c r="F31" s="62">
        <f t="shared" si="10"/>
        <v>-43712.21</v>
      </c>
      <c r="G31" s="62">
        <f t="shared" si="10"/>
        <v>-76946.619999999981</v>
      </c>
      <c r="H31" s="62">
        <f t="shared" si="10"/>
        <v>-58974.429999999986</v>
      </c>
      <c r="I31" s="62">
        <f t="shared" si="10"/>
        <v>-44831.169999999984</v>
      </c>
      <c r="J31" s="62">
        <f t="shared" si="10"/>
        <v>139443.33000000002</v>
      </c>
      <c r="K31" s="62">
        <f t="shared" si="10"/>
        <v>32136.850000000035</v>
      </c>
      <c r="L31" s="62">
        <f t="shared" si="10"/>
        <v>55807.369999999981</v>
      </c>
      <c r="M31" s="62">
        <f t="shared" si="10"/>
        <v>80996.289999999994</v>
      </c>
      <c r="N31" s="62">
        <f t="shared" si="10"/>
        <v>53193.650000000431</v>
      </c>
      <c r="O31" s="62">
        <f t="shared" si="10"/>
        <v>675762.03999999969</v>
      </c>
    </row>
    <row r="32" spans="1:15" ht="14.25" customHeight="1"/>
    <row r="33" spans="1:13" ht="14.25" customHeight="1"/>
    <row r="34" spans="1:13" ht="14.25" customHeight="1">
      <c r="A34" s="13" t="s">
        <v>158</v>
      </c>
      <c r="B34" s="13"/>
    </row>
    <row r="35" spans="1:13" ht="14.25" customHeight="1">
      <c r="A35" s="73" t="s">
        <v>159</v>
      </c>
      <c r="B35" s="74">
        <v>45365</v>
      </c>
      <c r="F35" s="63"/>
      <c r="G35" s="63"/>
      <c r="H35" s="63"/>
      <c r="I35" s="63"/>
      <c r="J35" s="63"/>
      <c r="K35" s="63"/>
      <c r="L35" s="63"/>
      <c r="M35" s="63"/>
    </row>
    <row r="36" spans="1:13" ht="14.25" customHeight="1">
      <c r="A36" s="73" t="s">
        <v>160</v>
      </c>
      <c r="B36" s="17">
        <v>133</v>
      </c>
      <c r="C36" s="75">
        <f t="shared" ref="C36:C38" si="11">B36/$B$39</f>
        <v>0.5541666666666667</v>
      </c>
      <c r="D36" s="42" t="s">
        <v>161</v>
      </c>
    </row>
    <row r="37" spans="1:13" ht="14.25" customHeight="1">
      <c r="A37" s="73" t="s">
        <v>162</v>
      </c>
      <c r="B37" s="17">
        <v>1</v>
      </c>
      <c r="C37" s="75">
        <f t="shared" si="11"/>
        <v>4.1666666666666666E-3</v>
      </c>
      <c r="D37" s="42" t="s">
        <v>162</v>
      </c>
    </row>
    <row r="38" spans="1:13" ht="14.25" customHeight="1">
      <c r="A38" s="73" t="s">
        <v>163</v>
      </c>
      <c r="B38" s="17">
        <f>240-B36-B37</f>
        <v>106</v>
      </c>
      <c r="C38" s="75">
        <f t="shared" si="11"/>
        <v>0.44166666666666665</v>
      </c>
      <c r="D38" s="42" t="s">
        <v>104</v>
      </c>
    </row>
    <row r="39" spans="1:13" ht="14.25" customHeight="1">
      <c r="A39" s="73" t="s">
        <v>11</v>
      </c>
      <c r="B39" s="17">
        <f>B36+B37+B38</f>
        <v>240</v>
      </c>
    </row>
    <row r="40" spans="1:13" ht="14.25" customHeight="1"/>
    <row r="41" spans="1:13" ht="14.25" customHeight="1">
      <c r="B41" s="73" t="s">
        <v>145</v>
      </c>
      <c r="C41" s="73" t="s">
        <v>110</v>
      </c>
    </row>
    <row r="42" spans="1:13" ht="14.25" customHeight="1">
      <c r="A42" s="73" t="s">
        <v>164</v>
      </c>
      <c r="B42" s="43">
        <v>418395</v>
      </c>
      <c r="C42" s="76">
        <f t="shared" ref="C42:C43" si="12">B42*12</f>
        <v>5020740</v>
      </c>
    </row>
    <row r="43" spans="1:13" ht="14.25" customHeight="1">
      <c r="A43" s="73" t="s">
        <v>165</v>
      </c>
      <c r="B43" s="43"/>
      <c r="C43" s="76">
        <f t="shared" si="12"/>
        <v>0</v>
      </c>
    </row>
    <row r="44" spans="1:13" ht="14.25" customHeight="1">
      <c r="A44" s="73" t="s">
        <v>11</v>
      </c>
      <c r="B44" s="76">
        <f t="shared" ref="B44:C44" si="13">B42+B43</f>
        <v>418395</v>
      </c>
      <c r="C44" s="76">
        <f t="shared" si="13"/>
        <v>5020740</v>
      </c>
    </row>
    <row r="45" spans="1:13" ht="14.25" customHeight="1"/>
    <row r="46" spans="1:13" ht="14.25" customHeight="1">
      <c r="A46" s="73"/>
      <c r="B46" s="73" t="s">
        <v>145</v>
      </c>
      <c r="C46" s="73" t="s">
        <v>110</v>
      </c>
    </row>
    <row r="47" spans="1:13" ht="14.25" customHeight="1">
      <c r="A47" s="73" t="s">
        <v>166</v>
      </c>
      <c r="B47" s="76">
        <f>B44/B39</f>
        <v>1743.3125</v>
      </c>
      <c r="C47" s="76">
        <f>B47*12</f>
        <v>20919.75</v>
      </c>
    </row>
    <row r="48" spans="1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N2:N4"/>
    <mergeCell ref="O2:O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workbookViewId="0">
      <selection activeCell="C31" sqref="C31"/>
    </sheetView>
  </sheetViews>
  <sheetFormatPr baseColWidth="10" defaultColWidth="14.5" defaultRowHeight="15" customHeight="1"/>
  <cols>
    <col min="1" max="1" width="32.5" customWidth="1"/>
    <col min="2" max="12" width="14.6640625" customWidth="1"/>
    <col min="13" max="16" width="15.33203125" customWidth="1"/>
    <col min="17" max="26" width="8.6640625" customWidth="1"/>
  </cols>
  <sheetData>
    <row r="1" spans="1:13" ht="14.25" customHeight="1"/>
    <row r="2" spans="1:13" ht="14.25" customHeight="1">
      <c r="A2" s="51" t="s">
        <v>142</v>
      </c>
      <c r="B2" s="302" t="s">
        <v>167</v>
      </c>
      <c r="C2" s="302" t="s">
        <v>168</v>
      </c>
      <c r="D2" s="305" t="s">
        <v>169</v>
      </c>
      <c r="E2" s="302" t="s">
        <v>167</v>
      </c>
      <c r="F2" s="302" t="s">
        <v>143</v>
      </c>
      <c r="G2" s="305" t="s">
        <v>169</v>
      </c>
      <c r="H2" s="302" t="s">
        <v>167</v>
      </c>
      <c r="I2" s="302" t="s">
        <v>144</v>
      </c>
      <c r="J2" s="305" t="s">
        <v>169</v>
      </c>
      <c r="K2" s="306" t="s">
        <v>170</v>
      </c>
      <c r="L2" s="307" t="s">
        <v>171</v>
      </c>
      <c r="M2" s="310" t="s">
        <v>172</v>
      </c>
    </row>
    <row r="3" spans="1:13" ht="14.25" customHeight="1">
      <c r="A3" s="51" t="s">
        <v>145</v>
      </c>
      <c r="B3" s="303"/>
      <c r="C3" s="303"/>
      <c r="D3" s="303"/>
      <c r="E3" s="303"/>
      <c r="F3" s="303"/>
      <c r="G3" s="303"/>
      <c r="H3" s="303"/>
      <c r="I3" s="303"/>
      <c r="J3" s="303"/>
      <c r="K3" s="303"/>
      <c r="L3" s="308"/>
      <c r="M3" s="308"/>
    </row>
    <row r="4" spans="1:13" ht="14.25" customHeight="1">
      <c r="A4" s="51" t="s">
        <v>110</v>
      </c>
      <c r="B4" s="304"/>
      <c r="C4" s="304"/>
      <c r="D4" s="304"/>
      <c r="E4" s="304"/>
      <c r="F4" s="304"/>
      <c r="G4" s="304"/>
      <c r="H4" s="304"/>
      <c r="I4" s="304"/>
      <c r="J4" s="304"/>
      <c r="K4" s="304"/>
      <c r="L4" s="309"/>
      <c r="M4" s="309"/>
    </row>
    <row r="5" spans="1:13" ht="14.25" customHeight="1">
      <c r="K5" s="77"/>
      <c r="L5" s="77"/>
      <c r="M5" s="77"/>
    </row>
    <row r="6" spans="1:13" ht="14.25" customHeight="1">
      <c r="A6" s="56" t="s">
        <v>113</v>
      </c>
      <c r="K6" s="77"/>
      <c r="L6" s="77"/>
      <c r="M6" s="77"/>
    </row>
    <row r="7" spans="1:13" ht="14.25" customHeight="1">
      <c r="A7" s="57" t="s">
        <v>114</v>
      </c>
      <c r="B7" s="71">
        <f>'2 - Sensitivity Analysis'!D24</f>
        <v>5171362.1999999993</v>
      </c>
      <c r="C7" s="58">
        <v>4877760</v>
      </c>
      <c r="D7" s="78">
        <f t="shared" ref="D7:D9" si="0">B7/C7-1</f>
        <v>6.0192014367250302E-2</v>
      </c>
      <c r="E7" s="71">
        <f t="shared" ref="E7:E9" si="1">B7</f>
        <v>5171362.1999999993</v>
      </c>
      <c r="F7" s="71">
        <f>'3 - Actual Performance'!N7</f>
        <v>2928765</v>
      </c>
      <c r="G7" s="78">
        <f t="shared" ref="G7:G9" si="2">E7/F7-1</f>
        <v>0.76571428571428557</v>
      </c>
      <c r="H7" s="71">
        <f t="shared" ref="H7:H9" si="3">E7</f>
        <v>5171362.1999999993</v>
      </c>
      <c r="I7" s="71">
        <f>'3 - Actual Performance'!O7</f>
        <v>5020740</v>
      </c>
      <c r="J7" s="78">
        <f t="shared" ref="J7:J9" si="4">H7/I7-1</f>
        <v>2.9999999999999805E-2</v>
      </c>
      <c r="K7" s="79">
        <v>0</v>
      </c>
      <c r="L7" s="79">
        <v>0</v>
      </c>
      <c r="M7" s="80" t="e">
        <f t="shared" ref="M7:M9" si="5">K7/L7-1</f>
        <v>#DIV/0!</v>
      </c>
    </row>
    <row r="8" spans="1:13" ht="14.25" customHeight="1">
      <c r="A8" s="57" t="s">
        <v>115</v>
      </c>
      <c r="B8" s="72">
        <f>'2 - Sensitivity Analysis'!D25</f>
        <v>-183529.98311278227</v>
      </c>
      <c r="C8" s="59">
        <v>0</v>
      </c>
      <c r="D8" s="81" t="e">
        <f t="shared" si="0"/>
        <v>#DIV/0!</v>
      </c>
      <c r="E8" s="72">
        <f t="shared" si="1"/>
        <v>-183529.98311278227</v>
      </c>
      <c r="F8" s="72">
        <f>'3 - Actual Performance'!N8</f>
        <v>-33157</v>
      </c>
      <c r="G8" s="81">
        <f t="shared" si="2"/>
        <v>4.53518059875086</v>
      </c>
      <c r="H8" s="72">
        <f t="shared" si="3"/>
        <v>-183529.98311278227</v>
      </c>
      <c r="I8" s="72">
        <f>'3 - Actual Performance'!O8</f>
        <v>-77568</v>
      </c>
      <c r="J8" s="81">
        <f t="shared" si="4"/>
        <v>1.3660527938425933</v>
      </c>
      <c r="K8" s="82">
        <v>0</v>
      </c>
      <c r="L8" s="82">
        <v>0</v>
      </c>
      <c r="M8" s="83" t="e">
        <f t="shared" si="5"/>
        <v>#DIV/0!</v>
      </c>
    </row>
    <row r="9" spans="1:13" ht="14.25" customHeight="1">
      <c r="A9" s="57" t="s">
        <v>116</v>
      </c>
      <c r="B9" s="60">
        <f>'2 - Sensitivity Analysis'!D26</f>
        <v>4987832.216887217</v>
      </c>
      <c r="C9" s="60">
        <f>SUM(C7:C8)</f>
        <v>4877760</v>
      </c>
      <c r="D9" s="78">
        <f t="shared" si="0"/>
        <v>2.2566140377389798E-2</v>
      </c>
      <c r="E9" s="60">
        <f t="shared" si="1"/>
        <v>4987832.216887217</v>
      </c>
      <c r="F9" s="60">
        <f>'3 - Actual Performance'!N9</f>
        <v>2895608</v>
      </c>
      <c r="G9" s="78">
        <f t="shared" si="2"/>
        <v>0.72255091741949085</v>
      </c>
      <c r="H9" s="60">
        <f t="shared" si="3"/>
        <v>4987832.216887217</v>
      </c>
      <c r="I9" s="60">
        <f>'3 - Actual Performance'!O9</f>
        <v>4943172</v>
      </c>
      <c r="J9" s="78">
        <f t="shared" si="4"/>
        <v>9.034728487541388E-3</v>
      </c>
      <c r="K9" s="84">
        <f t="shared" ref="K9:L9" si="6">SUM(K7:K8)</f>
        <v>0</v>
      </c>
      <c r="L9" s="84">
        <f t="shared" si="6"/>
        <v>0</v>
      </c>
      <c r="M9" s="80" t="e">
        <f t="shared" si="5"/>
        <v>#DIV/0!</v>
      </c>
    </row>
    <row r="10" spans="1:13" ht="14.25" customHeight="1">
      <c r="D10" s="19"/>
      <c r="G10" s="19"/>
      <c r="J10" s="19"/>
      <c r="K10" s="77"/>
      <c r="L10" s="77"/>
      <c r="M10" s="8"/>
    </row>
    <row r="11" spans="1:13" ht="14.25" customHeight="1">
      <c r="A11" s="57" t="s">
        <v>104</v>
      </c>
      <c r="B11" s="71">
        <f>'2 - Sensitivity Analysis'!D28</f>
        <v>-811616.5675</v>
      </c>
      <c r="C11" s="58">
        <v>-359402</v>
      </c>
      <c r="D11" s="78">
        <f t="shared" ref="D11:D15" si="7">B11/C11-1</f>
        <v>1.2582416555834413</v>
      </c>
      <c r="E11" s="71">
        <f t="shared" ref="E11:E15" si="8">B11</f>
        <v>-811616.5675</v>
      </c>
      <c r="F11" s="71">
        <f>'3 - Actual Performance'!N11</f>
        <v>-2275145.0199999996</v>
      </c>
      <c r="G11" s="78">
        <f t="shared" ref="G11:G15" si="9">E11/F11-1</f>
        <v>-0.64326820472305535</v>
      </c>
      <c r="H11" s="71">
        <f t="shared" ref="H11:H15" si="10">E11</f>
        <v>-811616.5675</v>
      </c>
      <c r="I11" s="71">
        <f>'3 - Actual Performance'!O11</f>
        <v>-3195132.3200000003</v>
      </c>
      <c r="J11" s="78">
        <f t="shared" ref="J11:J15" si="11">H11/I11-1</f>
        <v>-0.74598342534371165</v>
      </c>
      <c r="K11" s="79">
        <v>0</v>
      </c>
      <c r="L11" s="79">
        <v>0</v>
      </c>
      <c r="M11" s="80" t="e">
        <f t="shared" ref="M11:M15" si="12">K11/L11-1</f>
        <v>#DIV/0!</v>
      </c>
    </row>
    <row r="12" spans="1:13" ht="14.25" customHeight="1">
      <c r="A12" s="57" t="s">
        <v>117</v>
      </c>
      <c r="B12" s="71">
        <f>'2 - Sensitivity Analysis'!D29</f>
        <v>-599734.36624999996</v>
      </c>
      <c r="C12" s="58">
        <v>0</v>
      </c>
      <c r="D12" s="78" t="e">
        <f t="shared" si="7"/>
        <v>#DIV/0!</v>
      </c>
      <c r="E12" s="71">
        <f t="shared" si="8"/>
        <v>-599734.36624999996</v>
      </c>
      <c r="F12" s="71">
        <f>'3 - Actual Performance'!N12</f>
        <v>-194395.59</v>
      </c>
      <c r="G12" s="78">
        <f t="shared" si="9"/>
        <v>2.085123310924903</v>
      </c>
      <c r="H12" s="71">
        <f t="shared" si="10"/>
        <v>-599734.36624999996</v>
      </c>
      <c r="I12" s="71">
        <f>'3 - Actual Performance'!O12</f>
        <v>-485249.28000000003</v>
      </c>
      <c r="J12" s="78">
        <f t="shared" si="11"/>
        <v>0.23593046083448055</v>
      </c>
      <c r="K12" s="79">
        <v>0</v>
      </c>
      <c r="L12" s="79">
        <v>0</v>
      </c>
      <c r="M12" s="80" t="e">
        <f t="shared" si="12"/>
        <v>#DIV/0!</v>
      </c>
    </row>
    <row r="13" spans="1:13" ht="14.25" customHeight="1">
      <c r="A13" s="57" t="s">
        <v>118</v>
      </c>
      <c r="B13" s="71">
        <f>'2 - Sensitivity Analysis'!D30</f>
        <v>0</v>
      </c>
      <c r="C13" s="58">
        <v>0</v>
      </c>
      <c r="D13" s="78" t="e">
        <f t="shared" si="7"/>
        <v>#DIV/0!</v>
      </c>
      <c r="E13" s="71">
        <f t="shared" si="8"/>
        <v>0</v>
      </c>
      <c r="F13" s="71">
        <f>'3 - Actual Performance'!N13</f>
        <v>-10675</v>
      </c>
      <c r="G13" s="78">
        <f t="shared" si="9"/>
        <v>-1</v>
      </c>
      <c r="H13" s="71">
        <f t="shared" si="10"/>
        <v>0</v>
      </c>
      <c r="I13" s="71">
        <f>'3 - Actual Performance'!O13</f>
        <v>-18300</v>
      </c>
      <c r="J13" s="78">
        <f t="shared" si="11"/>
        <v>-1</v>
      </c>
      <c r="K13" s="79">
        <v>0</v>
      </c>
      <c r="L13" s="79">
        <v>0</v>
      </c>
      <c r="M13" s="80" t="e">
        <f t="shared" si="12"/>
        <v>#DIV/0!</v>
      </c>
    </row>
    <row r="14" spans="1:13" ht="14.25" customHeight="1">
      <c r="A14" s="57" t="s">
        <v>119</v>
      </c>
      <c r="B14" s="71">
        <f>'2 - Sensitivity Analysis'!D31</f>
        <v>-17882.406415686091</v>
      </c>
      <c r="C14" s="58">
        <v>0</v>
      </c>
      <c r="D14" s="78" t="e">
        <f t="shared" si="7"/>
        <v>#DIV/0!</v>
      </c>
      <c r="E14" s="71">
        <f t="shared" si="8"/>
        <v>-17882.406415686091</v>
      </c>
      <c r="F14" s="71">
        <f>'3 - Actual Performance'!N14</f>
        <v>0</v>
      </c>
      <c r="G14" s="78" t="e">
        <f t="shared" si="9"/>
        <v>#DIV/0!</v>
      </c>
      <c r="H14" s="71">
        <f t="shared" si="10"/>
        <v>-17882.406415686091</v>
      </c>
      <c r="I14" s="71">
        <f>'3 - Actual Performance'!O14</f>
        <v>0</v>
      </c>
      <c r="J14" s="78" t="e">
        <f t="shared" si="11"/>
        <v>#DIV/0!</v>
      </c>
      <c r="K14" s="82">
        <v>0</v>
      </c>
      <c r="L14" s="82">
        <v>0</v>
      </c>
      <c r="M14" s="83" t="e">
        <f t="shared" si="12"/>
        <v>#DIV/0!</v>
      </c>
    </row>
    <row r="15" spans="1:13" ht="14.25" customHeight="1">
      <c r="A15" s="57" t="s">
        <v>120</v>
      </c>
      <c r="B15" s="61">
        <f>'2 - Sensitivity Analysis'!D32</f>
        <v>3558598.8767215312</v>
      </c>
      <c r="C15" s="61">
        <f>SUM(C9:C14)</f>
        <v>4518358</v>
      </c>
      <c r="D15" s="85">
        <f t="shared" si="7"/>
        <v>-0.21241325350458484</v>
      </c>
      <c r="E15" s="61">
        <f t="shared" si="8"/>
        <v>3558598.8767215312</v>
      </c>
      <c r="F15" s="61">
        <f>'3 - Actual Performance'!N15</f>
        <v>415392.39000000048</v>
      </c>
      <c r="G15" s="85">
        <f t="shared" si="9"/>
        <v>7.5668369531794433</v>
      </c>
      <c r="H15" s="61">
        <f t="shared" si="10"/>
        <v>3558598.8767215312</v>
      </c>
      <c r="I15" s="61">
        <f>'3 - Actual Performance'!O15</f>
        <v>1244490.3999999997</v>
      </c>
      <c r="J15" s="85">
        <f t="shared" si="11"/>
        <v>1.8594827864654739</v>
      </c>
      <c r="K15" s="86">
        <f t="shared" ref="K15:L15" si="13">SUM(K9:K14)</f>
        <v>0</v>
      </c>
      <c r="L15" s="86">
        <f t="shared" si="13"/>
        <v>0</v>
      </c>
      <c r="M15" s="83" t="e">
        <f t="shared" si="12"/>
        <v>#DIV/0!</v>
      </c>
    </row>
    <row r="16" spans="1:13" ht="14.25" customHeight="1">
      <c r="D16" s="19"/>
      <c r="G16" s="19"/>
      <c r="J16" s="19"/>
      <c r="K16" s="77"/>
      <c r="L16" s="77"/>
      <c r="M16" s="8"/>
    </row>
    <row r="17" spans="1:13" ht="14.25" customHeight="1">
      <c r="A17" s="57" t="s">
        <v>121</v>
      </c>
      <c r="B17" s="71">
        <f>'2 - Sensitivity Analysis'!D34</f>
        <v>375126</v>
      </c>
      <c r="C17" s="58">
        <v>256560</v>
      </c>
      <c r="D17" s="78">
        <f>B17/C17-1</f>
        <v>0.46213751169317119</v>
      </c>
      <c r="E17" s="71">
        <f>B17</f>
        <v>375126</v>
      </c>
      <c r="F17" s="71">
        <f>'3 - Actual Performance'!N17</f>
        <v>114805.84</v>
      </c>
      <c r="G17" s="78">
        <f>E17/F17-1</f>
        <v>2.2674818632919722</v>
      </c>
      <c r="H17" s="71">
        <f>E17</f>
        <v>375126</v>
      </c>
      <c r="I17" s="71">
        <f>'3 - Actual Performance'!O17</f>
        <v>277515.71999999997</v>
      </c>
      <c r="J17" s="78">
        <f>H17/I17-1</f>
        <v>0.35172883179374503</v>
      </c>
      <c r="K17" s="79">
        <v>0</v>
      </c>
      <c r="L17" s="79">
        <v>0</v>
      </c>
      <c r="M17" s="80" t="e">
        <f>K17/L17-1</f>
        <v>#DIV/0!</v>
      </c>
    </row>
    <row r="18" spans="1:13" ht="14.25" customHeight="1">
      <c r="D18" s="19"/>
      <c r="G18" s="19"/>
      <c r="J18" s="19"/>
      <c r="K18" s="47"/>
      <c r="L18" s="47"/>
      <c r="M18" s="87"/>
    </row>
    <row r="19" spans="1:13" ht="14.25" customHeight="1">
      <c r="A19" s="56" t="s">
        <v>122</v>
      </c>
      <c r="B19" s="62">
        <f>'2 - Sensitivity Analysis'!D36</f>
        <v>3933724.8767215312</v>
      </c>
      <c r="C19" s="62">
        <f>C17+C15</f>
        <v>4774918</v>
      </c>
      <c r="D19" s="88">
        <f>B19/C19-1</f>
        <v>-0.17616912442862243</v>
      </c>
      <c r="E19" s="62">
        <f>B19</f>
        <v>3933724.8767215312</v>
      </c>
      <c r="F19" s="62">
        <f>'3 - Actual Performance'!N19</f>
        <v>530198.23000000045</v>
      </c>
      <c r="G19" s="88">
        <f>E19/F19-1</f>
        <v>6.4193474329809206</v>
      </c>
      <c r="H19" s="62">
        <f>E19</f>
        <v>3933724.8767215312</v>
      </c>
      <c r="I19" s="62">
        <f>'3 - Actual Performance'!O19</f>
        <v>1522006.1199999996</v>
      </c>
      <c r="J19" s="88">
        <f>H19/I19-1</f>
        <v>1.5845657419048567</v>
      </c>
      <c r="K19" s="89">
        <f t="shared" ref="K19:L19" si="14">K17+K15</f>
        <v>0</v>
      </c>
      <c r="L19" s="89">
        <f t="shared" si="14"/>
        <v>0</v>
      </c>
      <c r="M19" s="90" t="e">
        <f>K19/L19-1</f>
        <v>#DIV/0!</v>
      </c>
    </row>
    <row r="20" spans="1:13" ht="14.25" customHeight="1">
      <c r="A20" s="56"/>
      <c r="B20" s="60"/>
      <c r="C20" s="60"/>
      <c r="D20" s="91"/>
      <c r="E20" s="60"/>
      <c r="F20" s="60"/>
      <c r="G20" s="91"/>
      <c r="H20" s="60"/>
      <c r="I20" s="60"/>
      <c r="J20" s="91"/>
      <c r="K20" s="63"/>
      <c r="L20" s="63"/>
      <c r="M20" s="8"/>
    </row>
    <row r="21" spans="1:13" ht="14.25" customHeight="1">
      <c r="B21" s="63"/>
      <c r="C21" s="63"/>
      <c r="D21" s="19"/>
      <c r="E21" s="63"/>
      <c r="F21" s="63"/>
      <c r="G21" s="19"/>
      <c r="H21" s="63"/>
      <c r="I21" s="63"/>
      <c r="J21" s="19"/>
      <c r="K21" s="63"/>
      <c r="L21" s="63"/>
      <c r="M21" s="8"/>
    </row>
    <row r="22" spans="1:13" ht="14.25" customHeight="1">
      <c r="A22" s="56" t="s">
        <v>123</v>
      </c>
      <c r="D22" s="19"/>
      <c r="G22" s="19"/>
      <c r="J22" s="19"/>
      <c r="K22" s="77"/>
      <c r="L22" s="77"/>
      <c r="M22" s="8"/>
    </row>
    <row r="23" spans="1:13" ht="14.25" customHeight="1">
      <c r="A23" s="57" t="s">
        <v>124</v>
      </c>
      <c r="B23" s="71">
        <f>'2 - Sensitivity Analysis'!D40</f>
        <v>271862.00000000012</v>
      </c>
      <c r="C23" s="58">
        <v>198000</v>
      </c>
      <c r="D23" s="78">
        <f t="shared" ref="D23:D27" si="15">B23/C23-1</f>
        <v>0.37304040404040473</v>
      </c>
      <c r="E23" s="71">
        <f t="shared" ref="E23:E27" si="16">B23</f>
        <v>271862.00000000012</v>
      </c>
      <c r="F23" s="71">
        <f>'3 - Actual Performance'!N23</f>
        <v>82204.47</v>
      </c>
      <c r="G23" s="78">
        <f t="shared" ref="G23:G27" si="17">E23/F23-1</f>
        <v>2.3071437599439557</v>
      </c>
      <c r="H23" s="71">
        <f t="shared" ref="H23:H27" si="18">E23</f>
        <v>271862.00000000012</v>
      </c>
      <c r="I23" s="71">
        <f>'3 - Actual Performance'!O23</f>
        <v>189945.47999999998</v>
      </c>
      <c r="J23" s="78">
        <f t="shared" ref="J23:J27" si="19">H23/I23-1</f>
        <v>0.43126332882467189</v>
      </c>
      <c r="K23" s="79">
        <v>0</v>
      </c>
      <c r="L23" s="79">
        <v>0</v>
      </c>
      <c r="M23" s="80" t="e">
        <f t="shared" ref="M23:M27" si="20">K23/L23-1</f>
        <v>#DIV/0!</v>
      </c>
    </row>
    <row r="24" spans="1:13" ht="14.25" customHeight="1">
      <c r="A24" s="57" t="s">
        <v>125</v>
      </c>
      <c r="B24" s="71">
        <f>'2 - Sensitivity Analysis'!D41</f>
        <v>72107.999999999985</v>
      </c>
      <c r="C24" s="58">
        <v>86400</v>
      </c>
      <c r="D24" s="78">
        <f t="shared" si="15"/>
        <v>-0.16541666666666688</v>
      </c>
      <c r="E24" s="71">
        <f t="shared" si="16"/>
        <v>72107.999999999985</v>
      </c>
      <c r="F24" s="71">
        <f>'3 - Actual Performance'!N24</f>
        <v>28721.090000000007</v>
      </c>
      <c r="G24" s="78">
        <f t="shared" si="17"/>
        <v>1.5106289489709468</v>
      </c>
      <c r="H24" s="71">
        <f t="shared" si="18"/>
        <v>72107.999999999985</v>
      </c>
      <c r="I24" s="71">
        <f>'3 - Actual Performance'!O24</f>
        <v>418.47999999999593</v>
      </c>
      <c r="J24" s="78">
        <f t="shared" si="19"/>
        <v>171.30930988338915</v>
      </c>
      <c r="K24" s="79">
        <v>0</v>
      </c>
      <c r="L24" s="79">
        <v>0</v>
      </c>
      <c r="M24" s="80" t="e">
        <f t="shared" si="20"/>
        <v>#DIV/0!</v>
      </c>
    </row>
    <row r="25" spans="1:13" ht="14.25" customHeight="1">
      <c r="A25" s="57" t="s">
        <v>126</v>
      </c>
      <c r="B25" s="71">
        <f>'2 - Sensitivity Analysis'!D42</f>
        <v>710863.6</v>
      </c>
      <c r="C25" s="58">
        <v>1048222</v>
      </c>
      <c r="D25" s="78">
        <f t="shared" si="15"/>
        <v>-0.32183869447502533</v>
      </c>
      <c r="E25" s="71">
        <f t="shared" si="16"/>
        <v>710863.6</v>
      </c>
      <c r="F25" s="71">
        <f>'3 - Actual Performance'!N25</f>
        <v>38746.589999999997</v>
      </c>
      <c r="G25" s="78">
        <f t="shared" si="17"/>
        <v>17.346481587153864</v>
      </c>
      <c r="H25" s="71">
        <f t="shared" si="18"/>
        <v>710863.6</v>
      </c>
      <c r="I25" s="71">
        <f>'3 - Actual Performance'!O25</f>
        <v>104302.35999999999</v>
      </c>
      <c r="J25" s="78">
        <f t="shared" si="19"/>
        <v>5.8154124221158572</v>
      </c>
      <c r="K25" s="79">
        <v>0</v>
      </c>
      <c r="L25" s="79">
        <v>0</v>
      </c>
      <c r="M25" s="80" t="e">
        <f t="shared" si="20"/>
        <v>#DIV/0!</v>
      </c>
    </row>
    <row r="26" spans="1:13" ht="14.25" customHeight="1">
      <c r="A26" s="57" t="s">
        <v>127</v>
      </c>
      <c r="B26" s="71">
        <f>'2 - Sensitivity Analysis'!D43</f>
        <v>132520.55760885423</v>
      </c>
      <c r="C26" s="58">
        <v>143248</v>
      </c>
      <c r="D26" s="78">
        <f t="shared" si="15"/>
        <v>-7.4887205344198682E-2</v>
      </c>
      <c r="E26" s="71">
        <f t="shared" si="16"/>
        <v>132520.55760885423</v>
      </c>
      <c r="F26" s="71">
        <f>'3 - Actual Performance'!N26</f>
        <v>49000</v>
      </c>
      <c r="G26" s="78">
        <f t="shared" si="17"/>
        <v>1.7045011756909028</v>
      </c>
      <c r="H26" s="71">
        <f t="shared" si="18"/>
        <v>132520.55760885423</v>
      </c>
      <c r="I26" s="71">
        <f>'3 - Actual Performance'!O26</f>
        <v>84000</v>
      </c>
      <c r="J26" s="78">
        <f t="shared" si="19"/>
        <v>0.57762568581969331</v>
      </c>
      <c r="K26" s="79">
        <v>0</v>
      </c>
      <c r="L26" s="79">
        <v>0</v>
      </c>
      <c r="M26" s="80" t="e">
        <f t="shared" si="20"/>
        <v>#DIV/0!</v>
      </c>
    </row>
    <row r="27" spans="1:13" ht="14.25" customHeight="1">
      <c r="A27" s="57" t="s">
        <v>128</v>
      </c>
      <c r="B27" s="71">
        <f>'2 - Sensitivity Analysis'!D44</f>
        <v>667516.99999999988</v>
      </c>
      <c r="C27" s="58">
        <f>2105869-C23-C24-C25-C26</f>
        <v>629999</v>
      </c>
      <c r="D27" s="78">
        <f t="shared" si="15"/>
        <v>5.9552475480119549E-2</v>
      </c>
      <c r="E27" s="71">
        <f t="shared" si="16"/>
        <v>667516.99999999988</v>
      </c>
      <c r="F27" s="71">
        <f>'3 - Actual Performance'!N27</f>
        <v>278332.43</v>
      </c>
      <c r="G27" s="78">
        <f t="shared" si="17"/>
        <v>1.3982724542734739</v>
      </c>
      <c r="H27" s="71">
        <f t="shared" si="18"/>
        <v>667516.99999999988</v>
      </c>
      <c r="I27" s="71">
        <f>'3 - Actual Performance'!O27</f>
        <v>467577.76</v>
      </c>
      <c r="J27" s="78">
        <f t="shared" si="19"/>
        <v>0.42760639428188352</v>
      </c>
      <c r="K27" s="79">
        <v>0</v>
      </c>
      <c r="L27" s="79">
        <v>0</v>
      </c>
      <c r="M27" s="80" t="e">
        <f t="shared" si="20"/>
        <v>#DIV/0!</v>
      </c>
    </row>
    <row r="28" spans="1:13" ht="14.25" customHeight="1">
      <c r="D28" s="19"/>
      <c r="G28" s="19"/>
      <c r="J28" s="19"/>
      <c r="K28" s="47"/>
      <c r="L28" s="47"/>
      <c r="M28" s="87"/>
    </row>
    <row r="29" spans="1:13" ht="14.25" customHeight="1">
      <c r="A29" s="56" t="s">
        <v>129</v>
      </c>
      <c r="B29" s="61">
        <f>'2 - Sensitivity Analysis'!D46</f>
        <v>1854871.1576088541</v>
      </c>
      <c r="C29" s="61">
        <f>SUM(C23:C27)</f>
        <v>2105869</v>
      </c>
      <c r="D29" s="85">
        <f>B29/C29-1</f>
        <v>-0.11918967532697711</v>
      </c>
      <c r="E29" s="61">
        <f>B29</f>
        <v>1854871.1576088541</v>
      </c>
      <c r="F29" s="61">
        <f>'3 - Actual Performance'!N29</f>
        <v>477004.58</v>
      </c>
      <c r="G29" s="85">
        <f>E29/F29-1</f>
        <v>2.8885814421506271</v>
      </c>
      <c r="H29" s="61">
        <f>E29</f>
        <v>1854871.1576088541</v>
      </c>
      <c r="I29" s="61">
        <f>'3 - Actual Performance'!O29</f>
        <v>846244.08</v>
      </c>
      <c r="J29" s="85">
        <f>H29/I29-1</f>
        <v>1.1918867161928675</v>
      </c>
      <c r="K29" s="86">
        <f t="shared" ref="K29:L29" si="21">SUM(K23:K27)</f>
        <v>0</v>
      </c>
      <c r="L29" s="86">
        <f t="shared" si="21"/>
        <v>0</v>
      </c>
      <c r="M29" s="83" t="e">
        <f>K29/L29-1</f>
        <v>#DIV/0!</v>
      </c>
    </row>
    <row r="30" spans="1:13" ht="14.25" customHeight="1">
      <c r="A30" s="57"/>
      <c r="B30" s="60"/>
      <c r="C30" s="60"/>
      <c r="D30" s="91"/>
      <c r="E30" s="60"/>
      <c r="F30" s="60"/>
      <c r="G30" s="91"/>
      <c r="H30" s="60"/>
      <c r="I30" s="60"/>
      <c r="J30" s="91"/>
      <c r="K30" s="92"/>
      <c r="L30" s="92"/>
      <c r="M30" s="87"/>
    </row>
    <row r="31" spans="1:13" ht="14.25" customHeight="1">
      <c r="A31" s="56" t="s">
        <v>130</v>
      </c>
      <c r="B31" s="62">
        <f>'2 - Sensitivity Analysis'!D48</f>
        <v>2078853.719112677</v>
      </c>
      <c r="C31" s="62">
        <f>C19-C29</f>
        <v>2669049</v>
      </c>
      <c r="D31" s="88">
        <f>B31/C31-1</f>
        <v>-0.22112568217643169</v>
      </c>
      <c r="E31" s="62">
        <f>B31</f>
        <v>2078853.719112677</v>
      </c>
      <c r="F31" s="62">
        <f>'3 - Actual Performance'!N31</f>
        <v>53193.650000000431</v>
      </c>
      <c r="G31" s="88">
        <f>E31/F31-1</f>
        <v>38.080862454685104</v>
      </c>
      <c r="H31" s="62">
        <f>E31</f>
        <v>2078853.719112677</v>
      </c>
      <c r="I31" s="62">
        <f>'3 - Actual Performance'!O31</f>
        <v>675762.03999999969</v>
      </c>
      <c r="J31" s="88">
        <f>H31/I31-1</f>
        <v>2.0763102927661903</v>
      </c>
      <c r="K31" s="89">
        <f t="shared" ref="K31:L31" si="22">K19-K29</f>
        <v>0</v>
      </c>
      <c r="L31" s="89">
        <f t="shared" si="22"/>
        <v>0</v>
      </c>
      <c r="M31" s="90" t="e">
        <f>K31/L31-1</f>
        <v>#DIV/0!</v>
      </c>
    </row>
    <row r="32" spans="1:13" ht="14.25" customHeight="1"/>
    <row r="33" spans="1:16" ht="14.25" customHeight="1">
      <c r="B33" s="93" t="s">
        <v>173</v>
      </c>
      <c r="D33" s="305" t="s">
        <v>169</v>
      </c>
    </row>
    <row r="34" spans="1:16" ht="14.25" customHeight="1">
      <c r="A34" s="13" t="s">
        <v>174</v>
      </c>
      <c r="B34" s="94">
        <f>'3 - Actual Performance'!B39</f>
        <v>240</v>
      </c>
      <c r="D34" s="303"/>
    </row>
    <row r="35" spans="1:16" ht="14.25" customHeight="1">
      <c r="A35" s="73"/>
      <c r="B35" s="4"/>
      <c r="D35" s="304"/>
      <c r="I35" s="63"/>
      <c r="J35" s="63"/>
      <c r="K35" s="63"/>
      <c r="L35" s="63"/>
      <c r="M35" s="63"/>
      <c r="N35" s="63"/>
      <c r="O35" s="63"/>
      <c r="P35" s="63"/>
    </row>
    <row r="36" spans="1:16" ht="14.25" customHeight="1">
      <c r="A36" s="73"/>
      <c r="B36" s="16" t="s">
        <v>145</v>
      </c>
      <c r="C36" s="16" t="s">
        <v>110</v>
      </c>
    </row>
    <row r="37" spans="1:16" ht="14.25" customHeight="1">
      <c r="A37" s="95" t="s">
        <v>175</v>
      </c>
      <c r="B37" s="96">
        <f>B7/B34/12</f>
        <v>1795.6118749999996</v>
      </c>
      <c r="C37" s="97">
        <f t="shared" ref="C37:C41" si="23">B37*12</f>
        <v>21547.342499999995</v>
      </c>
    </row>
    <row r="38" spans="1:16" ht="14.25" customHeight="1">
      <c r="A38" s="98" t="s">
        <v>176</v>
      </c>
      <c r="B38" s="292">
        <f>'3 - Actual Performance'!B44/'4 - Underwriting Assumptions'!B34</f>
        <v>1743.3125</v>
      </c>
      <c r="C38" s="100">
        <f t="shared" si="23"/>
        <v>20919.75</v>
      </c>
      <c r="D38" s="101">
        <f t="shared" ref="D38:D41" si="24">$B$37/B38-1</f>
        <v>2.9999999999999805E-2</v>
      </c>
    </row>
    <row r="39" spans="1:16" ht="14.25" customHeight="1">
      <c r="A39" s="98" t="s">
        <v>177</v>
      </c>
      <c r="B39" s="99">
        <f>C7/B34/12</f>
        <v>1693.6666666666667</v>
      </c>
      <c r="C39" s="100">
        <f t="shared" si="23"/>
        <v>20324</v>
      </c>
      <c r="D39" s="101">
        <f t="shared" si="24"/>
        <v>6.0192014367250302E-2</v>
      </c>
    </row>
    <row r="40" spans="1:16" ht="14.25" customHeight="1">
      <c r="A40" s="98" t="s">
        <v>178</v>
      </c>
      <c r="B40" s="99">
        <f>F7/B34/12</f>
        <v>1016.9322916666666</v>
      </c>
      <c r="C40" s="100">
        <f t="shared" si="23"/>
        <v>12203.1875</v>
      </c>
      <c r="D40" s="101">
        <f t="shared" si="24"/>
        <v>0.76571428571428535</v>
      </c>
    </row>
    <row r="41" spans="1:16" ht="14.25" customHeight="1">
      <c r="A41" s="102" t="s">
        <v>179</v>
      </c>
      <c r="B41" s="103">
        <f>I7/B34/12</f>
        <v>1743.3125</v>
      </c>
      <c r="C41" s="104">
        <f t="shared" si="23"/>
        <v>20919.75</v>
      </c>
      <c r="D41" s="101">
        <f t="shared" si="24"/>
        <v>2.9999999999999805E-2</v>
      </c>
    </row>
    <row r="42" spans="1:16" ht="14.25" customHeight="1">
      <c r="A42" s="73"/>
      <c r="B42" s="73"/>
      <c r="C42" s="73"/>
    </row>
    <row r="43" spans="1:16" ht="14.25" customHeight="1">
      <c r="A43" s="95" t="s">
        <v>180</v>
      </c>
      <c r="B43" s="105">
        <f>4877760/240/12</f>
        <v>1693.6666666666667</v>
      </c>
      <c r="C43" s="97">
        <f t="shared" ref="C43:C44" si="25">B43*12</f>
        <v>20324</v>
      </c>
      <c r="D43" s="101">
        <f t="shared" ref="D43:D44" si="26">$B$37/B43-1</f>
        <v>6.0192014367250302E-2</v>
      </c>
    </row>
    <row r="44" spans="1:16" ht="14.25" customHeight="1">
      <c r="A44" s="102" t="s">
        <v>181</v>
      </c>
      <c r="B44" s="106">
        <f>'3 - Actual Performance'!B42/240</f>
        <v>1743.3125</v>
      </c>
      <c r="C44" s="104">
        <f t="shared" si="25"/>
        <v>20919.75</v>
      </c>
      <c r="D44" s="101">
        <f t="shared" si="26"/>
        <v>2.9999999999999805E-2</v>
      </c>
    </row>
    <row r="45" spans="1:16" ht="14.25" customHeight="1">
      <c r="A45" s="73"/>
      <c r="B45" s="44"/>
      <c r="C45" s="44"/>
    </row>
    <row r="46" spans="1:16" ht="14.25" customHeight="1"/>
    <row r="47" spans="1:16" ht="14.25" customHeight="1">
      <c r="A47" s="73"/>
      <c r="B47" s="73"/>
      <c r="C47" s="73"/>
    </row>
    <row r="48" spans="1:16" ht="14.25" customHeight="1">
      <c r="A48" s="73"/>
      <c r="B48" s="44"/>
      <c r="C48" s="44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I2:I4"/>
    <mergeCell ref="J2:J4"/>
    <mergeCell ref="K2:K4"/>
    <mergeCell ref="L2:L4"/>
    <mergeCell ref="M2:M4"/>
    <mergeCell ref="G2:G4"/>
    <mergeCell ref="H2:H4"/>
    <mergeCell ref="D33:D35"/>
    <mergeCell ref="B2:B4"/>
    <mergeCell ref="C2:C4"/>
    <mergeCell ref="D2:D4"/>
    <mergeCell ref="E2:E4"/>
    <mergeCell ref="F2:F4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22F5-AC89-40AA-9523-5C9C711EBD18}">
  <sheetPr published="0">
    <pageSetUpPr fitToPage="1"/>
  </sheetPr>
  <dimension ref="A1:AI60"/>
  <sheetViews>
    <sheetView showGridLines="0" tabSelected="1" topLeftCell="A9" zoomScale="70" zoomScaleNormal="70" zoomScaleSheetLayoutView="85" workbookViewId="0">
      <selection activeCell="E15" sqref="E15"/>
    </sheetView>
  </sheetViews>
  <sheetFormatPr baseColWidth="10" defaultColWidth="9.1640625" defaultRowHeight="13"/>
  <cols>
    <col min="1" max="1" width="5.6640625" style="108" bestFit="1" customWidth="1"/>
    <col min="2" max="2" width="31.6640625" style="107" bestFit="1" customWidth="1"/>
    <col min="3" max="3" width="21.1640625" style="107" bestFit="1" customWidth="1"/>
    <col min="4" max="7" width="18.6640625" style="108" customWidth="1"/>
    <col min="8" max="10" width="14.6640625" style="108" customWidth="1"/>
    <col min="11" max="11" width="19.33203125" style="108" bestFit="1" customWidth="1"/>
    <col min="12" max="13" width="17.1640625" style="108" customWidth="1"/>
    <col min="14" max="14" width="17.1640625" style="113" customWidth="1"/>
    <col min="15" max="15" width="17.1640625" style="159" customWidth="1"/>
    <col min="16" max="16" width="19.6640625" style="156" customWidth="1"/>
    <col min="17" max="17" width="17.83203125" style="159" bestFit="1" customWidth="1"/>
    <col min="18" max="19" width="17.1640625" style="159" customWidth="1"/>
    <col min="20" max="20" width="23.33203125" style="159" bestFit="1" customWidth="1"/>
    <col min="21" max="21" width="10.83203125" style="159" bestFit="1" customWidth="1"/>
    <col min="22" max="22" width="13.83203125" style="159" customWidth="1"/>
    <col min="23" max="23" width="12.33203125" style="159" customWidth="1"/>
    <col min="24" max="24" width="7" style="159" bestFit="1" customWidth="1"/>
    <col min="25" max="25" width="9.33203125" style="159" bestFit="1" customWidth="1"/>
    <col min="26" max="35" width="13.33203125" style="159" bestFit="1" customWidth="1"/>
    <col min="36" max="16384" width="9.1640625" style="108"/>
  </cols>
  <sheetData>
    <row r="1" spans="2:35" ht="25.5" customHeight="1" thickBot="1"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</row>
    <row r="2" spans="2:35" ht="25.5" customHeight="1" thickBot="1">
      <c r="B2" s="314" t="s">
        <v>226</v>
      </c>
      <c r="C2" s="315"/>
      <c r="F2" s="316" t="s">
        <v>182</v>
      </c>
      <c r="G2" s="316"/>
      <c r="H2" s="316"/>
      <c r="I2" s="316"/>
      <c r="J2" s="109"/>
      <c r="K2" s="316" t="s">
        <v>183</v>
      </c>
      <c r="L2" s="316"/>
      <c r="M2" s="316"/>
      <c r="N2" s="316"/>
      <c r="O2" s="108"/>
      <c r="P2" s="111"/>
      <c r="Q2" s="311" t="s">
        <v>206</v>
      </c>
      <c r="R2" s="312"/>
      <c r="S2" s="313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</row>
    <row r="3" spans="2:35" ht="25.5" customHeight="1" thickBot="1">
      <c r="B3" s="110"/>
      <c r="F3" s="185">
        <f>C27</f>
        <v>1.5714739693681268</v>
      </c>
      <c r="G3" s="183">
        <v>4179951.9639752265</v>
      </c>
      <c r="H3" s="183">
        <v>4644391.0710835848</v>
      </c>
      <c r="I3" s="184">
        <v>5108830.178191944</v>
      </c>
      <c r="J3" s="111"/>
      <c r="K3" s="186">
        <f>C26</f>
        <v>5.4714347576359623E-2</v>
      </c>
      <c r="L3" s="183">
        <v>4179951.9639752265</v>
      </c>
      <c r="M3" s="183">
        <v>4644391.0710835848</v>
      </c>
      <c r="N3" s="184">
        <v>5108830.178191944</v>
      </c>
      <c r="O3" s="108"/>
      <c r="P3" s="141"/>
      <c r="Q3" s="138" t="s">
        <v>207</v>
      </c>
      <c r="R3" s="138" t="s">
        <v>208</v>
      </c>
      <c r="S3" s="138" t="s">
        <v>209</v>
      </c>
      <c r="T3" s="139" t="s">
        <v>210</v>
      </c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</row>
    <row r="4" spans="2:35" ht="25.5" customHeight="1" thickBot="1">
      <c r="B4" s="191"/>
      <c r="C4" s="192"/>
      <c r="F4" s="181">
        <v>4.2500000000000003E-2</v>
      </c>
      <c r="G4" s="114">
        <f t="dataTable" ref="G4:I19" dt2D="1" dtr="1" r1="C13" r2="C14"/>
        <v>1.694315437417339</v>
      </c>
      <c r="H4" s="114">
        <v>1.8300875863138364</v>
      </c>
      <c r="I4" s="114">
        <v>1.9658597352103346</v>
      </c>
      <c r="J4" s="111"/>
      <c r="K4" s="181">
        <v>4.2500000000000003E-2</v>
      </c>
      <c r="L4" s="115">
        <f t="dataTable" ref="L4:N19" dt2D="1" dtr="1" r1="C13" r2="C14" ca="1"/>
        <v>6.3532726257099714E-2</v>
      </c>
      <c r="M4" s="115">
        <v>7.2520167955988812E-2</v>
      </c>
      <c r="N4" s="115">
        <v>8.0834322319943697E-2</v>
      </c>
      <c r="O4" s="108"/>
      <c r="P4" s="145" t="s">
        <v>213</v>
      </c>
      <c r="Q4" s="211">
        <v>2078853.7191126775</v>
      </c>
      <c r="R4" s="210">
        <f>G25</f>
        <v>4179951.9639752265</v>
      </c>
      <c r="S4" s="212">
        <f>R4/Q4-1</f>
        <v>1.0107003804766821</v>
      </c>
      <c r="T4" s="213">
        <f>S4/10</f>
        <v>0.1010700380476682</v>
      </c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</row>
    <row r="5" spans="2:35" ht="25.5" customHeight="1" thickBot="1">
      <c r="B5" s="116" t="s">
        <v>184</v>
      </c>
      <c r="C5" s="190">
        <v>0</v>
      </c>
      <c r="F5" s="181">
        <v>4.4999999999999998E-2</v>
      </c>
      <c r="G5" s="114">
        <v>1.6264293629690902</v>
      </c>
      <c r="H5" s="114">
        <v>1.7546586147046714</v>
      </c>
      <c r="I5" s="114">
        <v>1.8828878664402529</v>
      </c>
      <c r="J5" s="111"/>
      <c r="K5" s="181">
        <v>4.4999999999999998E-2</v>
      </c>
      <c r="L5" s="115">
        <v>5.8747717506768105E-2</v>
      </c>
      <c r="M5" s="115">
        <v>6.7617711696002392E-2</v>
      </c>
      <c r="N5" s="115">
        <v>7.5827434721544407E-2</v>
      </c>
      <c r="O5" s="108"/>
      <c r="P5" s="148" t="s">
        <v>215</v>
      </c>
      <c r="Q5" s="210">
        <f>Q4</f>
        <v>2078853.7191126775</v>
      </c>
      <c r="R5" s="210">
        <f>H25</f>
        <v>4644391.0710835848</v>
      </c>
      <c r="S5" s="212">
        <f>R5/Q5-1</f>
        <v>1.23411153386298</v>
      </c>
      <c r="T5" s="213">
        <f t="shared" ref="T5:T6" si="0">S5/10</f>
        <v>0.123411153386298</v>
      </c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</row>
    <row r="6" spans="2:35" ht="25.5" customHeight="1" thickBot="1">
      <c r="B6" s="116" t="s">
        <v>185</v>
      </c>
      <c r="C6" s="189">
        <v>0</v>
      </c>
      <c r="F6" s="181">
        <v>4.7500000000000001E-2</v>
      </c>
      <c r="G6" s="114">
        <v>1.5656891910943416</v>
      </c>
      <c r="H6" s="114">
        <v>1.6871695348438391</v>
      </c>
      <c r="I6" s="114">
        <v>1.8086498785933371</v>
      </c>
      <c r="J6" s="111"/>
      <c r="K6" s="181">
        <v>4.7500000000000001E-2</v>
      </c>
      <c r="L6" s="115">
        <v>5.4280943566652251E-2</v>
      </c>
      <c r="M6" s="115">
        <v>6.3038772201654547E-2</v>
      </c>
      <c r="N6" s="115">
        <v>7.1148766940942743E-2</v>
      </c>
      <c r="O6" s="108"/>
      <c r="P6" s="150" t="s">
        <v>217</v>
      </c>
      <c r="Q6" s="210">
        <f>Q5</f>
        <v>2078853.7191126775</v>
      </c>
      <c r="R6" s="210">
        <f>I25</f>
        <v>5108830.178191944</v>
      </c>
      <c r="S6" s="212">
        <f>R6/Q6-1</f>
        <v>1.4575226872492784</v>
      </c>
      <c r="T6" s="213">
        <f t="shared" si="0"/>
        <v>0.14575226872492783</v>
      </c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</row>
    <row r="7" spans="2:35" ht="25.5" customHeight="1">
      <c r="B7" s="116" t="s">
        <v>186</v>
      </c>
      <c r="C7" s="188">
        <v>0.02</v>
      </c>
      <c r="F7" s="181">
        <v>0.05</v>
      </c>
      <c r="G7" s="114">
        <v>1.5110230364070674</v>
      </c>
      <c r="H7" s="114">
        <v>1.6264293629690902</v>
      </c>
      <c r="I7" s="114">
        <v>1.7418356895311133</v>
      </c>
      <c r="J7" s="111"/>
      <c r="K7" s="181">
        <v>0.05</v>
      </c>
      <c r="L7" s="115">
        <v>5.0097270582657227E-2</v>
      </c>
      <c r="M7" s="115">
        <v>5.8747717506768105E-2</v>
      </c>
      <c r="N7" s="115">
        <v>6.6762239615216989E-2</v>
      </c>
      <c r="O7" s="108"/>
      <c r="P7" s="207"/>
      <c r="Q7" s="149"/>
      <c r="R7" s="149"/>
      <c r="S7" s="208"/>
      <c r="T7" s="209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</row>
    <row r="8" spans="2:35" ht="25.5" customHeight="1">
      <c r="B8" s="116" t="s">
        <v>187</v>
      </c>
      <c r="C8" s="188">
        <v>0.01</v>
      </c>
      <c r="F8" s="181">
        <v>5.2499999999999998E-2</v>
      </c>
      <c r="G8" s="114">
        <v>1.4615631821662003</v>
      </c>
      <c r="H8" s="114">
        <v>1.5714739693681268</v>
      </c>
      <c r="I8" s="114">
        <v>1.6813847565700535</v>
      </c>
      <c r="J8" s="111"/>
      <c r="K8" s="181">
        <v>5.2499999999999998E-2</v>
      </c>
      <c r="L8" s="115">
        <v>4.6166925538045245E-2</v>
      </c>
      <c r="M8" s="115">
        <v>5.4714347576359623E-2</v>
      </c>
      <c r="N8" s="115">
        <v>6.2637269481036872E-2</v>
      </c>
      <c r="O8" s="108"/>
      <c r="P8" s="207"/>
      <c r="Q8" s="149"/>
      <c r="R8" s="149"/>
      <c r="S8" s="208"/>
      <c r="T8" s="209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</row>
    <row r="9" spans="2:35" ht="25.5" customHeight="1">
      <c r="B9" s="117" t="s">
        <v>188</v>
      </c>
      <c r="C9" s="187">
        <v>2.5000000000000001E-2</v>
      </c>
      <c r="F9" s="181">
        <v>5.5E-2</v>
      </c>
      <c r="G9" s="114">
        <v>1.4165996783108668</v>
      </c>
      <c r="H9" s="114">
        <v>1.5215145206399785</v>
      </c>
      <c r="I9" s="114">
        <v>1.6264293629690902</v>
      </c>
      <c r="J9" s="111"/>
      <c r="K9" s="181">
        <v>5.5E-2</v>
      </c>
      <c r="L9" s="115">
        <v>4.246446943189186E-2</v>
      </c>
      <c r="M9" s="115">
        <v>5.0912854336121693E-2</v>
      </c>
      <c r="N9" s="115">
        <v>5.8747717506768105E-2</v>
      </c>
      <c r="O9" s="108"/>
      <c r="P9" s="207"/>
      <c r="Q9" s="149"/>
      <c r="R9" s="149"/>
      <c r="S9" s="208"/>
      <c r="T9" s="209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</row>
    <row r="10" spans="2:35" ht="25.5" customHeight="1" thickBot="1">
      <c r="B10" s="110"/>
      <c r="F10" s="181">
        <v>5.7500000000000002E-2</v>
      </c>
      <c r="G10" s="114">
        <v>1.3755460443559968</v>
      </c>
      <c r="H10" s="114">
        <v>1.4758993718012343</v>
      </c>
      <c r="I10" s="114">
        <v>1.5762526992464718</v>
      </c>
      <c r="J10" s="111"/>
      <c r="K10" s="181">
        <v>5.7500000000000002E-2</v>
      </c>
      <c r="L10" s="115">
        <v>3.8968003806564733E-2</v>
      </c>
      <c r="M10" s="115">
        <v>4.7321017974293111E-2</v>
      </c>
      <c r="N10" s="115">
        <v>5.5071075945813508E-2</v>
      </c>
      <c r="O10" s="108"/>
      <c r="P10" s="108"/>
      <c r="Q10" s="152"/>
      <c r="R10" s="152"/>
      <c r="S10" s="152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</row>
    <row r="11" spans="2:35" ht="25.5" customHeight="1" thickBot="1">
      <c r="B11" s="112"/>
      <c r="C11" s="178" t="str">
        <f>"Assumes. " &amp;C5 &amp;"-yr Hold"</f>
        <v>Assumes. 0-yr Hold</v>
      </c>
      <c r="F11" s="181">
        <v>0.06</v>
      </c>
      <c r="G11" s="114">
        <v>1.3379135465640331</v>
      </c>
      <c r="H11" s="114">
        <v>1.4340854853657188</v>
      </c>
      <c r="I11" s="114">
        <v>1.5302574241674047</v>
      </c>
      <c r="J11" s="111"/>
      <c r="K11" s="181">
        <v>0.06</v>
      </c>
      <c r="L11" s="115">
        <v>3.5658549950162488E-2</v>
      </c>
      <c r="M11" s="115">
        <v>4.3919578093293943E-2</v>
      </c>
      <c r="N11" s="115">
        <v>5.1587832209674112E-2</v>
      </c>
      <c r="O11" s="108"/>
      <c r="P11" s="141"/>
      <c r="Q11" s="138" t="s">
        <v>168</v>
      </c>
      <c r="R11" s="138" t="s">
        <v>208</v>
      </c>
      <c r="S11" s="138" t="s">
        <v>209</v>
      </c>
      <c r="T11" s="139" t="s">
        <v>210</v>
      </c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</row>
    <row r="12" spans="2:35" ht="25.5" customHeight="1" thickBot="1">
      <c r="B12" s="118"/>
      <c r="C12" s="119" t="s">
        <v>189</v>
      </c>
      <c r="F12" s="181">
        <v>6.25E-2</v>
      </c>
      <c r="G12" s="114">
        <v>1.303291648595426</v>
      </c>
      <c r="H12" s="114">
        <v>1.3956167098450443</v>
      </c>
      <c r="I12" s="114">
        <v>1.4879417710946627</v>
      </c>
      <c r="J12" s="111"/>
      <c r="K12" s="181">
        <v>6.25E-2</v>
      </c>
      <c r="L12" s="115">
        <v>3.251955770412529E-2</v>
      </c>
      <c r="M12" s="115">
        <v>4.0691736107502319E-2</v>
      </c>
      <c r="N12" s="115">
        <v>4.8280965473073367E-2</v>
      </c>
      <c r="O12" s="108"/>
      <c r="P12" s="145" t="s">
        <v>213</v>
      </c>
      <c r="Q12" s="183">
        <v>2669049</v>
      </c>
      <c r="R12" s="210">
        <f>R4</f>
        <v>4179951.9639752265</v>
      </c>
      <c r="S12" s="212">
        <f>R12/Q12-1</f>
        <v>0.56608288719136546</v>
      </c>
      <c r="T12" s="213">
        <f t="shared" ref="T12:T14" si="1">S12/10</f>
        <v>5.6608288719136549E-2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</row>
    <row r="13" spans="2:35" ht="25.5" customHeight="1" thickBot="1">
      <c r="B13" s="120" t="s">
        <v>190</v>
      </c>
      <c r="C13" s="121">
        <v>4644391.0710835848</v>
      </c>
      <c r="F13" s="181">
        <v>6.5000000000000002E-2</v>
      </c>
      <c r="G13" s="114">
        <v>1.2713329735474812</v>
      </c>
      <c r="H13" s="114">
        <v>1.3601070709028833</v>
      </c>
      <c r="I13" s="114">
        <v>1.4488811682582858</v>
      </c>
      <c r="J13" s="111"/>
      <c r="K13" s="181">
        <v>6.5000000000000002E-2</v>
      </c>
      <c r="L13" s="115">
        <v>2.953651281342351E-2</v>
      </c>
      <c r="M13" s="115">
        <v>3.7622757437787424E-2</v>
      </c>
      <c r="N13" s="115">
        <v>4.5135544211156509E-2</v>
      </c>
      <c r="O13" s="108"/>
      <c r="P13" s="148" t="s">
        <v>215</v>
      </c>
      <c r="Q13" s="210">
        <f>Q12</f>
        <v>2669049</v>
      </c>
      <c r="R13" s="210">
        <f>R5</f>
        <v>4644391.0710835848</v>
      </c>
      <c r="S13" s="212">
        <f>R13/Q13-1</f>
        <v>0.74009209687929478</v>
      </c>
      <c r="T13" s="213">
        <f t="shared" si="1"/>
        <v>7.4009209687929484E-2</v>
      </c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</row>
    <row r="14" spans="2:35" ht="25.5" customHeight="1" thickBot="1">
      <c r="B14" s="122" t="s">
        <v>191</v>
      </c>
      <c r="C14" s="180">
        <v>5.2499999999999998E-2</v>
      </c>
      <c r="F14" s="181">
        <v>6.7500000000000004E-2</v>
      </c>
      <c r="G14" s="114">
        <v>1.2417416077623471</v>
      </c>
      <c r="H14" s="114">
        <v>1.3272277755860677</v>
      </c>
      <c r="I14" s="114">
        <v>1.4127139434097886</v>
      </c>
      <c r="J14" s="111"/>
      <c r="K14" s="181">
        <v>6.7500000000000004E-2</v>
      </c>
      <c r="L14" s="115">
        <v>2.669662009027407E-2</v>
      </c>
      <c r="M14" s="115">
        <v>3.4699650489452782E-2</v>
      </c>
      <c r="N14" s="115">
        <v>4.2138401397784353E-2</v>
      </c>
      <c r="O14" s="108"/>
      <c r="P14" s="150" t="s">
        <v>217</v>
      </c>
      <c r="Q14" s="210">
        <f>Q13</f>
        <v>2669049</v>
      </c>
      <c r="R14" s="210">
        <f>R6</f>
        <v>5108830.178191944</v>
      </c>
      <c r="S14" s="212">
        <f>R14/Q14-1</f>
        <v>0.91410130656722455</v>
      </c>
      <c r="T14" s="213">
        <f t="shared" si="1"/>
        <v>9.141013065672246E-2</v>
      </c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</row>
    <row r="15" spans="2:35" ht="25.5" customHeight="1">
      <c r="B15" s="123" t="s">
        <v>192</v>
      </c>
      <c r="C15" s="227">
        <f>C13/C14</f>
        <v>88464591.830163524</v>
      </c>
      <c r="F15" s="181">
        <v>6.9999999999999896E-2</v>
      </c>
      <c r="G15" s="114">
        <v>1.2142639109618667</v>
      </c>
      <c r="H15" s="114">
        <v>1.2966970013633115</v>
      </c>
      <c r="I15" s="114">
        <v>1.3791300917647569</v>
      </c>
      <c r="J15" s="111"/>
      <c r="K15" s="181">
        <v>6.9999999999999896E-2</v>
      </c>
      <c r="L15" s="115">
        <v>2.3988545538826678E-2</v>
      </c>
      <c r="M15" s="115">
        <v>3.1910905349290974E-2</v>
      </c>
      <c r="N15" s="115">
        <v>3.9277870108795021E-2</v>
      </c>
      <c r="O15" s="108"/>
      <c r="P15" s="207"/>
      <c r="Q15" s="149"/>
      <c r="R15" s="149"/>
      <c r="S15" s="208"/>
      <c r="T15" s="209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</row>
    <row r="16" spans="2:35" ht="25.5" customHeight="1">
      <c r="B16" s="124" t="s">
        <v>193</v>
      </c>
      <c r="C16" s="125">
        <v>0</v>
      </c>
      <c r="F16" s="181">
        <v>7.2499999999999898E-2</v>
      </c>
      <c r="G16" s="114">
        <v>1.1886812277338319</v>
      </c>
      <c r="H16" s="114">
        <v>1.2682717977766065</v>
      </c>
      <c r="I16" s="114">
        <v>1.3478623678193808</v>
      </c>
      <c r="J16" s="111"/>
      <c r="K16" s="181">
        <v>7.2499999999999898E-2</v>
      </c>
      <c r="L16" s="115">
        <v>2.1402204792849266E-2</v>
      </c>
      <c r="M16" s="115">
        <v>2.9246279394159469E-2</v>
      </c>
      <c r="N16" s="115">
        <v>3.6543566578063791E-2</v>
      </c>
      <c r="O16" s="108"/>
      <c r="P16" s="207"/>
      <c r="Q16" s="149"/>
      <c r="R16" s="149"/>
      <c r="S16" s="208"/>
      <c r="T16" s="209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</row>
    <row r="17" spans="1:35" ht="25.5" customHeight="1">
      <c r="B17" s="124" t="s">
        <v>187</v>
      </c>
      <c r="C17" s="226">
        <f>-C$15*$C8</f>
        <v>-884645.91830163531</v>
      </c>
      <c r="F17" s="181">
        <v>7.49999999999999E-2</v>
      </c>
      <c r="G17" s="114">
        <v>1.1648040567209994</v>
      </c>
      <c r="H17" s="114">
        <v>1.2417416077623482</v>
      </c>
      <c r="I17" s="114">
        <v>1.3186791588036968</v>
      </c>
      <c r="J17" s="111"/>
      <c r="K17" s="181">
        <v>7.49999999999999E-2</v>
      </c>
      <c r="L17" s="115">
        <v>1.8928588267277613E-2</v>
      </c>
      <c r="M17" s="115">
        <v>2.669662009027407E-2</v>
      </c>
      <c r="N17" s="115">
        <v>3.3926210875395491E-2</v>
      </c>
      <c r="O17" s="108"/>
      <c r="P17" s="207"/>
      <c r="Q17" s="149"/>
      <c r="R17" s="149"/>
      <c r="S17" s="208"/>
      <c r="T17" s="209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</row>
    <row r="18" spans="1:35" ht="25.5" customHeight="1" thickBot="1">
      <c r="B18" s="124" t="s">
        <v>188</v>
      </c>
      <c r="C18" s="226">
        <f>-C$15*$C9</f>
        <v>-2211614.7957540881</v>
      </c>
      <c r="F18" s="181">
        <v>7.7499999999999902E-2</v>
      </c>
      <c r="G18" s="114">
        <v>1.1424673483541563</v>
      </c>
      <c r="H18" s="114">
        <v>1.2169230429103002</v>
      </c>
      <c r="I18" s="114">
        <v>1.291378737466444</v>
      </c>
      <c r="J18" s="111"/>
      <c r="K18" s="181">
        <v>7.7499999999999902E-2</v>
      </c>
      <c r="L18" s="115">
        <v>1.6559615662714133E-2</v>
      </c>
      <c r="M18" s="115">
        <v>2.4253717528596397E-2</v>
      </c>
      <c r="N18" s="115">
        <v>3.1417477666789262E-2</v>
      </c>
      <c r="O18" s="108"/>
      <c r="P18" s="108"/>
      <c r="Q18" s="152"/>
      <c r="R18" s="152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</row>
    <row r="19" spans="1:35" ht="25.5" customHeight="1" thickBot="1">
      <c r="B19" s="126" t="s">
        <v>194</v>
      </c>
      <c r="C19" s="125">
        <v>0</v>
      </c>
      <c r="F19" s="182">
        <v>7.9999999999999905E-2</v>
      </c>
      <c r="G19" s="114">
        <v>1.1215266842602407</v>
      </c>
      <c r="H19" s="114">
        <v>1.1936556383615051</v>
      </c>
      <c r="I19" s="114">
        <v>1.2657845924627698</v>
      </c>
      <c r="J19" s="111"/>
      <c r="K19" s="182">
        <v>7.9999999999999905E-2</v>
      </c>
      <c r="L19" s="115">
        <v>1.4288014123951864E-2</v>
      </c>
      <c r="M19" s="115">
        <v>2.1910180924526124E-2</v>
      </c>
      <c r="N19" s="115">
        <v>2.9009871219348504E-2</v>
      </c>
      <c r="O19" s="108"/>
      <c r="P19" s="141"/>
      <c r="Q19" s="138" t="s">
        <v>143</v>
      </c>
      <c r="R19" s="138" t="s">
        <v>208</v>
      </c>
      <c r="S19" s="138" t="s">
        <v>209</v>
      </c>
      <c r="T19" s="139" t="s">
        <v>210</v>
      </c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</row>
    <row r="20" spans="1:35" ht="25.5" customHeight="1" thickBot="1">
      <c r="B20" s="127" t="s">
        <v>195</v>
      </c>
      <c r="C20" s="228">
        <f t="shared" ref="C20" si="2">SUM(C15:C19)</f>
        <v>85368331.116107792</v>
      </c>
      <c r="F20" s="206"/>
      <c r="G20" s="114"/>
      <c r="H20" s="114"/>
      <c r="I20" s="114"/>
      <c r="J20" s="111"/>
      <c r="K20" s="206"/>
      <c r="L20" s="115"/>
      <c r="M20" s="115"/>
      <c r="N20" s="115"/>
      <c r="O20" s="108"/>
      <c r="P20" s="145" t="s">
        <v>213</v>
      </c>
      <c r="Q20" s="183">
        <v>53193.650000000431</v>
      </c>
      <c r="R20" s="210">
        <f>R12</f>
        <v>4179951.9639752265</v>
      </c>
      <c r="S20" s="212">
        <f>R20/Q20-1</f>
        <v>77.579905006992234</v>
      </c>
      <c r="T20" s="213">
        <f t="shared" ref="T20:T22" si="3">S20/10</f>
        <v>7.7579905006992238</v>
      </c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</row>
    <row r="21" spans="1:35" ht="25.5" customHeight="1" thickTop="1" thickBot="1">
      <c r="B21" s="112" t="s">
        <v>196</v>
      </c>
      <c r="C21" s="226">
        <f t="shared" ref="C21" si="4">SUM(C31:C40)-C20</f>
        <v>36688942.398725972</v>
      </c>
      <c r="F21" s="206"/>
      <c r="G21" s="114"/>
      <c r="H21" s="114"/>
      <c r="I21" s="114"/>
      <c r="J21" s="111"/>
      <c r="K21" s="206"/>
      <c r="L21" s="115"/>
      <c r="M21" s="115"/>
      <c r="N21" s="115"/>
      <c r="O21" s="108"/>
      <c r="P21" s="148" t="s">
        <v>215</v>
      </c>
      <c r="Q21" s="210">
        <f>Q20</f>
        <v>53193.650000000431</v>
      </c>
      <c r="R21" s="210">
        <f>R13</f>
        <v>4644391.0710835848</v>
      </c>
      <c r="S21" s="212">
        <f>R21/Q21-1</f>
        <v>86.311005563324699</v>
      </c>
      <c r="T21" s="213">
        <f t="shared" si="3"/>
        <v>8.6311005563324699</v>
      </c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</row>
    <row r="22" spans="1:35" ht="25.5" customHeight="1" thickBot="1">
      <c r="B22" s="112" t="s">
        <v>199</v>
      </c>
      <c r="C22" s="129">
        <v>-77670566.547094449</v>
      </c>
      <c r="F22" s="206"/>
      <c r="G22" s="114"/>
      <c r="H22" s="114"/>
      <c r="I22" s="114"/>
      <c r="J22" s="111"/>
      <c r="K22" s="206"/>
      <c r="L22" s="115"/>
      <c r="M22" s="115"/>
      <c r="N22" s="115"/>
      <c r="O22" s="108"/>
      <c r="P22" s="150" t="s">
        <v>217</v>
      </c>
      <c r="Q22" s="210">
        <f>Q21</f>
        <v>53193.650000000431</v>
      </c>
      <c r="R22" s="210">
        <f>R14</f>
        <v>5108830.178191944</v>
      </c>
      <c r="S22" s="212">
        <f>R22/Q22-1</f>
        <v>95.042106119657191</v>
      </c>
      <c r="T22" s="213">
        <f t="shared" si="3"/>
        <v>9.5042106119657195</v>
      </c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</row>
    <row r="23" spans="1:35" ht="25.5" customHeight="1" thickBot="1">
      <c r="B23" s="110" t="s">
        <v>200</v>
      </c>
      <c r="C23" s="130">
        <f>ROUND(SUM(C20:C22),2)</f>
        <v>44386706.969999999</v>
      </c>
      <c r="F23" s="111"/>
      <c r="G23" s="128"/>
      <c r="H23" s="128"/>
      <c r="I23" s="128"/>
      <c r="J23" s="111"/>
      <c r="K23" s="111"/>
      <c r="L23" s="111"/>
      <c r="M23" s="111"/>
      <c r="N23" s="111"/>
      <c r="O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</row>
    <row r="24" spans="1:35" ht="25.5" customHeight="1" thickTop="1" thickBot="1">
      <c r="B24" s="131"/>
      <c r="C24" s="132"/>
      <c r="F24" s="316" t="s">
        <v>197</v>
      </c>
      <c r="G24" s="316"/>
      <c r="H24" s="316"/>
      <c r="I24" s="316"/>
      <c r="J24" s="111"/>
      <c r="K24" s="316" t="s">
        <v>198</v>
      </c>
      <c r="L24" s="316"/>
      <c r="M24" s="316"/>
      <c r="N24" s="316"/>
      <c r="O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</row>
    <row r="25" spans="1:35" ht="25.5" customHeight="1" thickBot="1">
      <c r="B25" s="172" t="s">
        <v>201</v>
      </c>
      <c r="C25" s="173">
        <f>C23</f>
        <v>44386706.969999999</v>
      </c>
      <c r="F25" s="186">
        <f>B46</f>
        <v>0.57147396939723294</v>
      </c>
      <c r="G25" s="183">
        <v>4179951.9639752265</v>
      </c>
      <c r="H25" s="183">
        <v>4644391.0710835848</v>
      </c>
      <c r="I25" s="184">
        <v>5108830.178191944</v>
      </c>
      <c r="J25" s="111"/>
      <c r="K25" s="186">
        <f>B47</f>
        <v>5.7147396939723295E-2</v>
      </c>
      <c r="L25" s="183">
        <v>4179951.9639752265</v>
      </c>
      <c r="M25" s="183">
        <v>4644391.0710835848</v>
      </c>
      <c r="N25" s="184">
        <v>5108830.178191944</v>
      </c>
      <c r="O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</row>
    <row r="26" spans="1:35" ht="25.5" customHeight="1">
      <c r="B26" s="174" t="s">
        <v>202</v>
      </c>
      <c r="C26" s="175">
        <f>IRR(C30:C40)</f>
        <v>5.4714347576359623E-2</v>
      </c>
      <c r="F26" s="181">
        <v>4.2500000000000003E-2</v>
      </c>
      <c r="G26" s="115">
        <f t="dataTable" ref="G26:I41" dt2D="1" dtr="1" r1="C13" r2="C14" ca="1"/>
        <v>0.694315437461134</v>
      </c>
      <c r="H26" s="115">
        <v>0.83008758627899903</v>
      </c>
      <c r="I26" s="115">
        <v>0.96585973522561308</v>
      </c>
      <c r="J26" s="111"/>
      <c r="K26" s="181">
        <v>4.2500000000000003E-2</v>
      </c>
      <c r="L26" s="115">
        <f t="dataTable" ref="L26:N41" dt2D="1" dtr="1" r1="C13" r2="C14" ca="1"/>
        <v>6.9431543746113406E-2</v>
      </c>
      <c r="M26" s="115">
        <v>8.3008758627899901E-2</v>
      </c>
      <c r="N26" s="115">
        <v>9.6585973522561305E-2</v>
      </c>
      <c r="O26" s="108"/>
      <c r="P26" s="142"/>
      <c r="Q26" s="143" t="s">
        <v>211</v>
      </c>
      <c r="R26" s="144" t="s">
        <v>212</v>
      </c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</row>
    <row r="27" spans="1:35" ht="25.5" customHeight="1">
      <c r="B27" s="176" t="s">
        <v>203</v>
      </c>
      <c r="C27" s="177">
        <f>(C20+C21)/-C22</f>
        <v>1.5714739693681268</v>
      </c>
      <c r="F27" s="181">
        <v>4.4999999999999998E-2</v>
      </c>
      <c r="G27" s="115">
        <v>0.62642936292345253</v>
      </c>
      <c r="H27" s="115">
        <v>0.75465861465629669</v>
      </c>
      <c r="I27" s="115">
        <v>0.88288786638914085</v>
      </c>
      <c r="J27" s="111"/>
      <c r="K27" s="181">
        <v>4.4999999999999998E-2</v>
      </c>
      <c r="L27" s="115">
        <v>6.2642936292345255E-2</v>
      </c>
      <c r="M27" s="115">
        <v>7.5465861465629669E-2</v>
      </c>
      <c r="N27" s="115">
        <v>8.8288786638914082E-2</v>
      </c>
      <c r="O27" s="108"/>
      <c r="P27" s="146" t="s">
        <v>214</v>
      </c>
      <c r="Q27" s="179">
        <f>C14</f>
        <v>5.2499999999999998E-2</v>
      </c>
      <c r="R27" s="214">
        <f>R28/R29</f>
        <v>3.2686379231331407E-2</v>
      </c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</row>
    <row r="28" spans="1:35" ht="25.5" customHeight="1">
      <c r="C28" s="133"/>
      <c r="F28" s="181">
        <v>4.7500000000000001E-2</v>
      </c>
      <c r="G28" s="115">
        <v>0.56568919107032878</v>
      </c>
      <c r="H28" s="115">
        <v>0.68716953490532517</v>
      </c>
      <c r="I28" s="115">
        <v>0.80864987861157267</v>
      </c>
      <c r="J28" s="111"/>
      <c r="K28" s="181">
        <v>4.7500000000000001E-2</v>
      </c>
      <c r="L28" s="115">
        <v>5.6568919107032878E-2</v>
      </c>
      <c r="M28" s="115">
        <v>6.8716953490532515E-2</v>
      </c>
      <c r="N28" s="115">
        <v>8.086498786115727E-2</v>
      </c>
      <c r="O28" s="108"/>
      <c r="P28" s="146" t="s">
        <v>216</v>
      </c>
      <c r="Q28" s="217">
        <f>C13</f>
        <v>4644391.0710835848</v>
      </c>
      <c r="R28" s="215">
        <f>Q4</f>
        <v>2078853.7191126775</v>
      </c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</row>
    <row r="29" spans="1:35" ht="25.5" customHeight="1" thickBot="1">
      <c r="B29" s="204" t="s">
        <v>204</v>
      </c>
      <c r="C29" s="205" t="s">
        <v>189</v>
      </c>
      <c r="F29" s="181">
        <v>0.05</v>
      </c>
      <c r="G29" s="115">
        <v>0.51102303645401692</v>
      </c>
      <c r="H29" s="115">
        <v>0.62642936292345253</v>
      </c>
      <c r="I29" s="115">
        <v>0.74183568952163692</v>
      </c>
      <c r="J29" s="111"/>
      <c r="K29" s="181">
        <v>0.05</v>
      </c>
      <c r="L29" s="115">
        <v>5.1102303645401692E-2</v>
      </c>
      <c r="M29" s="115">
        <v>6.2642936292345255E-2</v>
      </c>
      <c r="N29" s="115">
        <v>7.4183568952163687E-2</v>
      </c>
      <c r="O29" s="108"/>
      <c r="P29" s="151" t="s">
        <v>218</v>
      </c>
      <c r="Q29" s="218">
        <f>C15</f>
        <v>88464591.830163524</v>
      </c>
      <c r="R29" s="216">
        <v>63600000</v>
      </c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</row>
    <row r="30" spans="1:35" ht="25.5" customHeight="1">
      <c r="A30" s="134"/>
      <c r="B30" s="201">
        <v>0</v>
      </c>
      <c r="C30" s="197">
        <f>+C22</f>
        <v>-77670566.547094449</v>
      </c>
      <c r="F30" s="181">
        <v>5.2499999999999998E-2</v>
      </c>
      <c r="G30" s="115">
        <v>0.46156318221604492</v>
      </c>
      <c r="H30" s="115">
        <v>0.57147396939723294</v>
      </c>
      <c r="I30" s="115">
        <v>0.68138475657842101</v>
      </c>
      <c r="J30" s="111"/>
      <c r="K30" s="181">
        <v>5.2499999999999998E-2</v>
      </c>
      <c r="L30" s="115">
        <v>4.6156318221604493E-2</v>
      </c>
      <c r="M30" s="115">
        <v>5.7147396939723295E-2</v>
      </c>
      <c r="N30" s="115">
        <v>6.8138475657842104E-2</v>
      </c>
      <c r="O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</row>
    <row r="31" spans="1:35" ht="25.5" customHeight="1">
      <c r="A31" s="135"/>
      <c r="B31" s="202">
        <v>1</v>
      </c>
      <c r="C31" s="136">
        <v>3495000</v>
      </c>
      <c r="F31" s="181">
        <v>5.5E-2</v>
      </c>
      <c r="G31" s="115">
        <v>0.41659967833993417</v>
      </c>
      <c r="H31" s="115">
        <v>0.52151452063169335</v>
      </c>
      <c r="I31" s="115">
        <v>0.62642936292345253</v>
      </c>
      <c r="J31" s="111"/>
      <c r="K31" s="181">
        <v>5.5E-2</v>
      </c>
      <c r="L31" s="115">
        <v>4.1659967833993415E-2</v>
      </c>
      <c r="M31" s="115">
        <v>5.2151452063169332E-2</v>
      </c>
      <c r="N31" s="115">
        <v>6.2642936292345255E-2</v>
      </c>
      <c r="O31" s="108"/>
      <c r="P31" s="108"/>
      <c r="Q31" s="108"/>
      <c r="R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</row>
    <row r="32" spans="1:35" ht="25.5" customHeight="1" thickBot="1">
      <c r="A32" s="135"/>
      <c r="B32" s="202">
        <v>2</v>
      </c>
      <c r="C32" s="136">
        <v>3530850</v>
      </c>
      <c r="F32" s="181">
        <v>5.7500000000000002E-2</v>
      </c>
      <c r="G32" s="115">
        <v>0.37554604436049616</v>
      </c>
      <c r="H32" s="115">
        <v>0.47589937183717823</v>
      </c>
      <c r="I32" s="115">
        <v>0.57625269918511146</v>
      </c>
      <c r="J32" s="111"/>
      <c r="K32" s="181">
        <v>5.7500000000000002E-2</v>
      </c>
      <c r="L32" s="115">
        <v>3.7554604436049618E-2</v>
      </c>
      <c r="M32" s="115">
        <v>4.7589937183717824E-2</v>
      </c>
      <c r="N32" s="115">
        <v>5.7625269918511149E-2</v>
      </c>
      <c r="O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</row>
    <row r="33" spans="1:35" ht="25.5" customHeight="1">
      <c r="A33" s="135"/>
      <c r="B33" s="202">
        <v>3</v>
      </c>
      <c r="C33" s="136">
        <v>3567058.5</v>
      </c>
      <c r="F33" s="181">
        <v>0.06</v>
      </c>
      <c r="G33" s="115">
        <v>0.33791354662111478</v>
      </c>
      <c r="H33" s="115">
        <v>0.43408548538856068</v>
      </c>
      <c r="I33" s="115">
        <v>0.53025742415600663</v>
      </c>
      <c r="J33" s="111"/>
      <c r="K33" s="181">
        <v>0.06</v>
      </c>
      <c r="L33" s="115">
        <v>3.3791354662111479E-2</v>
      </c>
      <c r="M33" s="115">
        <v>4.3408548538856069E-2</v>
      </c>
      <c r="N33" s="115">
        <v>5.3025742415600666E-2</v>
      </c>
      <c r="O33" s="108"/>
      <c r="P33" s="154" t="s">
        <v>219</v>
      </c>
      <c r="Q33" s="219">
        <f>C17+C18</f>
        <v>-3096260.7140557235</v>
      </c>
      <c r="R33" s="155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</row>
    <row r="34" spans="1:35" ht="25.5" customHeight="1">
      <c r="A34" s="135"/>
      <c r="B34" s="202">
        <v>4</v>
      </c>
      <c r="C34" s="136">
        <v>3603629.085</v>
      </c>
      <c r="F34" s="181">
        <v>6.25E-2</v>
      </c>
      <c r="G34" s="115">
        <v>0.30329164865453434</v>
      </c>
      <c r="H34" s="115">
        <v>0.39561670985583253</v>
      </c>
      <c r="I34" s="115">
        <v>0.48794177105713071</v>
      </c>
      <c r="J34" s="111"/>
      <c r="K34" s="181">
        <v>6.25E-2</v>
      </c>
      <c r="L34" s="115">
        <v>3.0329164865453433E-2</v>
      </c>
      <c r="M34" s="115">
        <v>3.9561670985583254E-2</v>
      </c>
      <c r="N34" s="115">
        <v>4.8794177105713071E-2</v>
      </c>
      <c r="O34" s="108"/>
      <c r="P34" s="157" t="s">
        <v>220</v>
      </c>
      <c r="Q34" s="217">
        <f>C16</f>
        <v>0</v>
      </c>
      <c r="R34" s="15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</row>
    <row r="35" spans="1:35" ht="25.5" customHeight="1">
      <c r="A35" s="135"/>
      <c r="B35" s="202">
        <v>5</v>
      </c>
      <c r="C35" s="136">
        <v>3640565.37585</v>
      </c>
      <c r="F35" s="181">
        <v>6.5000000000000002E-2</v>
      </c>
      <c r="G35" s="115">
        <v>0.27133297356884506</v>
      </c>
      <c r="H35" s="115">
        <v>0.36010707084312249</v>
      </c>
      <c r="I35" s="115">
        <v>0.44888116824614877</v>
      </c>
      <c r="J35" s="111"/>
      <c r="K35" s="181">
        <v>6.5000000000000002E-2</v>
      </c>
      <c r="L35" s="115">
        <v>2.7133297356884505E-2</v>
      </c>
      <c r="M35" s="115">
        <v>3.6010707084312248E-2</v>
      </c>
      <c r="N35" s="115">
        <v>4.4888116824614875E-2</v>
      </c>
      <c r="O35" s="108"/>
      <c r="P35" s="157" t="s">
        <v>31</v>
      </c>
      <c r="Q35" s="217">
        <f>C19</f>
        <v>0</v>
      </c>
      <c r="R35" s="15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</row>
    <row r="36" spans="1:35" ht="25.5" customHeight="1" thickBot="1">
      <c r="A36" s="135"/>
      <c r="B36" s="202">
        <v>6</v>
      </c>
      <c r="C36" s="136">
        <v>3677871.0296085002</v>
      </c>
      <c r="F36" s="181">
        <v>6.7500000000000004E-2</v>
      </c>
      <c r="G36" s="115">
        <v>0.24174160772491998</v>
      </c>
      <c r="H36" s="115">
        <v>0.32722777558973237</v>
      </c>
      <c r="I36" s="115">
        <v>0.41271394345454482</v>
      </c>
      <c r="J36" s="111"/>
      <c r="K36" s="181">
        <v>6.7500000000000004E-2</v>
      </c>
      <c r="L36" s="115">
        <v>2.4174160772491998E-2</v>
      </c>
      <c r="M36" s="115">
        <v>3.2722777558973237E-2</v>
      </c>
      <c r="N36" s="115">
        <v>4.127139434545448E-2</v>
      </c>
      <c r="O36" s="108"/>
      <c r="P36" s="160" t="s">
        <v>221</v>
      </c>
      <c r="Q36" s="218">
        <f>-C22</f>
        <v>77670566.547094449</v>
      </c>
      <c r="R36" s="220">
        <f>-C22</f>
        <v>77670566.547094449</v>
      </c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</row>
    <row r="37" spans="1:35" ht="25.5" customHeight="1">
      <c r="A37" s="135"/>
      <c r="B37" s="202">
        <v>7</v>
      </c>
      <c r="C37" s="136">
        <v>3717508.8156313607</v>
      </c>
      <c r="F37" s="181">
        <v>6.9999999999999896E-2</v>
      </c>
      <c r="G37" s="115">
        <v>0.21426391102618467</v>
      </c>
      <c r="H37" s="115">
        <v>0.29669700137988847</v>
      </c>
      <c r="I37" s="115">
        <v>0.37913009173359224</v>
      </c>
      <c r="J37" s="111"/>
      <c r="K37" s="181">
        <v>6.9999999999999896E-2</v>
      </c>
      <c r="L37" s="115">
        <v>2.1426391102618465E-2</v>
      </c>
      <c r="M37" s="115">
        <v>2.9669700137988846E-2</v>
      </c>
      <c r="N37" s="115">
        <v>3.7913009173359227E-2</v>
      </c>
      <c r="O37" s="108"/>
      <c r="P37" s="108"/>
      <c r="Q37" s="108"/>
      <c r="R37" s="161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</row>
    <row r="38" spans="1:35" ht="25.5" customHeight="1">
      <c r="A38" s="135"/>
      <c r="B38" s="202">
        <v>8</v>
      </c>
      <c r="C38" s="136">
        <v>3767450.5411334764</v>
      </c>
      <c r="F38" s="181">
        <v>7.2499999999999898E-2</v>
      </c>
      <c r="G38" s="115">
        <v>0.18868122767089848</v>
      </c>
      <c r="H38" s="115">
        <v>0.26827179775193072</v>
      </c>
      <c r="I38" s="115">
        <v>0.34786236783296304</v>
      </c>
      <c r="J38" s="111"/>
      <c r="K38" s="181">
        <v>7.2499999999999898E-2</v>
      </c>
      <c r="L38" s="115">
        <v>1.8868122767089848E-2</v>
      </c>
      <c r="M38" s="115">
        <v>2.6827179775193073E-2</v>
      </c>
      <c r="N38" s="115">
        <v>3.4786236783296301E-2</v>
      </c>
      <c r="O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</row>
    <row r="39" spans="1:35" ht="25.5" customHeight="1" thickBot="1">
      <c r="A39" s="135"/>
      <c r="B39" s="202">
        <v>9</v>
      </c>
      <c r="C39" s="136">
        <v>3818454.6634880379</v>
      </c>
      <c r="F39" s="181">
        <v>7.49999999999999E-2</v>
      </c>
      <c r="G39" s="115">
        <v>0.16480405665946371</v>
      </c>
      <c r="H39" s="115">
        <v>0.24174160772491998</v>
      </c>
      <c r="I39" s="115">
        <v>0.31867915879037628</v>
      </c>
      <c r="J39" s="111"/>
      <c r="K39" s="181">
        <v>7.49999999999999E-2</v>
      </c>
      <c r="L39" s="115">
        <v>1.6480405665946371E-2</v>
      </c>
      <c r="M39" s="115">
        <v>2.4174160772491998E-2</v>
      </c>
      <c r="N39" s="115">
        <v>3.1867915879037631E-2</v>
      </c>
      <c r="O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</row>
    <row r="40" spans="1:35" ht="25.5" customHeight="1">
      <c r="A40" s="135"/>
      <c r="B40" s="202">
        <v>10</v>
      </c>
      <c r="C40" s="195">
        <f>C20+C44</f>
        <v>89238885.504122391</v>
      </c>
      <c r="F40" s="181">
        <v>7.7499999999999902E-2</v>
      </c>
      <c r="G40" s="115">
        <v>0.14246734833961303</v>
      </c>
      <c r="H40" s="115">
        <v>0.21692304291078049</v>
      </c>
      <c r="I40" s="115">
        <v>0.29137873748194792</v>
      </c>
      <c r="J40" s="111"/>
      <c r="K40" s="181">
        <v>7.7499999999999902E-2</v>
      </c>
      <c r="L40" s="115">
        <v>1.4246734833961303E-2</v>
      </c>
      <c r="M40" s="115">
        <v>2.169230429107805E-2</v>
      </c>
      <c r="N40" s="115">
        <v>2.9137873748194792E-2</v>
      </c>
      <c r="O40" s="108"/>
      <c r="P40" s="162" t="s">
        <v>222</v>
      </c>
      <c r="Q40" s="219">
        <f>Q29+Q33+Q34+Q35-Q36</f>
        <v>7697764.5690133572</v>
      </c>
      <c r="R40" s="221">
        <f>Q40</f>
        <v>7697764.5690133572</v>
      </c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</row>
    <row r="41" spans="1:35" ht="25.5" customHeight="1" thickBot="1">
      <c r="B41" s="203" t="s">
        <v>205</v>
      </c>
      <c r="C41" s="196">
        <f t="shared" ref="C41" si="5">SUM(C30:C40)</f>
        <v>44386706.967739321</v>
      </c>
      <c r="F41" s="182">
        <v>7.9999999999999905E-2</v>
      </c>
      <c r="G41" s="115">
        <v>0.12152668429779984</v>
      </c>
      <c r="H41" s="115">
        <v>0.19365563840557148</v>
      </c>
      <c r="I41" s="115">
        <v>0.26578459251334313</v>
      </c>
      <c r="J41" s="111"/>
      <c r="K41" s="182">
        <v>7.9999999999999905E-2</v>
      </c>
      <c r="L41" s="115">
        <v>1.2152668429779984E-2</v>
      </c>
      <c r="M41" s="115">
        <v>1.9365563840557147E-2</v>
      </c>
      <c r="N41" s="115">
        <v>2.6578459251334313E-2</v>
      </c>
      <c r="P41" s="163" t="s">
        <v>223</v>
      </c>
      <c r="Q41" s="149"/>
      <c r="R41" s="222">
        <f>C21</f>
        <v>36688942.398725972</v>
      </c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</row>
    <row r="42" spans="1:35" ht="25.5" customHeight="1" thickTop="1">
      <c r="B42" s="137"/>
      <c r="C42" s="140"/>
      <c r="D42" s="140"/>
      <c r="E42" s="140"/>
      <c r="F42" s="111"/>
      <c r="G42" s="128"/>
      <c r="H42" s="128"/>
      <c r="I42" s="128"/>
      <c r="J42" s="111"/>
      <c r="K42" s="111"/>
      <c r="L42" s="111"/>
      <c r="M42" s="111"/>
      <c r="N42" s="111"/>
      <c r="P42" s="163" t="s">
        <v>225</v>
      </c>
      <c r="Q42" s="149"/>
      <c r="R42" s="222">
        <f>R40+R41</f>
        <v>44386706.967739329</v>
      </c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</row>
    <row r="43" spans="1:35" ht="25.5" customHeight="1">
      <c r="D43" s="140"/>
      <c r="E43" s="140"/>
      <c r="F43" s="111"/>
      <c r="G43" s="128"/>
      <c r="H43" s="128"/>
      <c r="I43" s="128"/>
      <c r="J43" s="111"/>
      <c r="K43" s="111"/>
      <c r="L43" s="111"/>
      <c r="M43" s="111"/>
      <c r="N43" s="111"/>
      <c r="P43" s="164" t="s">
        <v>197</v>
      </c>
      <c r="Q43" s="165"/>
      <c r="R43" s="223">
        <f>R42/-C22</f>
        <v>0.57147396936812711</v>
      </c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</row>
    <row r="44" spans="1:35" ht="25.5" customHeight="1">
      <c r="B44" s="168" t="s">
        <v>224</v>
      </c>
      <c r="C44" s="169">
        <v>3870554.3880146043</v>
      </c>
      <c r="E44" s="140"/>
      <c r="F44" s="111"/>
      <c r="G44" s="128"/>
      <c r="H44" s="128"/>
      <c r="I44" s="128"/>
      <c r="J44" s="111"/>
      <c r="P44" s="164" t="s">
        <v>198</v>
      </c>
      <c r="Q44" s="165"/>
      <c r="R44" s="224">
        <f>R43/10</f>
        <v>5.7147396936812714E-2</v>
      </c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</row>
    <row r="45" spans="1:35" ht="25.5" customHeight="1" thickBot="1">
      <c r="C45" s="108"/>
      <c r="F45" s="140"/>
      <c r="G45" s="140"/>
      <c r="P45" s="166" t="s">
        <v>223</v>
      </c>
      <c r="Q45" s="167"/>
      <c r="R45" s="225">
        <f>R41/R36/10</f>
        <v>4.7236609734886061E-2</v>
      </c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</row>
    <row r="46" spans="1:35" ht="25.5" customHeight="1">
      <c r="B46" s="170">
        <f>C25/-C22</f>
        <v>0.57147396939723294</v>
      </c>
      <c r="C46" s="171" t="s">
        <v>197</v>
      </c>
      <c r="F46" s="140"/>
      <c r="G46" s="140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</row>
    <row r="47" spans="1:35" ht="25.5" customHeight="1">
      <c r="B47" s="193">
        <f>B46/10</f>
        <v>5.7147396939723295E-2</v>
      </c>
      <c r="C47" s="194" t="s">
        <v>198</v>
      </c>
      <c r="F47" s="140"/>
      <c r="G47" s="140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</row>
    <row r="48" spans="1:35" ht="25.5" customHeight="1">
      <c r="C48" s="108"/>
      <c r="P48" s="108"/>
      <c r="T48" s="108"/>
    </row>
    <row r="49" spans="2:20" ht="25.5" customHeight="1">
      <c r="C49" s="108"/>
      <c r="P49" s="108"/>
      <c r="T49" s="147"/>
    </row>
    <row r="50" spans="2:20" ht="25.5" customHeight="1">
      <c r="B50" s="199" t="s">
        <v>227</v>
      </c>
      <c r="C50" s="199" t="s">
        <v>228</v>
      </c>
      <c r="D50" s="200" t="s">
        <v>229</v>
      </c>
      <c r="I50" s="153"/>
      <c r="P50" s="108"/>
      <c r="T50" s="108"/>
    </row>
    <row r="51" spans="2:20" ht="25.5" customHeight="1">
      <c r="B51" s="198">
        <f>C51*0.9</f>
        <v>4179951.9639752265</v>
      </c>
      <c r="C51" s="198">
        <f>C13</f>
        <v>4644391.0710835848</v>
      </c>
      <c r="D51" s="198">
        <f>C51*1.1</f>
        <v>5108830.178191944</v>
      </c>
      <c r="P51" s="108"/>
      <c r="T51" s="108"/>
    </row>
    <row r="52" spans="2:20" ht="25.5" customHeight="1">
      <c r="P52" s="108"/>
      <c r="T52" s="108"/>
    </row>
    <row r="53" spans="2:20" ht="25.5" customHeight="1">
      <c r="P53" s="108"/>
      <c r="T53" s="108"/>
    </row>
    <row r="54" spans="2:20" ht="25.5" customHeight="1"/>
    <row r="55" spans="2:20" ht="25.5" customHeight="1"/>
    <row r="56" spans="2:20" ht="25.5" customHeight="1"/>
    <row r="57" spans="2:20" ht="25.5" customHeight="1"/>
    <row r="59" spans="2:20">
      <c r="L59" s="152"/>
      <c r="M59" s="152"/>
      <c r="N59" s="159"/>
    </row>
    <row r="60" spans="2:20">
      <c r="L60" s="152"/>
      <c r="M60" s="152"/>
      <c r="N60" s="159"/>
    </row>
  </sheetData>
  <dataConsolidate/>
  <mergeCells count="6">
    <mergeCell ref="Q2:S2"/>
    <mergeCell ref="B2:C2"/>
    <mergeCell ref="F2:I2"/>
    <mergeCell ref="K2:N2"/>
    <mergeCell ref="F24:I24"/>
    <mergeCell ref="K24:N24"/>
  </mergeCells>
  <conditionalFormatting sqref="G4:I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6:I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N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:N4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5" bottom="0.5" header="0.3" footer="0.3"/>
  <pageSetup orientation="landscape" r:id="rId1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0F9E-91E5-454B-8505-7B219AA458D2}">
  <sheetPr published="0"/>
  <dimension ref="A1:S84"/>
  <sheetViews>
    <sheetView zoomScale="80" zoomScaleNormal="80" workbookViewId="0">
      <selection activeCell="L53" sqref="L53"/>
    </sheetView>
  </sheetViews>
  <sheetFormatPr baseColWidth="10" defaultColWidth="8.83203125" defaultRowHeight="15"/>
  <cols>
    <col min="1" max="1" width="21.1640625" customWidth="1"/>
    <col min="2" max="2" width="26.5" customWidth="1"/>
    <col min="3" max="3" width="26.6640625" bestFit="1" customWidth="1"/>
    <col min="4" max="7" width="23.5" customWidth="1"/>
    <col min="9" max="9" width="26.5" customWidth="1"/>
    <col min="10" max="12" width="22.5" customWidth="1"/>
    <col min="16" max="16" width="26.5" customWidth="1"/>
    <col min="17" max="19" width="22.5" customWidth="1"/>
  </cols>
  <sheetData>
    <row r="1" spans="2:19" ht="19" thickBot="1">
      <c r="B1" s="317" t="s">
        <v>243</v>
      </c>
      <c r="C1" s="318"/>
      <c r="D1" s="318"/>
      <c r="E1" s="319"/>
      <c r="I1" s="317" t="s">
        <v>244</v>
      </c>
      <c r="J1" s="318"/>
      <c r="K1" s="318"/>
      <c r="L1" s="319"/>
      <c r="P1" s="317" t="s">
        <v>245</v>
      </c>
      <c r="Q1" s="318"/>
      <c r="R1" s="318"/>
      <c r="S1" s="319"/>
    </row>
    <row r="2" spans="2:19" ht="18">
      <c r="B2" s="229" t="s">
        <v>230</v>
      </c>
      <c r="C2" s="234">
        <v>45359</v>
      </c>
      <c r="D2" s="230"/>
      <c r="E2" s="230"/>
      <c r="I2" s="229" t="s">
        <v>230</v>
      </c>
      <c r="J2" s="259">
        <f>C2</f>
        <v>45359</v>
      </c>
      <c r="K2" s="230"/>
      <c r="L2" s="230"/>
      <c r="P2" s="229" t="s">
        <v>230</v>
      </c>
      <c r="Q2" s="259">
        <f>J2</f>
        <v>45359</v>
      </c>
      <c r="R2" s="230"/>
      <c r="S2" s="230"/>
    </row>
    <row r="3" spans="2:19" ht="18">
      <c r="B3" s="229" t="s">
        <v>173</v>
      </c>
      <c r="C3" s="235">
        <v>240</v>
      </c>
      <c r="D3" s="230"/>
      <c r="E3" s="230"/>
      <c r="I3" s="229" t="s">
        <v>173</v>
      </c>
      <c r="J3" s="260">
        <f t="shared" ref="J3:J6" si="0">C3</f>
        <v>240</v>
      </c>
      <c r="K3" s="230"/>
      <c r="L3" s="230"/>
      <c r="P3" s="229" t="s">
        <v>173</v>
      </c>
      <c r="Q3" s="260">
        <f t="shared" ref="Q3:Q6" si="1">J3</f>
        <v>240</v>
      </c>
      <c r="R3" s="230"/>
      <c r="S3" s="230"/>
    </row>
    <row r="4" spans="2:19" ht="18">
      <c r="B4" s="229" t="s">
        <v>231</v>
      </c>
      <c r="C4" s="235">
        <v>234632</v>
      </c>
      <c r="D4" s="230"/>
      <c r="E4" s="230"/>
      <c r="I4" s="229" t="s">
        <v>231</v>
      </c>
      <c r="J4" s="260">
        <f t="shared" si="0"/>
        <v>234632</v>
      </c>
      <c r="K4" s="230"/>
      <c r="L4" s="230"/>
      <c r="P4" s="229" t="s">
        <v>231</v>
      </c>
      <c r="Q4" s="260">
        <f t="shared" si="1"/>
        <v>234632</v>
      </c>
      <c r="R4" s="230"/>
      <c r="S4" s="230"/>
    </row>
    <row r="5" spans="2:19" ht="18">
      <c r="B5" s="231" t="s">
        <v>232</v>
      </c>
      <c r="C5" s="236">
        <v>63600000</v>
      </c>
      <c r="D5" s="230"/>
      <c r="E5" s="230"/>
      <c r="I5" s="231" t="s">
        <v>232</v>
      </c>
      <c r="J5" s="236">
        <v>77670566.547094449</v>
      </c>
      <c r="K5" s="230"/>
      <c r="L5" s="230"/>
      <c r="P5" s="231" t="s">
        <v>232</v>
      </c>
      <c r="Q5" s="236">
        <v>67727157.059649527</v>
      </c>
      <c r="R5" s="230"/>
      <c r="S5" s="230"/>
    </row>
    <row r="6" spans="2:19" ht="18">
      <c r="B6" s="231" t="s">
        <v>233</v>
      </c>
      <c r="C6" s="236"/>
      <c r="D6" s="230"/>
      <c r="E6" s="230"/>
      <c r="I6" s="231" t="s">
        <v>233</v>
      </c>
      <c r="J6" s="238">
        <f t="shared" si="0"/>
        <v>0</v>
      </c>
      <c r="K6" s="230"/>
      <c r="L6" s="230"/>
      <c r="P6" s="231" t="s">
        <v>233</v>
      </c>
      <c r="Q6" s="238">
        <f t="shared" si="1"/>
        <v>0</v>
      </c>
      <c r="R6" s="230"/>
      <c r="S6" s="230"/>
    </row>
    <row r="7" spans="2:19" ht="18">
      <c r="B7" s="232"/>
      <c r="C7" s="230"/>
      <c r="D7" s="230"/>
      <c r="E7" s="230"/>
      <c r="I7" s="232"/>
      <c r="J7" s="230"/>
      <c r="K7" s="230"/>
      <c r="L7" s="230"/>
      <c r="P7" s="232"/>
      <c r="Q7" s="230"/>
      <c r="R7" s="230"/>
      <c r="S7" s="230"/>
    </row>
    <row r="8" spans="2:19" ht="18">
      <c r="B8" s="233" t="s">
        <v>234</v>
      </c>
      <c r="C8" s="237">
        <f>C5-C6</f>
        <v>63600000</v>
      </c>
      <c r="D8" s="230"/>
      <c r="E8" s="230"/>
      <c r="I8" s="233" t="s">
        <v>234</v>
      </c>
      <c r="J8" s="237">
        <f>J5-J6</f>
        <v>77670566.547094449</v>
      </c>
      <c r="K8" s="230"/>
      <c r="L8" s="230"/>
      <c r="P8" s="233" t="s">
        <v>234</v>
      </c>
      <c r="Q8" s="237">
        <f>Q5-Q6</f>
        <v>67727157.059649527</v>
      </c>
      <c r="R8" s="230"/>
      <c r="S8" s="230"/>
    </row>
    <row r="9" spans="2:19" ht="18">
      <c r="B9" s="232" t="s">
        <v>235</v>
      </c>
      <c r="C9" s="238">
        <f>C8/$C$3</f>
        <v>265000</v>
      </c>
      <c r="D9" s="230"/>
      <c r="E9" s="230"/>
      <c r="I9" s="232" t="s">
        <v>235</v>
      </c>
      <c r="J9" s="238">
        <f>J8/$J$3</f>
        <v>323627.36061289354</v>
      </c>
      <c r="K9" s="230"/>
      <c r="L9" s="230"/>
      <c r="P9" s="232" t="s">
        <v>235</v>
      </c>
      <c r="Q9" s="238">
        <f>Q8/$Q$3</f>
        <v>282196.48774853972</v>
      </c>
      <c r="R9" s="230"/>
      <c r="S9" s="230"/>
    </row>
    <row r="10" spans="2:19" ht="19" thickBot="1">
      <c r="B10" s="232" t="s">
        <v>236</v>
      </c>
      <c r="C10" s="238">
        <f>C8/$C$4</f>
        <v>271.06277063657132</v>
      </c>
      <c r="D10" s="230"/>
      <c r="E10" s="230"/>
      <c r="I10" s="232" t="s">
        <v>236</v>
      </c>
      <c r="J10" s="238">
        <f>J8/$J$4</f>
        <v>331.03143026993098</v>
      </c>
      <c r="K10" s="230"/>
      <c r="L10" s="230"/>
      <c r="P10" s="232" t="s">
        <v>236</v>
      </c>
      <c r="Q10" s="238">
        <f>Q8/$Q$4</f>
        <v>288.65268616237142</v>
      </c>
      <c r="R10" s="230"/>
      <c r="S10" s="230"/>
    </row>
    <row r="11" spans="2:19" ht="18">
      <c r="B11" s="232"/>
      <c r="C11" s="230"/>
      <c r="D11" s="239" t="s">
        <v>237</v>
      </c>
      <c r="E11" s="240" t="s">
        <v>238</v>
      </c>
      <c r="I11" s="232"/>
      <c r="J11" s="230"/>
      <c r="K11" s="239" t="s">
        <v>237</v>
      </c>
      <c r="L11" s="240" t="s">
        <v>238</v>
      </c>
      <c r="P11" s="232"/>
      <c r="Q11" s="230"/>
      <c r="R11" s="239" t="s">
        <v>237</v>
      </c>
      <c r="S11" s="240" t="s">
        <v>238</v>
      </c>
    </row>
    <row r="12" spans="2:19" ht="18">
      <c r="B12" s="233" t="s">
        <v>239</v>
      </c>
      <c r="C12" s="242">
        <f>57000000*1.15</f>
        <v>65549999.999999993</v>
      </c>
      <c r="D12" s="244">
        <f>$C$8-C12</f>
        <v>-1949999.9999999925</v>
      </c>
      <c r="E12" s="255">
        <f>D12/$C$8</f>
        <v>-3.0660377358490448E-2</v>
      </c>
      <c r="I12" s="233" t="s">
        <v>239</v>
      </c>
      <c r="J12" s="237">
        <f>C12</f>
        <v>65549999.999999993</v>
      </c>
      <c r="K12" s="244">
        <f>$J$8-J12</f>
        <v>12120566.547094457</v>
      </c>
      <c r="L12" s="255">
        <f>K12/$J$8</f>
        <v>0.15605096094857662</v>
      </c>
      <c r="P12" s="233" t="s">
        <v>239</v>
      </c>
      <c r="Q12" s="237">
        <f>J12</f>
        <v>65549999.999999993</v>
      </c>
      <c r="R12" s="244">
        <f>$Q$8-Q12</f>
        <v>2177157.0596495345</v>
      </c>
      <c r="S12" s="255">
        <f>R12/$Q$8</f>
        <v>3.214599806296374E-2</v>
      </c>
    </row>
    <row r="13" spans="2:19" ht="18">
      <c r="B13" s="232" t="s">
        <v>235</v>
      </c>
      <c r="C13" s="237">
        <f>C12/$C$3</f>
        <v>273124.99999999994</v>
      </c>
      <c r="D13" s="245">
        <f>$C$9-C13</f>
        <v>-8124.9999999999418</v>
      </c>
      <c r="E13" s="256">
        <f>D13/$C$9</f>
        <v>-3.0660377358490348E-2</v>
      </c>
      <c r="I13" s="232" t="s">
        <v>235</v>
      </c>
      <c r="J13" s="237">
        <f>J12/$C$3</f>
        <v>273124.99999999994</v>
      </c>
      <c r="K13" s="245">
        <f>$J$9-J13</f>
        <v>50502.360612893593</v>
      </c>
      <c r="L13" s="256">
        <f>K13/$J$9</f>
        <v>0.15605096094857668</v>
      </c>
      <c r="P13" s="232" t="s">
        <v>235</v>
      </c>
      <c r="Q13" s="237">
        <f>Q12/$C$3</f>
        <v>273124.99999999994</v>
      </c>
      <c r="R13" s="245">
        <f>$Q$9-Q13</f>
        <v>9071.4877485397737</v>
      </c>
      <c r="S13" s="256">
        <f>R13/$Q$9</f>
        <v>3.21459980629639E-2</v>
      </c>
    </row>
    <row r="14" spans="2:19" ht="18">
      <c r="B14" s="232" t="s">
        <v>236</v>
      </c>
      <c r="C14" s="238">
        <f>C12/$C$4</f>
        <v>279.37365747212652</v>
      </c>
      <c r="D14" s="245">
        <f>$C$10-C14</f>
        <v>-8.310886835555209</v>
      </c>
      <c r="E14" s="256">
        <f>D14/$C$10</f>
        <v>-3.0660377358490407E-2</v>
      </c>
      <c r="I14" s="232" t="s">
        <v>236</v>
      </c>
      <c r="J14" s="238">
        <f>J12/$C$4</f>
        <v>279.37365747212652</v>
      </c>
      <c r="K14" s="245">
        <f>$C$10-J14</f>
        <v>-8.310886835555209</v>
      </c>
      <c r="L14" s="256">
        <f>K14/$J$10</f>
        <v>-2.5106035486655489E-2</v>
      </c>
      <c r="P14" s="232" t="s">
        <v>236</v>
      </c>
      <c r="Q14" s="238">
        <f>Q12/$C$4</f>
        <v>279.37365747212652</v>
      </c>
      <c r="R14" s="245">
        <f>$Q$10-Q14</f>
        <v>9.2790286902448997</v>
      </c>
      <c r="S14" s="256">
        <f>R14/$Q$10</f>
        <v>3.2145998062963838E-2</v>
      </c>
    </row>
    <row r="15" spans="2:19" ht="18">
      <c r="B15" s="232"/>
      <c r="C15" s="230"/>
      <c r="D15" s="241"/>
      <c r="E15" s="257"/>
      <c r="I15" s="232"/>
      <c r="J15" s="230"/>
      <c r="K15" s="241"/>
      <c r="L15" s="257"/>
      <c r="P15" s="232"/>
      <c r="Q15" s="230"/>
      <c r="R15" s="241"/>
      <c r="S15" s="257"/>
    </row>
    <row r="16" spans="2:19" ht="18">
      <c r="B16" s="233" t="s">
        <v>246</v>
      </c>
      <c r="C16" s="242">
        <v>66605000</v>
      </c>
      <c r="D16" s="244">
        <f>$C$8-C16</f>
        <v>-3005000</v>
      </c>
      <c r="E16" s="255">
        <f>D16/$C$8</f>
        <v>-4.7248427672955978E-2</v>
      </c>
      <c r="I16" s="233" t="s">
        <v>246</v>
      </c>
      <c r="J16" s="237">
        <f>C16</f>
        <v>66605000</v>
      </c>
      <c r="K16" s="244">
        <f>$J$8-J16</f>
        <v>11065566.547094449</v>
      </c>
      <c r="L16" s="255">
        <f>K16/$J$8</f>
        <v>0.14246795200579618</v>
      </c>
      <c r="P16" s="233" t="s">
        <v>246</v>
      </c>
      <c r="Q16" s="237">
        <f>J16</f>
        <v>66605000</v>
      </c>
      <c r="R16" s="244">
        <f>$Q$8-Q16</f>
        <v>1122157.0596495271</v>
      </c>
      <c r="S16" s="255">
        <f>R16/$Q$8</f>
        <v>1.6568790251467465E-2</v>
      </c>
    </row>
    <row r="17" spans="2:19" ht="18">
      <c r="B17" s="232" t="s">
        <v>235</v>
      </c>
      <c r="C17" s="237">
        <f>C16/$C$3</f>
        <v>277520.83333333331</v>
      </c>
      <c r="D17" s="245">
        <f>$C$9-C17</f>
        <v>-12520.833333333314</v>
      </c>
      <c r="E17" s="256">
        <f>D17/$C$9</f>
        <v>-4.7248427672955902E-2</v>
      </c>
      <c r="I17" s="232" t="s">
        <v>235</v>
      </c>
      <c r="J17" s="237">
        <f>J16/$C$3</f>
        <v>277520.83333333331</v>
      </c>
      <c r="K17" s="245">
        <f>$J$9-J17</f>
        <v>46106.527279560221</v>
      </c>
      <c r="L17" s="256">
        <f>K17/$J$9</f>
        <v>0.14246795200579621</v>
      </c>
      <c r="P17" s="232" t="s">
        <v>235</v>
      </c>
      <c r="Q17" s="237">
        <f>Q16/$C$3</f>
        <v>277520.83333333331</v>
      </c>
      <c r="R17" s="245">
        <f>$Q$9-Q17</f>
        <v>4675.6544152064016</v>
      </c>
      <c r="S17" s="256">
        <f>R17/$Q$9</f>
        <v>1.6568790251467604E-2</v>
      </c>
    </row>
    <row r="18" spans="2:19" ht="18">
      <c r="B18" s="232" t="s">
        <v>236</v>
      </c>
      <c r="C18" s="238">
        <f>C16/$C$4</f>
        <v>283.87006034982443</v>
      </c>
      <c r="D18" s="245">
        <f>$C$10-C18</f>
        <v>-12.807289713253112</v>
      </c>
      <c r="E18" s="256">
        <f>D18/$C$10</f>
        <v>-4.7248427672956041E-2</v>
      </c>
      <c r="I18" s="232" t="s">
        <v>236</v>
      </c>
      <c r="J18" s="238">
        <f>J16/$C$4</f>
        <v>283.87006034982443</v>
      </c>
      <c r="K18" s="245">
        <f>$J$10-J18</f>
        <v>47.161369920106551</v>
      </c>
      <c r="L18" s="256">
        <f>K18/$J$10</f>
        <v>0.14246795200579607</v>
      </c>
      <c r="P18" s="232" t="s">
        <v>236</v>
      </c>
      <c r="Q18" s="238">
        <f>Q16/$C$4</f>
        <v>283.87006034982443</v>
      </c>
      <c r="R18" s="245">
        <f>$Q$10-Q18</f>
        <v>4.7826258125469963</v>
      </c>
      <c r="S18" s="256">
        <f>R18/$Q$10</f>
        <v>1.6568790251467461E-2</v>
      </c>
    </row>
    <row r="19" spans="2:19" ht="18">
      <c r="B19" s="232"/>
      <c r="C19" s="230"/>
      <c r="D19" s="241"/>
      <c r="E19" s="257"/>
      <c r="I19" s="232"/>
      <c r="J19" s="230"/>
      <c r="K19" s="241"/>
      <c r="L19" s="257"/>
      <c r="P19" s="232"/>
      <c r="Q19" s="230"/>
      <c r="R19" s="241"/>
      <c r="S19" s="257"/>
    </row>
    <row r="20" spans="2:19" ht="18">
      <c r="B20" s="233" t="s">
        <v>240</v>
      </c>
      <c r="C20" s="242">
        <v>66480000</v>
      </c>
      <c r="D20" s="244">
        <f>$C$8-C20</f>
        <v>-2880000</v>
      </c>
      <c r="E20" s="255">
        <f>D20/$C$8</f>
        <v>-4.5283018867924525E-2</v>
      </c>
      <c r="I20" s="233" t="s">
        <v>240</v>
      </c>
      <c r="J20" s="237">
        <f>C20</f>
        <v>66480000</v>
      </c>
      <c r="K20" s="244">
        <f>$J$8-J20</f>
        <v>11190566.547094449</v>
      </c>
      <c r="L20" s="255">
        <f>K20/$J$8</f>
        <v>0.14407731325494075</v>
      </c>
      <c r="P20" s="233" t="s">
        <v>240</v>
      </c>
      <c r="Q20" s="237">
        <f>J20</f>
        <v>66480000</v>
      </c>
      <c r="R20" s="244">
        <f>$Q$8-Q20</f>
        <v>1247157.0596495271</v>
      </c>
      <c r="S20" s="255">
        <f>R20/$Q$8</f>
        <v>1.8414430987426726E-2</v>
      </c>
    </row>
    <row r="21" spans="2:19" ht="18">
      <c r="B21" s="232" t="s">
        <v>235</v>
      </c>
      <c r="C21" s="237">
        <f>C20/$C$3</f>
        <v>277000</v>
      </c>
      <c r="D21" s="245">
        <f>$C$9-C21</f>
        <v>-12000</v>
      </c>
      <c r="E21" s="256">
        <f>D21/$C$9</f>
        <v>-4.5283018867924525E-2</v>
      </c>
      <c r="I21" s="232" t="s">
        <v>235</v>
      </c>
      <c r="J21" s="237">
        <f>J20/$C$3</f>
        <v>277000</v>
      </c>
      <c r="K21" s="245">
        <f>$J$9-J21</f>
        <v>46627.360612893535</v>
      </c>
      <c r="L21" s="256">
        <f>K21/$J$9</f>
        <v>0.14407731325494075</v>
      </c>
      <c r="P21" s="232" t="s">
        <v>235</v>
      </c>
      <c r="Q21" s="237">
        <f>Q20/$C$3</f>
        <v>277000</v>
      </c>
      <c r="R21" s="245">
        <f>$Q$9-Q21</f>
        <v>5196.4877485397155</v>
      </c>
      <c r="S21" s="256">
        <f>R21/$Q$9</f>
        <v>1.8414430987426796E-2</v>
      </c>
    </row>
    <row r="22" spans="2:19" ht="18">
      <c r="B22" s="232" t="s">
        <v>236</v>
      </c>
      <c r="C22" s="238">
        <f>C20/$C$4</f>
        <v>283.33731119369907</v>
      </c>
      <c r="D22" s="245">
        <f>$C$10-C22</f>
        <v>-12.27454055712775</v>
      </c>
      <c r="E22" s="256">
        <f>D22/$C$10</f>
        <v>-4.5283018867924497E-2</v>
      </c>
      <c r="I22" s="232" t="s">
        <v>236</v>
      </c>
      <c r="J22" s="238">
        <f>J20/$C$4</f>
        <v>283.33731119369907</v>
      </c>
      <c r="K22" s="245">
        <f>$J$10-J22</f>
        <v>47.694119076231914</v>
      </c>
      <c r="L22" s="256">
        <f>K22/$J$10</f>
        <v>0.14407731325494072</v>
      </c>
      <c r="P22" s="232" t="s">
        <v>236</v>
      </c>
      <c r="Q22" s="238">
        <f>Q20/$C$4</f>
        <v>283.33731119369907</v>
      </c>
      <c r="R22" s="245">
        <f>$Q$10-Q22</f>
        <v>5.3153749686723586</v>
      </c>
      <c r="S22" s="256">
        <f>R22/$Q$10</f>
        <v>1.8414430987426809E-2</v>
      </c>
    </row>
    <row r="23" spans="2:19" ht="18">
      <c r="B23" s="232"/>
      <c r="C23" s="230"/>
      <c r="D23" s="241"/>
      <c r="E23" s="257"/>
      <c r="I23" s="232"/>
      <c r="J23" s="230"/>
      <c r="K23" s="241"/>
      <c r="L23" s="257"/>
      <c r="P23" s="232"/>
      <c r="Q23" s="230"/>
      <c r="R23" s="241"/>
      <c r="S23" s="257"/>
    </row>
    <row r="24" spans="2:19" ht="18">
      <c r="B24" s="233" t="s">
        <v>241</v>
      </c>
      <c r="C24" s="242">
        <v>66540000</v>
      </c>
      <c r="D24" s="244">
        <f>$C$8-C24</f>
        <v>-2940000</v>
      </c>
      <c r="E24" s="255">
        <f>D24/$C$8</f>
        <v>-4.6226415094339619E-2</v>
      </c>
      <c r="I24" s="233" t="s">
        <v>241</v>
      </c>
      <c r="J24" s="237">
        <f>C24</f>
        <v>66540000</v>
      </c>
      <c r="K24" s="244">
        <f>$J$8-J24</f>
        <v>11130566.547094449</v>
      </c>
      <c r="L24" s="255">
        <f>K24/$J$8</f>
        <v>0.14330481985535135</v>
      </c>
      <c r="P24" s="233" t="s">
        <v>241</v>
      </c>
      <c r="Q24" s="237">
        <f>J24</f>
        <v>66540000</v>
      </c>
      <c r="R24" s="244">
        <f>$Q$8-Q24</f>
        <v>1187157.0596495271</v>
      </c>
      <c r="S24" s="255">
        <f>R24/$Q$8</f>
        <v>1.7528523434166284E-2</v>
      </c>
    </row>
    <row r="25" spans="2:19" ht="18">
      <c r="B25" s="232" t="s">
        <v>235</v>
      </c>
      <c r="C25" s="237">
        <f>C24/$C$3</f>
        <v>277250</v>
      </c>
      <c r="D25" s="245">
        <f>$C$9-C25</f>
        <v>-12250</v>
      </c>
      <c r="E25" s="256">
        <f>D25/$C$9</f>
        <v>-4.6226415094339619E-2</v>
      </c>
      <c r="I25" s="232" t="s">
        <v>235</v>
      </c>
      <c r="J25" s="237">
        <f>J24/$C$3</f>
        <v>277250</v>
      </c>
      <c r="K25" s="245">
        <f>$J$9-J25</f>
        <v>46377.360612893535</v>
      </c>
      <c r="L25" s="256">
        <f>K25/$J$9</f>
        <v>0.14330481985535135</v>
      </c>
      <c r="P25" s="232" t="s">
        <v>235</v>
      </c>
      <c r="Q25" s="237">
        <f>Q24/$C$3</f>
        <v>277250</v>
      </c>
      <c r="R25" s="245">
        <f>$Q$9-Q25</f>
        <v>4946.4877485397155</v>
      </c>
      <c r="S25" s="256">
        <f>R25/$Q$9</f>
        <v>1.7528523434166349E-2</v>
      </c>
    </row>
    <row r="26" spans="2:19" ht="19" thickBot="1">
      <c r="B26" s="232" t="s">
        <v>236</v>
      </c>
      <c r="C26" s="238">
        <f>C24/$C$4</f>
        <v>283.59303078863923</v>
      </c>
      <c r="D26" s="246">
        <f>$C$10-C26</f>
        <v>-12.53026015206791</v>
      </c>
      <c r="E26" s="258">
        <f>D26/$C$10</f>
        <v>-4.6226415094339592E-2</v>
      </c>
      <c r="I26" s="232" t="s">
        <v>236</v>
      </c>
      <c r="J26" s="238">
        <f>J24/$C$4</f>
        <v>283.59303078863923</v>
      </c>
      <c r="K26" s="246">
        <f>$J$10-J26</f>
        <v>47.438399481291754</v>
      </c>
      <c r="L26" s="258">
        <f>K26/$J$10</f>
        <v>0.14330481985535132</v>
      </c>
      <c r="P26" s="232" t="s">
        <v>236</v>
      </c>
      <c r="Q26" s="238">
        <f>Q24/$C$4</f>
        <v>283.59303078863923</v>
      </c>
      <c r="R26" s="246">
        <f>$Q$10-Q26</f>
        <v>5.0596553737321983</v>
      </c>
      <c r="S26" s="258">
        <f>R26/$Q$10</f>
        <v>1.752852343416637E-2</v>
      </c>
    </row>
    <row r="30" spans="2:19" ht="16" thickBot="1"/>
    <row r="31" spans="2:19" ht="16" thickBot="1">
      <c r="C31" s="247" t="s">
        <v>247</v>
      </c>
      <c r="D31" s="248" t="s">
        <v>248</v>
      </c>
      <c r="E31" s="249" t="s">
        <v>168</v>
      </c>
      <c r="J31" s="247" t="s">
        <v>247</v>
      </c>
      <c r="K31" s="248" t="s">
        <v>248</v>
      </c>
      <c r="L31" s="249" t="s">
        <v>168</v>
      </c>
      <c r="Q31" s="247" t="s">
        <v>247</v>
      </c>
      <c r="R31" s="248" t="s">
        <v>248</v>
      </c>
      <c r="S31" s="249" t="s">
        <v>168</v>
      </c>
    </row>
    <row r="32" spans="2:19">
      <c r="B32" s="250" t="s">
        <v>190</v>
      </c>
      <c r="C32" s="251">
        <v>675762.03999999969</v>
      </c>
      <c r="D32" s="252">
        <v>2078853.719112677</v>
      </c>
      <c r="E32" s="253">
        <v>2669049</v>
      </c>
      <c r="I32" s="250" t="s">
        <v>190</v>
      </c>
      <c r="J32" s="264">
        <f>C32</f>
        <v>675762.03999999969</v>
      </c>
      <c r="K32" s="265">
        <f t="shared" ref="K32:L32" si="2">D32</f>
        <v>2078853.719112677</v>
      </c>
      <c r="L32" s="266">
        <f t="shared" si="2"/>
        <v>2669049</v>
      </c>
      <c r="P32" s="250" t="s">
        <v>190</v>
      </c>
      <c r="Q32" s="264">
        <f>J32</f>
        <v>675762.03999999969</v>
      </c>
      <c r="R32" s="265">
        <f>K32</f>
        <v>2078853.719112677</v>
      </c>
      <c r="S32" s="266">
        <f>L32</f>
        <v>2669049</v>
      </c>
    </row>
    <row r="33" spans="1:19" ht="16" thickBot="1">
      <c r="B33" s="254" t="s">
        <v>214</v>
      </c>
      <c r="C33" s="261">
        <f>C32/$C$5</f>
        <v>1.0625189308176096E-2</v>
      </c>
      <c r="D33" s="262">
        <f t="shared" ref="D33:E33" si="3">D32/$C$5</f>
        <v>3.26863792313314E-2</v>
      </c>
      <c r="E33" s="263">
        <f t="shared" si="3"/>
        <v>4.1966179245283015E-2</v>
      </c>
      <c r="I33" s="254" t="s">
        <v>214</v>
      </c>
      <c r="J33" s="261">
        <f>J32/$J$5</f>
        <v>8.7003619265511728E-3</v>
      </c>
      <c r="K33" s="262">
        <f t="shared" ref="K33:L33" si="4">K32/$J$5</f>
        <v>2.6765012945440453E-2</v>
      </c>
      <c r="L33" s="263">
        <f t="shared" si="4"/>
        <v>3.4363712261344971E-2</v>
      </c>
      <c r="P33" s="254" t="s">
        <v>214</v>
      </c>
      <c r="Q33" s="261">
        <f>Q32/$Q$5</f>
        <v>9.977711590711447E-3</v>
      </c>
      <c r="R33" s="262">
        <f t="shared" ref="R33:S33" si="5">R32/$Q$5</f>
        <v>3.0694536864758142E-2</v>
      </c>
      <c r="S33" s="263">
        <f t="shared" si="5"/>
        <v>3.9408844485370631E-2</v>
      </c>
    </row>
    <row r="34" spans="1:19">
      <c r="J34" s="243"/>
    </row>
    <row r="36" spans="1:19" ht="16" thickBot="1"/>
    <row r="37" spans="1:19">
      <c r="B37" s="323" t="s">
        <v>242</v>
      </c>
      <c r="C37" s="326" t="s">
        <v>295</v>
      </c>
      <c r="D37" s="327"/>
      <c r="E37" s="328"/>
    </row>
    <row r="38" spans="1:19">
      <c r="B38" s="324"/>
      <c r="C38" s="329"/>
      <c r="D38" s="330"/>
      <c r="E38" s="331"/>
    </row>
    <row r="39" spans="1:19" ht="16" thickBot="1">
      <c r="B39" s="325"/>
      <c r="C39" s="332"/>
      <c r="D39" s="333"/>
      <c r="E39" s="334"/>
    </row>
    <row r="41" spans="1:19" ht="16" thickBot="1"/>
    <row r="42" spans="1:19" ht="16" thickBot="1">
      <c r="B42" s="320" t="s">
        <v>284</v>
      </c>
      <c r="C42" s="321"/>
      <c r="D42" s="321"/>
      <c r="E42" s="321"/>
      <c r="F42" s="321"/>
      <c r="G42" s="322"/>
    </row>
    <row r="43" spans="1:19" s="267" customFormat="1" ht="29.5" customHeight="1" thickBot="1">
      <c r="A43"/>
      <c r="B43" s="275" t="s">
        <v>251</v>
      </c>
      <c r="C43" s="275" t="s">
        <v>252</v>
      </c>
      <c r="D43" s="275" t="s">
        <v>253</v>
      </c>
      <c r="E43" s="275" t="s">
        <v>254</v>
      </c>
      <c r="F43" s="275" t="s">
        <v>255</v>
      </c>
      <c r="G43" s="275" t="s">
        <v>256</v>
      </c>
    </row>
    <row r="44" spans="1:19" ht="17" thickBot="1">
      <c r="A44" s="267"/>
      <c r="B44" s="294" t="s">
        <v>322</v>
      </c>
      <c r="C44" s="294" t="s">
        <v>310</v>
      </c>
      <c r="D44" s="294" t="s">
        <v>311</v>
      </c>
      <c r="E44" s="294" t="s">
        <v>312</v>
      </c>
      <c r="F44" s="294" t="s">
        <v>313</v>
      </c>
      <c r="G44" s="276"/>
    </row>
    <row r="45" spans="1:19">
      <c r="A45" s="268" t="s">
        <v>257</v>
      </c>
      <c r="B45" s="277"/>
      <c r="C45" s="297" t="s">
        <v>314</v>
      </c>
      <c r="D45" s="297" t="s">
        <v>316</v>
      </c>
      <c r="E45" s="297" t="s">
        <v>318</v>
      </c>
      <c r="F45" s="297" t="s">
        <v>320</v>
      </c>
      <c r="G45" s="277"/>
    </row>
    <row r="46" spans="1:19">
      <c r="A46" s="269" t="s">
        <v>258</v>
      </c>
      <c r="B46" s="295" t="s">
        <v>323</v>
      </c>
      <c r="C46" s="295" t="s">
        <v>315</v>
      </c>
      <c r="D46" s="295" t="s">
        <v>315</v>
      </c>
      <c r="E46" s="295" t="s">
        <v>319</v>
      </c>
      <c r="F46" s="295" t="s">
        <v>321</v>
      </c>
      <c r="G46" s="278"/>
    </row>
    <row r="47" spans="1:19" ht="16" thickBot="1">
      <c r="A47" s="270" t="s">
        <v>259</v>
      </c>
      <c r="B47" s="279">
        <v>45359</v>
      </c>
      <c r="C47" s="279">
        <v>45200</v>
      </c>
      <c r="D47" s="279">
        <v>44531</v>
      </c>
      <c r="E47" s="279">
        <v>44866</v>
      </c>
      <c r="F47" s="279">
        <v>44764</v>
      </c>
      <c r="G47" s="279"/>
    </row>
    <row r="48" spans="1:19">
      <c r="A48" s="268" t="s">
        <v>218</v>
      </c>
      <c r="B48" s="280">
        <v>63600000</v>
      </c>
      <c r="C48" s="280">
        <v>51860000</v>
      </c>
      <c r="D48" s="280">
        <v>62000000</v>
      </c>
      <c r="E48" s="280">
        <v>69000000</v>
      </c>
      <c r="F48" s="280">
        <v>39000000</v>
      </c>
      <c r="G48" s="280"/>
    </row>
    <row r="49" spans="1:7">
      <c r="A49" s="271" t="s">
        <v>260</v>
      </c>
      <c r="B49" s="281">
        <v>240</v>
      </c>
      <c r="C49" s="281">
        <v>184</v>
      </c>
      <c r="D49" s="281">
        <v>204</v>
      </c>
      <c r="E49" s="281">
        <v>247</v>
      </c>
      <c r="F49" s="281">
        <v>144</v>
      </c>
      <c r="G49" s="281"/>
    </row>
    <row r="50" spans="1:7">
      <c r="A50" s="271" t="s">
        <v>272</v>
      </c>
      <c r="B50" s="281"/>
      <c r="C50" s="281"/>
      <c r="D50" s="281"/>
      <c r="E50" s="281"/>
      <c r="F50" s="281"/>
      <c r="G50" s="281"/>
    </row>
    <row r="51" spans="1:7">
      <c r="A51" s="271" t="s">
        <v>261</v>
      </c>
      <c r="B51" s="281"/>
      <c r="C51" s="281">
        <v>2.16</v>
      </c>
      <c r="D51" s="281">
        <v>8.3800000000000008</v>
      </c>
      <c r="E51" s="281">
        <v>10.61</v>
      </c>
      <c r="F51" s="281">
        <v>11.47</v>
      </c>
      <c r="G51" s="281"/>
    </row>
    <row r="52" spans="1:7">
      <c r="A52" s="271" t="s">
        <v>263</v>
      </c>
      <c r="B52" s="278"/>
      <c r="C52" s="281"/>
      <c r="D52" s="281"/>
      <c r="E52" s="281"/>
      <c r="F52" s="281"/>
      <c r="G52" s="281"/>
    </row>
    <row r="53" spans="1:7">
      <c r="A53" s="271" t="s">
        <v>262</v>
      </c>
      <c r="B53" s="282"/>
      <c r="C53" s="282">
        <v>0.93</v>
      </c>
      <c r="D53" s="282">
        <v>0.96</v>
      </c>
      <c r="E53" s="282">
        <v>0.95</v>
      </c>
      <c r="F53" s="282">
        <v>0.84</v>
      </c>
      <c r="G53" s="282"/>
    </row>
    <row r="54" spans="1:7">
      <c r="A54" s="271" t="s">
        <v>249</v>
      </c>
      <c r="B54" s="278"/>
      <c r="C54" s="278">
        <v>2016</v>
      </c>
      <c r="D54" s="278">
        <v>1999</v>
      </c>
      <c r="E54" s="278">
        <v>2021</v>
      </c>
      <c r="F54" s="278">
        <v>2017</v>
      </c>
      <c r="G54" s="278"/>
    </row>
    <row r="55" spans="1:7">
      <c r="A55" s="271" t="s">
        <v>264</v>
      </c>
      <c r="B55" s="278"/>
      <c r="C55" s="278"/>
      <c r="D55" s="278"/>
      <c r="E55" s="278"/>
      <c r="F55" s="278"/>
      <c r="G55" s="278"/>
    </row>
    <row r="56" spans="1:7">
      <c r="A56" s="271" t="s">
        <v>265</v>
      </c>
      <c r="B56" s="283">
        <v>2669049</v>
      </c>
      <c r="C56" s="283">
        <v>2593000</v>
      </c>
      <c r="D56" s="283">
        <v>2151400</v>
      </c>
      <c r="E56" s="283">
        <v>3001500</v>
      </c>
      <c r="F56" s="283"/>
      <c r="G56" s="283"/>
    </row>
    <row r="57" spans="1:7">
      <c r="A57" s="271" t="s">
        <v>266</v>
      </c>
      <c r="B57" s="284">
        <f>B56/B49</f>
        <v>11121.0375</v>
      </c>
      <c r="C57" s="284">
        <f t="shared" ref="C57:G57" si="6">C56/C49</f>
        <v>14092.391304347826</v>
      </c>
      <c r="D57" s="284">
        <f t="shared" si="6"/>
        <v>10546.078431372549</v>
      </c>
      <c r="E57" s="284">
        <f t="shared" si="6"/>
        <v>12151.821862348179</v>
      </c>
      <c r="F57" s="284">
        <f t="shared" si="6"/>
        <v>0</v>
      </c>
      <c r="G57" s="284" t="e">
        <f t="shared" si="6"/>
        <v>#DIV/0!</v>
      </c>
    </row>
    <row r="58" spans="1:7" ht="16" thickBot="1">
      <c r="A58" s="271" t="s">
        <v>214</v>
      </c>
      <c r="B58" s="285">
        <f>B56/B48</f>
        <v>4.1966179245283015E-2</v>
      </c>
      <c r="C58" s="285">
        <f t="shared" ref="C58:G58" si="7">C56/C48</f>
        <v>0.05</v>
      </c>
      <c r="D58" s="285">
        <f t="shared" si="7"/>
        <v>3.4700000000000002E-2</v>
      </c>
      <c r="E58" s="285">
        <f t="shared" si="7"/>
        <v>4.3499999999999997E-2</v>
      </c>
      <c r="F58" s="285">
        <f t="shared" si="7"/>
        <v>0</v>
      </c>
      <c r="G58" s="285" t="e">
        <f t="shared" si="7"/>
        <v>#DIV/0!</v>
      </c>
    </row>
    <row r="59" spans="1:7" ht="16" thickBot="1">
      <c r="A59" s="272" t="s">
        <v>250</v>
      </c>
      <c r="B59" s="286">
        <f>B48/B49</f>
        <v>265000</v>
      </c>
      <c r="C59" s="286">
        <f t="shared" ref="C59:G59" si="8">C48/C49</f>
        <v>281847.82608695654</v>
      </c>
      <c r="D59" s="286">
        <f t="shared" si="8"/>
        <v>303921.56862745096</v>
      </c>
      <c r="E59" s="286">
        <f t="shared" si="8"/>
        <v>279352.22672064777</v>
      </c>
      <c r="F59" s="286">
        <f t="shared" si="8"/>
        <v>270833.33333333331</v>
      </c>
      <c r="G59" s="286" t="e">
        <f t="shared" si="8"/>
        <v>#DIV/0!</v>
      </c>
    </row>
    <row r="60" spans="1:7">
      <c r="A60" s="271" t="s">
        <v>267</v>
      </c>
      <c r="B60" s="278"/>
      <c r="C60" s="278"/>
      <c r="D60" s="278"/>
      <c r="E60" s="278"/>
      <c r="F60" s="278"/>
      <c r="G60" s="278"/>
    </row>
    <row r="61" spans="1:7">
      <c r="A61" s="271" t="s">
        <v>268</v>
      </c>
      <c r="B61" s="278"/>
      <c r="C61" s="278"/>
      <c r="D61" s="278"/>
      <c r="E61" s="278"/>
      <c r="F61" s="278"/>
      <c r="G61" s="278"/>
    </row>
    <row r="62" spans="1:7">
      <c r="A62" s="271" t="s">
        <v>269</v>
      </c>
      <c r="B62" s="278"/>
      <c r="C62" s="295" t="s">
        <v>317</v>
      </c>
      <c r="D62" s="295" t="s">
        <v>317</v>
      </c>
      <c r="E62" s="295" t="s">
        <v>317</v>
      </c>
      <c r="F62" s="295" t="s">
        <v>317</v>
      </c>
      <c r="G62" s="278"/>
    </row>
    <row r="63" spans="1:7">
      <c r="A63" s="271" t="s">
        <v>270</v>
      </c>
      <c r="B63" s="278"/>
      <c r="C63" s="278"/>
      <c r="D63" s="278"/>
      <c r="E63" s="278"/>
      <c r="F63" s="278"/>
      <c r="G63" s="278"/>
    </row>
    <row r="64" spans="1:7">
      <c r="A64" s="271" t="s">
        <v>271</v>
      </c>
      <c r="B64" s="278"/>
      <c r="C64" s="278"/>
      <c r="D64" s="278"/>
      <c r="E64" s="278"/>
      <c r="F64" s="278"/>
      <c r="G64" s="278"/>
    </row>
    <row r="65" spans="1:7">
      <c r="A65" s="271" t="s">
        <v>273</v>
      </c>
      <c r="B65" s="278">
        <v>978</v>
      </c>
      <c r="C65" s="278">
        <v>789</v>
      </c>
      <c r="D65" s="278">
        <v>1064</v>
      </c>
      <c r="E65" s="278">
        <v>952</v>
      </c>
      <c r="F65" s="278"/>
      <c r="G65" s="278"/>
    </row>
    <row r="66" spans="1:7">
      <c r="A66" s="271" t="s">
        <v>274</v>
      </c>
      <c r="B66" s="278"/>
      <c r="C66" s="278"/>
      <c r="D66" s="278"/>
      <c r="E66" s="278"/>
      <c r="F66" s="278"/>
      <c r="G66" s="278"/>
    </row>
    <row r="67" spans="1:7" ht="16" thickBot="1">
      <c r="A67" s="271" t="s">
        <v>275</v>
      </c>
      <c r="B67" s="278"/>
      <c r="C67" s="278"/>
      <c r="D67" s="278"/>
      <c r="E67" s="278"/>
      <c r="F67" s="278"/>
      <c r="G67" s="278"/>
    </row>
    <row r="68" spans="1:7">
      <c r="A68" s="273" t="s">
        <v>277</v>
      </c>
      <c r="B68" s="287"/>
      <c r="C68" s="287">
        <v>9.5000000000000001E-2</v>
      </c>
      <c r="D68" s="287">
        <v>0.155</v>
      </c>
      <c r="E68" s="287">
        <v>1.4999999999999999E-2</v>
      </c>
      <c r="F68" s="287">
        <v>0.185</v>
      </c>
      <c r="G68" s="287"/>
    </row>
    <row r="69" spans="1:7" ht="16" thickBot="1">
      <c r="A69" s="274" t="s">
        <v>276</v>
      </c>
      <c r="B69" s="288">
        <f>B59</f>
        <v>265000</v>
      </c>
      <c r="C69" s="288">
        <v>308623</v>
      </c>
      <c r="D69" s="288">
        <v>310661</v>
      </c>
      <c r="E69" s="288">
        <v>252353</v>
      </c>
      <c r="F69" s="288">
        <v>236864</v>
      </c>
      <c r="G69" s="288"/>
    </row>
    <row r="70" spans="1:7" ht="16" thickBot="1"/>
    <row r="71" spans="1:7" ht="16" thickBot="1">
      <c r="B71" s="320" t="s">
        <v>283</v>
      </c>
      <c r="C71" s="321"/>
      <c r="D71" s="321"/>
      <c r="E71" s="321"/>
      <c r="F71" s="321"/>
      <c r="G71" s="322"/>
    </row>
    <row r="72" spans="1:7" ht="16" thickBot="1">
      <c r="B72" s="275" t="s">
        <v>251</v>
      </c>
      <c r="C72" s="275" t="s">
        <v>252</v>
      </c>
      <c r="D72" s="275" t="s">
        <v>253</v>
      </c>
      <c r="E72" s="275" t="s">
        <v>254</v>
      </c>
      <c r="F72" s="275" t="s">
        <v>255</v>
      </c>
      <c r="G72" s="275" t="s">
        <v>256</v>
      </c>
    </row>
    <row r="73" spans="1:7" ht="17" thickBot="1">
      <c r="A73" s="267"/>
      <c r="B73" s="294" t="s">
        <v>297</v>
      </c>
      <c r="C73" s="294" t="s">
        <v>296</v>
      </c>
      <c r="D73" s="294" t="s">
        <v>298</v>
      </c>
      <c r="E73" s="294" t="s">
        <v>299</v>
      </c>
      <c r="F73" s="294" t="s">
        <v>300</v>
      </c>
      <c r="G73" s="294" t="s">
        <v>301</v>
      </c>
    </row>
    <row r="74" spans="1:7">
      <c r="A74" s="268" t="s">
        <v>257</v>
      </c>
      <c r="B74" s="277"/>
      <c r="C74" s="297" t="s">
        <v>303</v>
      </c>
      <c r="D74" s="297" t="s">
        <v>305</v>
      </c>
      <c r="E74" s="297" t="s">
        <v>307</v>
      </c>
      <c r="F74" s="297" t="s">
        <v>308</v>
      </c>
      <c r="G74" s="297" t="s">
        <v>309</v>
      </c>
    </row>
    <row r="75" spans="1:7">
      <c r="A75" s="269" t="s">
        <v>258</v>
      </c>
      <c r="B75" s="278"/>
      <c r="C75" s="295" t="s">
        <v>304</v>
      </c>
      <c r="D75" s="295" t="s">
        <v>306</v>
      </c>
      <c r="E75" s="295" t="s">
        <v>306</v>
      </c>
      <c r="F75" s="295" t="s">
        <v>306</v>
      </c>
      <c r="G75" s="295" t="s">
        <v>306</v>
      </c>
    </row>
    <row r="76" spans="1:7" ht="16" thickBot="1">
      <c r="A76" s="270" t="s">
        <v>259</v>
      </c>
      <c r="B76" s="279">
        <v>45359</v>
      </c>
      <c r="C76" s="279"/>
      <c r="D76" s="279"/>
      <c r="E76" s="279"/>
      <c r="F76" s="279"/>
      <c r="G76" s="279"/>
    </row>
    <row r="77" spans="1:7">
      <c r="A77" s="269" t="s">
        <v>260</v>
      </c>
      <c r="B77" s="281"/>
      <c r="C77" s="281">
        <v>246</v>
      </c>
      <c r="D77" s="281">
        <v>312</v>
      </c>
      <c r="E77" s="281">
        <v>300</v>
      </c>
      <c r="F77" s="281">
        <v>351</v>
      </c>
      <c r="G77" s="281">
        <v>289</v>
      </c>
    </row>
    <row r="78" spans="1:7">
      <c r="A78" s="269" t="s">
        <v>278</v>
      </c>
      <c r="B78" s="289"/>
      <c r="C78" s="289">
        <f>AVERAGE(726,869,895,1126,1203,1208,1211,1260,1405)</f>
        <v>1100.3333333333333</v>
      </c>
      <c r="D78" s="289"/>
      <c r="E78" s="289"/>
      <c r="F78" s="289"/>
      <c r="G78" s="289"/>
    </row>
    <row r="79" spans="1:7">
      <c r="A79" s="269" t="s">
        <v>249</v>
      </c>
      <c r="B79" s="281">
        <v>2023</v>
      </c>
      <c r="C79" s="281">
        <v>2014</v>
      </c>
      <c r="D79" s="281">
        <v>2020</v>
      </c>
      <c r="E79" s="281">
        <v>2020</v>
      </c>
      <c r="F79" s="281">
        <v>2023</v>
      </c>
      <c r="G79" s="281">
        <v>2019</v>
      </c>
    </row>
    <row r="80" spans="1:7">
      <c r="A80" s="269" t="s">
        <v>279</v>
      </c>
      <c r="B80" s="295" t="s">
        <v>302</v>
      </c>
      <c r="C80" s="278"/>
      <c r="D80" s="278"/>
      <c r="E80" s="278"/>
      <c r="F80" s="278"/>
      <c r="G80" s="278"/>
    </row>
    <row r="81" spans="1:7">
      <c r="A81" s="269" t="s">
        <v>161</v>
      </c>
      <c r="B81" s="282">
        <v>0.55000000000000004</v>
      </c>
      <c r="C81" s="282">
        <v>0.91</v>
      </c>
      <c r="D81" s="282">
        <v>0.93</v>
      </c>
      <c r="E81" s="282">
        <v>0.94</v>
      </c>
      <c r="F81" s="282">
        <v>0.25</v>
      </c>
      <c r="G81" s="282">
        <v>0.98</v>
      </c>
    </row>
    <row r="82" spans="1:7">
      <c r="A82" s="269" t="s">
        <v>280</v>
      </c>
      <c r="B82" s="290">
        <v>45365</v>
      </c>
      <c r="C82" s="290">
        <v>45235</v>
      </c>
      <c r="D82" s="290">
        <v>45235</v>
      </c>
      <c r="E82" s="290">
        <v>45235</v>
      </c>
      <c r="F82" s="290">
        <v>45235</v>
      </c>
      <c r="G82" s="290">
        <v>45235</v>
      </c>
    </row>
    <row r="83" spans="1:7">
      <c r="A83" s="269" t="s">
        <v>281</v>
      </c>
      <c r="B83" s="296">
        <f>'3 - Actual Performance'!B47</f>
        <v>1743.3125</v>
      </c>
      <c r="C83" s="283"/>
      <c r="D83" s="283"/>
      <c r="E83" s="283"/>
      <c r="F83" s="283"/>
      <c r="G83" s="283"/>
    </row>
    <row r="84" spans="1:7" ht="16" thickBot="1">
      <c r="A84" s="270" t="s">
        <v>282</v>
      </c>
      <c r="B84" s="291"/>
      <c r="C84" s="291"/>
      <c r="D84" s="291"/>
      <c r="E84" s="291"/>
      <c r="F84" s="291"/>
      <c r="G84" s="291"/>
    </row>
  </sheetData>
  <mergeCells count="7">
    <mergeCell ref="I1:L1"/>
    <mergeCell ref="P1:S1"/>
    <mergeCell ref="B42:G42"/>
    <mergeCell ref="B71:G71"/>
    <mergeCell ref="B1:E1"/>
    <mergeCell ref="B37:B39"/>
    <mergeCell ref="C37:E39"/>
  </mergeCells>
  <phoneticPr fontId="3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1 - Fee Analysis</vt:lpstr>
      <vt:lpstr>2 - Sensitivity Analysis</vt:lpstr>
      <vt:lpstr>3 - Actual Performance</vt:lpstr>
      <vt:lpstr>4 - Underwriting Assumptions</vt:lpstr>
      <vt:lpstr>5 - Disposition Analysis</vt:lpstr>
      <vt:lpstr>6 - Acquisition Analysis</vt:lpstr>
      <vt:lpstr>'5 - Disposition Analysis'!Exit_Year</vt:lpstr>
      <vt:lpstr>'5 - Disposition Analysis'!Print_Area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Morimoto</dc:creator>
  <cp:lastModifiedBy>Brad Hatch</cp:lastModifiedBy>
  <dcterms:created xsi:type="dcterms:W3CDTF">2024-01-26T18:24:42Z</dcterms:created>
  <dcterms:modified xsi:type="dcterms:W3CDTF">2024-06-13T00:02:13Z</dcterms:modified>
</cp:coreProperties>
</file>