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ate1904="1"/>
  <mc:AlternateContent xmlns:mc="http://schemas.openxmlformats.org/markup-compatibility/2006">
    <mc:Choice Requires="x15">
      <x15ac:absPath xmlns:x15ac="http://schemas.microsoft.com/office/spreadsheetml/2010/11/ac" url="/Volumes/TIANTIANLI/sharedMatlabUtilities/colorTools/displayCharacterization/"/>
    </mc:Choice>
  </mc:AlternateContent>
  <xr:revisionPtr revIDLastSave="0" documentId="13_ncr:1_{A7F4B9AC-2649-C64C-A9EC-70F0BC0B958F}" xr6:coauthVersionLast="47" xr6:coauthVersionMax="47" xr10:uidLastSave="{00000000-0000-0000-0000-000000000000}"/>
  <bookViews>
    <workbookView xWindow="0" yWindow="0" windowWidth="28800" windowHeight="18000" tabRatio="500" activeTab="1" xr2:uid="{00000000-000D-0000-FFFF-FFFF00000000}"/>
  </bookViews>
  <sheets>
    <sheet name="Sheet1" sheetId="1" r:id="rId1"/>
    <sheet name="Sheet2" sheetId="2" r:id="rId2"/>
    <sheet name="Sheet3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1" i="2" l="1"/>
  <c r="N72" i="2"/>
  <c r="O72" i="2"/>
  <c r="O71" i="2"/>
  <c r="P71" i="2"/>
  <c r="P72" i="2"/>
  <c r="Z20" i="2"/>
  <c r="AA20" i="2"/>
  <c r="Y20" i="2"/>
  <c r="D40" i="2"/>
  <c r="C40" i="2"/>
  <c r="C19" i="2"/>
  <c r="N79" i="2"/>
  <c r="O79" i="2"/>
  <c r="P79" i="2"/>
  <c r="D19" i="2"/>
  <c r="Q39" i="2"/>
  <c r="L3" i="4"/>
  <c r="O3" i="4"/>
  <c r="L4" i="4"/>
  <c r="O4" i="4"/>
  <c r="L5" i="4"/>
  <c r="O5" i="4"/>
  <c r="L6" i="4"/>
  <c r="O6" i="4"/>
  <c r="L7" i="4"/>
  <c r="O7" i="4"/>
  <c r="L8" i="4"/>
  <c r="O8" i="4"/>
  <c r="L9" i="4"/>
  <c r="O9" i="4"/>
  <c r="L10" i="4"/>
  <c r="O10" i="4"/>
  <c r="L11" i="4"/>
  <c r="O11" i="4"/>
  <c r="L12" i="4"/>
  <c r="O12" i="4"/>
  <c r="L13" i="4"/>
  <c r="O13" i="4"/>
  <c r="L14" i="4"/>
  <c r="O14" i="4"/>
  <c r="L15" i="4"/>
  <c r="O15" i="4"/>
  <c r="L16" i="4"/>
  <c r="O16" i="4"/>
  <c r="L17" i="4"/>
  <c r="O17" i="4"/>
  <c r="L18" i="4"/>
  <c r="O18" i="4"/>
  <c r="L19" i="4"/>
  <c r="O19" i="4"/>
  <c r="L20" i="4"/>
  <c r="O20" i="4"/>
  <c r="L21" i="4"/>
  <c r="O21" i="4"/>
  <c r="L22" i="4"/>
  <c r="O22" i="4"/>
  <c r="L23" i="4"/>
  <c r="O23" i="4"/>
  <c r="L24" i="4"/>
  <c r="O24" i="4"/>
  <c r="L25" i="4"/>
  <c r="O25" i="4"/>
  <c r="L26" i="4"/>
  <c r="O26" i="4"/>
  <c r="L27" i="4"/>
  <c r="O27" i="4"/>
  <c r="L28" i="4"/>
  <c r="O28" i="4"/>
  <c r="L29" i="4"/>
  <c r="O29" i="4"/>
  <c r="L30" i="4"/>
  <c r="O30" i="4"/>
  <c r="L31" i="4"/>
  <c r="O31" i="4"/>
  <c r="L32" i="4"/>
  <c r="O32" i="4"/>
  <c r="L33" i="4"/>
  <c r="O33" i="4"/>
  <c r="L34" i="4"/>
  <c r="O34" i="4"/>
  <c r="O41" i="4"/>
  <c r="K3" i="4"/>
  <c r="N3" i="4"/>
  <c r="K4" i="4"/>
  <c r="N4" i="4"/>
  <c r="K5" i="4"/>
  <c r="N5" i="4"/>
  <c r="K6" i="4"/>
  <c r="N6" i="4"/>
  <c r="K7" i="4"/>
  <c r="N7" i="4"/>
  <c r="K8" i="4"/>
  <c r="N8" i="4"/>
  <c r="K9" i="4"/>
  <c r="N9" i="4"/>
  <c r="K10" i="4"/>
  <c r="N10" i="4"/>
  <c r="K11" i="4"/>
  <c r="N11" i="4"/>
  <c r="K12" i="4"/>
  <c r="N12" i="4"/>
  <c r="K13" i="4"/>
  <c r="N13" i="4"/>
  <c r="K14" i="4"/>
  <c r="N14" i="4"/>
  <c r="K15" i="4"/>
  <c r="N15" i="4"/>
  <c r="K16" i="4"/>
  <c r="N16" i="4"/>
  <c r="K17" i="4"/>
  <c r="N17" i="4"/>
  <c r="K18" i="4"/>
  <c r="N18" i="4"/>
  <c r="K19" i="4"/>
  <c r="N19" i="4"/>
  <c r="K20" i="4"/>
  <c r="N20" i="4"/>
  <c r="K21" i="4"/>
  <c r="N21" i="4"/>
  <c r="K22" i="4"/>
  <c r="N22" i="4"/>
  <c r="K23" i="4"/>
  <c r="N23" i="4"/>
  <c r="K24" i="4"/>
  <c r="N24" i="4"/>
  <c r="K25" i="4"/>
  <c r="N25" i="4"/>
  <c r="K26" i="4"/>
  <c r="N26" i="4"/>
  <c r="K27" i="4"/>
  <c r="N27" i="4"/>
  <c r="K28" i="4"/>
  <c r="N28" i="4"/>
  <c r="K29" i="4"/>
  <c r="N29" i="4"/>
  <c r="K30" i="4"/>
  <c r="N30" i="4"/>
  <c r="K31" i="4"/>
  <c r="N31" i="4"/>
  <c r="K32" i="4"/>
  <c r="N32" i="4"/>
  <c r="K33" i="4"/>
  <c r="N33" i="4"/>
  <c r="K34" i="4"/>
  <c r="N34" i="4"/>
  <c r="N41" i="4"/>
  <c r="M3" i="4"/>
  <c r="P3" i="4"/>
  <c r="M4" i="4"/>
  <c r="P4" i="4"/>
  <c r="M5" i="4"/>
  <c r="P5" i="4"/>
  <c r="M6" i="4"/>
  <c r="P6" i="4"/>
  <c r="M7" i="4"/>
  <c r="P7" i="4"/>
  <c r="M8" i="4"/>
  <c r="P8" i="4"/>
  <c r="M9" i="4"/>
  <c r="P9" i="4"/>
  <c r="M10" i="4"/>
  <c r="P10" i="4"/>
  <c r="M11" i="4"/>
  <c r="P11" i="4"/>
  <c r="M12" i="4"/>
  <c r="P12" i="4"/>
  <c r="M13" i="4"/>
  <c r="P13" i="4"/>
  <c r="M14" i="4"/>
  <c r="P14" i="4"/>
  <c r="M15" i="4"/>
  <c r="P15" i="4"/>
  <c r="M16" i="4"/>
  <c r="P16" i="4"/>
  <c r="M17" i="4"/>
  <c r="P17" i="4"/>
  <c r="M18" i="4"/>
  <c r="P18" i="4"/>
  <c r="M19" i="4"/>
  <c r="P19" i="4"/>
  <c r="M20" i="4"/>
  <c r="P20" i="4"/>
  <c r="M21" i="4"/>
  <c r="P21" i="4"/>
  <c r="M22" i="4"/>
  <c r="P22" i="4"/>
  <c r="M23" i="4"/>
  <c r="P23" i="4"/>
  <c r="M24" i="4"/>
  <c r="P24" i="4"/>
  <c r="M25" i="4"/>
  <c r="P25" i="4"/>
  <c r="M26" i="4"/>
  <c r="P26" i="4"/>
  <c r="M27" i="4"/>
  <c r="P27" i="4"/>
  <c r="M28" i="4"/>
  <c r="P28" i="4"/>
  <c r="M29" i="4"/>
  <c r="P29" i="4"/>
  <c r="M30" i="4"/>
  <c r="P30" i="4"/>
  <c r="M31" i="4"/>
  <c r="P31" i="4"/>
  <c r="M32" i="4"/>
  <c r="P32" i="4"/>
  <c r="M33" i="4"/>
  <c r="P33" i="4"/>
  <c r="M34" i="4"/>
  <c r="P34" i="4"/>
  <c r="P41" i="4"/>
  <c r="C60" i="2"/>
  <c r="D60" i="2"/>
  <c r="K36" i="4"/>
  <c r="L36" i="4"/>
  <c r="M36" i="4"/>
  <c r="K37" i="4"/>
  <c r="L37" i="4"/>
  <c r="M37" i="4"/>
  <c r="K38" i="4"/>
  <c r="L38" i="4"/>
  <c r="M38" i="4"/>
  <c r="K39" i="4"/>
  <c r="L39" i="4"/>
  <c r="M39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B31" i="1"/>
  <c r="I3" i="2"/>
  <c r="J3" i="2"/>
  <c r="K3" i="2"/>
  <c r="M3" i="2"/>
  <c r="I4" i="2"/>
  <c r="J4" i="2"/>
  <c r="K4" i="2"/>
  <c r="M4" i="2"/>
  <c r="I5" i="2"/>
  <c r="J5" i="2"/>
  <c r="K5" i="2"/>
  <c r="M5" i="2"/>
  <c r="I6" i="2"/>
  <c r="J6" i="2"/>
  <c r="K6" i="2"/>
  <c r="M6" i="2"/>
  <c r="I7" i="2"/>
  <c r="J7" i="2"/>
  <c r="K7" i="2"/>
  <c r="M7" i="2"/>
  <c r="I8" i="2"/>
  <c r="J8" i="2"/>
  <c r="K8" i="2"/>
  <c r="M8" i="2"/>
  <c r="I9" i="2"/>
  <c r="J9" i="2"/>
  <c r="K9" i="2"/>
  <c r="M9" i="2"/>
  <c r="I10" i="2"/>
  <c r="J10" i="2"/>
  <c r="K10" i="2"/>
  <c r="M10" i="2"/>
  <c r="I11" i="2"/>
  <c r="J11" i="2"/>
  <c r="K11" i="2"/>
  <c r="M11" i="2"/>
  <c r="I12" i="2"/>
  <c r="J12" i="2"/>
  <c r="K12" i="2"/>
  <c r="M12" i="2"/>
  <c r="I13" i="2"/>
  <c r="J13" i="2"/>
  <c r="K13" i="2"/>
  <c r="M13" i="2"/>
  <c r="I14" i="2"/>
  <c r="J14" i="2"/>
  <c r="K14" i="2"/>
  <c r="M14" i="2"/>
  <c r="I15" i="2"/>
  <c r="J15" i="2"/>
  <c r="K15" i="2"/>
  <c r="M15" i="2"/>
  <c r="I16" i="2"/>
  <c r="J16" i="2"/>
  <c r="K16" i="2"/>
  <c r="M16" i="2"/>
  <c r="I17" i="2"/>
  <c r="J17" i="2"/>
  <c r="K17" i="2"/>
  <c r="M17" i="2"/>
  <c r="I18" i="2"/>
  <c r="J18" i="2"/>
  <c r="K18" i="2"/>
  <c r="M18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80" i="2"/>
  <c r="O80" i="2"/>
  <c r="P80" i="2"/>
  <c r="N81" i="2"/>
  <c r="O81" i="2"/>
  <c r="P81" i="2"/>
  <c r="N82" i="2"/>
  <c r="O82" i="2"/>
  <c r="P82" i="2"/>
  <c r="N83" i="2"/>
  <c r="O83" i="2"/>
  <c r="P83" i="2"/>
</calcChain>
</file>

<file path=xl/sharedStrings.xml><?xml version="1.0" encoding="utf-8"?>
<sst xmlns="http://schemas.openxmlformats.org/spreadsheetml/2006/main" count="91" uniqueCount="63">
  <si>
    <t>RED</t>
  </si>
  <si>
    <t>candellas/m2</t>
  </si>
  <si>
    <t>x</t>
  </si>
  <si>
    <t>y</t>
  </si>
  <si>
    <t>Blue</t>
  </si>
  <si>
    <t>voltage</t>
  </si>
  <si>
    <t>GREEN</t>
  </si>
  <si>
    <t>BLUE</t>
  </si>
  <si>
    <t>log luminance</t>
  </si>
  <si>
    <t>log voltage</t>
  </si>
  <si>
    <t>cd/m^2</t>
  </si>
  <si>
    <t>voltage D-A</t>
  </si>
  <si>
    <t>luminance cd/m^2</t>
  </si>
  <si>
    <t>max contrast value</t>
  </si>
  <si>
    <t>lum</t>
  </si>
  <si>
    <t xml:space="preserve">    </t>
  </si>
  <si>
    <t>CIE xyY coordinates for the BCP-37 colors</t>
  </si>
  <si>
    <t>Color Name</t>
  </si>
  <si>
    <r>
      <t>Y</t>
    </r>
    <r>
      <rPr>
        <sz val="9"/>
        <rFont val="Times New Roman"/>
        <family val="1"/>
      </rPr>
      <t xml:space="preserve"> </t>
    </r>
    <r>
      <rPr>
        <sz val="12"/>
        <rFont val="Times New Roman"/>
        <family val="1"/>
      </rPr>
      <t>(cd/m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</si>
  <si>
    <t>SR</t>
  </si>
  <si>
    <t>LR</t>
  </si>
  <si>
    <t>MR</t>
  </si>
  <si>
    <t>DR</t>
  </si>
  <si>
    <t>SO</t>
  </si>
  <si>
    <t>LO</t>
  </si>
  <si>
    <t>MO</t>
  </si>
  <si>
    <t>DO</t>
  </si>
  <si>
    <t>SY</t>
  </si>
  <si>
    <t>LY</t>
  </si>
  <si>
    <t>MY</t>
  </si>
  <si>
    <t>DY</t>
  </si>
  <si>
    <t>SH</t>
  </si>
  <si>
    <t>LH</t>
  </si>
  <si>
    <t>MH</t>
  </si>
  <si>
    <t>DH</t>
  </si>
  <si>
    <t>SG</t>
  </si>
  <si>
    <t>LG</t>
  </si>
  <si>
    <t>MG</t>
  </si>
  <si>
    <t>DG</t>
  </si>
  <si>
    <t>SC</t>
  </si>
  <si>
    <t>LC</t>
  </si>
  <si>
    <t>MC</t>
  </si>
  <si>
    <t>DC</t>
  </si>
  <si>
    <t>SB</t>
  </si>
  <si>
    <t>LB</t>
  </si>
  <si>
    <t>MB</t>
  </si>
  <si>
    <t>DB</t>
  </si>
  <si>
    <t>SP</t>
  </si>
  <si>
    <t>LP</t>
  </si>
  <si>
    <t>MP</t>
  </si>
  <si>
    <t>DP</t>
  </si>
  <si>
    <t>BK</t>
  </si>
  <si>
    <t>A1</t>
  </si>
  <si>
    <t>A2</t>
  </si>
  <si>
    <t>A3</t>
  </si>
  <si>
    <t>WH</t>
  </si>
  <si>
    <t>Y</t>
  </si>
  <si>
    <t>difference</t>
  </si>
  <si>
    <t>*flashing</t>
  </si>
  <si>
    <t>flashing</t>
  </si>
  <si>
    <t>L</t>
  </si>
  <si>
    <t>missing 255/0?</t>
  </si>
  <si>
    <t>Luminance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</si>
</sst>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0"/>
      <name val="Verdana"/>
    </font>
    <font>
      <b/>
      <sz val="10"/>
      <name val="Verdana"/>
    </font>
    <font>
      <sz val="10"/>
      <name val="Verdana"/>
      <family val="2"/>
    </font>
    <font>
      <b/>
      <sz val="10"/>
      <color indexed="20"/>
      <name val="Verdana"/>
      <family val="2"/>
    </font>
    <font>
      <sz val="8"/>
      <name val="Verdana"/>
      <family val="2"/>
    </font>
    <font>
      <b/>
      <sz val="10"/>
      <color indexed="10"/>
      <name val="Verdana"/>
      <family val="2"/>
    </font>
    <font>
      <b/>
      <sz val="10"/>
      <color indexed="12"/>
      <name val="Verdana"/>
      <family val="2"/>
    </font>
    <font>
      <sz val="6"/>
      <name val="ＭＳ Ｐゴシック"/>
      <family val="3"/>
      <charset val="128"/>
    </font>
    <font>
      <sz val="12"/>
      <name val="Times New Roman"/>
      <family val="1"/>
    </font>
    <font>
      <sz val="9"/>
      <name val="Times New Roman"/>
      <family val="1"/>
    </font>
    <font>
      <vertAlign val="superscript"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/>
    <xf numFmtId="0" fontId="3" fillId="0" borderId="0" xfId="0" applyFont="1" applyBorder="1"/>
    <xf numFmtId="164" fontId="1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/>
    <xf numFmtId="0" fontId="2" fillId="2" borderId="7" xfId="0" applyFont="1" applyFill="1" applyBorder="1"/>
    <xf numFmtId="0" fontId="2" fillId="3" borderId="7" xfId="0" applyFont="1" applyFill="1" applyBorder="1"/>
    <xf numFmtId="0" fontId="6" fillId="0" borderId="0" xfId="0" applyFont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7" xfId="0" applyFont="1" applyFill="1" applyBorder="1"/>
    <xf numFmtId="0" fontId="2" fillId="5" borderId="7" xfId="0" applyFont="1" applyFill="1" applyBorder="1"/>
    <xf numFmtId="0" fontId="2" fillId="5" borderId="11" xfId="0" applyFont="1" applyFill="1" applyBorder="1"/>
    <xf numFmtId="0" fontId="2" fillId="0" borderId="12" xfId="0" applyFont="1" applyFill="1" applyBorder="1"/>
    <xf numFmtId="0" fontId="0" fillId="5" borderId="7" xfId="0" applyFill="1" applyBorder="1"/>
    <xf numFmtId="0" fontId="0" fillId="4" borderId="10" xfId="0" applyFill="1" applyBorder="1"/>
    <xf numFmtId="0" fontId="0" fillId="4" borderId="7" xfId="0" applyFill="1" applyBorder="1"/>
    <xf numFmtId="0" fontId="0" fillId="3" borderId="7" xfId="0" applyFont="1" applyFill="1" applyBorder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0" fillId="0" borderId="0" xfId="0" applyNumberFormat="1" applyBorder="1"/>
    <xf numFmtId="2" fontId="0" fillId="0" borderId="0" xfId="0" applyNumberFormat="1" applyBorder="1"/>
    <xf numFmtId="0" fontId="8" fillId="0" borderId="0" xfId="0" applyFont="1" applyFill="1" applyBorder="1"/>
    <xf numFmtId="2" fontId="0" fillId="0" borderId="0" xfId="0" applyNumberFormat="1"/>
    <xf numFmtId="0" fontId="0" fillId="5" borderId="7" xfId="0" applyFont="1" applyFill="1" applyBorder="1"/>
    <xf numFmtId="0" fontId="1" fillId="6" borderId="0" xfId="0" applyFont="1" applyFill="1" applyBorder="1"/>
    <xf numFmtId="0" fontId="2" fillId="3" borderId="13" xfId="0" applyFont="1" applyFill="1" applyBorder="1"/>
    <xf numFmtId="0" fontId="0" fillId="7" borderId="0" xfId="0" applyFill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9403999570944"/>
          <c:y val="7.5757855993489553E-2"/>
          <c:w val="0.6522923928658152"/>
          <c:h val="0.70833595353912737"/>
        </c:manualLayout>
      </c:layout>
      <c:line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RED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strRef>
              <c:f>Sheet2!$H$2:$H$18</c:f>
              <c:strCache>
                <c:ptCount val="17"/>
                <c:pt idx="0">
                  <c:v>voltage</c:v>
                </c:pt>
                <c:pt idx="1">
                  <c:v>0</c:v>
                </c:pt>
                <c:pt idx="2">
                  <c:v>17</c:v>
                </c:pt>
                <c:pt idx="3">
                  <c:v>34</c:v>
                </c:pt>
                <c:pt idx="4">
                  <c:v>51</c:v>
                </c:pt>
                <c:pt idx="5">
                  <c:v>68</c:v>
                </c:pt>
                <c:pt idx="6">
                  <c:v>85</c:v>
                </c:pt>
                <c:pt idx="7">
                  <c:v>102</c:v>
                </c:pt>
                <c:pt idx="8">
                  <c:v>119</c:v>
                </c:pt>
                <c:pt idx="9">
                  <c:v>136</c:v>
                </c:pt>
                <c:pt idx="10">
                  <c:v>153</c:v>
                </c:pt>
                <c:pt idx="11">
                  <c:v>170</c:v>
                </c:pt>
                <c:pt idx="12">
                  <c:v>187</c:v>
                </c:pt>
                <c:pt idx="13">
                  <c:v>204</c:v>
                </c:pt>
                <c:pt idx="14">
                  <c:v>221</c:v>
                </c:pt>
                <c:pt idx="15">
                  <c:v>238</c:v>
                </c:pt>
                <c:pt idx="16">
                  <c:v>255</c:v>
                </c:pt>
              </c:strCache>
            </c:strRef>
          </c:cat>
          <c:val>
            <c:numRef>
              <c:f>Sheet2!$I$2:$I$18</c:f>
              <c:numCache>
                <c:formatCode>General</c:formatCode>
                <c:ptCount val="17"/>
                <c:pt idx="0">
                  <c:v>0</c:v>
                </c:pt>
                <c:pt idx="1">
                  <c:v>1.02</c:v>
                </c:pt>
                <c:pt idx="2">
                  <c:v>1.3</c:v>
                </c:pt>
                <c:pt idx="3">
                  <c:v>1.72</c:v>
                </c:pt>
                <c:pt idx="4">
                  <c:v>2.31</c:v>
                </c:pt>
                <c:pt idx="5">
                  <c:v>3.14</c:v>
                </c:pt>
                <c:pt idx="6">
                  <c:v>4.1399999999999997</c:v>
                </c:pt>
                <c:pt idx="7">
                  <c:v>5.33</c:v>
                </c:pt>
                <c:pt idx="8">
                  <c:v>6.84</c:v>
                </c:pt>
                <c:pt idx="9">
                  <c:v>8.68</c:v>
                </c:pt>
                <c:pt idx="10">
                  <c:v>10.68</c:v>
                </c:pt>
                <c:pt idx="11">
                  <c:v>13.11</c:v>
                </c:pt>
                <c:pt idx="12">
                  <c:v>15.67</c:v>
                </c:pt>
                <c:pt idx="13">
                  <c:v>18.77</c:v>
                </c:pt>
                <c:pt idx="14">
                  <c:v>22.18</c:v>
                </c:pt>
                <c:pt idx="15">
                  <c:v>25.7</c:v>
                </c:pt>
                <c:pt idx="16">
                  <c:v>29.85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9-9B45-898F-08EAD2614017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GREEN</c:v>
                </c:pt>
              </c:strCache>
            </c:strRef>
          </c:tx>
          <c:spPr>
            <a:ln w="25400">
              <a:solidFill>
                <a:srgbClr val="1FB714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1FB714"/>
              </a:solidFill>
              <a:ln>
                <a:solidFill>
                  <a:srgbClr val="1FB714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strRef>
              <c:f>Sheet2!$H$2:$H$18</c:f>
              <c:strCache>
                <c:ptCount val="17"/>
                <c:pt idx="0">
                  <c:v>voltage</c:v>
                </c:pt>
                <c:pt idx="1">
                  <c:v>0</c:v>
                </c:pt>
                <c:pt idx="2">
                  <c:v>17</c:v>
                </c:pt>
                <c:pt idx="3">
                  <c:v>34</c:v>
                </c:pt>
                <c:pt idx="4">
                  <c:v>51</c:v>
                </c:pt>
                <c:pt idx="5">
                  <c:v>68</c:v>
                </c:pt>
                <c:pt idx="6">
                  <c:v>85</c:v>
                </c:pt>
                <c:pt idx="7">
                  <c:v>102</c:v>
                </c:pt>
                <c:pt idx="8">
                  <c:v>119</c:v>
                </c:pt>
                <c:pt idx="9">
                  <c:v>136</c:v>
                </c:pt>
                <c:pt idx="10">
                  <c:v>153</c:v>
                </c:pt>
                <c:pt idx="11">
                  <c:v>170</c:v>
                </c:pt>
                <c:pt idx="12">
                  <c:v>187</c:v>
                </c:pt>
                <c:pt idx="13">
                  <c:v>204</c:v>
                </c:pt>
                <c:pt idx="14">
                  <c:v>221</c:v>
                </c:pt>
                <c:pt idx="15">
                  <c:v>238</c:v>
                </c:pt>
                <c:pt idx="16">
                  <c:v>255</c:v>
                </c:pt>
              </c:strCache>
            </c:strRef>
          </c:cat>
          <c:val>
            <c:numRef>
              <c:f>Sheet2!$J$2:$J$18</c:f>
              <c:numCache>
                <c:formatCode>General</c:formatCode>
                <c:ptCount val="17"/>
                <c:pt idx="1">
                  <c:v>1.02</c:v>
                </c:pt>
                <c:pt idx="2">
                  <c:v>1.93</c:v>
                </c:pt>
                <c:pt idx="3">
                  <c:v>3.46</c:v>
                </c:pt>
                <c:pt idx="4">
                  <c:v>5.57</c:v>
                </c:pt>
                <c:pt idx="5">
                  <c:v>8.43</c:v>
                </c:pt>
                <c:pt idx="6">
                  <c:v>12.03</c:v>
                </c:pt>
                <c:pt idx="7">
                  <c:v>16.23</c:v>
                </c:pt>
                <c:pt idx="8">
                  <c:v>21.68</c:v>
                </c:pt>
                <c:pt idx="9">
                  <c:v>28.21</c:v>
                </c:pt>
                <c:pt idx="10">
                  <c:v>35.17</c:v>
                </c:pt>
                <c:pt idx="11">
                  <c:v>43.83</c:v>
                </c:pt>
                <c:pt idx="12">
                  <c:v>52.9</c:v>
                </c:pt>
                <c:pt idx="13">
                  <c:v>63.82</c:v>
                </c:pt>
                <c:pt idx="14">
                  <c:v>75.959999999999994</c:v>
                </c:pt>
                <c:pt idx="15">
                  <c:v>88.39</c:v>
                </c:pt>
                <c:pt idx="16">
                  <c:v>103.09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9-9B45-898F-08EAD2614017}"/>
            </c:ext>
          </c:extLst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BLUE</c:v>
                </c:pt>
              </c:strCache>
            </c:strRef>
          </c:tx>
          <c:spPr>
            <a:ln w="25400">
              <a:solidFill>
                <a:srgbClr val="0000D4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D4"/>
              </a:solidFill>
              <a:ln>
                <a:solidFill>
                  <a:srgbClr val="0000D4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strRef>
              <c:f>Sheet2!$H$2:$H$18</c:f>
              <c:strCache>
                <c:ptCount val="17"/>
                <c:pt idx="0">
                  <c:v>voltage</c:v>
                </c:pt>
                <c:pt idx="1">
                  <c:v>0</c:v>
                </c:pt>
                <c:pt idx="2">
                  <c:v>17</c:v>
                </c:pt>
                <c:pt idx="3">
                  <c:v>34</c:v>
                </c:pt>
                <c:pt idx="4">
                  <c:v>51</c:v>
                </c:pt>
                <c:pt idx="5">
                  <c:v>68</c:v>
                </c:pt>
                <c:pt idx="6">
                  <c:v>85</c:v>
                </c:pt>
                <c:pt idx="7">
                  <c:v>102</c:v>
                </c:pt>
                <c:pt idx="8">
                  <c:v>119</c:v>
                </c:pt>
                <c:pt idx="9">
                  <c:v>136</c:v>
                </c:pt>
                <c:pt idx="10">
                  <c:v>153</c:v>
                </c:pt>
                <c:pt idx="11">
                  <c:v>170</c:v>
                </c:pt>
                <c:pt idx="12">
                  <c:v>187</c:v>
                </c:pt>
                <c:pt idx="13">
                  <c:v>204</c:v>
                </c:pt>
                <c:pt idx="14">
                  <c:v>221</c:v>
                </c:pt>
                <c:pt idx="15">
                  <c:v>238</c:v>
                </c:pt>
                <c:pt idx="16">
                  <c:v>255</c:v>
                </c:pt>
              </c:strCache>
            </c:strRef>
          </c:cat>
          <c:val>
            <c:numRef>
              <c:f>Sheet2!$K$2:$K$18</c:f>
              <c:numCache>
                <c:formatCode>General</c:formatCode>
                <c:ptCount val="17"/>
                <c:pt idx="1">
                  <c:v>1.02</c:v>
                </c:pt>
                <c:pt idx="2">
                  <c:v>0</c:v>
                </c:pt>
                <c:pt idx="3">
                  <c:v>1.25</c:v>
                </c:pt>
                <c:pt idx="4">
                  <c:v>1.49</c:v>
                </c:pt>
                <c:pt idx="5">
                  <c:v>1.79</c:v>
                </c:pt>
                <c:pt idx="6">
                  <c:v>2.11</c:v>
                </c:pt>
                <c:pt idx="7">
                  <c:v>2.54</c:v>
                </c:pt>
                <c:pt idx="8">
                  <c:v>3.07</c:v>
                </c:pt>
                <c:pt idx="9">
                  <c:v>3.71</c:v>
                </c:pt>
                <c:pt idx="10">
                  <c:v>4.4000000000000004</c:v>
                </c:pt>
                <c:pt idx="11">
                  <c:v>5.23</c:v>
                </c:pt>
                <c:pt idx="12">
                  <c:v>6.13</c:v>
                </c:pt>
                <c:pt idx="13">
                  <c:v>7.22</c:v>
                </c:pt>
                <c:pt idx="14">
                  <c:v>8.44</c:v>
                </c:pt>
                <c:pt idx="15">
                  <c:v>9.69</c:v>
                </c:pt>
                <c:pt idx="16">
                  <c:v>11.16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9-9B45-898F-08EAD2614017}"/>
            </c:ext>
          </c:extLst>
        </c:ser>
        <c:ser>
          <c:idx val="3"/>
          <c:order val="3"/>
          <c:tx>
            <c:strRef>
              <c:f>Sheet2!$L$1</c:f>
              <c:strCache>
                <c:ptCount val="1"/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strRef>
              <c:f>Sheet2!$H$2:$H$18</c:f>
              <c:strCache>
                <c:ptCount val="17"/>
                <c:pt idx="0">
                  <c:v>voltage</c:v>
                </c:pt>
                <c:pt idx="1">
                  <c:v>0</c:v>
                </c:pt>
                <c:pt idx="2">
                  <c:v>17</c:v>
                </c:pt>
                <c:pt idx="3">
                  <c:v>34</c:v>
                </c:pt>
                <c:pt idx="4">
                  <c:v>51</c:v>
                </c:pt>
                <c:pt idx="5">
                  <c:v>68</c:v>
                </c:pt>
                <c:pt idx="6">
                  <c:v>85</c:v>
                </c:pt>
                <c:pt idx="7">
                  <c:v>102</c:v>
                </c:pt>
                <c:pt idx="8">
                  <c:v>119</c:v>
                </c:pt>
                <c:pt idx="9">
                  <c:v>136</c:v>
                </c:pt>
                <c:pt idx="10">
                  <c:v>153</c:v>
                </c:pt>
                <c:pt idx="11">
                  <c:v>170</c:v>
                </c:pt>
                <c:pt idx="12">
                  <c:v>187</c:v>
                </c:pt>
                <c:pt idx="13">
                  <c:v>204</c:v>
                </c:pt>
                <c:pt idx="14">
                  <c:v>221</c:v>
                </c:pt>
                <c:pt idx="15">
                  <c:v>238</c:v>
                </c:pt>
                <c:pt idx="16">
                  <c:v>255</c:v>
                </c:pt>
              </c:strCache>
            </c:strRef>
          </c:cat>
          <c:val>
            <c:numRef>
              <c:f>Sheet2!$L$2:$L$18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29-9B45-898F-08EAD2614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81247"/>
        <c:axId val="1"/>
      </c:lineChart>
      <c:catAx>
        <c:axId val="2122481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22481247"/>
        <c:crosses val="autoZero"/>
        <c:crossBetween val="between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9116357591835984"/>
          <c:y val="0.29925185072110744"/>
          <c:w val="0.18987925822040638"/>
          <c:h val="0.2613718696171697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Red Gun</a:t>
            </a:r>
          </a:p>
        </c:rich>
      </c:tx>
      <c:layout>
        <c:manualLayout>
          <c:xMode val="edge"/>
          <c:yMode val="edge"/>
          <c:x val="0.43665841065641442"/>
          <c:y val="3.4090912548974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2150132961484"/>
          <c:y val="0.17803096158470047"/>
          <c:w val="0.59838393064549988"/>
          <c:h val="0.69318438234042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Sheet2!$P$24</c:f>
              <c:strCache>
                <c:ptCount val="1"/>
                <c:pt idx="0">
                  <c:v>log voltage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1397880639790247"/>
                  <c:y val="-0.2244808346151037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Sheet2!$O$28:$O$37</c:f>
              <c:numCache>
                <c:formatCode>General</c:formatCode>
                <c:ptCount val="10"/>
                <c:pt idx="0">
                  <c:v>0.72672720902657229</c:v>
                </c:pt>
                <c:pt idx="1">
                  <c:v>0.83505610172011624</c:v>
                </c:pt>
                <c:pt idx="2">
                  <c:v>0.93851972517649185</c:v>
                </c:pt>
                <c:pt idx="3">
                  <c:v>1.0285712526925377</c:v>
                </c:pt>
                <c:pt idx="4">
                  <c:v>1.1176026916900843</c:v>
                </c:pt>
                <c:pt idx="5">
                  <c:v>1.1950689964685901</c:v>
                </c:pt>
                <c:pt idx="6">
                  <c:v>1.2734642726213463</c:v>
                </c:pt>
                <c:pt idx="7">
                  <c:v>1.3459615418131412</c:v>
                </c:pt>
                <c:pt idx="8">
                  <c:v>1.4099331233312946</c:v>
                </c:pt>
                <c:pt idx="9">
                  <c:v>1.4749443354653879</c:v>
                </c:pt>
              </c:numCache>
            </c:numRef>
          </c:xVal>
          <c:yVal>
            <c:numRef>
              <c:f>Sheet2!$P$28:$P$37</c:f>
              <c:numCache>
                <c:formatCode>General</c:formatCode>
                <c:ptCount val="10"/>
                <c:pt idx="0">
                  <c:v>2.0086001717619175</c:v>
                </c:pt>
                <c:pt idx="1">
                  <c:v>2.0755469613925306</c:v>
                </c:pt>
                <c:pt idx="2">
                  <c:v>2.1335389083702174</c:v>
                </c:pt>
                <c:pt idx="3">
                  <c:v>2.1846914308175989</c:v>
                </c:pt>
                <c:pt idx="4">
                  <c:v>2.2304489213782741</c:v>
                </c:pt>
                <c:pt idx="5">
                  <c:v>2.271841606536499</c:v>
                </c:pt>
                <c:pt idx="6">
                  <c:v>2.3096301674258988</c:v>
                </c:pt>
                <c:pt idx="7">
                  <c:v>2.3443922736851106</c:v>
                </c:pt>
                <c:pt idx="8">
                  <c:v>2.3765769570565118</c:v>
                </c:pt>
                <c:pt idx="9">
                  <c:v>2.406540180433955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D-5742-85C5-06777378C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6863"/>
        <c:axId val="1"/>
      </c:scatterChart>
      <c:valAx>
        <c:axId val="2135126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35126863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26554488733119"/>
          <c:y val="0.40152779970173907"/>
          <c:w val="0.27130191605399334"/>
          <c:h val="0.2992518507211074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Green Gun</a:t>
            </a:r>
          </a:p>
        </c:rich>
      </c:tx>
      <c:layout>
        <c:manualLayout>
          <c:xMode val="edge"/>
          <c:yMode val="edge"/>
          <c:x val="0.42318139809988536"/>
          <c:y val="3.4090912548974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2150132961484"/>
          <c:y val="0.17803096158470047"/>
          <c:w val="0.61186104620057868"/>
          <c:h val="0.69318438234042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Sheet2!$P$48</c:f>
              <c:strCache>
                <c:ptCount val="1"/>
                <c:pt idx="0">
                  <c:v>log voltage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105625817550862"/>
                  <c:y val="-0.233606709971147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Sheet2!$O$52:$O$61</c:f>
              <c:numCache>
                <c:formatCode>General</c:formatCode>
                <c:ptCount val="10"/>
                <c:pt idx="0">
                  <c:v>1.2103185198262318</c:v>
                </c:pt>
                <c:pt idx="1">
                  <c:v>1.3360592778663494</c:v>
                </c:pt>
                <c:pt idx="2">
                  <c:v>1.4504030861553663</c:v>
                </c:pt>
                <c:pt idx="3">
                  <c:v>1.5461723683169426</c:v>
                </c:pt>
                <c:pt idx="4">
                  <c:v>1.6417714706539592</c:v>
                </c:pt>
                <c:pt idx="5">
                  <c:v>1.7234556720351857</c:v>
                </c:pt>
                <c:pt idx="6">
                  <c:v>1.8049567998574916</c:v>
                </c:pt>
                <c:pt idx="7">
                  <c:v>1.8805849560649799</c:v>
                </c:pt>
                <c:pt idx="8">
                  <c:v>1.9464031338990546</c:v>
                </c:pt>
                <c:pt idx="9">
                  <c:v>2.0132165396244406</c:v>
                </c:pt>
              </c:numCache>
            </c:numRef>
          </c:xVal>
          <c:yVal>
            <c:numRef>
              <c:f>Sheet2!$P$52:$P$61</c:f>
              <c:numCache>
                <c:formatCode>General</c:formatCode>
                <c:ptCount val="10"/>
                <c:pt idx="0">
                  <c:v>2.0086001717619175</c:v>
                </c:pt>
                <c:pt idx="1">
                  <c:v>2.0755469613925306</c:v>
                </c:pt>
                <c:pt idx="2">
                  <c:v>2.1335389083702174</c:v>
                </c:pt>
                <c:pt idx="3">
                  <c:v>2.1846914308175989</c:v>
                </c:pt>
                <c:pt idx="4">
                  <c:v>2.2304489213782741</c:v>
                </c:pt>
                <c:pt idx="5">
                  <c:v>2.271841606536499</c:v>
                </c:pt>
                <c:pt idx="6">
                  <c:v>2.3096301674258988</c:v>
                </c:pt>
                <c:pt idx="7">
                  <c:v>2.3443922736851106</c:v>
                </c:pt>
                <c:pt idx="8">
                  <c:v>2.3765769570565118</c:v>
                </c:pt>
                <c:pt idx="9">
                  <c:v>2.406540180433955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45-CA46-99BC-0ECA0185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318239"/>
        <c:axId val="1"/>
      </c:scatterChart>
      <c:valAx>
        <c:axId val="2072318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72318239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26554488733119"/>
          <c:y val="0.40152779970173907"/>
          <c:w val="0.27130191605399334"/>
          <c:h val="0.2992518507211074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Blue Gun</a:t>
            </a:r>
          </a:p>
        </c:rich>
      </c:tx>
      <c:layout>
        <c:manualLayout>
          <c:xMode val="edge"/>
          <c:yMode val="edge"/>
          <c:x val="0.43396313107920331"/>
          <c:y val="3.4090912548974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2150132961484"/>
          <c:y val="0.17803096158470047"/>
          <c:w val="0.59838393064549988"/>
          <c:h val="0.69318438234042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Sheet2!$P$67</c:f>
              <c:strCache>
                <c:ptCount val="1"/>
                <c:pt idx="0">
                  <c:v>log voltage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8840582304803781"/>
                  <c:y val="-0.2159965826465997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Sheet2!$O$74:$O$83</c:f>
              <c:numCache>
                <c:formatCode>General</c:formatCode>
                <c:ptCount val="10"/>
                <c:pt idx="0">
                  <c:v>0.40483371661993806</c:v>
                </c:pt>
                <c:pt idx="1">
                  <c:v>0.48713837547718647</c:v>
                </c:pt>
                <c:pt idx="2">
                  <c:v>0.56937390961504586</c:v>
                </c:pt>
                <c:pt idx="3">
                  <c:v>0.64345267648618742</c:v>
                </c:pt>
                <c:pt idx="4">
                  <c:v>0.71850168886727428</c:v>
                </c:pt>
                <c:pt idx="5">
                  <c:v>0.78746047451841505</c:v>
                </c:pt>
                <c:pt idx="6">
                  <c:v>0.85853719756963909</c:v>
                </c:pt>
                <c:pt idx="7">
                  <c:v>0.92634244662565501</c:v>
                </c:pt>
                <c:pt idx="8">
                  <c:v>0.98632377705076535</c:v>
                </c:pt>
                <c:pt idx="9">
                  <c:v>1.0476641946015599</c:v>
                </c:pt>
              </c:numCache>
            </c:numRef>
          </c:xVal>
          <c:yVal>
            <c:numRef>
              <c:f>Sheet2!$P$74:$P$83</c:f>
              <c:numCache>
                <c:formatCode>General</c:formatCode>
                <c:ptCount val="10"/>
                <c:pt idx="0">
                  <c:v>2.0086001717619175</c:v>
                </c:pt>
                <c:pt idx="1">
                  <c:v>2.0755469613925306</c:v>
                </c:pt>
                <c:pt idx="2">
                  <c:v>2.1335389083702174</c:v>
                </c:pt>
                <c:pt idx="3">
                  <c:v>2.1846914308175989</c:v>
                </c:pt>
                <c:pt idx="4">
                  <c:v>2.2304489213782741</c:v>
                </c:pt>
                <c:pt idx="5">
                  <c:v>2.271841606536499</c:v>
                </c:pt>
                <c:pt idx="6">
                  <c:v>2.3096301674258988</c:v>
                </c:pt>
                <c:pt idx="7">
                  <c:v>2.3443922736851106</c:v>
                </c:pt>
                <c:pt idx="8">
                  <c:v>2.3765769570565118</c:v>
                </c:pt>
                <c:pt idx="9">
                  <c:v>2.406540180433955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5-1243-8C1D-E1F45A62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407903"/>
        <c:axId val="1"/>
      </c:scatterChart>
      <c:valAx>
        <c:axId val="2053407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53407903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837652693387077"/>
          <c:y val="0.45077177513685801"/>
          <c:w val="0.27216027011591581"/>
          <c:h val="0.2007638998508695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23</xdr:row>
      <xdr:rowOff>63500</xdr:rowOff>
    </xdr:from>
    <xdr:to>
      <xdr:col>10</xdr:col>
      <xdr:colOff>736600</xdr:colOff>
      <xdr:row>43</xdr:row>
      <xdr:rowOff>114300</xdr:rowOff>
    </xdr:to>
    <xdr:graphicFrame macro="">
      <xdr:nvGraphicFramePr>
        <xdr:cNvPr id="2306" name="Chart 1">
          <a:extLst>
            <a:ext uri="{FF2B5EF4-FFF2-40B4-BE49-F238E27FC236}">
              <a16:creationId xmlns:a16="http://schemas.microsoft.com/office/drawing/2014/main" id="{BFF6CB50-9845-EC4E-A78D-6E57D8E2D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317500</xdr:colOff>
      <xdr:row>3</xdr:row>
      <xdr:rowOff>38100</xdr:rowOff>
    </xdr:from>
    <xdr:to>
      <xdr:col>23</xdr:col>
      <xdr:colOff>279400</xdr:colOff>
      <xdr:row>23</xdr:row>
      <xdr:rowOff>88900</xdr:rowOff>
    </xdr:to>
    <xdr:graphicFrame macro="">
      <xdr:nvGraphicFramePr>
        <xdr:cNvPr id="2307" name="Chart 3">
          <a:extLst>
            <a:ext uri="{FF2B5EF4-FFF2-40B4-BE49-F238E27FC236}">
              <a16:creationId xmlns:a16="http://schemas.microsoft.com/office/drawing/2014/main" id="{24B99199-CE67-4047-A676-0CD7BEA33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25400</xdr:colOff>
      <xdr:row>35</xdr:row>
      <xdr:rowOff>63500</xdr:rowOff>
    </xdr:from>
    <xdr:to>
      <xdr:col>22</xdr:col>
      <xdr:colOff>800100</xdr:colOff>
      <xdr:row>55</xdr:row>
      <xdr:rowOff>114300</xdr:rowOff>
    </xdr:to>
    <xdr:graphicFrame macro="">
      <xdr:nvGraphicFramePr>
        <xdr:cNvPr id="2308" name="Chart 4">
          <a:extLst>
            <a:ext uri="{FF2B5EF4-FFF2-40B4-BE49-F238E27FC236}">
              <a16:creationId xmlns:a16="http://schemas.microsoft.com/office/drawing/2014/main" id="{0C48B398-AF0E-CE4B-87F3-0BEF615CA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62</xdr:row>
      <xdr:rowOff>152400</xdr:rowOff>
    </xdr:from>
    <xdr:to>
      <xdr:col>23</xdr:col>
      <xdr:colOff>25400</xdr:colOff>
      <xdr:row>83</xdr:row>
      <xdr:rowOff>38100</xdr:rowOff>
    </xdr:to>
    <xdr:graphicFrame macro="">
      <xdr:nvGraphicFramePr>
        <xdr:cNvPr id="2309" name="Chart 5">
          <a:extLst>
            <a:ext uri="{FF2B5EF4-FFF2-40B4-BE49-F238E27FC236}">
              <a16:creationId xmlns:a16="http://schemas.microsoft.com/office/drawing/2014/main" id="{74FC7564-7ED1-7B4F-9455-2B1161D63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zoomScaleNormal="100" workbookViewId="0">
      <selection activeCell="A14" sqref="A14"/>
    </sheetView>
  </sheetViews>
  <sheetFormatPr baseColWidth="10" defaultColWidth="11" defaultRowHeight="13"/>
  <sheetData>
    <row r="1" spans="1:2" ht="14" thickBot="1">
      <c r="A1" s="1"/>
    </row>
    <row r="2" spans="1:2">
      <c r="A2" s="2">
        <v>0</v>
      </c>
      <c r="B2" s="3">
        <v>1</v>
      </c>
    </row>
    <row r="3" spans="1:2">
      <c r="A3" s="4">
        <f>A2+17</f>
        <v>17</v>
      </c>
      <c r="B3" s="5">
        <v>2</v>
      </c>
    </row>
    <row r="4" spans="1:2">
      <c r="A4" s="4">
        <f>A3+17</f>
        <v>34</v>
      </c>
      <c r="B4" s="5">
        <v>3</v>
      </c>
    </row>
    <row r="5" spans="1:2">
      <c r="A5" s="4">
        <f t="shared" ref="A5:A17" si="0">A4+17</f>
        <v>51</v>
      </c>
      <c r="B5" s="5">
        <v>4</v>
      </c>
    </row>
    <row r="6" spans="1:2">
      <c r="A6" s="4">
        <f t="shared" si="0"/>
        <v>68</v>
      </c>
      <c r="B6" s="5">
        <v>5</v>
      </c>
    </row>
    <row r="7" spans="1:2">
      <c r="A7" s="4">
        <f t="shared" si="0"/>
        <v>85</v>
      </c>
      <c r="B7" s="5">
        <v>6</v>
      </c>
    </row>
    <row r="8" spans="1:2">
      <c r="A8" s="4">
        <f t="shared" si="0"/>
        <v>102</v>
      </c>
      <c r="B8" s="5">
        <v>7</v>
      </c>
    </row>
    <row r="9" spans="1:2">
      <c r="A9" s="4">
        <f t="shared" si="0"/>
        <v>119</v>
      </c>
      <c r="B9" s="5">
        <v>8</v>
      </c>
    </row>
    <row r="10" spans="1:2">
      <c r="A10" s="4">
        <f t="shared" si="0"/>
        <v>136</v>
      </c>
      <c r="B10" s="5">
        <v>9</v>
      </c>
    </row>
    <row r="11" spans="1:2">
      <c r="A11" s="4">
        <f t="shared" si="0"/>
        <v>153</v>
      </c>
      <c r="B11" s="5">
        <v>10</v>
      </c>
    </row>
    <row r="12" spans="1:2">
      <c r="A12" s="4">
        <f t="shared" si="0"/>
        <v>170</v>
      </c>
      <c r="B12" s="5">
        <v>11</v>
      </c>
    </row>
    <row r="13" spans="1:2">
      <c r="A13" s="4">
        <f t="shared" si="0"/>
        <v>187</v>
      </c>
      <c r="B13" s="5">
        <v>12</v>
      </c>
    </row>
    <row r="14" spans="1:2">
      <c r="A14" s="4">
        <f t="shared" si="0"/>
        <v>204</v>
      </c>
      <c r="B14" s="5">
        <v>13</v>
      </c>
    </row>
    <row r="15" spans="1:2">
      <c r="A15" s="4">
        <f t="shared" si="0"/>
        <v>221</v>
      </c>
      <c r="B15" s="5">
        <v>14</v>
      </c>
    </row>
    <row r="16" spans="1:2">
      <c r="A16" s="4">
        <f t="shared" si="0"/>
        <v>238</v>
      </c>
      <c r="B16" s="5">
        <v>15</v>
      </c>
    </row>
    <row r="17" spans="1:2" ht="14" thickBot="1">
      <c r="A17" s="6">
        <f t="shared" si="0"/>
        <v>255</v>
      </c>
      <c r="B17" s="7">
        <v>16</v>
      </c>
    </row>
    <row r="31" spans="1:2">
      <c r="B31">
        <f>3* 16</f>
        <v>48</v>
      </c>
    </row>
  </sheetData>
  <phoneticPr fontId="7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40"/>
  <sheetViews>
    <sheetView tabSelected="1" topLeftCell="A25" zoomScale="153" zoomScaleNormal="153" workbookViewId="0">
      <selection activeCell="E60" sqref="E60"/>
    </sheetView>
  </sheetViews>
  <sheetFormatPr baseColWidth="10" defaultColWidth="10.6640625" defaultRowHeight="13"/>
  <cols>
    <col min="1" max="13" width="10.6640625" style="8"/>
    <col min="14" max="14" width="18" style="8" customWidth="1"/>
    <col min="15" max="15" width="14" style="8" customWidth="1"/>
    <col min="16" max="24" width="10.6640625" style="8"/>
    <col min="25" max="25" width="16.83203125" style="8" customWidth="1"/>
    <col min="26" max="27" width="10.6640625" style="8"/>
    <col min="28" max="28" width="13.1640625" style="8" customWidth="1"/>
    <col min="29" max="29" width="10.6640625" style="8"/>
    <col min="30" max="30" width="12.6640625" style="8" customWidth="1"/>
    <col min="31" max="16384" width="10.6640625" style="8"/>
  </cols>
  <sheetData>
    <row r="1" spans="1:27">
      <c r="A1" s="16" t="s">
        <v>0</v>
      </c>
      <c r="B1" s="16" t="s">
        <v>62</v>
      </c>
      <c r="C1" s="16"/>
      <c r="D1" s="16"/>
      <c r="I1" s="8" t="s">
        <v>0</v>
      </c>
      <c r="J1" s="8" t="s">
        <v>6</v>
      </c>
      <c r="K1" s="8" t="s">
        <v>7</v>
      </c>
      <c r="L1" s="10"/>
    </row>
    <row r="2" spans="1:27">
      <c r="A2" s="16" t="s">
        <v>5</v>
      </c>
      <c r="B2" s="16" t="s">
        <v>1</v>
      </c>
      <c r="C2" s="16" t="s">
        <v>2</v>
      </c>
      <c r="D2" s="16" t="s">
        <v>3</v>
      </c>
      <c r="H2" s="8" t="s">
        <v>5</v>
      </c>
      <c r="I2" s="8" t="s">
        <v>1</v>
      </c>
    </row>
    <row r="3" spans="1:27">
      <c r="A3" s="9">
        <v>0</v>
      </c>
      <c r="B3" s="25">
        <v>1.02</v>
      </c>
      <c r="C3" s="17"/>
      <c r="D3" s="17"/>
      <c r="H3" s="9">
        <v>0</v>
      </c>
      <c r="I3" s="8">
        <f>B3</f>
        <v>1.02</v>
      </c>
      <c r="J3" s="8">
        <f>B24</f>
        <v>1.02</v>
      </c>
      <c r="K3" s="8">
        <f>B44</f>
        <v>1.02</v>
      </c>
      <c r="M3" s="8">
        <f>I3+J3+K3</f>
        <v>3.06</v>
      </c>
    </row>
    <row r="4" spans="1:27">
      <c r="A4" s="9">
        <v>17</v>
      </c>
      <c r="B4" s="25">
        <v>1.3</v>
      </c>
      <c r="C4" s="17"/>
      <c r="D4" s="17"/>
      <c r="H4" s="9">
        <v>17</v>
      </c>
      <c r="I4" s="8">
        <f t="shared" ref="I4:I18" si="0">B4</f>
        <v>1.3</v>
      </c>
      <c r="J4" s="8">
        <f t="shared" ref="J4:J18" si="1">B25</f>
        <v>1.93</v>
      </c>
      <c r="K4" s="8" t="e">
        <f>#REF!</f>
        <v>#REF!</v>
      </c>
      <c r="M4" s="8" t="e">
        <f t="shared" ref="M4:M17" si="2">I4+J4+K4</f>
        <v>#REF!</v>
      </c>
    </row>
    <row r="5" spans="1:27">
      <c r="A5" s="9">
        <v>34</v>
      </c>
      <c r="B5" s="39">
        <v>1.72</v>
      </c>
      <c r="C5" s="17"/>
      <c r="D5" s="17"/>
      <c r="H5" s="9">
        <v>34</v>
      </c>
      <c r="I5" s="8">
        <f t="shared" si="0"/>
        <v>1.72</v>
      </c>
      <c r="J5" s="8">
        <f t="shared" si="1"/>
        <v>3.46</v>
      </c>
      <c r="K5" s="8">
        <f t="shared" ref="K5:K18" si="3">B46</f>
        <v>1.25</v>
      </c>
      <c r="M5" s="8">
        <f t="shared" si="2"/>
        <v>6.43</v>
      </c>
    </row>
    <row r="6" spans="1:27">
      <c r="A6" s="9">
        <v>51</v>
      </c>
      <c r="B6" s="25">
        <v>2.31</v>
      </c>
      <c r="C6" s="17"/>
      <c r="D6" s="17"/>
      <c r="E6" s="17" t="s">
        <v>61</v>
      </c>
      <c r="H6" s="9">
        <v>51</v>
      </c>
      <c r="I6" s="8">
        <f t="shared" si="0"/>
        <v>2.31</v>
      </c>
      <c r="J6" s="8">
        <f t="shared" si="1"/>
        <v>5.57</v>
      </c>
      <c r="K6" s="8">
        <f t="shared" si="3"/>
        <v>1.49</v>
      </c>
      <c r="M6" s="8">
        <f t="shared" si="2"/>
        <v>9.370000000000001</v>
      </c>
    </row>
    <row r="7" spans="1:27">
      <c r="A7" s="9">
        <v>68</v>
      </c>
      <c r="B7" s="25">
        <v>3.14</v>
      </c>
      <c r="C7" s="17"/>
      <c r="D7" s="17"/>
      <c r="E7" s="10"/>
      <c r="H7" s="9">
        <v>68</v>
      </c>
      <c r="I7" s="8">
        <f t="shared" si="0"/>
        <v>3.14</v>
      </c>
      <c r="J7" s="8">
        <f t="shared" si="1"/>
        <v>8.43</v>
      </c>
      <c r="K7" s="8">
        <f t="shared" si="3"/>
        <v>1.79</v>
      </c>
      <c r="M7" s="8">
        <f t="shared" si="2"/>
        <v>13.36</v>
      </c>
    </row>
    <row r="8" spans="1:27">
      <c r="A8" s="9">
        <v>85</v>
      </c>
      <c r="B8" s="25">
        <v>4.1399999999999997</v>
      </c>
      <c r="C8" s="17"/>
      <c r="D8" s="17"/>
      <c r="H8" s="9">
        <v>85</v>
      </c>
      <c r="I8" s="8">
        <f t="shared" si="0"/>
        <v>4.1399999999999997</v>
      </c>
      <c r="J8" s="8">
        <f t="shared" si="1"/>
        <v>12.03</v>
      </c>
      <c r="K8" s="8">
        <f t="shared" si="3"/>
        <v>2.11</v>
      </c>
      <c r="M8" s="8">
        <f t="shared" si="2"/>
        <v>18.279999999999998</v>
      </c>
    </row>
    <row r="9" spans="1:27">
      <c r="A9" s="9">
        <v>102</v>
      </c>
      <c r="B9" s="25">
        <v>5.33</v>
      </c>
      <c r="C9" s="17"/>
      <c r="D9" s="17"/>
      <c r="H9" s="9">
        <v>102</v>
      </c>
      <c r="I9" s="8">
        <f t="shared" si="0"/>
        <v>5.33</v>
      </c>
      <c r="J9" s="8">
        <f t="shared" si="1"/>
        <v>16.23</v>
      </c>
      <c r="K9" s="8">
        <f t="shared" si="3"/>
        <v>2.54</v>
      </c>
      <c r="M9" s="8">
        <f t="shared" si="2"/>
        <v>24.1</v>
      </c>
    </row>
    <row r="10" spans="1:27">
      <c r="A10" s="9">
        <v>119</v>
      </c>
      <c r="B10" s="25">
        <v>6.84</v>
      </c>
      <c r="C10" s="17"/>
      <c r="D10" s="17"/>
      <c r="H10" s="9">
        <v>119</v>
      </c>
      <c r="I10" s="8">
        <f t="shared" si="0"/>
        <v>6.84</v>
      </c>
      <c r="J10" s="8">
        <f t="shared" si="1"/>
        <v>21.68</v>
      </c>
      <c r="K10" s="8">
        <f t="shared" si="3"/>
        <v>3.07</v>
      </c>
      <c r="M10" s="8">
        <f>I10+J10+K10</f>
        <v>31.59</v>
      </c>
    </row>
    <row r="11" spans="1:27">
      <c r="A11" s="9">
        <v>136</v>
      </c>
      <c r="B11" s="25">
        <v>8.68</v>
      </c>
      <c r="C11" s="27"/>
      <c r="D11" s="17"/>
      <c r="H11" s="9">
        <v>136</v>
      </c>
      <c r="I11" s="8">
        <f t="shared" si="0"/>
        <v>8.68</v>
      </c>
      <c r="J11" s="8">
        <f t="shared" si="1"/>
        <v>28.21</v>
      </c>
      <c r="K11" s="8">
        <f t="shared" si="3"/>
        <v>3.71</v>
      </c>
      <c r="M11" s="8">
        <f t="shared" si="2"/>
        <v>40.6</v>
      </c>
    </row>
    <row r="12" spans="1:27">
      <c r="A12" s="14">
        <v>153</v>
      </c>
      <c r="B12" s="26">
        <v>10.68</v>
      </c>
      <c r="C12" s="18">
        <v>0.60960000000000003</v>
      </c>
      <c r="D12" s="18">
        <v>0.32690000000000002</v>
      </c>
      <c r="H12" s="9">
        <v>153</v>
      </c>
      <c r="I12" s="8">
        <f t="shared" si="0"/>
        <v>10.68</v>
      </c>
      <c r="J12" s="8">
        <f t="shared" si="1"/>
        <v>35.17</v>
      </c>
      <c r="K12" s="8">
        <f t="shared" si="3"/>
        <v>4.4000000000000004</v>
      </c>
      <c r="M12" s="8">
        <f t="shared" si="2"/>
        <v>50.25</v>
      </c>
    </row>
    <row r="13" spans="1:27">
      <c r="A13" s="9">
        <v>170</v>
      </c>
      <c r="B13" s="25">
        <v>13.11</v>
      </c>
      <c r="C13" s="18">
        <v>0.61609999999999998</v>
      </c>
      <c r="D13" s="18">
        <v>0.32719999999999999</v>
      </c>
      <c r="H13" s="9">
        <v>170</v>
      </c>
      <c r="I13" s="8">
        <f t="shared" si="0"/>
        <v>13.11</v>
      </c>
      <c r="J13" s="8">
        <f t="shared" si="1"/>
        <v>43.83</v>
      </c>
      <c r="K13" s="8">
        <f t="shared" si="3"/>
        <v>5.23</v>
      </c>
      <c r="M13" s="8">
        <f t="shared" si="2"/>
        <v>62.17</v>
      </c>
    </row>
    <row r="14" spans="1:27">
      <c r="A14" s="9">
        <v>187</v>
      </c>
      <c r="B14" s="25">
        <v>15.67</v>
      </c>
      <c r="C14" s="18">
        <v>0.62119999999999997</v>
      </c>
      <c r="D14" s="18">
        <v>0.32740000000000002</v>
      </c>
      <c r="H14" s="9">
        <v>187</v>
      </c>
      <c r="I14" s="8">
        <f t="shared" si="0"/>
        <v>15.67</v>
      </c>
      <c r="J14" s="8">
        <f t="shared" si="1"/>
        <v>52.9</v>
      </c>
      <c r="K14" s="8">
        <f t="shared" si="3"/>
        <v>6.13</v>
      </c>
      <c r="M14" s="8">
        <f t="shared" si="2"/>
        <v>74.699999999999989</v>
      </c>
    </row>
    <row r="15" spans="1:27">
      <c r="A15" s="9">
        <v>204</v>
      </c>
      <c r="B15" s="25">
        <v>18.77</v>
      </c>
      <c r="C15" s="18">
        <v>0.62560000000000004</v>
      </c>
      <c r="D15" s="18">
        <v>0.32800000000000001</v>
      </c>
      <c r="H15" s="9">
        <v>204</v>
      </c>
      <c r="I15" s="8">
        <f t="shared" si="0"/>
        <v>18.77</v>
      </c>
      <c r="J15" s="8">
        <f t="shared" si="1"/>
        <v>63.82</v>
      </c>
      <c r="K15" s="8">
        <f t="shared" si="3"/>
        <v>7.22</v>
      </c>
      <c r="M15" s="8">
        <f t="shared" si="2"/>
        <v>89.81</v>
      </c>
    </row>
    <row r="16" spans="1:27">
      <c r="A16" s="9">
        <v>221</v>
      </c>
      <c r="B16" s="25">
        <v>22.18</v>
      </c>
      <c r="C16" s="18">
        <v>0.62839999999999996</v>
      </c>
      <c r="D16" s="18">
        <v>0.32779999999999998</v>
      </c>
      <c r="H16" s="9">
        <v>221</v>
      </c>
      <c r="I16" s="8">
        <f t="shared" si="0"/>
        <v>22.18</v>
      </c>
      <c r="J16" s="8">
        <f t="shared" si="1"/>
        <v>75.959999999999994</v>
      </c>
      <c r="K16" s="8">
        <f t="shared" si="3"/>
        <v>8.44</v>
      </c>
      <c r="M16" s="8">
        <f t="shared" si="2"/>
        <v>106.57999999999998</v>
      </c>
      <c r="Y16" s="8">
        <v>0.4</v>
      </c>
      <c r="Z16" s="8">
        <v>0.3</v>
      </c>
      <c r="AA16" s="8">
        <v>40</v>
      </c>
    </row>
    <row r="17" spans="1:27">
      <c r="A17" s="9">
        <v>238</v>
      </c>
      <c r="B17" s="25">
        <v>25.7</v>
      </c>
      <c r="C17" s="18">
        <v>0.63090000000000002</v>
      </c>
      <c r="D17" s="18">
        <v>0.32800000000000001</v>
      </c>
      <c r="H17" s="9">
        <v>238</v>
      </c>
      <c r="I17" s="8">
        <f t="shared" si="0"/>
        <v>25.7</v>
      </c>
      <c r="J17" s="8">
        <f t="shared" si="1"/>
        <v>88.39</v>
      </c>
      <c r="K17" s="8">
        <f t="shared" si="3"/>
        <v>9.69</v>
      </c>
      <c r="M17" s="8">
        <f t="shared" si="2"/>
        <v>123.78</v>
      </c>
      <c r="Y17" s="8">
        <v>0.39689999999999998</v>
      </c>
      <c r="Z17" s="8">
        <v>0.29599999999999999</v>
      </c>
      <c r="AA17" s="8">
        <v>41.27</v>
      </c>
    </row>
    <row r="18" spans="1:27">
      <c r="A18" s="40">
        <v>255</v>
      </c>
      <c r="B18" s="25">
        <v>29.85</v>
      </c>
      <c r="C18" s="18">
        <v>0.6331</v>
      </c>
      <c r="D18" s="18">
        <v>0.32800000000000001</v>
      </c>
      <c r="H18" s="9">
        <v>255</v>
      </c>
      <c r="I18" s="8">
        <f t="shared" si="0"/>
        <v>29.85</v>
      </c>
      <c r="J18" s="8">
        <f t="shared" si="1"/>
        <v>103.09</v>
      </c>
      <c r="K18" s="8">
        <f t="shared" si="3"/>
        <v>11.16</v>
      </c>
      <c r="M18" s="8">
        <f>I18+J18+K18</f>
        <v>144.1</v>
      </c>
    </row>
    <row r="19" spans="1:27">
      <c r="C19" s="15">
        <f>AVERAGE(C12:C18)</f>
        <v>0.62355714285714292</v>
      </c>
      <c r="D19" s="15">
        <f>AVERAGE(D12:D18)</f>
        <v>0.32761428571428575</v>
      </c>
      <c r="K19" s="8" t="s">
        <v>15</v>
      </c>
    </row>
    <row r="20" spans="1:27">
      <c r="Y20" s="8">
        <f>Y16-Y17</f>
        <v>3.1000000000000472E-3</v>
      </c>
      <c r="Z20" s="8">
        <f>Z16-Z17</f>
        <v>4.0000000000000036E-3</v>
      </c>
      <c r="AA20" s="8">
        <f>AA16-AA17</f>
        <v>-1.2700000000000031</v>
      </c>
    </row>
    <row r="21" spans="1:27">
      <c r="M21" s="8" t="s">
        <v>11</v>
      </c>
    </row>
    <row r="22" spans="1:27">
      <c r="A22" s="8" t="s">
        <v>6</v>
      </c>
      <c r="B22" s="17" t="s">
        <v>60</v>
      </c>
      <c r="M22" s="9">
        <v>0</v>
      </c>
    </row>
    <row r="23" spans="1:27">
      <c r="A23" s="8" t="s">
        <v>5</v>
      </c>
      <c r="B23" s="8" t="s">
        <v>1</v>
      </c>
      <c r="C23" s="8" t="s">
        <v>2</v>
      </c>
      <c r="D23" s="8" t="s">
        <v>3</v>
      </c>
      <c r="M23" s="9">
        <v>17</v>
      </c>
    </row>
    <row r="24" spans="1:27">
      <c r="A24" s="9">
        <v>0</v>
      </c>
      <c r="B24" s="25">
        <v>1.02</v>
      </c>
      <c r="C24" s="17"/>
      <c r="D24" s="17"/>
      <c r="E24" s="8">
        <v>0.48</v>
      </c>
      <c r="M24" s="9">
        <v>34</v>
      </c>
      <c r="N24" s="8" t="s">
        <v>12</v>
      </c>
      <c r="O24" s="8" t="s">
        <v>8</v>
      </c>
      <c r="P24" s="8" t="s">
        <v>9</v>
      </c>
    </row>
    <row r="25" spans="1:27">
      <c r="A25" s="9">
        <v>17</v>
      </c>
      <c r="B25" s="25">
        <v>1.93</v>
      </c>
      <c r="C25" s="17"/>
      <c r="D25" s="17"/>
      <c r="M25" s="9">
        <v>51</v>
      </c>
      <c r="N25" s="8">
        <f>B6</f>
        <v>2.31</v>
      </c>
      <c r="O25" s="8">
        <f>LOG(N25)</f>
        <v>0.36361197989214433</v>
      </c>
      <c r="P25" s="8">
        <f>LOG(M25)</f>
        <v>1.7075701760979363</v>
      </c>
      <c r="R25" s="9"/>
    </row>
    <row r="26" spans="1:27">
      <c r="A26" s="9">
        <v>34</v>
      </c>
      <c r="B26" s="25">
        <v>3.46</v>
      </c>
      <c r="C26" s="17"/>
      <c r="D26" s="17"/>
      <c r="M26" s="9">
        <v>68</v>
      </c>
      <c r="N26" s="8">
        <f t="shared" ref="N26:N37" si="4">B7</f>
        <v>3.14</v>
      </c>
      <c r="O26" s="8">
        <f t="shared" ref="O26:O37" si="5">LOG(N26)</f>
        <v>0.49692964807321494</v>
      </c>
      <c r="P26" s="8">
        <f t="shared" ref="P26:P37" si="6">LOG(M26)</f>
        <v>1.8325089127062364</v>
      </c>
      <c r="R26" s="9"/>
    </row>
    <row r="27" spans="1:27">
      <c r="A27" s="9">
        <v>51</v>
      </c>
      <c r="B27" s="25">
        <v>5.57</v>
      </c>
      <c r="C27" s="17"/>
      <c r="D27" s="17"/>
      <c r="M27" s="9">
        <v>85</v>
      </c>
      <c r="N27" s="8">
        <f t="shared" si="4"/>
        <v>4.1399999999999997</v>
      </c>
      <c r="O27" s="8">
        <f t="shared" si="5"/>
        <v>0.61700034112089897</v>
      </c>
      <c r="P27" s="8">
        <f t="shared" si="6"/>
        <v>1.9294189257142926</v>
      </c>
      <c r="R27" s="9"/>
    </row>
    <row r="28" spans="1:27">
      <c r="A28" s="9">
        <v>68</v>
      </c>
      <c r="B28" s="25">
        <v>8.43</v>
      </c>
      <c r="C28" s="17"/>
      <c r="D28" s="17"/>
      <c r="M28" s="9">
        <v>102</v>
      </c>
      <c r="N28" s="8">
        <f t="shared" si="4"/>
        <v>5.33</v>
      </c>
      <c r="O28" s="8">
        <f t="shared" si="5"/>
        <v>0.72672720902657229</v>
      </c>
      <c r="P28" s="8">
        <f t="shared" si="6"/>
        <v>2.0086001717619175</v>
      </c>
      <c r="R28" s="9"/>
    </row>
    <row r="29" spans="1:27">
      <c r="A29" s="9">
        <v>85</v>
      </c>
      <c r="B29" s="25">
        <v>12.03</v>
      </c>
      <c r="C29" s="17"/>
      <c r="D29" s="17"/>
      <c r="M29" s="9">
        <v>119</v>
      </c>
      <c r="N29" s="8">
        <f t="shared" si="4"/>
        <v>6.84</v>
      </c>
      <c r="O29" s="8">
        <f t="shared" si="5"/>
        <v>0.83505610172011624</v>
      </c>
      <c r="P29" s="8">
        <f t="shared" si="6"/>
        <v>2.0755469613925306</v>
      </c>
      <c r="R29" s="9"/>
    </row>
    <row r="30" spans="1:27">
      <c r="A30" s="9">
        <v>102</v>
      </c>
      <c r="B30" s="25">
        <v>16.23</v>
      </c>
      <c r="C30" s="17"/>
      <c r="D30" s="17"/>
      <c r="M30" s="9">
        <v>136</v>
      </c>
      <c r="N30" s="8">
        <f t="shared" si="4"/>
        <v>8.68</v>
      </c>
      <c r="O30" s="8">
        <f t="shared" si="5"/>
        <v>0.93851972517649185</v>
      </c>
      <c r="P30" s="8">
        <f t="shared" si="6"/>
        <v>2.1335389083702174</v>
      </c>
      <c r="R30" s="9"/>
    </row>
    <row r="31" spans="1:27">
      <c r="A31" s="9">
        <v>119</v>
      </c>
      <c r="B31" s="25">
        <v>21.68</v>
      </c>
      <c r="C31" s="12"/>
      <c r="D31" s="12"/>
      <c r="M31" s="9">
        <v>153</v>
      </c>
      <c r="N31" s="8">
        <f t="shared" si="4"/>
        <v>10.68</v>
      </c>
      <c r="O31" s="8">
        <f t="shared" si="5"/>
        <v>1.0285712526925377</v>
      </c>
      <c r="P31" s="8">
        <f t="shared" si="6"/>
        <v>2.1846914308175989</v>
      </c>
      <c r="R31" s="9"/>
    </row>
    <row r="32" spans="1:27">
      <c r="A32" s="9">
        <v>136</v>
      </c>
      <c r="B32" s="25">
        <v>28.21</v>
      </c>
      <c r="C32" s="12"/>
      <c r="D32" s="12"/>
      <c r="M32" s="9">
        <v>170</v>
      </c>
      <c r="N32" s="8">
        <f t="shared" si="4"/>
        <v>13.11</v>
      </c>
      <c r="O32" s="8">
        <f t="shared" si="5"/>
        <v>1.1176026916900843</v>
      </c>
      <c r="P32" s="8">
        <f t="shared" si="6"/>
        <v>2.2304489213782741</v>
      </c>
      <c r="R32" s="9"/>
    </row>
    <row r="33" spans="1:18">
      <c r="A33" s="9">
        <v>153</v>
      </c>
      <c r="B33" s="25">
        <v>35.17</v>
      </c>
      <c r="C33" s="19">
        <v>0.29959999999999998</v>
      </c>
      <c r="D33" s="19">
        <v>0.59150000000000003</v>
      </c>
      <c r="M33" s="9">
        <v>187</v>
      </c>
      <c r="N33" s="8">
        <f t="shared" si="4"/>
        <v>15.67</v>
      </c>
      <c r="O33" s="8">
        <f t="shared" si="5"/>
        <v>1.1950689964685901</v>
      </c>
      <c r="P33" s="8">
        <f t="shared" si="6"/>
        <v>2.271841606536499</v>
      </c>
      <c r="R33" s="9"/>
    </row>
    <row r="34" spans="1:18">
      <c r="A34" s="9">
        <v>170</v>
      </c>
      <c r="B34" s="25">
        <v>43.83</v>
      </c>
      <c r="C34" s="31">
        <v>0.29970000000000002</v>
      </c>
      <c r="D34" s="19">
        <v>0.59440000000000004</v>
      </c>
      <c r="M34" s="9">
        <v>204</v>
      </c>
      <c r="N34" s="8">
        <f t="shared" si="4"/>
        <v>18.77</v>
      </c>
      <c r="O34" s="8">
        <f t="shared" si="5"/>
        <v>1.2734642726213463</v>
      </c>
      <c r="P34" s="8">
        <f t="shared" si="6"/>
        <v>2.3096301674258988</v>
      </c>
      <c r="R34" s="9"/>
    </row>
    <row r="35" spans="1:18">
      <c r="A35" s="9">
        <v>187</v>
      </c>
      <c r="B35" s="25">
        <v>52.9</v>
      </c>
      <c r="C35" s="19">
        <v>0.29980000000000001</v>
      </c>
      <c r="D35" s="19">
        <v>0.59670000000000001</v>
      </c>
      <c r="M35" s="9">
        <v>221</v>
      </c>
      <c r="N35" s="8">
        <f t="shared" si="4"/>
        <v>22.18</v>
      </c>
      <c r="O35" s="8">
        <f t="shared" si="5"/>
        <v>1.3459615418131412</v>
      </c>
      <c r="P35" s="8">
        <f t="shared" si="6"/>
        <v>2.3443922736851106</v>
      </c>
      <c r="R35" s="9"/>
    </row>
    <row r="36" spans="1:18">
      <c r="A36" s="9">
        <v>204</v>
      </c>
      <c r="B36" s="25">
        <v>63.82</v>
      </c>
      <c r="C36" s="19">
        <v>0.2999</v>
      </c>
      <c r="D36" s="19">
        <v>0.5988</v>
      </c>
      <c r="M36" s="9">
        <v>238</v>
      </c>
      <c r="N36" s="8">
        <f t="shared" si="4"/>
        <v>25.7</v>
      </c>
      <c r="O36" s="8">
        <f t="shared" si="5"/>
        <v>1.4099331233312946</v>
      </c>
      <c r="P36" s="8">
        <f t="shared" si="6"/>
        <v>2.3765769570565118</v>
      </c>
      <c r="R36" s="9"/>
    </row>
    <row r="37" spans="1:18">
      <c r="A37" s="9">
        <v>221</v>
      </c>
      <c r="B37" s="25">
        <v>75.959999999999994</v>
      </c>
      <c r="C37" s="19">
        <v>0.29980000000000001</v>
      </c>
      <c r="D37" s="25">
        <v>0.59989999999999999</v>
      </c>
      <c r="M37" s="9">
        <v>255</v>
      </c>
      <c r="N37" s="8">
        <f t="shared" si="4"/>
        <v>29.85</v>
      </c>
      <c r="O37" s="8">
        <f t="shared" si="5"/>
        <v>1.4749443354653879</v>
      </c>
      <c r="P37" s="8">
        <f t="shared" si="6"/>
        <v>2.406540180433955</v>
      </c>
      <c r="R37" s="9"/>
    </row>
    <row r="38" spans="1:18">
      <c r="A38" s="9">
        <v>238</v>
      </c>
      <c r="B38" s="25">
        <v>88.39</v>
      </c>
      <c r="C38" s="19">
        <v>0.29980000000000001</v>
      </c>
      <c r="D38" s="41">
        <v>0.60089999999999999</v>
      </c>
    </row>
    <row r="39" spans="1:18">
      <c r="A39" s="9">
        <v>255</v>
      </c>
      <c r="B39" s="25">
        <v>103.09</v>
      </c>
      <c r="C39" s="19">
        <v>0.29970000000000002</v>
      </c>
      <c r="D39" s="19">
        <v>0.60140000000000005</v>
      </c>
      <c r="Q39" s="8">
        <f>10^(0.364*0.444851 + 1.8494)</f>
        <v>102.64215556875193</v>
      </c>
    </row>
    <row r="40" spans="1:18">
      <c r="C40" s="15">
        <f>AVERAGE(C33:C39)</f>
        <v>0.29975714285714289</v>
      </c>
      <c r="D40" s="15">
        <f>AVERAGE(D33:D39)</f>
        <v>0.59765714285714289</v>
      </c>
    </row>
    <row r="42" spans="1:18">
      <c r="A42" s="9" t="s">
        <v>4</v>
      </c>
      <c r="B42" s="17" t="s">
        <v>60</v>
      </c>
    </row>
    <row r="43" spans="1:18">
      <c r="A43" s="20" t="s">
        <v>5</v>
      </c>
      <c r="B43" s="9" t="s">
        <v>1</v>
      </c>
      <c r="C43" s="9" t="s">
        <v>2</v>
      </c>
      <c r="D43" s="9" t="s">
        <v>3</v>
      </c>
    </row>
    <row r="44" spans="1:18">
      <c r="A44" s="9">
        <v>0</v>
      </c>
      <c r="B44" s="25">
        <v>1.02</v>
      </c>
      <c r="C44" s="13"/>
      <c r="D44" s="13"/>
    </row>
    <row r="45" spans="1:18">
      <c r="A45" s="9">
        <v>17</v>
      </c>
      <c r="B45" s="42">
        <v>1.1200000000000001</v>
      </c>
      <c r="C45" s="13"/>
      <c r="D45" s="13"/>
      <c r="M45" s="8" t="s">
        <v>11</v>
      </c>
    </row>
    <row r="46" spans="1:18">
      <c r="A46" s="9">
        <v>34</v>
      </c>
      <c r="B46" s="25">
        <v>1.25</v>
      </c>
      <c r="C46" s="13"/>
      <c r="D46" s="13"/>
      <c r="M46" s="9">
        <v>0</v>
      </c>
    </row>
    <row r="47" spans="1:18">
      <c r="A47" s="9">
        <v>51</v>
      </c>
      <c r="B47" s="25">
        <v>1.49</v>
      </c>
      <c r="C47" s="13"/>
      <c r="D47" s="13"/>
      <c r="M47" s="9">
        <v>17</v>
      </c>
    </row>
    <row r="48" spans="1:18">
      <c r="A48" s="9">
        <v>68</v>
      </c>
      <c r="B48" s="25">
        <v>1.79</v>
      </c>
      <c r="C48" s="13"/>
      <c r="D48" s="13"/>
      <c r="M48" s="9">
        <v>34</v>
      </c>
      <c r="N48" s="8" t="s">
        <v>10</v>
      </c>
      <c r="O48" s="8" t="s">
        <v>8</v>
      </c>
      <c r="P48" s="8" t="s">
        <v>9</v>
      </c>
    </row>
    <row r="49" spans="1:35">
      <c r="A49" s="9">
        <v>85</v>
      </c>
      <c r="B49" s="25">
        <v>2.11</v>
      </c>
      <c r="C49" s="13"/>
      <c r="D49" s="13"/>
      <c r="M49" s="9">
        <v>51</v>
      </c>
      <c r="N49" s="8">
        <f>B27</f>
        <v>5.57</v>
      </c>
      <c r="O49" s="8">
        <f>LOG(N49)</f>
        <v>0.74585519517372889</v>
      </c>
      <c r="P49" s="8">
        <f>LOG(M49)</f>
        <v>1.7075701760979363</v>
      </c>
    </row>
    <row r="50" spans="1:35">
      <c r="A50" s="9">
        <v>102</v>
      </c>
      <c r="B50" s="25">
        <v>2.54</v>
      </c>
      <c r="C50" s="13"/>
      <c r="D50" s="13"/>
      <c r="M50" s="9">
        <v>68</v>
      </c>
      <c r="N50" s="8">
        <f t="shared" ref="N50:N61" si="7">B28</f>
        <v>8.43</v>
      </c>
      <c r="O50" s="8">
        <f>LOG(N50)</f>
        <v>0.9258275746247423</v>
      </c>
      <c r="P50" s="8">
        <f>LOG(M50)</f>
        <v>1.8325089127062364</v>
      </c>
      <c r="Y50" s="9"/>
      <c r="AE50" s="9"/>
    </row>
    <row r="51" spans="1:35">
      <c r="A51" s="9">
        <v>119</v>
      </c>
      <c r="B51" s="25">
        <v>3.07</v>
      </c>
      <c r="C51" s="13"/>
      <c r="D51" s="13"/>
      <c r="M51" s="9">
        <v>85</v>
      </c>
      <c r="N51" s="8">
        <f t="shared" si="7"/>
        <v>12.03</v>
      </c>
      <c r="O51" s="8">
        <f t="shared" ref="O51:O61" si="8">LOG(N51)</f>
        <v>1.0802656273398448</v>
      </c>
      <c r="P51" s="8">
        <f>LOG(M51)</f>
        <v>1.9294189257142926</v>
      </c>
      <c r="X51" s="11" t="s">
        <v>13</v>
      </c>
      <c r="Y51" s="9"/>
      <c r="Z51" s="9"/>
      <c r="AA51" s="9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9">
        <v>136</v>
      </c>
      <c r="B52" s="25">
        <v>3.71</v>
      </c>
      <c r="C52" s="12"/>
      <c r="D52" s="12"/>
      <c r="M52" s="9">
        <v>102</v>
      </c>
      <c r="N52" s="8">
        <f t="shared" si="7"/>
        <v>16.23</v>
      </c>
      <c r="O52" s="8">
        <f t="shared" si="8"/>
        <v>1.2103185198262318</v>
      </c>
      <c r="P52" s="8">
        <f t="shared" ref="P52:P61" si="9">LOG(M52)</f>
        <v>2.0086001717619175</v>
      </c>
      <c r="X52" s="8">
        <v>368</v>
      </c>
      <c r="AC52" s="9"/>
      <c r="AE52" s="9"/>
      <c r="AG52" s="9"/>
    </row>
    <row r="53" spans="1:35">
      <c r="A53" s="9">
        <v>153</v>
      </c>
      <c r="B53" s="25">
        <v>4.4000000000000004</v>
      </c>
      <c r="C53" s="23">
        <v>0.15640000000000001</v>
      </c>
      <c r="D53" s="24">
        <v>7.0000000000000007E-2</v>
      </c>
      <c r="M53" s="9">
        <v>119</v>
      </c>
      <c r="N53" s="8">
        <f t="shared" si="7"/>
        <v>21.68</v>
      </c>
      <c r="O53" s="8">
        <f>LOG(N53)</f>
        <v>1.3360592778663494</v>
      </c>
      <c r="P53" s="8">
        <f t="shared" si="9"/>
        <v>2.0755469613925306</v>
      </c>
      <c r="X53" s="8">
        <v>122</v>
      </c>
      <c r="Y53" s="10"/>
      <c r="AC53" s="9"/>
      <c r="AE53" s="9"/>
      <c r="AG53" s="9"/>
    </row>
    <row r="54" spans="1:35">
      <c r="A54" s="9">
        <v>170</v>
      </c>
      <c r="B54" s="28">
        <v>5.23</v>
      </c>
      <c r="C54" s="29">
        <v>0.1547</v>
      </c>
      <c r="D54" s="30">
        <v>6.7100000000000007E-2</v>
      </c>
      <c r="M54" s="9">
        <v>136</v>
      </c>
      <c r="N54" s="8">
        <f t="shared" si="7"/>
        <v>28.21</v>
      </c>
      <c r="O54" s="8">
        <f t="shared" si="8"/>
        <v>1.4504030861553663</v>
      </c>
      <c r="P54" s="8">
        <f t="shared" si="9"/>
        <v>2.1335389083702174</v>
      </c>
      <c r="X54" s="8">
        <v>80</v>
      </c>
      <c r="Y54" s="10"/>
      <c r="AC54" s="9"/>
      <c r="AE54" s="9"/>
      <c r="AG54" s="9"/>
    </row>
    <row r="55" spans="1:35">
      <c r="A55" s="9">
        <v>187</v>
      </c>
      <c r="B55" s="25">
        <v>6.13</v>
      </c>
      <c r="C55" s="23">
        <v>0.1535</v>
      </c>
      <c r="D55" s="24">
        <v>6.5299999999999997E-2</v>
      </c>
      <c r="M55" s="9">
        <v>153</v>
      </c>
      <c r="N55" s="8">
        <f t="shared" si="7"/>
        <v>35.17</v>
      </c>
      <c r="O55" s="8">
        <f t="shared" si="8"/>
        <v>1.5461723683169426</v>
      </c>
      <c r="P55" s="8">
        <f t="shared" si="9"/>
        <v>2.1846914308175989</v>
      </c>
      <c r="X55" s="10">
        <v>63</v>
      </c>
      <c r="Y55" s="10"/>
      <c r="AA55" s="10"/>
      <c r="AC55" s="9"/>
      <c r="AE55" s="9"/>
      <c r="AG55" s="9"/>
    </row>
    <row r="56" spans="1:35">
      <c r="A56" s="9">
        <v>204</v>
      </c>
      <c r="B56" s="25">
        <v>7.22</v>
      </c>
      <c r="C56" s="21">
        <v>0.15260000000000001</v>
      </c>
      <c r="D56" s="22">
        <v>6.3799999999999996E-2</v>
      </c>
      <c r="M56" s="9">
        <v>170</v>
      </c>
      <c r="N56" s="8">
        <f t="shared" si="7"/>
        <v>43.83</v>
      </c>
      <c r="O56" s="8">
        <f t="shared" si="8"/>
        <v>1.6417714706539592</v>
      </c>
      <c r="P56" s="8">
        <f t="shared" si="9"/>
        <v>2.2304489213782741</v>
      </c>
      <c r="X56" s="10">
        <v>124</v>
      </c>
      <c r="Y56" s="10"/>
      <c r="AA56" s="10"/>
      <c r="AC56" s="9"/>
      <c r="AE56" s="9"/>
      <c r="AG56" s="9"/>
    </row>
    <row r="57" spans="1:35">
      <c r="A57" s="9">
        <v>221</v>
      </c>
      <c r="B57" s="25">
        <v>8.44</v>
      </c>
      <c r="C57" s="23">
        <v>0.152</v>
      </c>
      <c r="D57" s="24">
        <v>6.2600000000000003E-2</v>
      </c>
      <c r="M57" s="9">
        <v>187</v>
      </c>
      <c r="N57" s="8">
        <f t="shared" si="7"/>
        <v>52.9</v>
      </c>
      <c r="O57" s="8">
        <f t="shared" si="8"/>
        <v>1.7234556720351857</v>
      </c>
      <c r="P57" s="8">
        <f t="shared" si="9"/>
        <v>2.271841606536499</v>
      </c>
      <c r="X57" s="10">
        <v>149</v>
      </c>
      <c r="Y57" s="10"/>
      <c r="AA57" s="10"/>
      <c r="AC57" s="9"/>
      <c r="AE57" s="9"/>
      <c r="AG57" s="9"/>
    </row>
    <row r="58" spans="1:35">
      <c r="A58" s="9">
        <v>238</v>
      </c>
      <c r="B58" s="25">
        <v>9.69</v>
      </c>
      <c r="C58" s="23">
        <v>0.1515</v>
      </c>
      <c r="D58" s="24">
        <v>6.1699999999999998E-2</v>
      </c>
      <c r="M58" s="9">
        <v>204</v>
      </c>
      <c r="N58" s="8">
        <f t="shared" si="7"/>
        <v>63.82</v>
      </c>
      <c r="O58" s="8">
        <f t="shared" si="8"/>
        <v>1.8049567998574916</v>
      </c>
      <c r="P58" s="8">
        <f t="shared" si="9"/>
        <v>2.3096301674258988</v>
      </c>
      <c r="X58" s="10">
        <v>251</v>
      </c>
      <c r="Y58" s="10"/>
      <c r="AA58" s="10"/>
      <c r="AC58" s="9"/>
      <c r="AE58" s="9"/>
      <c r="AG58" s="9"/>
    </row>
    <row r="59" spans="1:35">
      <c r="A59" s="9">
        <v>255</v>
      </c>
      <c r="B59" s="25">
        <v>11.16</v>
      </c>
      <c r="C59" s="23">
        <v>0.15110000000000001</v>
      </c>
      <c r="D59" s="24">
        <v>6.08E-2</v>
      </c>
      <c r="M59" s="9">
        <v>221</v>
      </c>
      <c r="N59" s="8">
        <f t="shared" si="7"/>
        <v>75.959999999999994</v>
      </c>
      <c r="O59" s="8">
        <f t="shared" si="8"/>
        <v>1.8805849560649799</v>
      </c>
      <c r="P59" s="8">
        <f t="shared" si="9"/>
        <v>2.3443922736851106</v>
      </c>
      <c r="X59" s="8">
        <v>236</v>
      </c>
      <c r="Y59" s="10"/>
      <c r="AA59" s="10"/>
      <c r="AC59" s="9"/>
      <c r="AE59" s="9"/>
      <c r="AG59" s="9"/>
    </row>
    <row r="60" spans="1:35">
      <c r="C60" s="15">
        <f>AVERAGE(C53:C59)</f>
        <v>0.15311428571428573</v>
      </c>
      <c r="D60" s="15">
        <f>AVERAGE(D53:D59)</f>
        <v>6.4471428571428568E-2</v>
      </c>
      <c r="M60" s="9">
        <v>238</v>
      </c>
      <c r="N60" s="8">
        <f t="shared" si="7"/>
        <v>88.39</v>
      </c>
      <c r="O60" s="8">
        <f t="shared" si="8"/>
        <v>1.9464031338990546</v>
      </c>
      <c r="P60" s="8">
        <f t="shared" si="9"/>
        <v>2.3765769570565118</v>
      </c>
      <c r="AC60" s="9"/>
    </row>
    <row r="61" spans="1:35">
      <c r="M61" s="9">
        <v>255</v>
      </c>
      <c r="N61" s="8">
        <f t="shared" si="7"/>
        <v>103.09</v>
      </c>
      <c r="O61" s="8">
        <f t="shared" si="8"/>
        <v>2.0132165396244406</v>
      </c>
      <c r="P61" s="8">
        <f t="shared" si="9"/>
        <v>2.406540180433955</v>
      </c>
      <c r="AC61" s="9"/>
    </row>
    <row r="62" spans="1:35">
      <c r="Y62" s="9"/>
      <c r="AC62" s="9"/>
      <c r="AE62" s="9"/>
    </row>
    <row r="63" spans="1:35">
      <c r="A63" s="9"/>
      <c r="Y63" s="9"/>
      <c r="Z63" s="9"/>
      <c r="AA63" s="9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9"/>
      <c r="AC64" s="9"/>
      <c r="AE64" s="9"/>
      <c r="AG64" s="9"/>
    </row>
    <row r="65" spans="1:35">
      <c r="A65" s="9"/>
      <c r="B65" s="10"/>
      <c r="C65" s="10"/>
      <c r="D65" s="10"/>
      <c r="Y65" s="10"/>
      <c r="AC65" s="9"/>
      <c r="AE65" s="9"/>
      <c r="AG65" s="9"/>
    </row>
    <row r="66" spans="1:35">
      <c r="A66" s="9"/>
      <c r="B66" s="10"/>
      <c r="C66" s="10"/>
      <c r="D66" s="10"/>
      <c r="E66" s="10"/>
      <c r="Y66" s="10"/>
      <c r="AC66" s="9"/>
      <c r="AE66" s="9"/>
      <c r="AG66" s="9"/>
    </row>
    <row r="67" spans="1:35">
      <c r="A67" s="9">
        <v>0</v>
      </c>
      <c r="B67" s="12"/>
      <c r="C67" s="12"/>
      <c r="D67" s="12"/>
      <c r="E67" s="10"/>
      <c r="F67" s="10"/>
      <c r="M67" s="8" t="s">
        <v>11</v>
      </c>
      <c r="N67" s="8" t="s">
        <v>10</v>
      </c>
      <c r="O67" s="8" t="s">
        <v>8</v>
      </c>
      <c r="P67" s="8" t="s">
        <v>9</v>
      </c>
      <c r="Y67" s="10"/>
      <c r="AA67" s="10"/>
      <c r="AC67" s="9"/>
      <c r="AE67" s="9"/>
      <c r="AG67" s="9"/>
    </row>
    <row r="68" spans="1:35">
      <c r="A68" s="9">
        <v>17</v>
      </c>
      <c r="B68" s="12"/>
      <c r="C68" s="12"/>
      <c r="D68" s="12"/>
      <c r="E68" s="10"/>
      <c r="F68" s="10"/>
      <c r="M68" s="9">
        <v>0</v>
      </c>
      <c r="Y68" s="10"/>
      <c r="AA68" s="10"/>
      <c r="AB68" s="10"/>
      <c r="AC68" s="9"/>
      <c r="AD68" s="10"/>
      <c r="AE68" s="11"/>
      <c r="AF68" s="10"/>
      <c r="AG68" s="11"/>
    </row>
    <row r="69" spans="1:35">
      <c r="A69" s="9">
        <v>34</v>
      </c>
      <c r="B69" s="12"/>
      <c r="C69" s="12"/>
      <c r="D69" s="12"/>
      <c r="E69" s="10"/>
      <c r="F69" s="10"/>
      <c r="M69" s="9">
        <v>17</v>
      </c>
      <c r="Y69" s="10"/>
      <c r="AA69" s="10"/>
      <c r="AB69" s="10"/>
      <c r="AC69" s="9"/>
      <c r="AD69" s="10"/>
      <c r="AE69" s="11"/>
      <c r="AF69" s="10"/>
      <c r="AG69" s="9"/>
    </row>
    <row r="70" spans="1:35">
      <c r="A70" s="9">
        <v>51</v>
      </c>
      <c r="B70" s="12"/>
      <c r="C70" s="12"/>
      <c r="D70" s="12"/>
      <c r="E70" s="10"/>
      <c r="F70" s="10"/>
      <c r="M70" s="9">
        <v>34</v>
      </c>
      <c r="Y70" s="10"/>
      <c r="AA70" s="10"/>
      <c r="AB70" s="10"/>
      <c r="AC70" s="9"/>
      <c r="AD70" s="10"/>
      <c r="AE70" s="11"/>
      <c r="AF70" s="10"/>
      <c r="AG70" s="9"/>
    </row>
    <row r="71" spans="1:35">
      <c r="A71" s="9">
        <v>68</v>
      </c>
      <c r="B71" s="12"/>
      <c r="C71" s="12"/>
      <c r="D71" s="12"/>
      <c r="E71" s="10"/>
      <c r="F71" s="10"/>
      <c r="M71" s="9">
        <v>51</v>
      </c>
      <c r="N71" s="8">
        <f>B47</f>
        <v>1.49</v>
      </c>
      <c r="O71" s="8">
        <f>LOG(N71)</f>
        <v>0.17318626841227402</v>
      </c>
      <c r="P71" s="8">
        <f>LOG(M71)</f>
        <v>1.7075701760979363</v>
      </c>
      <c r="Y71" s="10"/>
      <c r="AA71" s="10"/>
      <c r="AB71" s="10"/>
      <c r="AC71" s="9"/>
      <c r="AD71" s="10"/>
      <c r="AE71" s="11"/>
      <c r="AF71" s="10"/>
      <c r="AG71" s="9"/>
    </row>
    <row r="72" spans="1:35">
      <c r="A72" s="9">
        <v>85</v>
      </c>
      <c r="B72" s="12"/>
      <c r="C72" s="10"/>
      <c r="D72" s="10"/>
      <c r="E72" s="10"/>
      <c r="F72" s="10"/>
      <c r="M72" s="9">
        <v>68</v>
      </c>
      <c r="N72" s="8">
        <f t="shared" ref="N72:N83" si="10">B48</f>
        <v>1.79</v>
      </c>
      <c r="O72" s="8">
        <f t="shared" ref="O72:O83" si="11">LOG(N72)</f>
        <v>0.2528530309798932</v>
      </c>
      <c r="P72" s="8">
        <f t="shared" ref="P72:P83" si="12">LOG(M72)</f>
        <v>1.8325089127062364</v>
      </c>
      <c r="AC72" s="9"/>
      <c r="AE72" s="9"/>
      <c r="AG72" s="9"/>
    </row>
    <row r="73" spans="1:35">
      <c r="A73" s="9">
        <v>102</v>
      </c>
      <c r="B73" s="12"/>
      <c r="C73" s="10"/>
      <c r="D73" s="10"/>
      <c r="F73" s="10"/>
      <c r="M73" s="9">
        <v>85</v>
      </c>
      <c r="N73" s="8">
        <f t="shared" si="10"/>
        <v>2.11</v>
      </c>
      <c r="O73" s="8">
        <f t="shared" si="11"/>
        <v>0.32428245529769262</v>
      </c>
      <c r="P73" s="8">
        <f t="shared" si="12"/>
        <v>1.9294189257142926</v>
      </c>
      <c r="AC73" s="9"/>
      <c r="AE73" s="9"/>
      <c r="AG73" s="9"/>
    </row>
    <row r="74" spans="1:35">
      <c r="A74" s="9">
        <v>119</v>
      </c>
      <c r="B74" s="12"/>
      <c r="C74" s="10"/>
      <c r="D74" s="10"/>
      <c r="M74" s="9">
        <v>102</v>
      </c>
      <c r="N74" s="8">
        <f t="shared" si="10"/>
        <v>2.54</v>
      </c>
      <c r="O74" s="8">
        <f t="shared" si="11"/>
        <v>0.40483371661993806</v>
      </c>
      <c r="P74" s="8">
        <f t="shared" si="12"/>
        <v>2.0086001717619175</v>
      </c>
      <c r="Y74" s="9"/>
      <c r="AC74" s="9"/>
      <c r="AE74" s="9"/>
      <c r="AG74" s="9"/>
    </row>
    <row r="75" spans="1:35">
      <c r="A75" s="9">
        <v>136</v>
      </c>
      <c r="B75" s="12"/>
      <c r="C75" s="12"/>
      <c r="D75" s="12"/>
      <c r="M75" s="9">
        <v>119</v>
      </c>
      <c r="N75" s="8">
        <f t="shared" si="10"/>
        <v>3.07</v>
      </c>
      <c r="O75" s="8">
        <f t="shared" si="11"/>
        <v>0.48713837547718647</v>
      </c>
      <c r="P75" s="8">
        <f t="shared" si="12"/>
        <v>2.0755469613925306</v>
      </c>
      <c r="Y75" s="9"/>
      <c r="Z75" s="9"/>
      <c r="AA75" s="9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9">
        <v>153</v>
      </c>
      <c r="B76" s="12"/>
      <c r="C76" s="10"/>
      <c r="D76" s="10"/>
      <c r="M76" s="9">
        <v>136</v>
      </c>
      <c r="N76" s="8">
        <f t="shared" si="10"/>
        <v>3.71</v>
      </c>
      <c r="O76" s="8">
        <f t="shared" si="11"/>
        <v>0.56937390961504586</v>
      </c>
      <c r="P76" s="8">
        <f t="shared" si="12"/>
        <v>2.1335389083702174</v>
      </c>
      <c r="AC76" s="9"/>
      <c r="AE76" s="9"/>
      <c r="AG76" s="9"/>
    </row>
    <row r="77" spans="1:35">
      <c r="A77" s="9">
        <v>170</v>
      </c>
      <c r="B77" s="12"/>
      <c r="C77" s="12"/>
      <c r="D77" s="12"/>
      <c r="M77" s="9">
        <v>153</v>
      </c>
      <c r="N77" s="8">
        <f t="shared" si="10"/>
        <v>4.4000000000000004</v>
      </c>
      <c r="O77" s="8">
        <f t="shared" si="11"/>
        <v>0.64345267648618742</v>
      </c>
      <c r="P77" s="8">
        <f t="shared" si="12"/>
        <v>2.1846914308175989</v>
      </c>
      <c r="Y77" s="10"/>
      <c r="AC77" s="9"/>
      <c r="AE77" s="9"/>
      <c r="AG77" s="9"/>
    </row>
    <row r="78" spans="1:35">
      <c r="A78" s="9">
        <v>187</v>
      </c>
      <c r="B78" s="12"/>
      <c r="C78" s="12"/>
      <c r="D78" s="12"/>
      <c r="M78" s="9">
        <v>170</v>
      </c>
      <c r="N78" s="8">
        <f t="shared" si="10"/>
        <v>5.23</v>
      </c>
      <c r="O78" s="8">
        <f t="shared" si="11"/>
        <v>0.71850168886727428</v>
      </c>
      <c r="P78" s="8">
        <f t="shared" si="12"/>
        <v>2.2304489213782741</v>
      </c>
      <c r="Y78" s="10"/>
      <c r="AC78" s="9"/>
      <c r="AE78" s="9"/>
      <c r="AG78" s="9"/>
    </row>
    <row r="79" spans="1:35">
      <c r="A79" s="9">
        <v>204</v>
      </c>
      <c r="B79" s="12"/>
      <c r="C79" s="12"/>
      <c r="D79" s="12"/>
      <c r="M79" s="9">
        <v>187</v>
      </c>
      <c r="N79" s="8">
        <f t="shared" si="10"/>
        <v>6.13</v>
      </c>
      <c r="O79" s="8">
        <f t="shared" si="11"/>
        <v>0.78746047451841505</v>
      </c>
      <c r="P79" s="8">
        <f t="shared" si="12"/>
        <v>2.271841606536499</v>
      </c>
      <c r="Y79" s="10"/>
      <c r="AA79" s="10"/>
      <c r="AC79" s="9"/>
      <c r="AE79" s="9"/>
      <c r="AG79" s="9"/>
    </row>
    <row r="80" spans="1:35">
      <c r="A80" s="9">
        <v>221</v>
      </c>
      <c r="B80" s="12"/>
      <c r="C80" s="12"/>
      <c r="D80" s="12"/>
      <c r="M80" s="9">
        <v>204</v>
      </c>
      <c r="N80" s="8">
        <f t="shared" si="10"/>
        <v>7.22</v>
      </c>
      <c r="O80" s="8">
        <f t="shared" si="11"/>
        <v>0.85853719756963909</v>
      </c>
      <c r="P80" s="8">
        <f t="shared" si="12"/>
        <v>2.3096301674258988</v>
      </c>
      <c r="Y80" s="10"/>
      <c r="AA80" s="10"/>
      <c r="AB80" s="10"/>
      <c r="AC80" s="9"/>
      <c r="AD80" s="10"/>
      <c r="AE80" s="11"/>
      <c r="AF80" s="10"/>
      <c r="AG80" s="9"/>
    </row>
    <row r="81" spans="1:37">
      <c r="A81" s="9">
        <v>238</v>
      </c>
      <c r="B81" s="12"/>
      <c r="C81" s="12"/>
      <c r="D81" s="12"/>
      <c r="M81" s="9">
        <v>221</v>
      </c>
      <c r="N81" s="8">
        <f t="shared" si="10"/>
        <v>8.44</v>
      </c>
      <c r="O81" s="8">
        <f t="shared" si="11"/>
        <v>0.92634244662565501</v>
      </c>
      <c r="P81" s="8">
        <f t="shared" si="12"/>
        <v>2.3443922736851106</v>
      </c>
      <c r="Y81" s="10"/>
      <c r="AA81" s="10"/>
      <c r="AB81" s="10"/>
      <c r="AC81" s="9"/>
      <c r="AD81" s="10"/>
      <c r="AE81" s="11"/>
      <c r="AF81" s="10"/>
      <c r="AG81" s="9"/>
    </row>
    <row r="82" spans="1:37">
      <c r="A82" s="9">
        <v>255</v>
      </c>
      <c r="B82" s="12"/>
      <c r="C82" s="12"/>
      <c r="D82" s="12"/>
      <c r="M82" s="9">
        <v>238</v>
      </c>
      <c r="N82" s="8">
        <f t="shared" si="10"/>
        <v>9.69</v>
      </c>
      <c r="O82" s="8">
        <f t="shared" si="11"/>
        <v>0.98632377705076535</v>
      </c>
      <c r="P82" s="8">
        <f t="shared" si="12"/>
        <v>2.3765769570565118</v>
      </c>
      <c r="Y82" s="10"/>
      <c r="AA82" s="10"/>
      <c r="AB82" s="10"/>
      <c r="AC82" s="9"/>
      <c r="AD82" s="10"/>
      <c r="AE82" s="11"/>
      <c r="AF82" s="10"/>
      <c r="AG82" s="11"/>
    </row>
    <row r="83" spans="1:37">
      <c r="B83" s="10"/>
      <c r="C83" s="10"/>
      <c r="D83" s="10"/>
      <c r="M83" s="9">
        <v>255</v>
      </c>
      <c r="N83" s="8">
        <f t="shared" si="10"/>
        <v>11.16</v>
      </c>
      <c r="O83" s="8">
        <f t="shared" si="11"/>
        <v>1.0476641946015599</v>
      </c>
      <c r="P83" s="8">
        <f t="shared" si="12"/>
        <v>2.406540180433955</v>
      </c>
      <c r="Y83" s="10"/>
      <c r="AA83" s="10"/>
      <c r="AB83" s="10"/>
      <c r="AC83" s="9"/>
      <c r="AD83" s="10"/>
      <c r="AE83" s="11"/>
      <c r="AF83" s="10"/>
      <c r="AG83" s="11"/>
    </row>
    <row r="84" spans="1:37">
      <c r="B84" s="10"/>
      <c r="C84" s="10"/>
      <c r="D84" s="10"/>
    </row>
    <row r="85" spans="1:37">
      <c r="B85" s="10"/>
      <c r="C85" s="10"/>
      <c r="D85" s="10"/>
    </row>
    <row r="86" spans="1:37">
      <c r="B86" s="10"/>
      <c r="C86" s="10"/>
      <c r="D86" s="10"/>
    </row>
    <row r="87" spans="1:37">
      <c r="B87" s="10"/>
      <c r="C87" s="10"/>
      <c r="D87" s="10"/>
    </row>
    <row r="88" spans="1:37"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</row>
    <row r="89" spans="1:37">
      <c r="X89" s="8" t="s">
        <v>14</v>
      </c>
      <c r="Y89" s="9"/>
      <c r="Z89" s="9"/>
      <c r="AA89" s="9"/>
      <c r="AB89" s="11"/>
      <c r="AC89" s="11"/>
      <c r="AD89" s="9"/>
      <c r="AE89" s="9"/>
      <c r="AF89" s="11"/>
      <c r="AG89" s="11"/>
      <c r="AH89" s="9"/>
      <c r="AI89" s="9"/>
      <c r="AJ89" s="11"/>
      <c r="AK89" s="11"/>
    </row>
    <row r="90" spans="1:37">
      <c r="X90" s="10">
        <v>25</v>
      </c>
      <c r="Y90" s="10"/>
      <c r="AA90" s="10"/>
      <c r="AC90" s="9"/>
      <c r="AE90" s="10"/>
      <c r="AF90" s="10"/>
      <c r="AG90" s="9"/>
      <c r="AI90" s="10"/>
      <c r="AJ90" s="10"/>
      <c r="AK90" s="9"/>
    </row>
    <row r="91" spans="1:37">
      <c r="X91" s="8">
        <v>26</v>
      </c>
      <c r="AA91" s="10"/>
      <c r="AC91" s="9"/>
      <c r="AE91" s="10"/>
      <c r="AF91" s="10"/>
      <c r="AG91" s="9"/>
      <c r="AI91" s="10"/>
      <c r="AJ91" s="10"/>
      <c r="AK91" s="9"/>
    </row>
    <row r="92" spans="1:37">
      <c r="X92" s="8">
        <v>27</v>
      </c>
      <c r="AA92" s="10"/>
      <c r="AC92" s="9"/>
      <c r="AE92" s="10"/>
      <c r="AF92" s="10"/>
      <c r="AG92" s="9"/>
      <c r="AI92" s="10"/>
      <c r="AJ92" s="10"/>
      <c r="AK92" s="9"/>
    </row>
    <row r="93" spans="1:37">
      <c r="X93" s="10">
        <v>28</v>
      </c>
      <c r="AA93" s="10"/>
      <c r="AC93" s="9"/>
      <c r="AE93" s="10"/>
      <c r="AF93" s="10"/>
      <c r="AG93" s="9"/>
      <c r="AI93" s="10"/>
      <c r="AJ93" s="10"/>
      <c r="AK93" s="9"/>
    </row>
    <row r="94" spans="1:37">
      <c r="X94" s="10">
        <v>29</v>
      </c>
      <c r="AA94" s="10"/>
      <c r="AC94" s="9"/>
      <c r="AE94" s="10"/>
      <c r="AF94" s="10"/>
      <c r="AG94" s="9"/>
      <c r="AI94" s="10"/>
      <c r="AJ94" s="10"/>
      <c r="AK94" s="9"/>
    </row>
    <row r="95" spans="1:37">
      <c r="X95" s="8">
        <v>30</v>
      </c>
      <c r="AA95" s="10"/>
      <c r="AC95" s="9"/>
      <c r="AE95" s="10"/>
      <c r="AF95" s="10"/>
      <c r="AG95" s="9"/>
      <c r="AI95" s="10"/>
      <c r="AJ95" s="10"/>
      <c r="AK95" s="9"/>
    </row>
    <row r="96" spans="1:37">
      <c r="X96" s="8">
        <v>31</v>
      </c>
      <c r="AA96" s="10"/>
      <c r="AC96" s="9"/>
      <c r="AE96" s="10"/>
      <c r="AF96" s="10"/>
      <c r="AG96" s="9"/>
      <c r="AI96" s="10"/>
      <c r="AJ96" s="10"/>
      <c r="AK96" s="9"/>
    </row>
    <row r="97" spans="24:37">
      <c r="X97" s="10">
        <v>32</v>
      </c>
      <c r="AA97" s="10"/>
      <c r="AC97" s="9"/>
      <c r="AE97" s="10"/>
      <c r="AF97" s="10"/>
      <c r="AG97" s="9"/>
      <c r="AI97" s="10"/>
      <c r="AJ97" s="10"/>
      <c r="AK97" s="9"/>
    </row>
    <row r="98" spans="24:37">
      <c r="X98" s="10">
        <v>33</v>
      </c>
      <c r="AA98" s="10"/>
      <c r="AC98" s="9"/>
      <c r="AE98" s="10"/>
      <c r="AF98" s="10"/>
      <c r="AG98" s="9"/>
      <c r="AI98" s="10"/>
      <c r="AJ98" s="10"/>
      <c r="AK98" s="9"/>
    </row>
    <row r="99" spans="24:37">
      <c r="X99" s="8">
        <v>34</v>
      </c>
      <c r="AA99" s="10"/>
      <c r="AC99" s="9"/>
      <c r="AE99" s="10"/>
      <c r="AF99" s="10"/>
      <c r="AG99" s="9"/>
      <c r="AI99" s="10"/>
      <c r="AJ99" s="10"/>
      <c r="AK99" s="9"/>
    </row>
    <row r="100" spans="24:37">
      <c r="X100" s="8">
        <v>35</v>
      </c>
      <c r="AA100" s="10"/>
      <c r="AC100" s="9"/>
      <c r="AE100" s="10"/>
      <c r="AF100" s="10"/>
      <c r="AG100" s="9"/>
      <c r="AI100" s="10"/>
      <c r="AJ100" s="10"/>
      <c r="AK100" s="9"/>
    </row>
    <row r="101" spans="24:37">
      <c r="X101" s="10">
        <v>36</v>
      </c>
      <c r="AA101" s="10"/>
      <c r="AC101" s="9"/>
      <c r="AE101" s="10"/>
      <c r="AF101" s="10"/>
      <c r="AG101" s="9"/>
      <c r="AI101" s="10"/>
      <c r="AJ101" s="10"/>
      <c r="AK101" s="9"/>
    </row>
    <row r="102" spans="24:37">
      <c r="X102" s="10">
        <v>37</v>
      </c>
      <c r="AA102" s="10"/>
      <c r="AC102" s="9"/>
      <c r="AE102" s="10"/>
      <c r="AF102" s="10"/>
      <c r="AG102" s="9"/>
      <c r="AI102" s="10"/>
      <c r="AJ102" s="10"/>
      <c r="AK102" s="9"/>
    </row>
    <row r="103" spans="24:37">
      <c r="X103" s="8">
        <v>38</v>
      </c>
      <c r="AA103" s="10"/>
      <c r="AC103" s="9"/>
      <c r="AE103" s="10"/>
      <c r="AF103" s="10"/>
      <c r="AG103" s="9"/>
      <c r="AI103" s="10"/>
      <c r="AJ103" s="10"/>
      <c r="AK103" s="9"/>
    </row>
    <row r="104" spans="24:37">
      <c r="X104" s="8">
        <v>39</v>
      </c>
      <c r="AA104" s="10"/>
      <c r="AC104" s="9"/>
      <c r="AE104" s="10"/>
      <c r="AF104" s="10"/>
      <c r="AG104" s="9"/>
      <c r="AI104" s="10"/>
      <c r="AJ104" s="10"/>
      <c r="AK104" s="9"/>
    </row>
    <row r="105" spans="24:37">
      <c r="X105" s="10">
        <v>40</v>
      </c>
      <c r="AA105" s="10"/>
      <c r="AC105" s="9"/>
      <c r="AE105" s="10"/>
      <c r="AF105" s="10"/>
      <c r="AG105" s="9"/>
      <c r="AI105" s="10"/>
      <c r="AJ105" s="10"/>
      <c r="AK105" s="9"/>
    </row>
    <row r="106" spans="24:37">
      <c r="X106" s="10">
        <v>41</v>
      </c>
      <c r="AA106" s="10"/>
      <c r="AC106" s="9"/>
      <c r="AE106" s="10"/>
      <c r="AF106" s="10"/>
      <c r="AG106" s="9"/>
      <c r="AI106" s="10"/>
      <c r="AJ106" s="10"/>
      <c r="AK106" s="9"/>
    </row>
    <row r="107" spans="24:37">
      <c r="X107" s="8">
        <v>42</v>
      </c>
      <c r="AA107" s="10"/>
      <c r="AC107" s="9"/>
      <c r="AE107" s="10"/>
      <c r="AF107" s="10"/>
      <c r="AG107" s="9"/>
      <c r="AI107" s="10"/>
      <c r="AJ107" s="10"/>
      <c r="AK107" s="9"/>
    </row>
    <row r="108" spans="24:37">
      <c r="X108" s="8">
        <v>43</v>
      </c>
      <c r="AA108" s="10"/>
      <c r="AC108" s="9"/>
      <c r="AE108" s="10"/>
      <c r="AF108" s="10"/>
      <c r="AG108" s="9"/>
      <c r="AI108" s="10"/>
      <c r="AJ108" s="10"/>
      <c r="AK108" s="9"/>
    </row>
    <row r="109" spans="24:37">
      <c r="X109" s="10">
        <v>44</v>
      </c>
      <c r="AA109" s="10"/>
      <c r="AC109" s="9"/>
      <c r="AE109" s="10"/>
      <c r="AF109" s="10"/>
      <c r="AG109" s="9"/>
      <c r="AI109" s="10"/>
      <c r="AJ109" s="10"/>
      <c r="AK109" s="9"/>
    </row>
    <row r="110" spans="24:37">
      <c r="X110" s="10">
        <v>45</v>
      </c>
      <c r="AA110" s="10"/>
      <c r="AC110" s="9"/>
      <c r="AE110" s="10"/>
      <c r="AF110" s="10"/>
      <c r="AG110" s="9"/>
      <c r="AI110" s="10"/>
      <c r="AJ110" s="10"/>
      <c r="AK110" s="9"/>
    </row>
    <row r="111" spans="24:37">
      <c r="X111" s="8">
        <v>46</v>
      </c>
      <c r="AA111" s="10"/>
      <c r="AC111" s="9"/>
      <c r="AE111" s="10"/>
      <c r="AF111" s="10"/>
      <c r="AG111" s="9"/>
      <c r="AI111" s="10"/>
      <c r="AJ111" s="10"/>
      <c r="AK111" s="9"/>
    </row>
    <row r="112" spans="24:37">
      <c r="X112" s="8">
        <v>47</v>
      </c>
      <c r="AA112" s="10"/>
      <c r="AC112" s="9"/>
      <c r="AE112" s="10"/>
      <c r="AF112" s="10"/>
      <c r="AG112" s="9"/>
      <c r="AI112" s="10"/>
      <c r="AJ112" s="10"/>
      <c r="AK112" s="9"/>
    </row>
    <row r="113" spans="24:37">
      <c r="X113" s="10">
        <v>48</v>
      </c>
      <c r="AA113" s="10"/>
      <c r="AC113" s="9"/>
      <c r="AE113" s="10"/>
      <c r="AF113" s="10"/>
      <c r="AG113" s="9"/>
      <c r="AI113" s="10"/>
      <c r="AJ113" s="10"/>
      <c r="AK113" s="9"/>
    </row>
    <row r="114" spans="24:37">
      <c r="X114" s="10">
        <v>49</v>
      </c>
      <c r="AA114" s="10"/>
      <c r="AC114" s="9"/>
      <c r="AE114" s="10"/>
      <c r="AF114" s="10"/>
      <c r="AG114" s="9"/>
      <c r="AI114" s="10"/>
      <c r="AJ114" s="10"/>
      <c r="AK114" s="9"/>
    </row>
    <row r="115" spans="24:37">
      <c r="X115" s="8">
        <v>50</v>
      </c>
      <c r="AA115" s="10"/>
      <c r="AC115" s="9"/>
      <c r="AE115" s="10"/>
      <c r="AF115" s="10"/>
      <c r="AG115" s="9"/>
      <c r="AI115" s="10"/>
      <c r="AJ115" s="10"/>
      <c r="AK115" s="9"/>
    </row>
    <row r="116" spans="24:37">
      <c r="X116" s="8">
        <v>51</v>
      </c>
      <c r="AA116" s="10"/>
      <c r="AC116" s="9"/>
      <c r="AE116" s="10"/>
      <c r="AF116" s="10"/>
      <c r="AG116" s="9"/>
      <c r="AI116" s="10"/>
      <c r="AJ116" s="10"/>
      <c r="AK116" s="9"/>
    </row>
    <row r="117" spans="24:37">
      <c r="X117" s="10">
        <v>52</v>
      </c>
      <c r="AA117" s="10"/>
      <c r="AC117" s="9"/>
      <c r="AE117" s="10"/>
      <c r="AF117" s="10"/>
      <c r="AG117" s="9"/>
      <c r="AI117" s="10"/>
      <c r="AJ117" s="10"/>
      <c r="AK117" s="9"/>
    </row>
    <row r="118" spans="24:37">
      <c r="X118" s="10">
        <v>53</v>
      </c>
      <c r="AA118" s="10"/>
      <c r="AC118" s="9"/>
      <c r="AE118" s="10"/>
      <c r="AF118" s="10"/>
      <c r="AG118" s="9"/>
      <c r="AI118" s="10"/>
      <c r="AJ118" s="10"/>
      <c r="AK118" s="9"/>
    </row>
    <row r="119" spans="24:37">
      <c r="X119" s="8">
        <v>54</v>
      </c>
      <c r="AA119" s="10"/>
      <c r="AC119" s="9"/>
      <c r="AE119" s="10"/>
      <c r="AF119" s="10"/>
      <c r="AG119" s="9"/>
      <c r="AI119" s="10"/>
      <c r="AJ119" s="10"/>
      <c r="AK119" s="9"/>
    </row>
    <row r="120" spans="24:37">
      <c r="X120" s="8">
        <v>55</v>
      </c>
      <c r="AA120" s="10"/>
      <c r="AC120" s="9"/>
      <c r="AE120" s="10"/>
      <c r="AF120" s="10"/>
      <c r="AG120" s="9"/>
      <c r="AI120" s="10"/>
      <c r="AJ120" s="10"/>
      <c r="AK120" s="9"/>
    </row>
    <row r="121" spans="24:37">
      <c r="X121" s="10">
        <v>56</v>
      </c>
      <c r="AA121" s="10"/>
      <c r="AC121" s="9"/>
      <c r="AE121" s="10"/>
      <c r="AF121" s="10"/>
      <c r="AG121" s="9"/>
      <c r="AI121" s="10"/>
      <c r="AJ121" s="10"/>
      <c r="AK121" s="9"/>
    </row>
    <row r="122" spans="24:37">
      <c r="X122" s="10">
        <v>57</v>
      </c>
      <c r="AA122" s="10"/>
      <c r="AC122" s="9"/>
      <c r="AE122" s="10"/>
      <c r="AF122" s="10"/>
      <c r="AG122" s="9"/>
      <c r="AI122" s="10"/>
      <c r="AJ122" s="10"/>
      <c r="AK122" s="9"/>
    </row>
    <row r="123" spans="24:37">
      <c r="X123" s="8">
        <v>58</v>
      </c>
      <c r="AA123" s="10"/>
      <c r="AC123" s="9"/>
      <c r="AE123" s="10"/>
      <c r="AF123" s="10"/>
      <c r="AG123" s="9"/>
      <c r="AI123" s="10"/>
      <c r="AJ123" s="10"/>
      <c r="AK123" s="9"/>
    </row>
    <row r="124" spans="24:37">
      <c r="X124" s="8">
        <v>59</v>
      </c>
      <c r="AA124" s="10"/>
      <c r="AC124" s="9"/>
      <c r="AE124" s="10"/>
      <c r="AF124" s="10"/>
      <c r="AG124" s="9"/>
      <c r="AI124" s="10"/>
      <c r="AJ124" s="10"/>
      <c r="AK124" s="9"/>
    </row>
    <row r="125" spans="24:37">
      <c r="X125" s="10">
        <v>60</v>
      </c>
      <c r="AA125" s="10"/>
      <c r="AC125" s="9"/>
      <c r="AE125" s="10"/>
      <c r="AF125" s="10"/>
      <c r="AG125" s="9"/>
      <c r="AI125" s="10"/>
      <c r="AJ125" s="10"/>
      <c r="AK125" s="9"/>
    </row>
    <row r="126" spans="24:37">
      <c r="X126" s="10">
        <v>61</v>
      </c>
      <c r="AA126" s="10"/>
      <c r="AC126" s="9"/>
      <c r="AE126" s="10"/>
      <c r="AF126" s="10"/>
      <c r="AG126" s="9"/>
      <c r="AI126" s="10"/>
      <c r="AJ126" s="10"/>
      <c r="AK126" s="9"/>
    </row>
    <row r="127" spans="24:37">
      <c r="X127" s="8">
        <v>62</v>
      </c>
      <c r="AA127" s="10"/>
      <c r="AC127" s="9"/>
      <c r="AE127" s="10"/>
      <c r="AF127" s="10"/>
      <c r="AG127" s="9"/>
      <c r="AI127" s="10"/>
      <c r="AJ127" s="10"/>
      <c r="AK127" s="9"/>
    </row>
    <row r="128" spans="24:37">
      <c r="X128" s="8">
        <v>63</v>
      </c>
      <c r="AA128" s="10"/>
      <c r="AC128" s="9"/>
      <c r="AE128" s="10"/>
      <c r="AF128" s="10"/>
      <c r="AG128" s="9"/>
      <c r="AI128" s="10"/>
      <c r="AJ128" s="10"/>
      <c r="AK128" s="9"/>
    </row>
    <row r="129" spans="27:37">
      <c r="AA129" s="10"/>
      <c r="AC129" s="9"/>
      <c r="AE129" s="10"/>
      <c r="AF129" s="10"/>
      <c r="AG129" s="9"/>
      <c r="AI129" s="10"/>
      <c r="AJ129" s="10"/>
      <c r="AK129" s="9"/>
    </row>
    <row r="130" spans="27:37">
      <c r="AA130" s="10"/>
      <c r="AC130" s="9"/>
      <c r="AE130" s="10"/>
      <c r="AF130" s="10"/>
      <c r="AG130" s="9"/>
      <c r="AI130" s="10"/>
      <c r="AJ130" s="10"/>
      <c r="AK130" s="9"/>
    </row>
    <row r="131" spans="27:37">
      <c r="AA131" s="10"/>
      <c r="AC131" s="9"/>
      <c r="AE131" s="10"/>
      <c r="AF131" s="10"/>
      <c r="AG131" s="9"/>
      <c r="AI131" s="10"/>
      <c r="AJ131" s="10"/>
      <c r="AK131" s="9"/>
    </row>
    <row r="132" spans="27:37">
      <c r="AA132" s="10"/>
      <c r="AC132" s="9"/>
      <c r="AE132" s="10"/>
      <c r="AF132" s="10"/>
      <c r="AG132" s="9"/>
      <c r="AI132" s="10"/>
      <c r="AJ132" s="10"/>
      <c r="AK132" s="9"/>
    </row>
    <row r="133" spans="27:37">
      <c r="AA133" s="10"/>
      <c r="AC133" s="9"/>
      <c r="AE133" s="10"/>
      <c r="AF133" s="10"/>
      <c r="AG133" s="9"/>
      <c r="AI133" s="10"/>
      <c r="AJ133" s="10"/>
      <c r="AK133" s="9"/>
    </row>
    <row r="134" spans="27:37">
      <c r="AA134" s="10"/>
      <c r="AC134" s="9"/>
      <c r="AE134" s="10"/>
      <c r="AF134" s="10"/>
      <c r="AG134" s="9"/>
      <c r="AI134" s="10"/>
      <c r="AJ134" s="10"/>
      <c r="AK134" s="9"/>
    </row>
    <row r="135" spans="27:37">
      <c r="AA135" s="10"/>
      <c r="AC135" s="9"/>
      <c r="AE135" s="10"/>
      <c r="AF135" s="10"/>
      <c r="AG135" s="9"/>
      <c r="AI135" s="10"/>
      <c r="AJ135" s="10"/>
      <c r="AK135" s="9"/>
    </row>
    <row r="136" spans="27:37">
      <c r="AA136" s="10"/>
      <c r="AC136" s="9"/>
      <c r="AE136" s="10"/>
      <c r="AF136" s="10"/>
      <c r="AG136" s="9"/>
      <c r="AI136" s="10"/>
      <c r="AJ136" s="10"/>
      <c r="AK136" s="9"/>
    </row>
    <row r="137" spans="27:37">
      <c r="AA137" s="10"/>
      <c r="AC137" s="9"/>
      <c r="AE137" s="10"/>
      <c r="AF137" s="10"/>
      <c r="AG137" s="9"/>
      <c r="AI137" s="10"/>
      <c r="AJ137" s="10"/>
      <c r="AK137" s="9"/>
    </row>
    <row r="138" spans="27:37">
      <c r="AA138" s="10"/>
      <c r="AC138" s="9"/>
      <c r="AE138" s="10"/>
      <c r="AF138" s="10"/>
      <c r="AG138" s="9"/>
      <c r="AI138" s="10"/>
      <c r="AJ138" s="10"/>
      <c r="AK138" s="9"/>
    </row>
    <row r="139" spans="27:37">
      <c r="AA139" s="10"/>
      <c r="AC139" s="9"/>
      <c r="AE139" s="10"/>
      <c r="AF139" s="10"/>
      <c r="AG139" s="9"/>
      <c r="AI139" s="10"/>
      <c r="AJ139" s="10"/>
      <c r="AK139" s="9"/>
    </row>
    <row r="140" spans="27:37">
      <c r="AA140" s="10"/>
      <c r="AC140" s="9"/>
      <c r="AE140" s="10"/>
      <c r="AF140" s="10"/>
      <c r="AG140" s="9"/>
      <c r="AI140" s="10"/>
      <c r="AJ140" s="10"/>
      <c r="AK140" s="9"/>
    </row>
  </sheetData>
  <mergeCells count="3">
    <mergeCell ref="Z88:AC88"/>
    <mergeCell ref="AD88:AG88"/>
    <mergeCell ref="AH88:AK88"/>
  </mergeCells>
  <phoneticPr fontId="4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workbookViewId="0">
      <selection activeCell="O42" sqref="O42"/>
    </sheetView>
  </sheetViews>
  <sheetFormatPr baseColWidth="10" defaultColWidth="11" defaultRowHeight="13"/>
  <sheetData>
    <row r="1" spans="1:16">
      <c r="A1" s="9" t="s">
        <v>16</v>
      </c>
      <c r="B1" s="8"/>
      <c r="C1" s="8"/>
      <c r="D1" s="8"/>
      <c r="K1" t="s">
        <v>57</v>
      </c>
    </row>
    <row r="2" spans="1:16" ht="18">
      <c r="A2" s="9" t="s">
        <v>17</v>
      </c>
      <c r="B2" s="32" t="s">
        <v>2</v>
      </c>
      <c r="C2" s="32" t="s">
        <v>3</v>
      </c>
      <c r="D2" s="32" t="s">
        <v>18</v>
      </c>
      <c r="G2" s="37" t="s">
        <v>56</v>
      </c>
      <c r="H2" s="37" t="s">
        <v>2</v>
      </c>
      <c r="I2" s="37" t="s">
        <v>3</v>
      </c>
      <c r="K2" s="37" t="s">
        <v>56</v>
      </c>
      <c r="L2" s="37" t="s">
        <v>2</v>
      </c>
      <c r="M2" s="37" t="s">
        <v>3</v>
      </c>
    </row>
    <row r="3" spans="1:16" ht="16">
      <c r="A3" s="9" t="s">
        <v>19</v>
      </c>
      <c r="B3" s="33">
        <v>0.54900000000000004</v>
      </c>
      <c r="C3" s="33">
        <v>0.313</v>
      </c>
      <c r="D3" s="34">
        <v>22.93</v>
      </c>
      <c r="G3">
        <v>20.5</v>
      </c>
      <c r="H3">
        <v>0.54300000000000004</v>
      </c>
      <c r="I3">
        <v>0.311</v>
      </c>
      <c r="K3" s="38">
        <f>G3-D3</f>
        <v>-2.4299999999999997</v>
      </c>
      <c r="L3">
        <f>H3-B3</f>
        <v>-6.0000000000000053E-3</v>
      </c>
      <c r="M3">
        <f>I3-C3</f>
        <v>-2.0000000000000018E-3</v>
      </c>
      <c r="N3">
        <f>ABS(K3)</f>
        <v>2.4299999999999997</v>
      </c>
      <c r="O3">
        <f>ABS(L3)</f>
        <v>6.0000000000000053E-3</v>
      </c>
      <c r="P3">
        <f>ABS(M3)</f>
        <v>2.0000000000000018E-3</v>
      </c>
    </row>
    <row r="4" spans="1:16" ht="16">
      <c r="A4" s="9" t="s">
        <v>20</v>
      </c>
      <c r="B4" s="33">
        <v>0.40699999999999997</v>
      </c>
      <c r="C4" s="33">
        <v>0.32600000000000001</v>
      </c>
      <c r="D4" s="34">
        <v>49.95</v>
      </c>
      <c r="G4">
        <v>45.7</v>
      </c>
      <c r="H4">
        <v>0.40600000000000003</v>
      </c>
      <c r="I4">
        <v>0.32400000000000001</v>
      </c>
      <c r="K4" s="38">
        <f t="shared" ref="K4:K34" si="0">G4-D4</f>
        <v>-4.25</v>
      </c>
      <c r="L4">
        <f t="shared" ref="L4:L34" si="1">H4-B4</f>
        <v>-9.9999999999994538E-4</v>
      </c>
      <c r="M4">
        <f t="shared" ref="M4:M34" si="2">I4-C4</f>
        <v>-2.0000000000000018E-3</v>
      </c>
      <c r="N4">
        <f t="shared" ref="N4:P34" si="3">ABS(K4)</f>
        <v>4.25</v>
      </c>
      <c r="O4">
        <f t="shared" si="3"/>
        <v>9.9999999999994538E-4</v>
      </c>
      <c r="P4">
        <f t="shared" si="3"/>
        <v>2.0000000000000018E-3</v>
      </c>
    </row>
    <row r="5" spans="1:16" ht="16">
      <c r="A5" s="9" t="s">
        <v>21</v>
      </c>
      <c r="B5" s="33">
        <v>0.441</v>
      </c>
      <c r="C5" s="33">
        <v>0.32400000000000001</v>
      </c>
      <c r="D5" s="34">
        <v>22.93</v>
      </c>
      <c r="G5">
        <v>20.100000000000001</v>
      </c>
      <c r="H5">
        <v>0.436</v>
      </c>
      <c r="I5">
        <v>0.32</v>
      </c>
      <c r="K5" s="38">
        <f t="shared" si="0"/>
        <v>-2.8299999999999983</v>
      </c>
      <c r="L5">
        <f t="shared" si="1"/>
        <v>-5.0000000000000044E-3</v>
      </c>
      <c r="M5">
        <f t="shared" si="2"/>
        <v>-4.0000000000000036E-3</v>
      </c>
      <c r="N5">
        <f t="shared" si="3"/>
        <v>2.8299999999999983</v>
      </c>
      <c r="O5">
        <f t="shared" si="3"/>
        <v>5.0000000000000044E-3</v>
      </c>
      <c r="P5">
        <f t="shared" si="3"/>
        <v>4.0000000000000036E-3</v>
      </c>
    </row>
    <row r="6" spans="1:16" ht="16">
      <c r="A6" s="9" t="s">
        <v>22</v>
      </c>
      <c r="B6" s="33">
        <v>0.50600000000000001</v>
      </c>
      <c r="C6" s="33">
        <v>0.311</v>
      </c>
      <c r="D6" s="34">
        <v>7.6</v>
      </c>
      <c r="G6">
        <v>6.86</v>
      </c>
      <c r="H6">
        <v>0.48699999999999999</v>
      </c>
      <c r="I6">
        <v>0.307</v>
      </c>
      <c r="J6" t="s">
        <v>58</v>
      </c>
      <c r="K6" s="38">
        <f t="shared" si="0"/>
        <v>-0.73999999999999932</v>
      </c>
      <c r="L6">
        <f t="shared" si="1"/>
        <v>-1.9000000000000017E-2</v>
      </c>
      <c r="M6">
        <f t="shared" si="2"/>
        <v>-4.0000000000000036E-3</v>
      </c>
      <c r="N6">
        <f t="shared" si="3"/>
        <v>0.73999999999999932</v>
      </c>
      <c r="O6">
        <f t="shared" si="3"/>
        <v>1.9000000000000017E-2</v>
      </c>
      <c r="P6">
        <f t="shared" si="3"/>
        <v>4.0000000000000036E-3</v>
      </c>
    </row>
    <row r="7" spans="1:16" ht="16">
      <c r="A7" s="9" t="s">
        <v>23</v>
      </c>
      <c r="B7" s="33">
        <v>0.51300000000000001</v>
      </c>
      <c r="C7" s="33">
        <v>0.41199999999999998</v>
      </c>
      <c r="D7" s="34">
        <v>49.95</v>
      </c>
      <c r="G7">
        <v>46.4</v>
      </c>
      <c r="H7">
        <v>0.51500000000000001</v>
      </c>
      <c r="I7">
        <v>0.40799999999999997</v>
      </c>
      <c r="K7" s="38">
        <f t="shared" si="0"/>
        <v>-3.5500000000000043</v>
      </c>
      <c r="L7">
        <f t="shared" si="1"/>
        <v>2.0000000000000018E-3</v>
      </c>
      <c r="M7">
        <f t="shared" si="2"/>
        <v>-4.0000000000000036E-3</v>
      </c>
      <c r="N7">
        <f t="shared" si="3"/>
        <v>3.5500000000000043</v>
      </c>
      <c r="O7">
        <f t="shared" si="3"/>
        <v>2.0000000000000018E-3</v>
      </c>
      <c r="P7">
        <f t="shared" si="3"/>
        <v>4.0000000000000036E-3</v>
      </c>
    </row>
    <row r="8" spans="1:16" ht="16">
      <c r="A8" s="9" t="s">
        <v>24</v>
      </c>
      <c r="B8" s="33">
        <v>0.39900000000000002</v>
      </c>
      <c r="C8" s="33">
        <v>0.36599999999999999</v>
      </c>
      <c r="D8" s="34">
        <v>68.56</v>
      </c>
      <c r="G8">
        <v>63.1</v>
      </c>
      <c r="H8">
        <v>0.40200000000000002</v>
      </c>
      <c r="I8">
        <v>0.36499999999999999</v>
      </c>
      <c r="K8" s="38">
        <f t="shared" si="0"/>
        <v>-5.4600000000000009</v>
      </c>
      <c r="L8">
        <f t="shared" si="1"/>
        <v>3.0000000000000027E-3</v>
      </c>
      <c r="M8">
        <f t="shared" si="2"/>
        <v>-1.0000000000000009E-3</v>
      </c>
      <c r="N8">
        <f t="shared" si="3"/>
        <v>5.4600000000000009</v>
      </c>
      <c r="O8">
        <f t="shared" si="3"/>
        <v>3.0000000000000027E-3</v>
      </c>
      <c r="P8">
        <f t="shared" si="3"/>
        <v>1.0000000000000009E-3</v>
      </c>
    </row>
    <row r="9" spans="1:16" ht="16">
      <c r="A9" s="9" t="s">
        <v>25</v>
      </c>
      <c r="B9" s="33">
        <v>0.42299999999999999</v>
      </c>
      <c r="C9" s="33">
        <v>0.375</v>
      </c>
      <c r="D9" s="34">
        <v>34.86</v>
      </c>
      <c r="G9">
        <v>31.1</v>
      </c>
      <c r="H9">
        <v>0.41599999999999998</v>
      </c>
      <c r="I9">
        <v>0.375</v>
      </c>
      <c r="K9" s="38">
        <f t="shared" si="0"/>
        <v>-3.759999999999998</v>
      </c>
      <c r="L9">
        <f t="shared" si="1"/>
        <v>-7.0000000000000062E-3</v>
      </c>
      <c r="M9">
        <f t="shared" si="2"/>
        <v>0</v>
      </c>
      <c r="N9">
        <f t="shared" si="3"/>
        <v>3.759999999999998</v>
      </c>
      <c r="O9">
        <f t="shared" si="3"/>
        <v>7.0000000000000062E-3</v>
      </c>
      <c r="P9">
        <f t="shared" si="3"/>
        <v>0</v>
      </c>
    </row>
    <row r="10" spans="1:16" ht="16">
      <c r="A10" s="9" t="s">
        <v>26</v>
      </c>
      <c r="B10" s="33">
        <v>0.48099999999999998</v>
      </c>
      <c r="C10" s="33">
        <v>0.38800000000000001</v>
      </c>
      <c r="D10" s="34">
        <v>10.76</v>
      </c>
      <c r="G10">
        <v>9.57</v>
      </c>
      <c r="H10">
        <v>0.46500000000000002</v>
      </c>
      <c r="I10">
        <v>0.378</v>
      </c>
      <c r="J10" t="s">
        <v>59</v>
      </c>
      <c r="K10" s="38">
        <f t="shared" si="0"/>
        <v>-1.1899999999999995</v>
      </c>
      <c r="L10">
        <f t="shared" si="1"/>
        <v>-1.5999999999999959E-2</v>
      </c>
      <c r="M10">
        <f t="shared" si="2"/>
        <v>-1.0000000000000009E-2</v>
      </c>
      <c r="N10">
        <f t="shared" si="3"/>
        <v>1.1899999999999995</v>
      </c>
      <c r="O10">
        <f t="shared" si="3"/>
        <v>1.5999999999999959E-2</v>
      </c>
      <c r="P10">
        <f t="shared" si="3"/>
        <v>1.0000000000000009E-2</v>
      </c>
    </row>
    <row r="11" spans="1:16" ht="16">
      <c r="A11" s="9" t="s">
        <v>27</v>
      </c>
      <c r="B11" s="33">
        <v>0.44600000000000001</v>
      </c>
      <c r="C11" s="33">
        <v>0.47199999999999998</v>
      </c>
      <c r="D11" s="34">
        <v>91.25</v>
      </c>
      <c r="G11">
        <v>84.9</v>
      </c>
      <c r="H11">
        <v>0.45300000000000001</v>
      </c>
      <c r="I11">
        <v>0.46600000000000003</v>
      </c>
      <c r="K11" s="38">
        <f t="shared" si="0"/>
        <v>-6.3499999999999943</v>
      </c>
      <c r="L11">
        <f t="shared" si="1"/>
        <v>7.0000000000000062E-3</v>
      </c>
      <c r="M11">
        <f t="shared" si="2"/>
        <v>-5.9999999999999498E-3</v>
      </c>
      <c r="N11">
        <f t="shared" si="3"/>
        <v>6.3499999999999943</v>
      </c>
      <c r="O11">
        <f t="shared" si="3"/>
        <v>7.0000000000000062E-3</v>
      </c>
      <c r="P11">
        <f t="shared" si="3"/>
        <v>5.9999999999999498E-3</v>
      </c>
    </row>
    <row r="12" spans="1:16" ht="16">
      <c r="A12" s="9" t="s">
        <v>28</v>
      </c>
      <c r="B12" s="33">
        <v>0.39100000000000001</v>
      </c>
      <c r="C12" s="33">
        <v>0.41299999999999998</v>
      </c>
      <c r="D12" s="34">
        <v>91.25</v>
      </c>
      <c r="G12">
        <v>84.3</v>
      </c>
      <c r="H12">
        <v>0.39700000000000002</v>
      </c>
      <c r="I12">
        <v>0.41199999999999998</v>
      </c>
      <c r="K12" s="38">
        <f t="shared" si="0"/>
        <v>-6.9500000000000028</v>
      </c>
      <c r="L12">
        <f t="shared" si="1"/>
        <v>6.0000000000000053E-3</v>
      </c>
      <c r="M12">
        <f t="shared" si="2"/>
        <v>-1.0000000000000009E-3</v>
      </c>
      <c r="N12">
        <f t="shared" si="3"/>
        <v>6.9500000000000028</v>
      </c>
      <c r="O12">
        <f t="shared" si="3"/>
        <v>6.0000000000000053E-3</v>
      </c>
      <c r="P12">
        <f t="shared" si="3"/>
        <v>1.0000000000000009E-3</v>
      </c>
    </row>
    <row r="13" spans="1:16" ht="16">
      <c r="A13" s="9" t="s">
        <v>29</v>
      </c>
      <c r="B13" s="33">
        <v>0.40699999999999997</v>
      </c>
      <c r="C13" s="33">
        <v>0.42599999999999999</v>
      </c>
      <c r="D13" s="34">
        <v>49.95</v>
      </c>
      <c r="G13">
        <v>44.7</v>
      </c>
      <c r="H13">
        <v>0.40100000000000002</v>
      </c>
      <c r="I13">
        <v>0.42699999999999999</v>
      </c>
      <c r="K13" s="38">
        <f t="shared" si="0"/>
        <v>-5.25</v>
      </c>
      <c r="L13">
        <f t="shared" si="1"/>
        <v>-5.9999999999999498E-3</v>
      </c>
      <c r="M13">
        <f t="shared" si="2"/>
        <v>1.0000000000000009E-3</v>
      </c>
      <c r="N13">
        <f t="shared" si="3"/>
        <v>5.25</v>
      </c>
      <c r="O13">
        <f t="shared" si="3"/>
        <v>5.9999999999999498E-3</v>
      </c>
      <c r="P13">
        <f t="shared" si="3"/>
        <v>1.0000000000000009E-3</v>
      </c>
    </row>
    <row r="14" spans="1:16" ht="16">
      <c r="A14" s="9" t="s">
        <v>30</v>
      </c>
      <c r="B14" s="33">
        <v>0.437</v>
      </c>
      <c r="C14" s="33">
        <v>0.45</v>
      </c>
      <c r="D14" s="34">
        <v>18.43</v>
      </c>
      <c r="G14">
        <v>16.3</v>
      </c>
      <c r="H14">
        <v>0.42499999999999999</v>
      </c>
      <c r="I14">
        <v>0.44</v>
      </c>
      <c r="K14" s="38">
        <f t="shared" si="0"/>
        <v>-2.129999999999999</v>
      </c>
      <c r="L14">
        <f t="shared" si="1"/>
        <v>-1.2000000000000011E-2</v>
      </c>
      <c r="M14">
        <f t="shared" si="2"/>
        <v>-1.0000000000000009E-2</v>
      </c>
      <c r="N14">
        <f t="shared" si="3"/>
        <v>2.129999999999999</v>
      </c>
      <c r="O14">
        <f t="shared" si="3"/>
        <v>1.2000000000000011E-2</v>
      </c>
      <c r="P14">
        <f t="shared" si="3"/>
        <v>1.0000000000000009E-2</v>
      </c>
    </row>
    <row r="15" spans="1:16" ht="16">
      <c r="A15" s="9" t="s">
        <v>31</v>
      </c>
      <c r="B15" s="33">
        <v>0.38700000000000001</v>
      </c>
      <c r="C15" s="33">
        <v>0.504</v>
      </c>
      <c r="D15" s="34">
        <v>68.56</v>
      </c>
      <c r="G15">
        <v>60.9</v>
      </c>
      <c r="H15">
        <v>0.38300000000000001</v>
      </c>
      <c r="I15">
        <v>0.502</v>
      </c>
      <c r="K15" s="38">
        <f t="shared" si="0"/>
        <v>-7.6600000000000037</v>
      </c>
      <c r="L15">
        <f t="shared" si="1"/>
        <v>-4.0000000000000036E-3</v>
      </c>
      <c r="M15">
        <f t="shared" si="2"/>
        <v>-2.0000000000000018E-3</v>
      </c>
      <c r="N15">
        <f t="shared" si="3"/>
        <v>7.6600000000000037</v>
      </c>
      <c r="O15">
        <f t="shared" si="3"/>
        <v>4.0000000000000036E-3</v>
      </c>
      <c r="P15">
        <f t="shared" si="3"/>
        <v>2.0000000000000018E-3</v>
      </c>
    </row>
    <row r="16" spans="1:16" ht="16">
      <c r="A16" s="9" t="s">
        <v>32</v>
      </c>
      <c r="B16" s="33">
        <v>0.35699999999999998</v>
      </c>
      <c r="C16" s="33">
        <v>0.42</v>
      </c>
      <c r="D16" s="34">
        <v>79.900000000000006</v>
      </c>
      <c r="G16">
        <v>71.8</v>
      </c>
      <c r="H16">
        <v>0.35399999999999998</v>
      </c>
      <c r="I16">
        <v>0.41899999999999998</v>
      </c>
      <c r="K16" s="38">
        <f t="shared" si="0"/>
        <v>-8.1000000000000085</v>
      </c>
      <c r="L16">
        <f t="shared" si="1"/>
        <v>-3.0000000000000027E-3</v>
      </c>
      <c r="M16">
        <f t="shared" si="2"/>
        <v>-1.0000000000000009E-3</v>
      </c>
      <c r="N16">
        <f t="shared" si="3"/>
        <v>8.1000000000000085</v>
      </c>
      <c r="O16">
        <f t="shared" si="3"/>
        <v>3.0000000000000027E-3</v>
      </c>
      <c r="P16">
        <f t="shared" si="3"/>
        <v>1.0000000000000009E-3</v>
      </c>
    </row>
    <row r="17" spans="1:16" ht="16">
      <c r="A17" s="9" t="s">
        <v>33</v>
      </c>
      <c r="B17" s="33">
        <v>0.36</v>
      </c>
      <c r="C17" s="33">
        <v>0.436</v>
      </c>
      <c r="D17" s="34">
        <v>42.4</v>
      </c>
      <c r="G17">
        <v>38.299999999999997</v>
      </c>
      <c r="H17">
        <v>0.35599999999999998</v>
      </c>
      <c r="I17">
        <v>0.436</v>
      </c>
      <c r="K17" s="38">
        <f t="shared" si="0"/>
        <v>-4.1000000000000014</v>
      </c>
      <c r="L17">
        <f t="shared" si="1"/>
        <v>-4.0000000000000036E-3</v>
      </c>
      <c r="M17">
        <f t="shared" si="2"/>
        <v>0</v>
      </c>
      <c r="N17">
        <f t="shared" si="3"/>
        <v>4.1000000000000014</v>
      </c>
      <c r="O17">
        <f t="shared" si="3"/>
        <v>4.0000000000000036E-3</v>
      </c>
      <c r="P17">
        <f t="shared" si="3"/>
        <v>0</v>
      </c>
    </row>
    <row r="18" spans="1:16" ht="16">
      <c r="A18" s="9" t="s">
        <v>34</v>
      </c>
      <c r="B18" s="33">
        <v>0.36899999999999999</v>
      </c>
      <c r="C18" s="33">
        <v>0.47299999999999998</v>
      </c>
      <c r="D18" s="34">
        <v>18.43</v>
      </c>
      <c r="G18">
        <v>16.3</v>
      </c>
      <c r="H18">
        <v>0.35699999999999998</v>
      </c>
      <c r="I18">
        <v>0.46300000000000002</v>
      </c>
      <c r="K18" s="38">
        <f t="shared" si="0"/>
        <v>-2.129999999999999</v>
      </c>
      <c r="L18">
        <f t="shared" si="1"/>
        <v>-1.2000000000000011E-2</v>
      </c>
      <c r="M18">
        <f t="shared" si="2"/>
        <v>-9.9999999999999534E-3</v>
      </c>
      <c r="N18">
        <f t="shared" si="3"/>
        <v>2.129999999999999</v>
      </c>
      <c r="O18">
        <f t="shared" si="3"/>
        <v>1.2000000000000011E-2</v>
      </c>
      <c r="P18">
        <f t="shared" si="3"/>
        <v>9.9999999999999534E-3</v>
      </c>
    </row>
    <row r="19" spans="1:16" ht="16">
      <c r="A19" s="9" t="s">
        <v>35</v>
      </c>
      <c r="B19" s="33">
        <v>0.254</v>
      </c>
      <c r="C19" s="33">
        <v>0.44900000000000001</v>
      </c>
      <c r="D19" s="34">
        <v>42.4</v>
      </c>
      <c r="G19">
        <v>38.1</v>
      </c>
      <c r="H19">
        <v>0.253</v>
      </c>
      <c r="I19">
        <v>0.44900000000000001</v>
      </c>
      <c r="K19" s="38">
        <f t="shared" si="0"/>
        <v>-4.2999999999999972</v>
      </c>
      <c r="L19">
        <f t="shared" si="1"/>
        <v>-1.0000000000000009E-3</v>
      </c>
      <c r="M19">
        <f t="shared" si="2"/>
        <v>0</v>
      </c>
      <c r="N19">
        <f t="shared" si="3"/>
        <v>4.2999999999999972</v>
      </c>
      <c r="O19">
        <f t="shared" si="3"/>
        <v>1.0000000000000009E-3</v>
      </c>
      <c r="P19">
        <f t="shared" si="3"/>
        <v>0</v>
      </c>
    </row>
    <row r="20" spans="1:16" ht="16">
      <c r="A20" s="9" t="s">
        <v>36</v>
      </c>
      <c r="B20" s="33">
        <v>0.28799999999999998</v>
      </c>
      <c r="C20" s="33">
        <v>0.38100000000000001</v>
      </c>
      <c r="D20" s="34">
        <v>63.9</v>
      </c>
      <c r="G20">
        <v>57.3</v>
      </c>
      <c r="H20">
        <v>0.28399999999999997</v>
      </c>
      <c r="I20">
        <v>0.377</v>
      </c>
      <c r="K20" s="38">
        <f t="shared" si="0"/>
        <v>-6.6000000000000014</v>
      </c>
      <c r="L20">
        <f t="shared" si="1"/>
        <v>-4.0000000000000036E-3</v>
      </c>
      <c r="M20">
        <f t="shared" si="2"/>
        <v>-4.0000000000000036E-3</v>
      </c>
      <c r="N20">
        <f t="shared" si="3"/>
        <v>6.6000000000000014</v>
      </c>
      <c r="O20">
        <f t="shared" si="3"/>
        <v>4.0000000000000036E-3</v>
      </c>
      <c r="P20">
        <f t="shared" si="3"/>
        <v>4.0000000000000036E-3</v>
      </c>
    </row>
    <row r="21" spans="1:16" ht="16">
      <c r="A21" s="9" t="s">
        <v>37</v>
      </c>
      <c r="B21" s="33">
        <v>0.28100000000000003</v>
      </c>
      <c r="C21" s="33">
        <v>0.39200000000000002</v>
      </c>
      <c r="D21" s="34">
        <v>34.86</v>
      </c>
      <c r="G21">
        <v>31.8</v>
      </c>
      <c r="H21">
        <v>0.27600000000000002</v>
      </c>
      <c r="I21">
        <v>0.39200000000000002</v>
      </c>
      <c r="K21" s="38">
        <f t="shared" si="0"/>
        <v>-3.0599999999999987</v>
      </c>
      <c r="L21">
        <f t="shared" si="1"/>
        <v>-5.0000000000000044E-3</v>
      </c>
      <c r="M21">
        <f t="shared" si="2"/>
        <v>0</v>
      </c>
      <c r="N21">
        <f t="shared" si="3"/>
        <v>3.0599999999999987</v>
      </c>
      <c r="O21">
        <f t="shared" si="3"/>
        <v>5.0000000000000044E-3</v>
      </c>
      <c r="P21">
        <f t="shared" si="3"/>
        <v>0</v>
      </c>
    </row>
    <row r="22" spans="1:16" ht="16">
      <c r="A22" s="9" t="s">
        <v>38</v>
      </c>
      <c r="B22" s="33">
        <v>0.26100000000000001</v>
      </c>
      <c r="C22" s="33">
        <v>0.41899999999999998</v>
      </c>
      <c r="D22" s="34">
        <v>12.34</v>
      </c>
      <c r="G22">
        <v>11</v>
      </c>
      <c r="H22">
        <v>0.25800000000000001</v>
      </c>
      <c r="I22">
        <v>0.40799999999999997</v>
      </c>
      <c r="J22" t="s">
        <v>59</v>
      </c>
      <c r="K22" s="38">
        <f t="shared" si="0"/>
        <v>-1.3399999999999999</v>
      </c>
      <c r="L22">
        <f t="shared" si="1"/>
        <v>-3.0000000000000027E-3</v>
      </c>
      <c r="M22">
        <f t="shared" si="2"/>
        <v>-1.100000000000001E-2</v>
      </c>
      <c r="N22">
        <f t="shared" si="3"/>
        <v>1.3399999999999999</v>
      </c>
      <c r="O22">
        <f t="shared" si="3"/>
        <v>3.0000000000000027E-3</v>
      </c>
      <c r="P22">
        <f t="shared" si="3"/>
        <v>1.100000000000001E-2</v>
      </c>
    </row>
    <row r="23" spans="1:16" ht="16">
      <c r="A23" s="9" t="s">
        <v>39</v>
      </c>
      <c r="B23" s="33">
        <v>0.22600000000000001</v>
      </c>
      <c r="C23" s="33">
        <v>0.33500000000000002</v>
      </c>
      <c r="D23" s="34">
        <v>49.95</v>
      </c>
      <c r="G23">
        <v>45</v>
      </c>
      <c r="H23">
        <v>0.222</v>
      </c>
      <c r="I23">
        <v>0.33200000000000002</v>
      </c>
      <c r="K23" s="38">
        <f t="shared" si="0"/>
        <v>-4.9500000000000028</v>
      </c>
      <c r="L23">
        <f t="shared" si="1"/>
        <v>-4.0000000000000036E-3</v>
      </c>
      <c r="M23">
        <f t="shared" si="2"/>
        <v>-3.0000000000000027E-3</v>
      </c>
      <c r="N23">
        <f t="shared" si="3"/>
        <v>4.9500000000000028</v>
      </c>
      <c r="O23">
        <f t="shared" si="3"/>
        <v>4.0000000000000036E-3</v>
      </c>
      <c r="P23">
        <f t="shared" si="3"/>
        <v>3.0000000000000027E-3</v>
      </c>
    </row>
    <row r="24" spans="1:16" ht="16">
      <c r="A24" s="9" t="s">
        <v>40</v>
      </c>
      <c r="B24" s="33">
        <v>0.26700000000000002</v>
      </c>
      <c r="C24" s="33">
        <v>0.33</v>
      </c>
      <c r="D24" s="34">
        <v>68.56</v>
      </c>
      <c r="G24">
        <v>61</v>
      </c>
      <c r="H24">
        <v>0.26300000000000001</v>
      </c>
      <c r="I24">
        <v>0.32400000000000001</v>
      </c>
      <c r="K24" s="38">
        <f t="shared" si="0"/>
        <v>-7.5600000000000023</v>
      </c>
      <c r="L24">
        <f t="shared" si="1"/>
        <v>-4.0000000000000036E-3</v>
      </c>
      <c r="M24">
        <f t="shared" si="2"/>
        <v>-6.0000000000000053E-3</v>
      </c>
      <c r="N24">
        <f t="shared" si="3"/>
        <v>7.5600000000000023</v>
      </c>
      <c r="O24">
        <f t="shared" si="3"/>
        <v>4.0000000000000036E-3</v>
      </c>
      <c r="P24">
        <f t="shared" si="3"/>
        <v>6.0000000000000053E-3</v>
      </c>
    </row>
    <row r="25" spans="1:16" ht="16">
      <c r="A25" s="9" t="s">
        <v>41</v>
      </c>
      <c r="B25" s="33">
        <v>0.254</v>
      </c>
      <c r="C25" s="33">
        <v>0.32800000000000001</v>
      </c>
      <c r="D25" s="34">
        <v>34.86</v>
      </c>
      <c r="G25">
        <v>32.1</v>
      </c>
      <c r="H25">
        <v>0.249</v>
      </c>
      <c r="I25">
        <v>0.32800000000000001</v>
      </c>
      <c r="K25" s="38">
        <f t="shared" si="0"/>
        <v>-2.759999999999998</v>
      </c>
      <c r="L25">
        <f t="shared" si="1"/>
        <v>-5.0000000000000044E-3</v>
      </c>
      <c r="M25">
        <f t="shared" si="2"/>
        <v>0</v>
      </c>
      <c r="N25">
        <f t="shared" si="3"/>
        <v>2.759999999999998</v>
      </c>
      <c r="O25">
        <f t="shared" si="3"/>
        <v>5.0000000000000044E-3</v>
      </c>
      <c r="P25">
        <f t="shared" si="3"/>
        <v>0</v>
      </c>
    </row>
    <row r="26" spans="1:16" ht="16">
      <c r="A26" s="9" t="s">
        <v>42</v>
      </c>
      <c r="B26" s="33">
        <v>0.23300000000000001</v>
      </c>
      <c r="C26" s="33">
        <v>0.32400000000000001</v>
      </c>
      <c r="D26" s="34">
        <v>13.92</v>
      </c>
      <c r="G26">
        <v>12.3</v>
      </c>
      <c r="H26">
        <v>0.23100000000000001</v>
      </c>
      <c r="I26">
        <v>0.32</v>
      </c>
      <c r="K26" s="38">
        <f t="shared" si="0"/>
        <v>-1.6199999999999992</v>
      </c>
      <c r="L26">
        <f t="shared" si="1"/>
        <v>-2.0000000000000018E-3</v>
      </c>
      <c r="M26">
        <f t="shared" si="2"/>
        <v>-4.0000000000000036E-3</v>
      </c>
      <c r="N26">
        <f t="shared" si="3"/>
        <v>1.6199999999999992</v>
      </c>
      <c r="O26">
        <f t="shared" si="3"/>
        <v>2.0000000000000018E-3</v>
      </c>
      <c r="P26">
        <f t="shared" si="3"/>
        <v>4.0000000000000036E-3</v>
      </c>
    </row>
    <row r="27" spans="1:16" ht="16">
      <c r="A27" s="9" t="s">
        <v>43</v>
      </c>
      <c r="B27" s="33">
        <v>0.2</v>
      </c>
      <c r="C27" s="33">
        <v>0.23</v>
      </c>
      <c r="D27" s="34">
        <v>34.86</v>
      </c>
      <c r="G27">
        <v>32.1</v>
      </c>
      <c r="H27">
        <v>0.19800000000000001</v>
      </c>
      <c r="I27">
        <v>0.22800000000000001</v>
      </c>
      <c r="K27" s="38">
        <f t="shared" si="0"/>
        <v>-2.759999999999998</v>
      </c>
      <c r="L27">
        <f t="shared" si="1"/>
        <v>-2.0000000000000018E-3</v>
      </c>
      <c r="M27">
        <f t="shared" si="2"/>
        <v>-2.0000000000000018E-3</v>
      </c>
      <c r="N27">
        <f t="shared" si="3"/>
        <v>2.759999999999998</v>
      </c>
      <c r="O27">
        <f t="shared" si="3"/>
        <v>2.0000000000000018E-3</v>
      </c>
      <c r="P27">
        <f t="shared" si="3"/>
        <v>2.0000000000000018E-3</v>
      </c>
    </row>
    <row r="28" spans="1:16" ht="16">
      <c r="A28" s="9" t="s">
        <v>44</v>
      </c>
      <c r="B28" s="33">
        <v>0.255</v>
      </c>
      <c r="C28" s="33">
        <v>0.27800000000000002</v>
      </c>
      <c r="D28" s="34">
        <v>59.25</v>
      </c>
      <c r="G28">
        <v>53.5</v>
      </c>
      <c r="H28">
        <v>0.251</v>
      </c>
      <c r="I28">
        <v>0.27300000000000002</v>
      </c>
      <c r="K28" s="38">
        <f t="shared" si="0"/>
        <v>-5.75</v>
      </c>
      <c r="L28">
        <f t="shared" si="1"/>
        <v>-4.0000000000000036E-3</v>
      </c>
      <c r="M28">
        <f t="shared" si="2"/>
        <v>-5.0000000000000044E-3</v>
      </c>
      <c r="N28">
        <f t="shared" si="3"/>
        <v>5.75</v>
      </c>
      <c r="O28">
        <f t="shared" si="3"/>
        <v>4.0000000000000036E-3</v>
      </c>
      <c r="P28">
        <f t="shared" si="3"/>
        <v>5.0000000000000044E-3</v>
      </c>
    </row>
    <row r="29" spans="1:16" ht="16">
      <c r="A29" s="9" t="s">
        <v>45</v>
      </c>
      <c r="B29" s="33">
        <v>0.24099999999999999</v>
      </c>
      <c r="C29" s="33">
        <v>0.26500000000000001</v>
      </c>
      <c r="D29" s="34">
        <v>28.9</v>
      </c>
      <c r="G29">
        <v>25.9</v>
      </c>
      <c r="H29">
        <v>0.23499999999999999</v>
      </c>
      <c r="I29">
        <v>0.25900000000000001</v>
      </c>
      <c r="K29" s="38">
        <f t="shared" si="0"/>
        <v>-3</v>
      </c>
      <c r="L29">
        <f t="shared" si="1"/>
        <v>-6.0000000000000053E-3</v>
      </c>
      <c r="M29">
        <f t="shared" si="2"/>
        <v>-6.0000000000000053E-3</v>
      </c>
      <c r="N29">
        <f t="shared" si="3"/>
        <v>3</v>
      </c>
      <c r="O29">
        <f t="shared" si="3"/>
        <v>6.0000000000000053E-3</v>
      </c>
      <c r="P29">
        <f t="shared" si="3"/>
        <v>6.0000000000000053E-3</v>
      </c>
    </row>
    <row r="30" spans="1:16" ht="16">
      <c r="A30" s="9" t="s">
        <v>46</v>
      </c>
      <c r="B30" s="33">
        <v>0.21199999999999999</v>
      </c>
      <c r="C30" s="33">
        <v>0.23599999999999999</v>
      </c>
      <c r="D30" s="34">
        <v>10.76</v>
      </c>
      <c r="G30">
        <v>9.5</v>
      </c>
      <c r="H30">
        <v>0.20899999999999999</v>
      </c>
      <c r="I30">
        <v>0.23</v>
      </c>
      <c r="K30" s="38">
        <f t="shared" si="0"/>
        <v>-1.2599999999999998</v>
      </c>
      <c r="L30">
        <f t="shared" si="1"/>
        <v>-3.0000000000000027E-3</v>
      </c>
      <c r="M30">
        <f t="shared" si="2"/>
        <v>-5.9999999999999776E-3</v>
      </c>
      <c r="N30">
        <f t="shared" si="3"/>
        <v>1.2599999999999998</v>
      </c>
      <c r="O30">
        <f t="shared" si="3"/>
        <v>3.0000000000000027E-3</v>
      </c>
      <c r="P30">
        <f t="shared" si="3"/>
        <v>5.9999999999999776E-3</v>
      </c>
    </row>
    <row r="31" spans="1:16" ht="16">
      <c r="A31" s="9" t="s">
        <v>47</v>
      </c>
      <c r="B31" s="33">
        <v>0.27200000000000002</v>
      </c>
      <c r="C31" s="33">
        <v>0.156</v>
      </c>
      <c r="D31" s="34">
        <v>18.43</v>
      </c>
      <c r="G31">
        <v>16.2</v>
      </c>
      <c r="H31">
        <v>0.26500000000000001</v>
      </c>
      <c r="I31">
        <v>0.151</v>
      </c>
      <c r="K31" s="38">
        <f t="shared" si="0"/>
        <v>-2.2300000000000004</v>
      </c>
      <c r="L31">
        <f t="shared" si="1"/>
        <v>-7.0000000000000062E-3</v>
      </c>
      <c r="M31">
        <f t="shared" si="2"/>
        <v>-5.0000000000000044E-3</v>
      </c>
      <c r="N31">
        <f t="shared" si="3"/>
        <v>2.2300000000000004</v>
      </c>
      <c r="O31">
        <f t="shared" si="3"/>
        <v>7.0000000000000062E-3</v>
      </c>
      <c r="P31">
        <f t="shared" si="3"/>
        <v>5.0000000000000044E-3</v>
      </c>
    </row>
    <row r="32" spans="1:16" ht="16">
      <c r="A32" s="9" t="s">
        <v>48</v>
      </c>
      <c r="B32" s="33">
        <v>0.28999999999999998</v>
      </c>
      <c r="C32" s="33">
        <v>0.24199999999999999</v>
      </c>
      <c r="D32" s="34">
        <v>49.95</v>
      </c>
      <c r="G32">
        <v>45.1</v>
      </c>
      <c r="H32">
        <v>0.28199999999999997</v>
      </c>
      <c r="I32">
        <v>0.23899999999999999</v>
      </c>
      <c r="K32" s="38">
        <f t="shared" si="0"/>
        <v>-4.8500000000000014</v>
      </c>
      <c r="L32">
        <f t="shared" si="1"/>
        <v>-8.0000000000000071E-3</v>
      </c>
      <c r="M32">
        <f t="shared" si="2"/>
        <v>-3.0000000000000027E-3</v>
      </c>
      <c r="N32">
        <f t="shared" si="3"/>
        <v>4.8500000000000014</v>
      </c>
      <c r="O32">
        <f t="shared" si="3"/>
        <v>8.0000000000000071E-3</v>
      </c>
      <c r="P32">
        <f t="shared" si="3"/>
        <v>3.0000000000000027E-3</v>
      </c>
    </row>
    <row r="33" spans="1:16" ht="16">
      <c r="A33" s="9" t="s">
        <v>49</v>
      </c>
      <c r="B33" s="33">
        <v>0.28699999999999998</v>
      </c>
      <c r="C33" s="33">
        <v>0.222</v>
      </c>
      <c r="D33" s="34">
        <v>22.93</v>
      </c>
      <c r="G33">
        <v>20.3</v>
      </c>
      <c r="H33">
        <v>0.28100000000000003</v>
      </c>
      <c r="I33">
        <v>0.215</v>
      </c>
      <c r="K33" s="38">
        <f t="shared" si="0"/>
        <v>-2.629999999999999</v>
      </c>
      <c r="L33">
        <f t="shared" si="1"/>
        <v>-5.9999999999999498E-3</v>
      </c>
      <c r="M33">
        <f t="shared" si="2"/>
        <v>-7.0000000000000062E-3</v>
      </c>
      <c r="N33">
        <f t="shared" si="3"/>
        <v>2.629999999999999</v>
      </c>
      <c r="O33">
        <f t="shared" si="3"/>
        <v>5.9999999999999498E-3</v>
      </c>
      <c r="P33">
        <f t="shared" si="3"/>
        <v>7.0000000000000062E-3</v>
      </c>
    </row>
    <row r="34" spans="1:16" ht="16">
      <c r="A34" s="9" t="s">
        <v>50</v>
      </c>
      <c r="B34" s="33">
        <v>0.28000000000000003</v>
      </c>
      <c r="C34" s="33">
        <v>0.18099999999999999</v>
      </c>
      <c r="D34" s="34">
        <v>7.6</v>
      </c>
      <c r="G34">
        <v>6.68</v>
      </c>
      <c r="H34">
        <v>0.27</v>
      </c>
      <c r="I34">
        <v>0.17899999999999999</v>
      </c>
      <c r="K34" s="38">
        <f t="shared" si="0"/>
        <v>-0.91999999999999993</v>
      </c>
      <c r="L34">
        <f t="shared" si="1"/>
        <v>-1.0000000000000009E-2</v>
      </c>
      <c r="M34">
        <f t="shared" si="2"/>
        <v>-2.0000000000000018E-3</v>
      </c>
      <c r="N34">
        <f t="shared" si="3"/>
        <v>0.91999999999999993</v>
      </c>
      <c r="O34">
        <f t="shared" si="3"/>
        <v>1.0000000000000009E-2</v>
      </c>
      <c r="P34">
        <f t="shared" si="3"/>
        <v>2.0000000000000018E-3</v>
      </c>
    </row>
    <row r="35" spans="1:16">
      <c r="A35" s="9" t="s">
        <v>51</v>
      </c>
      <c r="B35" s="35">
        <v>0.31009999999999999</v>
      </c>
      <c r="C35" s="35">
        <v>0.31619999999999998</v>
      </c>
      <c r="D35" s="36">
        <v>0</v>
      </c>
      <c r="K35" s="38"/>
    </row>
    <row r="36" spans="1:16">
      <c r="A36" s="9" t="s">
        <v>52</v>
      </c>
      <c r="B36" s="35">
        <v>0.31009999999999999</v>
      </c>
      <c r="C36" s="35">
        <v>0.31619999999999998</v>
      </c>
      <c r="D36" s="36">
        <v>12.340949999999999</v>
      </c>
      <c r="G36">
        <v>10.6</v>
      </c>
      <c r="H36">
        <v>0.30199999999999999</v>
      </c>
      <c r="I36">
        <v>0.31</v>
      </c>
      <c r="K36" s="38">
        <f>G36-D36</f>
        <v>-1.7409499999999998</v>
      </c>
      <c r="L36">
        <f t="shared" ref="L36:M39" si="4">H36-B36</f>
        <v>-8.0999999999999961E-3</v>
      </c>
      <c r="M36">
        <f t="shared" si="4"/>
        <v>-6.1999999999999833E-3</v>
      </c>
    </row>
    <row r="37" spans="1:16">
      <c r="A37" s="9" t="s">
        <v>53</v>
      </c>
      <c r="B37" s="35">
        <v>0.31009999999999999</v>
      </c>
      <c r="C37" s="35">
        <v>0.31619999999999998</v>
      </c>
      <c r="D37" s="36">
        <v>31.876799999999999</v>
      </c>
      <c r="G37">
        <v>28.4</v>
      </c>
      <c r="H37">
        <v>0.30599999999999999</v>
      </c>
      <c r="I37">
        <v>0.314</v>
      </c>
      <c r="K37" s="38">
        <f>G37-D37</f>
        <v>-3.4768000000000008</v>
      </c>
      <c r="L37">
        <f t="shared" si="4"/>
        <v>-4.0999999999999925E-3</v>
      </c>
      <c r="M37">
        <f t="shared" si="4"/>
        <v>-2.1999999999999797E-3</v>
      </c>
    </row>
    <row r="38" spans="1:16">
      <c r="A38" s="9" t="s">
        <v>54</v>
      </c>
      <c r="B38" s="35">
        <v>0.31009999999999999</v>
      </c>
      <c r="C38" s="35">
        <v>0.31619999999999998</v>
      </c>
      <c r="D38" s="36">
        <v>63.90440000000001</v>
      </c>
      <c r="G38">
        <v>57</v>
      </c>
      <c r="H38">
        <v>0.30299999999999999</v>
      </c>
      <c r="I38">
        <v>0.311</v>
      </c>
      <c r="K38" s="38">
        <f>G38-D38</f>
        <v>-6.9044000000000096</v>
      </c>
      <c r="L38">
        <f t="shared" si="4"/>
        <v>-7.0999999999999952E-3</v>
      </c>
      <c r="M38">
        <f t="shared" si="4"/>
        <v>-5.1999999999999824E-3</v>
      </c>
    </row>
    <row r="39" spans="1:16">
      <c r="A39" s="9" t="s">
        <v>55</v>
      </c>
      <c r="B39" s="35">
        <v>0.31009999999999999</v>
      </c>
      <c r="C39" s="35">
        <v>0.31619999999999998</v>
      </c>
      <c r="D39" s="36">
        <v>116</v>
      </c>
      <c r="G39">
        <v>109</v>
      </c>
      <c r="H39">
        <v>0.311</v>
      </c>
      <c r="I39">
        <v>0.314</v>
      </c>
      <c r="K39" s="38">
        <f>G39-D39</f>
        <v>-7</v>
      </c>
      <c r="L39">
        <f t="shared" si="4"/>
        <v>9.000000000000119E-4</v>
      </c>
      <c r="M39">
        <f t="shared" si="4"/>
        <v>-2.1999999999999797E-3</v>
      </c>
    </row>
    <row r="40" spans="1:16">
      <c r="A40" s="9"/>
      <c r="B40" s="8"/>
      <c r="C40" s="8"/>
      <c r="D40" s="8"/>
    </row>
    <row r="41" spans="1:16">
      <c r="N41">
        <f>AVERAGE(N3:N34)</f>
        <v>3.8271875000000004</v>
      </c>
      <c r="O41">
        <f>AVERAGE(O3:O34)</f>
        <v>5.8437499999999983E-3</v>
      </c>
      <c r="P41">
        <f>AVERAGE(P3:P34)</f>
        <v>3.812499999999999E-3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Schloss</dc:creator>
  <cp:lastModifiedBy>Microsoft Office User</cp:lastModifiedBy>
  <dcterms:created xsi:type="dcterms:W3CDTF">2006-08-11T03:36:53Z</dcterms:created>
  <dcterms:modified xsi:type="dcterms:W3CDTF">2022-03-11T20:25:26Z</dcterms:modified>
</cp:coreProperties>
</file>