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tr\Documents\Césure\Zenon\EnergyLimits\BDD\"/>
    </mc:Choice>
  </mc:AlternateContent>
  <xr:revisionPtr revIDLastSave="0" documentId="13_ncr:1_{B5876366-B821-434A-804B-360D9E6A2026}" xr6:coauthVersionLast="47" xr6:coauthVersionMax="47" xr10:uidLastSave="{00000000-0000-0000-0000-000000000000}"/>
  <bookViews>
    <workbookView xWindow="-108" yWindow="-108" windowWidth="23256" windowHeight="12576" activeTab="3" xr2:uid="{23D2B520-789A-42B0-97FE-B2BDE5E542E8}"/>
  </bookViews>
  <sheets>
    <sheet name="eolien" sheetId="1" r:id="rId1"/>
    <sheet name="solaire" sheetId="2" r:id="rId2"/>
    <sheet name="hydro" sheetId="3" r:id="rId3"/>
    <sheet name="nucl" sheetId="4" r:id="rId4"/>
    <sheet name="inféré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J6" i="5"/>
  <c r="E2" i="4" l="1"/>
  <c r="B6" i="2"/>
  <c r="B5" i="2"/>
  <c r="C6" i="1"/>
  <c r="B6" i="1"/>
  <c r="F3" i="1"/>
  <c r="F4" i="1"/>
  <c r="F5" i="1"/>
  <c r="F2" i="1"/>
  <c r="E3" i="1"/>
  <c r="E4" i="1"/>
  <c r="E5" i="1"/>
  <c r="E2" i="1"/>
</calcChain>
</file>

<file path=xl/sharedStrings.xml><?xml version="1.0" encoding="utf-8"?>
<sst xmlns="http://schemas.openxmlformats.org/spreadsheetml/2006/main" count="50" uniqueCount="50">
  <si>
    <t>Modele</t>
  </si>
  <si>
    <t>Vestas</t>
  </si>
  <si>
    <t>Acier (kg)</t>
  </si>
  <si>
    <t>Inox</t>
  </si>
  <si>
    <t>Gemesa</t>
  </si>
  <si>
    <t>Enercon</t>
  </si>
  <si>
    <t>Crawford et al</t>
  </si>
  <si>
    <t>Puissance (MW)</t>
  </si>
  <si>
    <t>Moyenne (kg/MW)</t>
  </si>
  <si>
    <t xml:space="preserve">Source : </t>
  </si>
  <si>
    <t>https://www.ademe.fr/sites/default/files/assets/documents/impacts-environnementaux-eolien-francais-2015-rapport.pdf</t>
  </si>
  <si>
    <t>Intensité acier (kg/MW)</t>
  </si>
  <si>
    <t>Intensité inox (kg/MW)</t>
  </si>
  <si>
    <t>source</t>
  </si>
  <si>
    <t>acier (Mt)</t>
  </si>
  <si>
    <t>inox (Mt)</t>
  </si>
  <si>
    <t>puissance (TWc)</t>
  </si>
  <si>
    <t>https://www.ecologie.gouv.fr/sites/default/files/Plan%20ressources%20Photovoltaique.pdf</t>
  </si>
  <si>
    <t>Béton</t>
  </si>
  <si>
    <t>Alu</t>
  </si>
  <si>
    <t xml:space="preserve">Prend en compte ration sol/toit </t>
  </si>
  <si>
    <t>https://corporate.arcelormittal.com/media/case-studies/steel-is-the-power-behind-renewable-energy</t>
  </si>
  <si>
    <t>de 35 à 45</t>
  </si>
  <si>
    <t>Source</t>
  </si>
  <si>
    <t>Acier (t)</t>
  </si>
  <si>
    <t>Flammanville</t>
  </si>
  <si>
    <t>Techno</t>
  </si>
  <si>
    <t>Fe (t/GW)</t>
  </si>
  <si>
    <t>Acier (t/GW)</t>
  </si>
  <si>
    <t>Quantité de Fe:  Takuma Watari 1,2*, Keisuke Nansai 1,3, Kenichi Nakajima 1,2 and Damien Giurco 4</t>
  </si>
  <si>
    <t xml:space="preserve">Données conues </t>
  </si>
  <si>
    <t>Oil</t>
  </si>
  <si>
    <t>Coal</t>
  </si>
  <si>
    <t xml:space="preserve">Natural gas </t>
  </si>
  <si>
    <t>Nuclear</t>
  </si>
  <si>
    <t>Biomass</t>
  </si>
  <si>
    <t>Hydro</t>
  </si>
  <si>
    <t>Wind (onshore)</t>
  </si>
  <si>
    <t>Wind (offshore)</t>
  </si>
  <si>
    <t>Solar</t>
  </si>
  <si>
    <t>acier (t/GW)</t>
  </si>
  <si>
    <t>Production annuelle  (TWh)</t>
  </si>
  <si>
    <t>ADEME</t>
  </si>
  <si>
    <t>t/GW</t>
  </si>
  <si>
    <t>ACNCRE (t/MW) Steel</t>
  </si>
  <si>
    <t>Quantité d'acier: ANCRE</t>
  </si>
  <si>
    <t>Silicium (t/GW)</t>
  </si>
  <si>
    <t>ANCRE (t/MW) Al</t>
  </si>
  <si>
    <t xml:space="preserve">ANCRE (Concrete, t/MW) </t>
  </si>
  <si>
    <t xml:space="preserve">Puissance (MW)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</si>
</sst>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0" fontId="0" fillId="2" borderId="1" xfId="0" applyFill="1" applyBorder="1"/>
    <xf numFmtId="0" fontId="0" fillId="2" borderId="10" xfId="0" applyFill="1" applyBorder="1"/>
    <xf numFmtId="0" fontId="1" fillId="0" borderId="0" xfId="1"/>
    <xf numFmtId="0" fontId="0" fillId="3" borderId="0" xfId="0" applyFill="1"/>
    <xf numFmtId="3" fontId="0" fillId="0" borderId="0" xfId="0" applyNumberFormat="1"/>
    <xf numFmtId="0" fontId="0" fillId="0" borderId="0" xfId="0" applyFill="1"/>
    <xf numFmtId="0" fontId="0" fillId="0" borderId="12" xfId="0" applyFill="1" applyBorder="1"/>
    <xf numFmtId="0" fontId="0" fillId="0" borderId="0" xfId="0" applyFill="1" applyBorder="1"/>
    <xf numFmtId="0" fontId="0" fillId="3" borderId="0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cologie.gouv.fr/sites/default/files/Plan%20ressources%20Photovoltaique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005F-5435-4A8C-88AF-B324BD7B59CC}">
  <dimension ref="A1:F8"/>
  <sheetViews>
    <sheetView workbookViewId="0">
      <selection activeCell="C15" sqref="C14:C15"/>
    </sheetView>
  </sheetViews>
  <sheetFormatPr baseColWidth="10" defaultRowHeight="14.4" x14ac:dyDescent="0.3"/>
  <cols>
    <col min="1" max="1" width="16.88671875" customWidth="1"/>
    <col min="4" max="4" width="21.33203125" customWidth="1"/>
    <col min="5" max="5" width="20.6640625" customWidth="1"/>
    <col min="6" max="6" width="20.109375" customWidth="1"/>
  </cols>
  <sheetData>
    <row r="1" spans="1:6" ht="15" thickBot="1" x14ac:dyDescent="0.35">
      <c r="A1" s="9" t="s">
        <v>0</v>
      </c>
      <c r="B1" s="10" t="s">
        <v>2</v>
      </c>
      <c r="C1" s="10" t="s">
        <v>3</v>
      </c>
      <c r="D1" s="11" t="s">
        <v>7</v>
      </c>
      <c r="E1" s="12" t="s">
        <v>11</v>
      </c>
      <c r="F1" s="13" t="s">
        <v>12</v>
      </c>
    </row>
    <row r="2" spans="1:6" x14ac:dyDescent="0.3">
      <c r="A2" s="7" t="s">
        <v>1</v>
      </c>
      <c r="B2" s="2">
        <v>5700</v>
      </c>
      <c r="C2" s="2">
        <v>0</v>
      </c>
      <c r="D2" s="3">
        <v>1.65</v>
      </c>
      <c r="E2" s="1">
        <f>B2/D2</f>
        <v>3454.5454545454545</v>
      </c>
      <c r="F2" s="3">
        <f>C2/D2</f>
        <v>0</v>
      </c>
    </row>
    <row r="3" spans="1:6" x14ac:dyDescent="0.3">
      <c r="A3" s="7" t="s">
        <v>4</v>
      </c>
      <c r="B3" s="2">
        <v>3345</v>
      </c>
      <c r="C3" s="2">
        <v>6888</v>
      </c>
      <c r="D3" s="3">
        <v>2</v>
      </c>
      <c r="E3" s="1">
        <f t="shared" ref="E3:E5" si="0">B3/D3</f>
        <v>1672.5</v>
      </c>
      <c r="F3" s="3">
        <f t="shared" ref="F3:F5" si="1">C3/D3</f>
        <v>3444</v>
      </c>
    </row>
    <row r="4" spans="1:6" x14ac:dyDescent="0.3">
      <c r="A4" s="7" t="s">
        <v>5</v>
      </c>
      <c r="B4" s="2">
        <v>1140</v>
      </c>
      <c r="C4" s="2">
        <v>0</v>
      </c>
      <c r="D4" s="3">
        <v>2.2999999999999998</v>
      </c>
      <c r="E4" s="1">
        <f t="shared" si="0"/>
        <v>495.6521739130435</v>
      </c>
      <c r="F4" s="3">
        <f t="shared" si="1"/>
        <v>0</v>
      </c>
    </row>
    <row r="5" spans="1:6" ht="15" thickBot="1" x14ac:dyDescent="0.35">
      <c r="A5" s="8" t="s">
        <v>6</v>
      </c>
      <c r="B5" s="5">
        <v>0</v>
      </c>
      <c r="C5" s="5">
        <v>730</v>
      </c>
      <c r="D5" s="6">
        <v>3</v>
      </c>
      <c r="E5" s="4">
        <f t="shared" si="0"/>
        <v>0</v>
      </c>
      <c r="F5" s="6">
        <f t="shared" si="1"/>
        <v>243.33333333333334</v>
      </c>
    </row>
    <row r="6" spans="1:6" ht="15" thickBot="1" x14ac:dyDescent="0.35">
      <c r="A6" s="14" t="s">
        <v>8</v>
      </c>
      <c r="B6" s="14">
        <f>AVERAGEA(E2:E5)</f>
        <v>1405.6744071146245</v>
      </c>
      <c r="C6" s="15">
        <f>AVERAGEA(F2:F5)</f>
        <v>921.83333333333337</v>
      </c>
      <c r="D6" s="11"/>
    </row>
    <row r="8" spans="1:6" x14ac:dyDescent="0.3">
      <c r="A8" t="s">
        <v>9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760A-8FE5-4F55-B7D1-13AB8FCD333C}">
  <dimension ref="A1:G7"/>
  <sheetViews>
    <sheetView workbookViewId="0">
      <selection activeCell="C7" sqref="C7"/>
    </sheetView>
  </sheetViews>
  <sheetFormatPr baseColWidth="10" defaultRowHeight="14.4" x14ac:dyDescent="0.3"/>
  <cols>
    <col min="4" max="4" width="19.33203125" customWidth="1"/>
  </cols>
  <sheetData>
    <row r="1" spans="1:7" x14ac:dyDescent="0.3">
      <c r="A1" t="s">
        <v>13</v>
      </c>
      <c r="B1" t="s">
        <v>14</v>
      </c>
      <c r="C1" t="s">
        <v>15</v>
      </c>
      <c r="D1" t="s">
        <v>16</v>
      </c>
      <c r="E1" t="s">
        <v>18</v>
      </c>
      <c r="F1" t="s">
        <v>19</v>
      </c>
    </row>
    <row r="2" spans="1:7" x14ac:dyDescent="0.3">
      <c r="A2" s="16" t="s">
        <v>17</v>
      </c>
      <c r="B2">
        <v>900</v>
      </c>
      <c r="C2">
        <v>0</v>
      </c>
      <c r="D2">
        <v>12.5</v>
      </c>
      <c r="E2">
        <v>800</v>
      </c>
      <c r="F2">
        <v>100</v>
      </c>
      <c r="G2" t="s">
        <v>20</v>
      </c>
    </row>
    <row r="3" spans="1:7" x14ac:dyDescent="0.3">
      <c r="A3" t="s">
        <v>21</v>
      </c>
      <c r="B3">
        <v>40</v>
      </c>
      <c r="C3">
        <v>0</v>
      </c>
      <c r="D3">
        <v>1</v>
      </c>
      <c r="G3" t="s">
        <v>22</v>
      </c>
    </row>
    <row r="4" spans="1:7" x14ac:dyDescent="0.3">
      <c r="A4" t="s">
        <v>42</v>
      </c>
    </row>
    <row r="5" spans="1:7" x14ac:dyDescent="0.3">
      <c r="A5" t="s">
        <v>40</v>
      </c>
      <c r="B5">
        <f>(B2/D2)*1000</f>
        <v>72000</v>
      </c>
    </row>
    <row r="6" spans="1:7" x14ac:dyDescent="0.3">
      <c r="B6">
        <f>B3*1000</f>
        <v>40000</v>
      </c>
    </row>
    <row r="7" spans="1:7" x14ac:dyDescent="0.3">
      <c r="B7" s="18">
        <v>100000</v>
      </c>
      <c r="C7" t="s">
        <v>43</v>
      </c>
    </row>
  </sheetData>
  <hyperlinks>
    <hyperlink ref="A2" r:id="rId1" xr:uid="{2CD53236-2C62-412B-8647-65AAEA9BE2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BFC7-7FD4-4116-B568-75CE965EAE4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B4B5-07D4-4DF2-AE01-2AAC9D02D2F4}">
  <dimension ref="A1:E3"/>
  <sheetViews>
    <sheetView tabSelected="1" workbookViewId="0">
      <selection activeCell="C3" sqref="C3"/>
    </sheetView>
  </sheetViews>
  <sheetFormatPr baseColWidth="10" defaultRowHeight="14.4" x14ac:dyDescent="0.3"/>
  <cols>
    <col min="3" max="3" width="29" customWidth="1"/>
    <col min="4" max="4" width="17.77734375" customWidth="1"/>
  </cols>
  <sheetData>
    <row r="1" spans="1:5" x14ac:dyDescent="0.3">
      <c r="A1" t="s">
        <v>23</v>
      </c>
      <c r="B1" t="s">
        <v>24</v>
      </c>
      <c r="C1" t="s">
        <v>41</v>
      </c>
      <c r="D1" t="s">
        <v>49</v>
      </c>
      <c r="E1" t="s">
        <v>28</v>
      </c>
    </row>
    <row r="2" spans="1:5" x14ac:dyDescent="0.3">
      <c r="A2" t="s">
        <v>25</v>
      </c>
      <c r="B2">
        <v>42000</v>
      </c>
      <c r="C2">
        <v>14</v>
      </c>
      <c r="D2">
        <v>2660</v>
      </c>
      <c r="E2">
        <f>B2/D2</f>
        <v>15.789473684210526</v>
      </c>
    </row>
    <row r="3" spans="1:5" x14ac:dyDescent="0.3">
      <c r="C3">
        <f>(14*10^12)/(2660*10^6)</f>
        <v>5263.1578947368425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7D1B-9839-48FA-BA54-D40C121BD8F6}">
  <dimension ref="A1:J9"/>
  <sheetViews>
    <sheetView workbookViewId="0">
      <selection activeCell="E12" sqref="E12"/>
    </sheetView>
  </sheetViews>
  <sheetFormatPr baseColWidth="10" defaultRowHeight="14.4" x14ac:dyDescent="0.3"/>
  <cols>
    <col min="1" max="1" width="24" customWidth="1"/>
    <col min="8" max="8" width="14.6640625" customWidth="1"/>
    <col min="9" max="9" width="15.77734375" customWidth="1"/>
  </cols>
  <sheetData>
    <row r="1" spans="1:10" x14ac:dyDescent="0.3">
      <c r="A1" t="s">
        <v>26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 t="s">
        <v>27</v>
      </c>
      <c r="B2" s="17">
        <v>52500</v>
      </c>
      <c r="C2" s="17">
        <v>52500</v>
      </c>
      <c r="D2" s="17">
        <v>52500</v>
      </c>
      <c r="E2" s="17">
        <v>468600</v>
      </c>
      <c r="F2" s="17">
        <v>138000</v>
      </c>
      <c r="G2" s="17">
        <v>175000</v>
      </c>
      <c r="H2" s="17">
        <v>119985</v>
      </c>
      <c r="I2" s="17">
        <v>262333</v>
      </c>
      <c r="J2" s="17">
        <v>1200000</v>
      </c>
    </row>
    <row r="3" spans="1:10" x14ac:dyDescent="0.3">
      <c r="A3" t="s">
        <v>47</v>
      </c>
      <c r="B3" s="19">
        <v>1</v>
      </c>
      <c r="C3" s="17">
        <v>1</v>
      </c>
      <c r="D3" s="17">
        <v>2</v>
      </c>
      <c r="E3" s="17">
        <v>1</v>
      </c>
      <c r="F3" s="19">
        <v>1</v>
      </c>
      <c r="G3" s="17">
        <v>0</v>
      </c>
      <c r="H3" s="17">
        <v>5</v>
      </c>
      <c r="I3" s="19">
        <v>5</v>
      </c>
      <c r="J3" s="17">
        <v>40</v>
      </c>
    </row>
    <row r="4" spans="1:10" x14ac:dyDescent="0.3">
      <c r="A4" t="s">
        <v>44</v>
      </c>
      <c r="B4">
        <v>50</v>
      </c>
      <c r="C4" s="17">
        <v>50</v>
      </c>
      <c r="D4" s="17">
        <v>80</v>
      </c>
      <c r="E4" s="17">
        <v>25</v>
      </c>
      <c r="F4" s="20">
        <v>50</v>
      </c>
      <c r="G4" s="17">
        <v>25</v>
      </c>
      <c r="H4" s="17">
        <v>150</v>
      </c>
      <c r="I4" s="20">
        <v>300</v>
      </c>
      <c r="J4" s="17">
        <v>175</v>
      </c>
    </row>
    <row r="5" spans="1:10" x14ac:dyDescent="0.3">
      <c r="A5" t="s">
        <v>48</v>
      </c>
      <c r="B5">
        <v>10</v>
      </c>
      <c r="C5" s="17">
        <v>10</v>
      </c>
      <c r="D5" s="17">
        <v>10</v>
      </c>
      <c r="E5" s="17">
        <v>15</v>
      </c>
      <c r="F5" s="21">
        <v>1</v>
      </c>
      <c r="G5" s="17">
        <v>7500</v>
      </c>
      <c r="H5" s="17">
        <v>500</v>
      </c>
      <c r="I5" s="21">
        <v>700</v>
      </c>
      <c r="J5" s="17">
        <v>1100</v>
      </c>
    </row>
    <row r="6" spans="1:10" x14ac:dyDescent="0.3">
      <c r="A6" t="s">
        <v>46</v>
      </c>
      <c r="B6">
        <v>0</v>
      </c>
      <c r="C6" s="17">
        <v>0</v>
      </c>
      <c r="D6" s="17">
        <v>0</v>
      </c>
      <c r="E6" s="17">
        <v>0</v>
      </c>
      <c r="F6" s="22">
        <v>0</v>
      </c>
      <c r="G6" s="17">
        <v>0</v>
      </c>
      <c r="H6" s="17">
        <v>0</v>
      </c>
      <c r="I6" s="22">
        <v>0</v>
      </c>
      <c r="J6" s="17">
        <f>0.18*3000000/90</f>
        <v>6000</v>
      </c>
    </row>
    <row r="7" spans="1:10" x14ac:dyDescent="0.3">
      <c r="A7" t="s">
        <v>29</v>
      </c>
    </row>
    <row r="8" spans="1:10" x14ac:dyDescent="0.3">
      <c r="A8" t="s">
        <v>45</v>
      </c>
    </row>
    <row r="9" spans="1:10" x14ac:dyDescent="0.3">
      <c r="A9" s="17"/>
      <c r="B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eolien</vt:lpstr>
      <vt:lpstr>solaire</vt:lpstr>
      <vt:lpstr>hydro</vt:lpstr>
      <vt:lpstr>nucl</vt:lpstr>
      <vt:lpstr>inférées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Trin</dc:creator>
  <cp:lastModifiedBy>Léa Trin</cp:lastModifiedBy>
  <dcterms:created xsi:type="dcterms:W3CDTF">2021-06-21T10:13:38Z</dcterms:created>
  <dcterms:modified xsi:type="dcterms:W3CDTF">2021-06-22T16:06:20Z</dcterms:modified>
</cp:coreProperties>
</file>