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原材料" sheetId="5" r:id="rId6"/>
    <sheet name="定性"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<sst xmlns="http://schemas.openxmlformats.org/spreadsheetml/2006/main" count="278" uniqueCount="191">
  <si>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</si>
  <si>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</si>
  <si>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</si>
  <si>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</si>
  <si>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</si>
  <si>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</si>
  <si>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</si>
  <si>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</si>
  <si>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</si>
  <si>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</si>
  <si>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</si>
  <si>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</si>
  <si>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</si>
  <si>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</si>
  <si>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</si>
  <si>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</si>
  <si>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</si>
  <si>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</si>
  <si>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</si>
  <si>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</si>
  <si>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</si>
  <si>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</si>
  <si>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</si>
  <si>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</si>
  <si>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</si>
  <si>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</si>
  <si>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</si>
  <si>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</si>
  <si>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</si>
  <si>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</si>
  <si>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</si>
  <si>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</si>
  <si>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</si>
  <si>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</si>
  <si>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</si>
  <si>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</si>
  <si>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</si>
  <si>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</si>
  <si>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</si>
  <si>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内资股</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</si>
  <si>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</si>
  <si>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</si>
  <si>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</si>
  <si>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</si>
  <si>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</si>
  <si>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</si>
  <si>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</si>
  <si>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</si>
  <si>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</si>
  <si>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农夫山泉</t>
  </si>
  <si>
    <t>东鹏特饮</t>
  </si>
  <si>
    <t>李子园</t>
  </si>
  <si>
    <t>养元饮品</t>
  </si>
  <si>
    <t>承德露露</t>
  </si>
  <si>
    <t>香飘飘</t>
  </si>
  <si>
    <t>欢乐家</t>
  </si>
  <si>
    <t>安德利</t>
  </si>
  <si>
    <t>维维股份</t>
  </si>
  <si>
    <t>国投中鲁</t>
  </si>
  <si>
    <t>均瑶健康</t>
  </si>
  <si>
    <t>泉阳泉</t>
  </si>
  <si>
    <t>净利润
（单位元）</t>
  </si>
  <si>
    <t>营业收入
(单位元)</t>
  </si>
  <si>
    <t>营业成本
(单位元)</t>
  </si>
  <si>
    <t>销售费用
(单位元)</t>
  </si>
  <si>
    <t>管理费用
(单位元)</t>
  </si>
  <si>
    <t>研发费用
(单位元)</t>
  </si>
  <si>
    <t>财务费用
(单位元)</t>
  </si>
  <si>
    <t>其他开支
(单位元)</t>
  </si>
  <si>
    <t>其他收入及收益
(单位元)</t>
  </si>
  <si>
    <t>所得税费用
(单位元)</t>
  </si>
  <si>
    <t>净利润
（单位千元）</t>
  </si>
  <si>
    <t>营业收入
（单位千元）</t>
  </si>
  <si>
    <t>营业成本
（单位千元）</t>
  </si>
  <si>
    <t>销售费用
（单位千元）</t>
  </si>
  <si>
    <t>管理费用
（单位千元）</t>
  </si>
  <si>
    <t>研发费用
（单位千元）</t>
  </si>
  <si>
    <t>财务费用
(单位千元)</t>
  </si>
  <si>
    <t>其他开支
（单位千元）</t>
  </si>
  <si>
    <t>其他收入及收益
(单位千)</t>
  </si>
  <si>
    <t>所得税费用
(单位千)</t>
  </si>
  <si>
    <t>贷款及应付款项的利息支出
(单位元)</t>
  </si>
  <si>
    <t>贷款及应付款项的利息支出
(单位千)</t>
  </si>
  <si>
    <t>租赁负债的利息支出
(单位元)</t>
  </si>
  <si>
    <t>--</t>
  </si>
  <si>
    <t>总资产
（单位元）</t>
  </si>
  <si>
    <t>非流动资产总额
(单位千)</t>
  </si>
  <si>
    <t>流动资产总额
(单位千)</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</si>
  <si>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</si>
  <si>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</si>
  <si>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</si>
  <si>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</si>
  <si>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</si>
  <si>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</si>
  <si>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</si>
  <si>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</si>
  <si>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</si>
  <si>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</si>
  <si>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</si>
  <si>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</si>
  <si>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</si>
  <si>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</si>
  <si>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</si>
  <si>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</si>
  <si>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</si>
  <si>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</si>
  <si>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</si>
  <si>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</si>
  <si>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</si>
  <si>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</si>
  <si>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</si>
  <si>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</si>
  <si>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</si>
  <si>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</si>
  <si>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</si>
  <si>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</si>
  <si>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</si>
  <si>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</si>
  <si>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所有者权益
（单位元）</t>
  </si>
  <si>
    <t>股东权益
（单位千元）</t>
  </si>
  <si>
    <t>归属于母公司股东权益
（单位元）</t>
  </si>
  <si>
    <t>归属于母公司股东权益
（单位千元）</t>
  </si>
  <si>
    <t>负债</t>
  </si>
  <si>
    <t>有息债务</t>
  </si>
  <si>
    <t>股本</t>
  </si>
  <si>
    <t>其他权益工具</t>
  </si>
  <si>
    <t>资本公积</t>
  </si>
  <si>
    <t>库存股</t>
  </si>
  <si>
    <t>其他综合收益</t>
  </si>
  <si>
    <t>专项储备</t>
  </si>
  <si>
    <t>受托人支付储备</t>
  </si>
  <si>
    <t>股份支付储备</t>
  </si>
  <si>
    <t>汇兑波动储备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</si>
  <si>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</si>
  <si>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</si>
  <si>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</si>
  <si>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</si>
  <si>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</si>
  <si>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</si>
  <si>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</si>
  <si>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</si>
  <si>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</si>
  <si>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</si>
  <si>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</si>
  <si>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貿易應付款項及應付票據</t>
  </si>
  <si>
    <t>其他應付款項及應計費用</t>
  </si>
  <si>
    <t xml:space="preserve">合約負債 </t>
  </si>
  <si>
    <t xml:space="preserve">衍生金融工具 </t>
  </si>
  <si>
    <t>計息借貸
（单位千）</t>
  </si>
  <si>
    <t>計息借貸
（单位元）</t>
  </si>
  <si>
    <t>租賃負債</t>
  </si>
  <si>
    <t>應付稅項</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</si>
  <si>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</si>
  <si>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</si>
  <si>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</si>
  <si>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</si>
  <si>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</si>
  <si>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</si>
  <si>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</si>
  <si>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</si>
  <si>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</si>
  <si>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</si>
  <si>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</si>
  <si>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</si>
  <si>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</si>
  <si>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</si>
  <si>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</si>
  <si>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</si>
  <si>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</si>
  <si>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</si>
  <si>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
(单位元)</t>
  </si>
  <si>
    <t>经营性现金流量净额
(单位千)</t>
  </si>
  <si>
    <t>购建固定资产、无形资产和其他长期资产支付的现金
(单位元)</t>
  </si>
  <si>
    <t>购建固定资产、无形资产和其他长期资产支付的现金</t>
  </si>
  <si>
    <t>取得子公司及其他营业单位支付的现金净额</t>
  </si>
  <si>
    <t>購買物業、廠房及設項目
(单位元)</t>
  </si>
  <si>
    <t>購買無形資產
(单位元)</t>
  </si>
  <si>
    <t>購買使用權資產－土地使用權
(单位元)</t>
  </si>
  <si>
    <t>購買物業、廠房及設項目
(单位千)</t>
  </si>
  <si>
    <t>購買無形資產
(单位千)</t>
  </si>
  <si>
    <t>購買使用權資產－土地使用權
(单位千)</t>
  </si>
  <si>
    <t>大豆</t>
  </si>
  <si>
    <t>小麦</t>
  </si>
  <si>
    <t>玻璃</t>
  </si>
  <si>
    <t>定性问题</t>
  </si>
  <si>
    <t>用户群体特征</t>
  </si>
  <si>
    <t>为什么要喝瓶装水？</t>
  </si>
  <si>
    <t>1.水是人体必需的组成部分;2.便宜;</t>
  </si>
  <si>
    <t xml:space="preserve">1.户外人群;
2.追求低价;
3.追求天然健康;
</t>
  </si>
  <si>
    <t>为什么要从农夫山泉买水喝？</t>
  </si>
  <si>
    <t>1.密集的销售网络，想喝的时候无处不在;2.天然</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</si>
</sst>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Red]\(#,##0\)"/>
  </numFmts>
  <fonts count="26">
    <font>
      <sz val="11"/>
      <color theme="1"/>
      <name val="宋体"/>
      <charset val="134"/>
      <scheme val="minor"/>
    </font>
    <font>
      <sz val="11"/>
      <color rgb="FF152122"/>
      <name val="宋体"/>
      <charset val="134"/>
      <scheme val="minor"/>
    </font>
    <font>
      <sz val="9"/>
      <color rgb="FF152122"/>
      <name val="Arial"/>
      <charset val="134"/>
    </font>
    <font>
      <sz val="10.55"/>
      <color rgb="FF000000"/>
      <name val="宋体"/>
      <charset val="134"/>
      <scheme val="minor"/>
    </font>
    <font>
      <sz val="11"/>
      <color rgb="FF000000"/>
      <name val="宋体"/>
      <charset val="134"/>
    </font>
    <font>
      <sz val="11"/>
      <color theme="1"/>
      <name val="宋体"/>
      <charset val="134"/>
    </font>
    <font>
      <sz val="11"/>
      <color rgb="FF15212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1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3" applyNumberFormat="0" applyFill="0" applyAlignment="0" applyProtection="0">
      <alignment vertical="center"/>
    </xf>
    <xf numFmtId="0" fontId="13" fillId="0" borderId="13" applyNumberFormat="0" applyFill="0" applyAlignment="0" applyProtection="0">
      <alignment vertical="center"/>
    </xf>
    <xf numFmtId="0" fontId="14" fillId="0" borderId="14" applyNumberFormat="0" applyFill="0" applyAlignment="0" applyProtection="0">
      <alignment vertical="center"/>
    </xf>
    <xf numFmtId="0" fontId="14" fillId="0" borderId="0" applyNumberFormat="0" applyFill="0" applyBorder="0" applyAlignment="0" applyProtection="0">
      <alignment vertical="center"/>
    </xf>
    <xf numFmtId="0" fontId="15" fillId="6" borderId="15" applyNumberFormat="0" applyAlignment="0" applyProtection="0">
      <alignment vertical="center"/>
    </xf>
    <xf numFmtId="0" fontId="16" fillId="7" borderId="16" applyNumberFormat="0" applyAlignment="0" applyProtection="0">
      <alignment vertical="center"/>
    </xf>
    <xf numFmtId="0" fontId="17" fillId="7" borderId="15" applyNumberFormat="0" applyAlignment="0" applyProtection="0">
      <alignment vertical="center"/>
    </xf>
    <xf numFmtId="0" fontId="18" fillId="8" borderId="17" applyNumberFormat="0" applyAlignment="0" applyProtection="0">
      <alignment vertical="center"/>
    </xf>
    <xf numFmtId="0" fontId="19" fillId="0" borderId="18" applyNumberFormat="0" applyFill="0" applyAlignment="0" applyProtection="0">
      <alignment vertical="center"/>
    </xf>
    <xf numFmtId="0" fontId="20" fillId="0" borderId="19"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131">
    <xf numFmtId="0" fontId="0" fillId="0" borderId="0" xfId="0">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lignment vertical="center"/>
    </xf>
    <xf numFmtId="0" fontId="0" fillId="0" borderId="0" xfId="0"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wrapText="1"/>
    </xf>
    <xf numFmtId="44" fontId="0" fillId="0" borderId="2" xfId="0" applyNumberFormat="1" applyBorder="1" applyAlignment="1">
      <alignment horizontal="center" vertical="center" wrapText="1"/>
    </xf>
    <xf numFmtId="0" fontId="0" fillId="0" borderId="3" xfId="0" applyBorder="1" applyAlignment="1">
      <alignment horizontal="center" vertical="center"/>
    </xf>
    <xf numFmtId="44" fontId="0" fillId="0" borderId="1" xfId="0" applyNumberFormat="1" applyBorder="1" applyAlignment="1">
      <alignment horizontal="center" vertical="center"/>
    </xf>
    <xf numFmtId="44" fontId="0" fillId="0" borderId="4" xfId="0" applyNumberFormat="1"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44" fontId="1" fillId="0" borderId="1" xfId="0" applyNumberFormat="1" applyFont="1" applyFill="1" applyBorder="1" applyAlignment="1">
      <alignment horizontal="center" vertical="center" wrapText="1"/>
    </xf>
    <xf numFmtId="2" fontId="2" fillId="0" borderId="1" xfId="0" applyNumberFormat="1" applyFont="1" applyFill="1" applyBorder="1" applyAlignment="1">
      <alignment horizontal="right" vertical="center" wrapText="1"/>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4" fontId="2" fillId="0" borderId="1" xfId="0" applyNumberFormat="1" applyFont="1" applyFill="1" applyBorder="1" applyAlignment="1">
      <alignment horizontal="right" vertical="center" wrapText="1"/>
    </xf>
    <xf numFmtId="44" fontId="2" fillId="0" borderId="1" xfId="0" applyNumberFormat="1" applyFont="1" applyBorder="1" applyAlignment="1">
      <alignment horizontal="right" vertical="center" wrapText="1"/>
    </xf>
    <xf numFmtId="44" fontId="0" fillId="0" borderId="5" xfId="0" applyNumberFormat="1" applyBorder="1" applyAlignment="1">
      <alignment horizontal="center" vertical="center" wrapText="1"/>
    </xf>
    <xf numFmtId="44" fontId="0" fillId="0" borderId="2" xfId="0" applyNumberFormat="1" applyBorder="1" applyAlignment="1">
      <alignment vertical="center" wrapText="1"/>
    </xf>
    <xf numFmtId="44" fontId="0" fillId="0" borderId="1" xfId="0" applyNumberFormat="1" applyBorder="1" applyAlignment="1">
      <alignment vertical="center" wrapText="1"/>
    </xf>
    <xf numFmtId="44" fontId="2" fillId="0" borderId="1" xfId="0" applyNumberFormat="1" applyFont="1" applyBorder="1" applyAlignment="1">
      <alignment horizontal="center" vertical="center" wrapText="1"/>
    </xf>
    <xf numFmtId="44" fontId="0" fillId="0" borderId="4" xfId="0" applyNumberFormat="1" applyBorder="1" applyAlignment="1">
      <alignment horizontal="center" vertical="center" wrapText="1"/>
    </xf>
    <xf numFmtId="4" fontId="0" fillId="0" borderId="1" xfId="0" applyNumberFormat="1" applyBorder="1">
      <alignment vertical="center"/>
    </xf>
    <xf numFmtId="0" fontId="0" fillId="0" borderId="0" xfId="0" applyBorder="1" applyAlignment="1">
      <alignment horizontal="center" vertical="center"/>
    </xf>
    <xf numFmtId="44" fontId="0" fillId="0" borderId="0" xfId="0" applyNumberFormat="1" applyBorder="1">
      <alignment vertical="center"/>
    </xf>
    <xf numFmtId="44" fontId="2" fillId="0" borderId="0" xfId="0" applyNumberFormat="1" applyFont="1" applyFill="1" applyBorder="1" applyAlignment="1">
      <alignment horizontal="right" vertical="center" wrapText="1"/>
    </xf>
    <xf numFmtId="2" fontId="2" fillId="0" borderId="0" xfId="0" applyNumberFormat="1" applyFont="1" applyFill="1" applyBorder="1" applyAlignment="1">
      <alignment horizontal="right" vertical="center" wrapText="1"/>
    </xf>
    <xf numFmtId="44" fontId="0" fillId="0" borderId="0" xfId="0" applyNumberFormat="1" applyFont="1">
      <alignment vertical="center"/>
    </xf>
    <xf numFmtId="44" fontId="0" fillId="0" borderId="0" xfId="0" applyNumberFormat="1" applyAlignment="1">
      <alignment horizontal="center" vertical="center"/>
    </xf>
    <xf numFmtId="44" fontId="0" fillId="0" borderId="0" xfId="0" applyNumberFormat="1" applyBorder="1" applyAlignment="1">
      <alignment horizontal="center" vertical="center"/>
    </xf>
    <xf numFmtId="44" fontId="0" fillId="0" borderId="1" xfId="0" applyNumberFormat="1" applyFont="1" applyBorder="1" applyAlignment="1">
      <alignment horizontal="center" vertical="center" wrapText="1"/>
    </xf>
    <xf numFmtId="0" fontId="0" fillId="0" borderId="1" xfId="0" applyBorder="1" applyAlignment="1">
      <alignment horizontal="center" vertical="center" wrapText="1"/>
    </xf>
    <xf numFmtId="44" fontId="0" fillId="0" borderId="1" xfId="0" applyNumberFormat="1" applyFont="1" applyBorder="1" applyAlignment="1">
      <alignment horizontal="center" vertical="center"/>
    </xf>
    <xf numFmtId="44" fontId="0" fillId="0" borderId="1" xfId="0" applyNumberFormat="1" applyFont="1" applyBorder="1">
      <alignment vertical="center"/>
    </xf>
    <xf numFmtId="44" fontId="0" fillId="0" borderId="1" xfId="0" applyNumberFormat="1" applyFill="1" applyBorder="1" applyAlignment="1">
      <alignment horizontal="center" vertical="center"/>
    </xf>
    <xf numFmtId="44" fontId="0" fillId="0" borderId="1" xfId="0" applyNumberFormat="1" applyFont="1" applyFill="1"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44" fontId="3" fillId="0" borderId="0" xfId="0" applyNumberFormat="1" applyFont="1" applyAlignment="1">
      <alignment horizontal="center" vertical="center"/>
    </xf>
    <xf numFmtId="44" fontId="2" fillId="0" borderId="1" xfId="0" applyNumberFormat="1" applyFont="1" applyFill="1" applyBorder="1" applyAlignment="1">
      <alignment horizontal="center" vertical="center" wrapText="1"/>
    </xf>
    <xf numFmtId="0" fontId="0" fillId="0" borderId="6" xfId="0"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7" xfId="0" applyBorder="1" applyAlignment="1">
      <alignment horizontal="center" vertical="center"/>
    </xf>
    <xf numFmtId="44" fontId="0" fillId="0" borderId="2" xfId="0" applyNumberFormat="1" applyBorder="1" applyAlignment="1">
      <alignment horizontal="center" vertical="center"/>
    </xf>
    <xf numFmtId="0" fontId="0" fillId="0" borderId="7" xfId="0" applyFill="1" applyBorder="1" applyAlignment="1">
      <alignment horizontal="center" vertical="center"/>
    </xf>
    <xf numFmtId="44" fontId="0" fillId="0" borderId="2" xfId="0" applyNumberFormat="1" applyFill="1" applyBorder="1">
      <alignment vertical="center"/>
    </xf>
    <xf numFmtId="2" fontId="2" fillId="0" borderId="2" xfId="0" applyNumberFormat="1" applyFont="1" applyFill="1" applyBorder="1" applyAlignment="1">
      <alignment horizontal="right" vertical="center" wrapText="1"/>
    </xf>
    <xf numFmtId="44" fontId="0" fillId="0" borderId="2" xfId="0" applyNumberFormat="1" applyBorder="1">
      <alignment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10" fontId="0" fillId="0" borderId="1" xfId="3" applyNumberFormat="1" applyBorder="1">
      <alignment vertical="center"/>
    </xf>
    <xf numFmtId="0" fontId="0" fillId="0" borderId="1" xfId="0" applyFill="1" applyBorder="1">
      <alignment vertical="center"/>
    </xf>
    <xf numFmtId="44" fontId="0" fillId="0" borderId="1" xfId="3" applyNumberFormat="1" applyFill="1" applyBorder="1">
      <alignment vertical="center"/>
    </xf>
    <xf numFmtId="44" fontId="0" fillId="0" borderId="1" xfId="3" applyNumberFormat="1" applyBorder="1">
      <alignment vertical="center"/>
    </xf>
    <xf numFmtId="4" fontId="0" fillId="0" borderId="1" xfId="0" applyNumberFormat="1" applyFill="1" applyBorder="1">
      <alignment vertical="center"/>
    </xf>
    <xf numFmtId="44" fontId="4" fillId="0" borderId="1" xfId="0" applyNumberFormat="1" applyFont="1" applyFill="1" applyBorder="1">
      <alignment vertical="center"/>
    </xf>
    <xf numFmtId="44" fontId="0" fillId="0" borderId="0" xfId="0" applyNumberFormat="1" applyFont="1" applyAlignment="1">
      <alignment horizontal="center" vertical="center"/>
    </xf>
    <xf numFmtId="176" fontId="2"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3" xfId="0" applyNumberFormat="1" applyFont="1" applyBorder="1" applyAlignment="1">
      <alignment horizontal="center" vertical="center" wrapText="1"/>
    </xf>
    <xf numFmtId="44" fontId="0" fillId="0" borderId="6" xfId="0" applyNumberFormat="1" applyFont="1" applyBorder="1" applyAlignment="1">
      <alignment horizontal="center" vertical="center"/>
    </xf>
    <xf numFmtId="44" fontId="0" fillId="0" borderId="4" xfId="0" applyNumberFormat="1" applyFont="1" applyBorder="1" applyAlignment="1">
      <alignment horizontal="center" vertical="center" wrapText="1"/>
    </xf>
    <xf numFmtId="44" fontId="0" fillId="0" borderId="7" xfId="0" applyNumberFormat="1" applyFont="1" applyBorder="1" applyAlignment="1">
      <alignment horizontal="center" vertical="center" wrapText="1"/>
    </xf>
    <xf numFmtId="44" fontId="0" fillId="0" borderId="8" xfId="0" applyNumberFormat="1" applyFont="1" applyBorder="1" applyAlignment="1">
      <alignment horizontal="center" vertical="center" wrapText="1"/>
    </xf>
    <xf numFmtId="44" fontId="0" fillId="0" borderId="9" xfId="0" applyNumberFormat="1" applyFont="1" applyBorder="1" applyAlignment="1">
      <alignment horizontal="center" vertical="center"/>
    </xf>
    <xf numFmtId="44" fontId="0" fillId="0" borderId="3" xfId="0" applyNumberFormat="1" applyFont="1" applyBorder="1" applyAlignment="1">
      <alignment horizontal="center" vertical="center"/>
    </xf>
    <xf numFmtId="44" fontId="1" fillId="0" borderId="0" xfId="0" applyNumberFormat="1" applyFont="1" applyBorder="1" applyAlignment="1">
      <alignment horizontal="center" vertical="center" wrapText="1"/>
    </xf>
    <xf numFmtId="44" fontId="0" fillId="0" borderId="0" xfId="0" applyNumberFormat="1" applyFont="1" applyBorder="1" applyAlignment="1">
      <alignment horizontal="center" vertical="center"/>
    </xf>
    <xf numFmtId="44" fontId="0" fillId="0" borderId="2" xfId="0" applyNumberFormat="1" applyFont="1" applyBorder="1" applyAlignment="1">
      <alignment horizontal="center" vertical="center"/>
    </xf>
    <xf numFmtId="44" fontId="1" fillId="0" borderId="2" xfId="0" applyNumberFormat="1" applyFont="1" applyBorder="1" applyAlignment="1">
      <alignment horizontal="center" vertical="center" wrapText="1"/>
    </xf>
    <xf numFmtId="44" fontId="0" fillId="0" borderId="2" xfId="0" applyNumberFormat="1" applyFont="1" applyFill="1" applyBorder="1" applyAlignment="1">
      <alignment horizontal="center" vertical="center"/>
    </xf>
    <xf numFmtId="44" fontId="0" fillId="0" borderId="4" xfId="0" applyNumberFormat="1" applyFont="1" applyBorder="1" applyAlignment="1">
      <alignment horizontal="center" vertical="center"/>
    </xf>
    <xf numFmtId="44" fontId="1" fillId="0" borderId="2" xfId="0" applyNumberFormat="1" applyFont="1" applyFill="1" applyBorder="1" applyAlignment="1">
      <alignment horizontal="right" vertical="center" wrapText="1"/>
    </xf>
    <xf numFmtId="44" fontId="0" fillId="0" borderId="10" xfId="0" applyNumberFormat="1" applyFont="1" applyBorder="1" applyAlignment="1">
      <alignment horizontal="center" vertical="center"/>
    </xf>
    <xf numFmtId="44" fontId="1" fillId="0" borderId="0" xfId="0" applyNumberFormat="1" applyFont="1" applyAlignment="1">
      <alignment horizontal="center" vertical="center" wrapText="1"/>
    </xf>
    <xf numFmtId="44" fontId="0" fillId="0" borderId="3" xfId="0" applyNumberFormat="1" applyBorder="1" applyAlignment="1">
      <alignment horizontal="center" vertical="center"/>
    </xf>
    <xf numFmtId="44" fontId="0" fillId="0" borderId="7" xfId="0" applyNumberFormat="1" applyFont="1" applyFill="1" applyBorder="1">
      <alignment vertical="center"/>
    </xf>
    <xf numFmtId="44" fontId="0" fillId="0" borderId="7" xfId="0" applyNumberFormat="1" applyFont="1" applyFill="1" applyBorder="1" applyAlignment="1">
      <alignment horizontal="center" vertical="center"/>
    </xf>
    <xf numFmtId="44" fontId="0" fillId="0" borderId="3" xfId="0" applyNumberFormat="1" applyFont="1" applyBorder="1">
      <alignment vertical="center"/>
    </xf>
    <xf numFmtId="177" fontId="0" fillId="0" borderId="1" xfId="0" applyNumberFormat="1" applyBorder="1">
      <alignment vertical="center"/>
    </xf>
    <xf numFmtId="44" fontId="0" fillId="0" borderId="6" xfId="0" applyNumberFormat="1" applyFont="1" applyBorder="1">
      <alignment vertical="center"/>
    </xf>
    <xf numFmtId="44" fontId="1" fillId="0" borderId="3" xfId="0" applyNumberFormat="1" applyFont="1" applyFill="1" applyBorder="1" applyAlignment="1">
      <alignment horizontal="right" vertical="center" wrapText="1"/>
    </xf>
    <xf numFmtId="44" fontId="0" fillId="0" borderId="3" xfId="0" applyNumberFormat="1" applyBorder="1">
      <alignment vertical="center"/>
    </xf>
    <xf numFmtId="44" fontId="0" fillId="0" borderId="0" xfId="0" applyNumberFormat="1" applyFont="1" applyBorder="1">
      <alignment vertical="center"/>
    </xf>
    <xf numFmtId="44" fontId="1" fillId="0" borderId="0" xfId="0" applyNumberFormat="1" applyFont="1" applyFill="1" applyBorder="1" applyAlignment="1">
      <alignment horizontal="right" vertical="center" wrapText="1"/>
    </xf>
    <xf numFmtId="44" fontId="0" fillId="0" borderId="3" xfId="0" applyNumberFormat="1" applyBorder="1" applyAlignment="1">
      <alignment horizontal="center" vertical="center" wrapText="1"/>
    </xf>
    <xf numFmtId="44" fontId="0" fillId="0" borderId="11" xfId="0" applyNumberFormat="1" applyBorder="1" applyAlignment="1">
      <alignment horizontal="center" vertical="center"/>
    </xf>
    <xf numFmtId="0" fontId="0" fillId="0" borderId="0" xfId="0" applyFill="1" applyAlignment="1">
      <alignment horizontal="center" vertical="center"/>
    </xf>
    <xf numFmtId="10" fontId="0" fillId="0" borderId="0" xfId="3" applyNumberFormat="1" applyFill="1" applyAlignment="1">
      <alignment horizontal="center" vertical="center"/>
    </xf>
    <xf numFmtId="178" fontId="0" fillId="0" borderId="0" xfId="0" applyNumberFormat="1" applyFill="1">
      <alignment vertical="center"/>
    </xf>
    <xf numFmtId="44" fontId="0" fillId="0" borderId="0" xfId="3" applyNumberFormat="1" applyFill="1" applyAlignment="1">
      <alignment horizontal="center" vertical="center"/>
    </xf>
    <xf numFmtId="179" fontId="5" fillId="0" borderId="0" xfId="0" applyNumberFormat="1" applyFont="1" applyFill="1" applyAlignment="1">
      <alignment horizontal="right" vertical="center"/>
    </xf>
    <xf numFmtId="0" fontId="0" fillId="0" borderId="0" xfId="0" applyFill="1" applyAlignment="1">
      <alignment horizontal="left" vertical="top"/>
    </xf>
    <xf numFmtId="0" fontId="0" fillId="3" borderId="1" xfId="0" applyFill="1" applyBorder="1" applyAlignment="1">
      <alignment horizontal="center" vertical="center"/>
    </xf>
    <xf numFmtId="10" fontId="0" fillId="0" borderId="1" xfId="3" applyNumberFormat="1" applyFill="1" applyBorder="1" applyAlignment="1">
      <alignment horizontal="center" vertical="center" wrapText="1"/>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44" fontId="0" fillId="0" borderId="1" xfId="3" applyNumberFormat="1" applyFill="1" applyBorder="1" applyAlignment="1">
      <alignment vertical="center"/>
    </xf>
    <xf numFmtId="44" fontId="0" fillId="4" borderId="1" xfId="3" applyNumberFormat="1" applyFill="1" applyBorder="1" applyAlignment="1">
      <alignment vertical="center"/>
    </xf>
    <xf numFmtId="178" fontId="0" fillId="0" borderId="3" xfId="0" applyNumberFormat="1" applyFill="1" applyBorder="1" applyAlignment="1">
      <alignment horizontal="center" vertical="center"/>
    </xf>
    <xf numFmtId="44" fontId="0" fillId="0" borderId="3" xfId="0" applyNumberFormat="1" applyFill="1" applyBorder="1" applyAlignment="1">
      <alignment horizontal="center" vertical="center"/>
    </xf>
    <xf numFmtId="178" fontId="0" fillId="0" borderId="6" xfId="0" applyNumberFormat="1" applyFill="1" applyBorder="1" applyAlignment="1">
      <alignment horizontal="center" vertical="center"/>
    </xf>
    <xf numFmtId="44" fontId="0" fillId="0" borderId="6" xfId="0" applyNumberFormat="1" applyFill="1" applyBorder="1" applyAlignment="1">
      <alignment horizontal="center" vertical="center"/>
    </xf>
    <xf numFmtId="179" fontId="5" fillId="0" borderId="1" xfId="0" applyNumberFormat="1" applyFont="1" applyFill="1" applyBorder="1" applyAlignment="1">
      <alignment horizontal="center" vertical="center"/>
    </xf>
    <xf numFmtId="179"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179" fontId="5" fillId="0" borderId="1" xfId="0" applyNumberFormat="1" applyFont="1" applyFill="1" applyBorder="1" applyAlignment="1">
      <alignment horizontal="right" vertical="center"/>
    </xf>
    <xf numFmtId="179" fontId="5" fillId="0" borderId="1" xfId="0" applyNumberFormat="1" applyFont="1" applyFill="1" applyBorder="1">
      <alignment vertical="center"/>
    </xf>
    <xf numFmtId="0" fontId="0" fillId="0" borderId="1" xfId="0" applyFill="1" applyBorder="1" applyAlignment="1">
      <alignment horizontal="left" vertical="center" wrapText="1"/>
    </xf>
    <xf numFmtId="179" fontId="4" fillId="0" borderId="1" xfId="0" applyNumberFormat="1" applyFont="1" applyBorder="1">
      <alignment vertical="center"/>
    </xf>
    <xf numFmtId="179" fontId="6" fillId="0" borderId="1" xfId="0" applyNumberFormat="1" applyFont="1" applyFill="1" applyBorder="1" applyAlignment="1">
      <alignment horizontal="right" vertical="center" wrapText="1"/>
    </xf>
    <xf numFmtId="179" fontId="0" fillId="0" borderId="0" xfId="0" applyNumberFormat="1">
      <alignment vertical="center"/>
    </xf>
    <xf numFmtId="3" fontId="0" fillId="0" borderId="1" xfId="0" applyNumberFormat="1" applyBorder="1">
      <alignment vertical="center"/>
    </xf>
    <xf numFmtId="0" fontId="0" fillId="0" borderId="1" xfId="0"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center" vertical="top"/>
    </xf>
    <xf numFmtId="0" fontId="0" fillId="0" borderId="0" xfId="0" applyFill="1" applyBorder="1">
      <alignment vertical="center"/>
    </xf>
    <xf numFmtId="0" fontId="0" fillId="0" borderId="0"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242"/>
  <sheetViews>
    <sheetView tabSelected="1" workbookViewId="0">
      <pane xSplit="4" ySplit="2" topLeftCell="AE3" activePane="bottomRight" state="frozen"/>
      <selection/>
      <selection pane="topRight"/>
      <selection pane="bottomLeft"/>
      <selection pane="bottomRight" activeCell="AF11" sqref="AF11"/>
    </sheetView>
  </sheetViews>
  <sheetFormatPr defaultColWidth="9.23076923076923" defaultRowHeight="16.8"/>
  <cols>
    <col min="1" max="1" width="12.7692307692308" style="51" customWidth="1"/>
    <col min="2" max="2" width="9.23076923076923" style="99"/>
    <col min="3" max="3" width="13.1442307692308" style="99" customWidth="1"/>
    <col min="4" max="4" width="10.3076923076923" style="99" customWidth="1"/>
    <col min="5" max="5" width="30.7692307692308" style="100" customWidth="1"/>
    <col min="6" max="6" width="15.5384615384615" style="100" customWidth="1"/>
    <col min="7" max="7" width="15.1538461538462" style="99" customWidth="1"/>
    <col min="8" max="10" width="34.5384615384615" style="99" customWidth="1"/>
    <col min="11" max="12" width="12.7692307692308" style="51" customWidth="1"/>
    <col min="13" max="14" width="12.7692307692308" style="101" customWidth="1"/>
    <col min="15" max="17" width="14.0961538461538" style="101" customWidth="1"/>
    <col min="18" max="18" width="12.9230769230769" style="51"/>
    <col min="19" max="19" width="20" style="51" customWidth="1"/>
    <col min="20" max="20" width="41.8461538461538" style="100" customWidth="1"/>
    <col min="21" max="22" width="20" style="100" customWidth="1"/>
    <col min="23" max="24" width="34.5384615384615" style="100" customWidth="1"/>
    <col min="25" max="25" width="20" style="100" customWidth="1"/>
    <col min="26" max="30" width="22.1057692307692" style="100" customWidth="1"/>
    <col min="31" max="31" width="33.4903846153846" style="100" customWidth="1"/>
    <col min="32" max="33" width="22.1057692307692" style="102" customWidth="1"/>
    <col min="34" max="36" width="22.1057692307692" style="100" customWidth="1"/>
    <col min="37" max="37" width="22.1057692307692" style="102" customWidth="1"/>
    <col min="38" max="38" width="19.8461538461538" style="103" customWidth="1"/>
    <col min="39" max="39" width="15.1538461538462" style="103" customWidth="1"/>
    <col min="40" max="41" width="30.7596153846154" style="51" customWidth="1"/>
    <col min="42" max="43" width="61.8557692307692" style="104" customWidth="1"/>
    <col min="44" max="44" width="55.4615384615385" style="100" customWidth="1"/>
    <col min="45" max="46" width="24.5096153846154" style="104" customWidth="1"/>
    <col min="47" max="47" width="48.8461538461538" style="51" customWidth="1"/>
    <col min="48" max="48" width="44.7692307692308" style="51" customWidth="1"/>
    <col min="49" max="49" width="27.3076923076923" style="51" customWidth="1"/>
    <col min="50" max="16384" width="9.23076923076923" style="51"/>
  </cols>
  <sheetData>
    <row r="1" s="99" customFormat="1" ht="29" customHeight="1" spans="1:49">
      <c r="A1" s="13" t="s">
        <v>0</v>
      </c>
      <c r="B1" s="13" t="s">
        <v>1</v>
      </c>
      <c r="C1" s="13" t="s">
        <v>2</v>
      </c>
      <c r="D1" s="13" t="s">
        <v>3</v>
      </c>
      <c r="E1" s="106" t="s">
        <v>4</v>
      </c>
      <c r="F1" s="106" t="s">
        <v>5</v>
      </c>
      <c r="G1" s="106" t="s">
        <v>6</v>
      </c>
      <c r="H1" s="13" t="s">
        <v>7</v>
      </c>
      <c r="I1" s="13" t="s">
        <v>8</v>
      </c>
      <c r="J1" s="13" t="s">
        <v>9</v>
      </c>
      <c r="K1" s="13" t="s">
        <v>10</v>
      </c>
      <c r="L1" s="13" t="s">
        <v>11</v>
      </c>
      <c r="M1" s="107" t="s">
        <v>12</v>
      </c>
      <c r="N1" s="107" t="s">
        <v>13</v>
      </c>
      <c r="O1" s="108" t="s">
        <v>14</v>
      </c>
      <c r="P1" s="108" t="s">
        <v>15</v>
      </c>
      <c r="Q1" s="108" t="s">
        <v>16</v>
      </c>
      <c r="R1" s="13" t="s">
        <v>17</v>
      </c>
      <c r="S1" s="13" t="s">
        <v>18</v>
      </c>
      <c r="T1" s="19" t="s">
        <v>19</v>
      </c>
      <c r="U1" s="60" t="s">
        <v>20</v>
      </c>
      <c r="V1" s="13" t="s">
        <v>21</v>
      </c>
      <c r="W1" s="13" t="s">
        <v>22</v>
      </c>
      <c r="X1" s="13" t="s">
        <v>23</v>
      </c>
      <c r="Y1" s="13" t="s">
        <v>24</v>
      </c>
      <c r="Z1" s="13" t="s">
        <v>25</v>
      </c>
      <c r="AA1" s="44" t="s">
        <v>26</v>
      </c>
      <c r="AB1" s="44" t="s">
        <v>27</v>
      </c>
      <c r="AC1" s="44" t="s">
        <v>28</v>
      </c>
      <c r="AD1" s="44" t="s">
        <v>29</v>
      </c>
      <c r="AE1" s="112" t="s">
        <v>30</v>
      </c>
      <c r="AF1" s="113" t="s">
        <v>31</v>
      </c>
      <c r="AG1" s="113" t="s">
        <v>32</v>
      </c>
      <c r="AH1" s="19" t="s">
        <v>33</v>
      </c>
      <c r="AI1" s="19" t="s">
        <v>34</v>
      </c>
      <c r="AJ1" s="43" t="s">
        <v>35</v>
      </c>
      <c r="AK1" s="42" t="s">
        <v>36</v>
      </c>
      <c r="AL1" s="116" t="s">
        <v>37</v>
      </c>
      <c r="AM1" s="116" t="s">
        <v>38</v>
      </c>
      <c r="AN1" s="19" t="s">
        <v>39</v>
      </c>
      <c r="AO1" s="13" t="s">
        <v>40</v>
      </c>
      <c r="AP1" s="13" t="s">
        <v>41</v>
      </c>
      <c r="AQ1" s="13" t="s">
        <v>42</v>
      </c>
      <c r="AR1" s="13" t="s">
        <v>43</v>
      </c>
      <c r="AS1" s="43" t="s">
        <v>44</v>
      </c>
      <c r="AT1" s="43" t="s">
        <v>45</v>
      </c>
      <c r="AU1" s="13" t="s">
        <v>46</v>
      </c>
      <c r="AV1" s="43" t="s">
        <v>47</v>
      </c>
      <c r="AW1" s="43" t="s">
        <v>48</v>
      </c>
    </row>
    <row r="2" s="99" customFormat="1" spans="1:49">
      <c r="A2" s="13"/>
      <c r="B2" s="13"/>
      <c r="C2" s="13"/>
      <c r="D2" s="13"/>
      <c r="E2" s="106"/>
      <c r="F2" s="106"/>
      <c r="G2" s="106"/>
      <c r="H2" s="13"/>
      <c r="I2" s="13"/>
      <c r="J2" s="13"/>
      <c r="K2" s="13"/>
      <c r="L2" s="13"/>
      <c r="M2" s="107"/>
      <c r="N2" s="107"/>
      <c r="O2" s="107"/>
      <c r="P2" s="108"/>
      <c r="Q2" s="108"/>
      <c r="R2" s="13"/>
      <c r="S2" s="13"/>
      <c r="T2" s="48"/>
      <c r="U2" s="60"/>
      <c r="V2" s="13"/>
      <c r="W2" s="13"/>
      <c r="X2" s="13"/>
      <c r="Y2" s="13"/>
      <c r="Z2" s="13"/>
      <c r="AA2" s="48"/>
      <c r="AB2" s="48"/>
      <c r="AC2" s="48"/>
      <c r="AD2" s="48"/>
      <c r="AE2" s="114"/>
      <c r="AF2" s="115"/>
      <c r="AG2" s="115"/>
      <c r="AH2" s="48"/>
      <c r="AI2" s="48"/>
      <c r="AJ2" s="13"/>
      <c r="AK2" s="39"/>
      <c r="AL2" s="116"/>
      <c r="AM2" s="116"/>
      <c r="AN2" s="48"/>
      <c r="AO2" s="13"/>
      <c r="AP2" s="13"/>
      <c r="AQ2" s="13"/>
      <c r="AR2" s="13"/>
      <c r="AS2" s="13"/>
      <c r="AT2" s="43"/>
      <c r="AU2" s="13"/>
      <c r="AV2" s="13"/>
      <c r="AW2" s="13"/>
    </row>
    <row r="3" spans="1:49">
      <c r="A3" s="105" t="s">
        <v>49</v>
      </c>
      <c r="B3" s="13">
        <v>2023</v>
      </c>
      <c r="C3" s="43">
        <v>1996</v>
      </c>
      <c r="D3" s="13">
        <v>2020</v>
      </c>
      <c r="E3" s="60">
        <f>(利润表!C3+利润表!W3+利润表!Y3)/(负债表!C3+负债表!J3)</f>
        <v>0.426142399059463</v>
      </c>
      <c r="F3" s="60"/>
      <c r="G3" s="60">
        <f>(利润表!C3+利润表!W3+利润表!Y3)/资产表!C3</f>
        <v>0.247781545238804</v>
      </c>
      <c r="H3" s="60">
        <f>利润表!C3/负债表!C3</f>
        <v>0.422790177630005</v>
      </c>
      <c r="I3" s="60">
        <f>利润表!C3/资产表!C3</f>
        <v>0.245832387850084</v>
      </c>
      <c r="J3" s="60"/>
      <c r="K3" s="60">
        <f>利润表!C3/利润表!D3</f>
        <v>0.283109556162563</v>
      </c>
      <c r="L3" s="60">
        <f>利润表!D3/资产表!C3</f>
        <v>0.868329530031567</v>
      </c>
      <c r="M3" s="109">
        <f>资产表!C3/负债表!C3</f>
        <v>1.71983106590428</v>
      </c>
      <c r="N3" s="109"/>
      <c r="O3" s="109"/>
      <c r="P3" s="109"/>
      <c r="Q3" s="109"/>
      <c r="R3" s="60">
        <f>负债表!I3/资产表!C3</f>
        <v>0.41854754235748</v>
      </c>
      <c r="S3" s="60"/>
      <c r="T3" s="60"/>
      <c r="U3" s="60">
        <f>(利润表!C3-利润表!C4)/利润表!C4</f>
        <v>0.421912009652453</v>
      </c>
      <c r="V3" s="60">
        <f>(利润表!D3-利润表!D4)/利润表!D4</f>
        <v>0.283642136012532</v>
      </c>
      <c r="W3" s="60">
        <f>(现金流量表!C3-现金流量表!C4)/现金流量表!C4</f>
        <v>0.437106891079275</v>
      </c>
      <c r="X3" s="60">
        <f t="shared" ref="X3:X8" si="0">(AK3-AK4)/AK4</f>
        <v>0.618081641018598</v>
      </c>
      <c r="Y3" s="60">
        <f t="shared" ref="Y3:Y8" si="1">(AL3-AL4)/AL4</f>
        <v>0</v>
      </c>
      <c r="Z3" s="60">
        <f>(资产表!C3-资产表!C4)/资产表!C4</f>
        <v>0.251747013826906</v>
      </c>
      <c r="AA3" s="110">
        <f>$AK$3/0.04*(负债表!$E$3/资产表!$C$3)/$AL$3</f>
        <v>16.0818072812582</v>
      </c>
      <c r="AB3" s="110">
        <f>$AK$3*1.02/(0.04-0.02)*(负债表!$E$3/资产表!$C$3)/$AL$3</f>
        <v>32.8068868537667</v>
      </c>
      <c r="AC3" s="110"/>
      <c r="AD3" s="110"/>
      <c r="AE3" s="60"/>
      <c r="AF3" s="61">
        <f>利润表!C3/AL3</f>
        <v>1.07407051871866</v>
      </c>
      <c r="AG3" s="61">
        <f>AK3/AL3</f>
        <v>1.10631967032774</v>
      </c>
      <c r="AH3" s="61">
        <f>负债表!C3/AL3</f>
        <v>2.54043394465661</v>
      </c>
      <c r="AI3" s="60"/>
      <c r="AJ3" s="60"/>
      <c r="AK3" s="61">
        <f>现金流量表!C3-现金流量表!E3</f>
        <v>12442187000</v>
      </c>
      <c r="AL3" s="116">
        <f>AM3+AN3</f>
        <v>11246466400</v>
      </c>
      <c r="AM3" s="116">
        <v>5034666400</v>
      </c>
      <c r="AN3" s="117">
        <v>6211800000</v>
      </c>
      <c r="AO3" s="121"/>
      <c r="AP3" s="126"/>
      <c r="AQ3" s="126"/>
      <c r="AR3" s="60"/>
      <c r="AS3" s="126"/>
      <c r="AT3" s="126"/>
      <c r="AU3" s="126"/>
      <c r="AV3" s="126"/>
      <c r="AW3" s="13"/>
    </row>
    <row r="4" spans="1:49">
      <c r="A4" s="105"/>
      <c r="B4" s="13">
        <v>2022</v>
      </c>
      <c r="C4" s="13"/>
      <c r="D4" s="13"/>
      <c r="E4" s="60">
        <f>(利润表!C4+利润表!W4+利润表!Y4)/(负债表!C4+负债表!J4)</f>
        <v>0.355665627363076</v>
      </c>
      <c r="F4" s="60"/>
      <c r="G4" s="60">
        <f>(利润表!C4+利润表!W4+利润表!Y4)/资产表!C4</f>
        <v>0.218212016194385</v>
      </c>
      <c r="H4" s="60">
        <f>利润表!C4/负债表!C4</f>
        <v>0.352733067276486</v>
      </c>
      <c r="I4" s="60">
        <f>利润表!C4/资产表!C4</f>
        <v>0.21641279861508</v>
      </c>
      <c r="J4" s="60"/>
      <c r="K4" s="60">
        <f>利润表!C4/利润表!D4</f>
        <v>0.255579355776662</v>
      </c>
      <c r="L4" s="60">
        <f>利润表!D4/资产表!C4</f>
        <v>0.846753830947882</v>
      </c>
      <c r="M4" s="109">
        <f>资产表!C4/负债表!C4</f>
        <v>1.62990853375483</v>
      </c>
      <c r="N4" s="109"/>
      <c r="O4" s="109"/>
      <c r="P4" s="109"/>
      <c r="Q4" s="109"/>
      <c r="R4" s="60">
        <f>负债表!I4/资产表!C4</f>
        <v>0.386468639625874</v>
      </c>
      <c r="S4" s="60"/>
      <c r="T4" s="60"/>
      <c r="U4" s="60">
        <f>(利润表!C4-利润表!C5)/利润表!C5</f>
        <v>0.186190219936513</v>
      </c>
      <c r="V4" s="60">
        <f>(利润表!D4-利润表!D5)/利润表!D5</f>
        <v>0.119299992059645</v>
      </c>
      <c r="W4" s="60">
        <f>(现金流量表!C4-现金流量表!C5)/现金流量表!C5</f>
        <v>0.0562477906225028</v>
      </c>
      <c r="X4" s="60">
        <f t="shared" si="0"/>
        <v>-0.137188642687005</v>
      </c>
      <c r="Y4" s="60">
        <f t="shared" si="1"/>
        <v>0</v>
      </c>
      <c r="Z4" s="60">
        <f>(资产表!C4-资产表!C5)/资产表!C5</f>
        <v>0.19329786124165</v>
      </c>
      <c r="AA4" s="110">
        <f>$AK$4/0.04*(负债表!$E$3/资产表!$C$3)/$AL$3</f>
        <v>9.93881079519233</v>
      </c>
      <c r="AB4" s="110">
        <f>$AK$4*1.02/(0.04-0.02)*(负债表!$E$3/资产表!$C$3)/$AL$3</f>
        <v>20.2751740221924</v>
      </c>
      <c r="AC4" s="110"/>
      <c r="AD4" s="110"/>
      <c r="AE4" s="60"/>
      <c r="AF4" s="61">
        <f>利润表!C4/AL4</f>
        <v>0.755370593558169</v>
      </c>
      <c r="AG4" s="61">
        <f>AK4/AL4</f>
        <v>0.683723022548665</v>
      </c>
      <c r="AH4" s="61">
        <f>负债表!C4/AL4</f>
        <v>2.14147938947295</v>
      </c>
      <c r="AI4" s="60"/>
      <c r="AJ4" s="60"/>
      <c r="AK4" s="61">
        <f>现金流量表!C4-现金流量表!E4</f>
        <v>7689468000</v>
      </c>
      <c r="AL4" s="116">
        <f>AM4+AN4</f>
        <v>11246466400</v>
      </c>
      <c r="AM4" s="116">
        <v>5034666400</v>
      </c>
      <c r="AN4" s="117">
        <v>6211800000</v>
      </c>
      <c r="AO4" s="121"/>
      <c r="AP4" s="127"/>
      <c r="AQ4" s="127"/>
      <c r="AR4" s="60"/>
      <c r="AS4" s="126"/>
      <c r="AT4" s="126"/>
      <c r="AU4" s="126"/>
      <c r="AV4" s="127"/>
      <c r="AW4" s="13"/>
    </row>
    <row r="5" spans="1:49">
      <c r="A5" s="105"/>
      <c r="B5" s="13">
        <v>2021</v>
      </c>
      <c r="C5" s="13"/>
      <c r="D5" s="13"/>
      <c r="E5" s="60">
        <f>(利润表!C5+利润表!W5+利润表!Y5)/(负债表!C5+负债表!J5)</f>
        <v>0.347579125154749</v>
      </c>
      <c r="F5" s="60"/>
      <c r="G5" s="60">
        <f>(利润表!C5+利润表!W5+利润表!Y5)/资产表!C5</f>
        <v>0.219155458447106</v>
      </c>
      <c r="H5" s="60">
        <f>利润表!C5/负债表!C5</f>
        <v>0.345285911418551</v>
      </c>
      <c r="I5" s="60">
        <f>利润表!C5/资产表!C5</f>
        <v>0.217709542190052</v>
      </c>
      <c r="J5" s="60"/>
      <c r="K5" s="60">
        <f>利润表!C5/利润表!D5</f>
        <v>0.241167028764356</v>
      </c>
      <c r="L5" s="60">
        <f>利润表!D5/资产表!C5</f>
        <v>0.902733442898513</v>
      </c>
      <c r="M5" s="109">
        <f>资产表!C5/负债表!C5</f>
        <v>1.58599346608854</v>
      </c>
      <c r="N5" s="109"/>
      <c r="O5" s="109"/>
      <c r="P5" s="109"/>
      <c r="Q5" s="109"/>
      <c r="R5" s="60">
        <f>负债表!I5/资产表!C5</f>
        <v>0.369480378461931</v>
      </c>
      <c r="S5" s="60"/>
      <c r="T5" s="60"/>
      <c r="U5" s="60">
        <f>(利润表!C5-利润表!C6)/利润表!C6</f>
        <v>0.357061946486791</v>
      </c>
      <c r="V5" s="60">
        <f>(利润表!D5-利润表!D6)/利润表!D6</f>
        <v>0.298073194573642</v>
      </c>
      <c r="W5" s="60">
        <f>(现金流量表!C5-现金流量表!C6)/现金流量表!C6</f>
        <v>0.352477876536642</v>
      </c>
      <c r="X5" s="60">
        <f t="shared" si="0"/>
        <v>0.449144223387948</v>
      </c>
      <c r="Y5" s="60">
        <f t="shared" si="1"/>
        <v>0</v>
      </c>
      <c r="Z5" s="60">
        <f>(资产表!C5-资产表!C6)/资产表!C6</f>
        <v>0.272113070475075</v>
      </c>
      <c r="AA5" s="110">
        <f>$AK$5/0.04*(负债表!$E$3/资产表!$C$3)/$AL$3</f>
        <v>11.5191005669469</v>
      </c>
      <c r="AB5" s="111">
        <f>$AK$5*1.02/(0.04-0.02)*(负债表!$E$3/资产表!$C$3)/$AL$3</f>
        <v>23.4989651565716</v>
      </c>
      <c r="AC5" s="110"/>
      <c r="AD5" s="110"/>
      <c r="AE5" s="60"/>
      <c r="AF5" s="61">
        <f>利润表!C5/AL5</f>
        <v>0.636803929810345</v>
      </c>
      <c r="AG5" s="61">
        <f>AK5/AL5</f>
        <v>0.792436280252436</v>
      </c>
      <c r="AH5" s="61">
        <f>负债表!C5/AL5</f>
        <v>1.84428008427607</v>
      </c>
      <c r="AI5" s="60"/>
      <c r="AJ5" s="60"/>
      <c r="AK5" s="61">
        <f>现金流量表!C5-现金流量表!E5</f>
        <v>8912108000</v>
      </c>
      <c r="AL5" s="116">
        <f>AM5+AN5</f>
        <v>11246466400</v>
      </c>
      <c r="AM5" s="116">
        <v>5034666400</v>
      </c>
      <c r="AN5" s="117">
        <v>6211800000</v>
      </c>
      <c r="AO5" s="121"/>
      <c r="AP5" s="127"/>
      <c r="AQ5" s="127"/>
      <c r="AR5" s="60"/>
      <c r="AS5" s="126"/>
      <c r="AT5" s="126"/>
      <c r="AU5" s="126"/>
      <c r="AV5" s="127"/>
      <c r="AW5" s="13"/>
    </row>
    <row r="6" spans="1:49">
      <c r="A6" s="105"/>
      <c r="B6" s="13">
        <v>2020</v>
      </c>
      <c r="C6" s="13"/>
      <c r="D6" s="13"/>
      <c r="E6" s="60">
        <f>(利润表!C6+利润表!W6+利润表!Y6)/(负债表!C6+负债表!J6)</f>
        <v>0.345560131167248</v>
      </c>
      <c r="F6" s="60"/>
      <c r="G6" s="60">
        <f>(利润表!C6+利润表!W6+利润表!Y6)/资产表!C6</f>
        <v>0.207023848802131</v>
      </c>
      <c r="H6" s="60">
        <f>利润表!C6/负债表!C6</f>
        <v>0.34064871785835</v>
      </c>
      <c r="I6" s="60">
        <f>利润表!C6/资产表!C6</f>
        <v>0.204081438510667</v>
      </c>
      <c r="J6" s="60"/>
      <c r="K6" s="60">
        <f>利润表!C6/利润表!D6</f>
        <v>0.230683983339465</v>
      </c>
      <c r="L6" s="60">
        <f>利润表!D6/资产表!C6</f>
        <v>0.884679705787587</v>
      </c>
      <c r="M6" s="109">
        <f>资产表!C6/负债表!C6</f>
        <v>1.66918030539336</v>
      </c>
      <c r="N6" s="109"/>
      <c r="O6" s="109"/>
      <c r="P6" s="109"/>
      <c r="Q6" s="109"/>
      <c r="R6" s="60">
        <f>负债表!I6/资产表!C6</f>
        <v>0.400903547226828</v>
      </c>
      <c r="S6" s="60"/>
      <c r="T6" s="60"/>
      <c r="U6" s="60">
        <f>(利润表!C6-利润表!C7)/利润表!C7</f>
        <v>0.065233363556579</v>
      </c>
      <c r="V6" s="60">
        <f>(利润表!D6-利润表!D7)/利润表!D7</f>
        <v>-0.0476142561848173</v>
      </c>
      <c r="W6" s="60">
        <f>(现金流量表!C6-现金流量表!C7)/现金流量表!C7</f>
        <v>0.128125619409091</v>
      </c>
      <c r="X6" s="60">
        <f t="shared" si="0"/>
        <v>0.478777314794888</v>
      </c>
      <c r="Y6" s="60"/>
      <c r="Z6" s="60">
        <f>(资产表!C6-资产表!C7)/资产表!C7</f>
        <v>0.453064037246486</v>
      </c>
      <c r="AA6" s="110">
        <f>$AK$6/0.04*(负债表!$E$3/资产表!$C$3)/$AL$3</f>
        <v>7.94889865414253</v>
      </c>
      <c r="AB6" s="110">
        <f>$AK$6*1.02/(0.04-0.02)*(负债表!$E$3/资产表!$C$3)/$AL$3</f>
        <v>16.2157532544508</v>
      </c>
      <c r="AC6" s="110"/>
      <c r="AD6" s="110"/>
      <c r="AE6" s="60"/>
      <c r="AF6" s="61">
        <f>利润表!C6/AL6</f>
        <v>0.46925192431998</v>
      </c>
      <c r="AG6" s="61">
        <f>AK6/AL6</f>
        <v>0.546830513804763</v>
      </c>
      <c r="AH6" s="61">
        <f>负债表!C6/AL6</f>
        <v>1.37752441068957</v>
      </c>
      <c r="AI6" s="60"/>
      <c r="AJ6" s="60"/>
      <c r="AK6" s="61">
        <f>现金流量表!C6-现金流量表!E6</f>
        <v>6149911000</v>
      </c>
      <c r="AL6" s="116">
        <f>AM6+AN6</f>
        <v>11246466400</v>
      </c>
      <c r="AM6" s="116">
        <v>5034666400</v>
      </c>
      <c r="AN6" s="118">
        <v>6211800000</v>
      </c>
      <c r="AO6" s="121"/>
      <c r="AP6" s="127"/>
      <c r="AQ6" s="127"/>
      <c r="AR6" s="60"/>
      <c r="AS6" s="126"/>
      <c r="AT6" s="126"/>
      <c r="AU6" s="126"/>
      <c r="AV6" s="127"/>
      <c r="AW6" s="13"/>
    </row>
    <row r="7" spans="1:49">
      <c r="A7" s="105"/>
      <c r="B7" s="13">
        <v>2019</v>
      </c>
      <c r="C7" s="13"/>
      <c r="D7" s="13"/>
      <c r="E7" s="60">
        <f>(利润表!C7+利润表!W7+利润表!Y7)/(负债表!C7+负债表!J7)</f>
        <v>0.502642820163151</v>
      </c>
      <c r="F7" s="60"/>
      <c r="G7" s="60">
        <f>(利润表!C7+利润表!W7+利润表!Y7)/资产表!C7</f>
        <v>0.279103087348048</v>
      </c>
      <c r="H7" s="60">
        <f>利润表!C7/负债表!C7</f>
        <v>0.501346911332959</v>
      </c>
      <c r="I7" s="60">
        <f>利润表!C7/资产表!C7</f>
        <v>0.27838350648283</v>
      </c>
      <c r="J7" s="60"/>
      <c r="K7" s="60">
        <f>利润表!C7/利润表!D7</f>
        <v>0.206246015732624</v>
      </c>
      <c r="L7" s="60">
        <f>利润表!D7/资产表!C7</f>
        <v>1.34976428753768</v>
      </c>
      <c r="M7" s="109">
        <f>资产表!C7/负债表!C7</f>
        <v>1.80092174880296</v>
      </c>
      <c r="N7" s="109"/>
      <c r="O7" s="109"/>
      <c r="P7" s="109"/>
      <c r="Q7" s="109"/>
      <c r="R7" s="60">
        <f>负债表!I7/资产表!C7</f>
        <v>0.444728789207703</v>
      </c>
      <c r="S7" s="60"/>
      <c r="T7" s="60"/>
      <c r="U7" s="60">
        <f>(利润表!C7-利润表!C8)/利润表!C8</f>
        <v>0.371716238725568</v>
      </c>
      <c r="V7" s="60">
        <f>(利润表!D7-利润表!D8)/利润表!D8</f>
        <v>0.173186237197525</v>
      </c>
      <c r="W7" s="60">
        <f>(现金流量表!C7-现金流量表!C8)/现金流量表!C8</f>
        <v>0.61388362939837</v>
      </c>
      <c r="X7" s="60">
        <f t="shared" si="0"/>
        <v>2.52986496006519</v>
      </c>
      <c r="Y7" s="60"/>
      <c r="Z7" s="60">
        <f>(资产表!C7-资产表!C8)/资产表!C8</f>
        <v>-0.150526362818746</v>
      </c>
      <c r="AA7" s="110"/>
      <c r="AB7" s="110"/>
      <c r="AC7" s="110"/>
      <c r="AD7" s="110"/>
      <c r="AE7" s="60"/>
      <c r="AF7" s="61"/>
      <c r="AG7" s="61"/>
      <c r="AH7" s="60"/>
      <c r="AI7" s="60"/>
      <c r="AJ7" s="60"/>
      <c r="AK7" s="61">
        <f>现金流量表!C7-现金流量表!E7</f>
        <v>4158781000</v>
      </c>
      <c r="AL7" s="119"/>
      <c r="AM7" s="120"/>
      <c r="AN7" s="121"/>
      <c r="AO7" s="121"/>
      <c r="AP7" s="127"/>
      <c r="AQ7" s="127"/>
      <c r="AR7" s="60"/>
      <c r="AS7" s="126"/>
      <c r="AT7" s="126"/>
      <c r="AU7" s="126"/>
      <c r="AV7" s="127"/>
      <c r="AW7" s="13"/>
    </row>
    <row r="8" spans="1:49">
      <c r="A8" s="105"/>
      <c r="B8" s="13">
        <v>2018</v>
      </c>
      <c r="C8" s="13"/>
      <c r="D8" s="13"/>
      <c r="E8" s="60">
        <f>(利润表!C8+利润表!W8+利润表!Y8)/(负债表!C8+负债表!J8)</f>
        <v>0.250610702935293</v>
      </c>
      <c r="F8" s="60"/>
      <c r="G8" s="60">
        <f>(利润表!C8+利润表!W8+利润表!Y8)/资产表!C8</f>
        <v>0.172446078515139</v>
      </c>
      <c r="H8" s="60">
        <f>利润表!C8/负债表!C8</f>
        <v>0.250539045274392</v>
      </c>
      <c r="I8" s="60">
        <f>利润表!C8/资产表!C8</f>
        <v>0.172396770634537</v>
      </c>
      <c r="J8" s="60"/>
      <c r="K8" s="60">
        <f>利润表!C8/利润表!D8</f>
        <v>0.176395802793107</v>
      </c>
      <c r="L8" s="60">
        <f>利润表!D8/资产表!C8</f>
        <v>0.977329210246225</v>
      </c>
      <c r="M8" s="109">
        <f>资产表!C8/负债表!C8</f>
        <v>1.45326994439768</v>
      </c>
      <c r="N8" s="109"/>
      <c r="O8" s="109"/>
      <c r="P8" s="109"/>
      <c r="Q8" s="109"/>
      <c r="R8" s="60">
        <f>负债表!I8/资产表!C8</f>
        <v>0.311896593021154</v>
      </c>
      <c r="S8" s="60"/>
      <c r="T8" s="60"/>
      <c r="U8" s="60">
        <f>(利润表!C8-利润表!C9)/利润表!C9</f>
        <v>0.0666764325156699</v>
      </c>
      <c r="V8" s="60">
        <f>(利润表!D8-利润表!D9)/利润表!D9</f>
        <v>0.170590274637312</v>
      </c>
      <c r="W8" s="60">
        <f>(现金流量表!C8-现金流量表!C9)/现金流量表!C9</f>
        <v>-0.0144066930642483</v>
      </c>
      <c r="X8" s="60">
        <f t="shared" si="0"/>
        <v>-0.49331491525001</v>
      </c>
      <c r="Y8" s="60"/>
      <c r="Z8" s="60">
        <f>(资产表!C8-资产表!C9)/资产表!C9</f>
        <v>0.260332729075422</v>
      </c>
      <c r="AA8" s="110"/>
      <c r="AB8" s="110"/>
      <c r="AC8" s="110"/>
      <c r="AD8" s="110"/>
      <c r="AE8" s="60"/>
      <c r="AF8" s="61"/>
      <c r="AG8" s="61"/>
      <c r="AH8" s="60"/>
      <c r="AI8" s="60"/>
      <c r="AJ8" s="60"/>
      <c r="AK8" s="61">
        <f>现金流量表!C8-现金流量表!E8</f>
        <v>1178170000</v>
      </c>
      <c r="AL8" s="119"/>
      <c r="AM8" s="120"/>
      <c r="AN8" s="121"/>
      <c r="AO8" s="121"/>
      <c r="AP8" s="127"/>
      <c r="AQ8" s="127"/>
      <c r="AR8" s="60"/>
      <c r="AS8" s="126"/>
      <c r="AT8" s="126"/>
      <c r="AU8" s="126"/>
      <c r="AV8" s="127"/>
      <c r="AW8" s="13"/>
    </row>
    <row r="9" spans="1:49">
      <c r="A9" s="105"/>
      <c r="B9" s="13">
        <v>2017</v>
      </c>
      <c r="C9" s="13"/>
      <c r="D9" s="13"/>
      <c r="E9" s="60">
        <f>(利润表!C9+利润表!W9+利润表!Y9)/(负债表!C9+负债表!J9)</f>
        <v>0.303718034926973</v>
      </c>
      <c r="F9" s="60"/>
      <c r="G9" s="60">
        <f>(利润表!C9+利润表!W9+利润表!Y9)/资产表!C9</f>
        <v>0.204008724751908</v>
      </c>
      <c r="H9" s="60">
        <f>利润表!C9/负债表!C9</f>
        <v>0.303251865483829</v>
      </c>
      <c r="I9" s="60">
        <f>利润表!C9/资产表!C9</f>
        <v>0.203695596709851</v>
      </c>
      <c r="J9" s="60"/>
      <c r="K9" s="60">
        <f>利润表!C9/利润表!D9</f>
        <v>0.193579988215798</v>
      </c>
      <c r="L9" s="60">
        <f>利润表!D9/资产表!C9</f>
        <v>1.05225544534478</v>
      </c>
      <c r="M9" s="109">
        <f>资产表!C9/负债表!C9</f>
        <v>1.48875022524806</v>
      </c>
      <c r="N9" s="109"/>
      <c r="O9" s="109"/>
      <c r="P9" s="109"/>
      <c r="Q9" s="109"/>
      <c r="R9" s="60">
        <f>负债表!I9/资产表!C9</f>
        <v>0.32829565158697</v>
      </c>
      <c r="S9" s="60"/>
      <c r="T9" s="60"/>
      <c r="U9" s="60"/>
      <c r="V9" s="60"/>
      <c r="W9" s="60"/>
      <c r="X9" s="60"/>
      <c r="Y9" s="60"/>
      <c r="Z9" s="60" t="e">
        <f>(资产表!C9-资产表!C10)/资产表!C10</f>
        <v>#DIV/0!</v>
      </c>
      <c r="AA9" s="110"/>
      <c r="AB9" s="110"/>
      <c r="AC9" s="110"/>
      <c r="AD9" s="110"/>
      <c r="AE9" s="60"/>
      <c r="AF9" s="61"/>
      <c r="AG9" s="61"/>
      <c r="AH9" s="60"/>
      <c r="AI9" s="60"/>
      <c r="AJ9" s="60"/>
      <c r="AK9" s="61">
        <f>现金流量表!C9-现金流量表!E9</f>
        <v>2325251000</v>
      </c>
      <c r="AL9" s="119"/>
      <c r="AM9" s="119"/>
      <c r="AN9" s="121"/>
      <c r="AO9" s="121"/>
      <c r="AP9" s="127"/>
      <c r="AQ9" s="127"/>
      <c r="AR9" s="60"/>
      <c r="AS9" s="126"/>
      <c r="AT9" s="126"/>
      <c r="AU9" s="126"/>
      <c r="AV9" s="127"/>
      <c r="AW9" s="13"/>
    </row>
    <row r="10" spans="1:49">
      <c r="A10" s="105"/>
      <c r="B10" s="13">
        <v>2016</v>
      </c>
      <c r="C10" s="13"/>
      <c r="D10" s="13"/>
      <c r="E10" s="60"/>
      <c r="F10" s="60"/>
      <c r="G10" s="60"/>
      <c r="H10" s="60"/>
      <c r="I10" s="60"/>
      <c r="J10" s="60"/>
      <c r="K10" s="60"/>
      <c r="L10" s="60"/>
      <c r="M10" s="109"/>
      <c r="N10" s="109"/>
      <c r="O10" s="109"/>
      <c r="P10" s="109"/>
      <c r="Q10" s="109"/>
      <c r="R10" s="60"/>
      <c r="S10" s="60"/>
      <c r="T10" s="60"/>
      <c r="U10" s="60">
        <f>AVERAGE(U3:U8)</f>
        <v>0.244798368478929</v>
      </c>
      <c r="V10" s="60">
        <f>AVERAGE(V3:V8)</f>
        <v>0.166196263049307</v>
      </c>
      <c r="W10" s="60">
        <f>AVERAGE(W3:W8)</f>
        <v>0.262239185663605</v>
      </c>
      <c r="X10" s="60">
        <f>AVERAGE(X3:X8)</f>
        <v>0.574227430221601</v>
      </c>
      <c r="Y10" s="60"/>
      <c r="Z10" s="60" t="e">
        <f>(资产表!C10-资产表!C11)/资产表!C11</f>
        <v>#DIV/0!</v>
      </c>
      <c r="AA10" s="110"/>
      <c r="AB10" s="110"/>
      <c r="AC10" s="110"/>
      <c r="AD10" s="110"/>
      <c r="AE10" s="60"/>
      <c r="AF10" s="61"/>
      <c r="AG10" s="61"/>
      <c r="AH10" s="60"/>
      <c r="AI10" s="60"/>
      <c r="AJ10" s="60"/>
      <c r="AK10" s="61">
        <f>现金流量表!C10-现金流量表!E10</f>
        <v>0</v>
      </c>
      <c r="AL10" s="119"/>
      <c r="AM10" s="119"/>
      <c r="AN10" s="121"/>
      <c r="AO10" s="121"/>
      <c r="AP10" s="127"/>
      <c r="AQ10" s="127"/>
      <c r="AR10" s="60"/>
      <c r="AS10" s="126"/>
      <c r="AT10" s="126"/>
      <c r="AU10" s="126"/>
      <c r="AV10" s="127"/>
      <c r="AW10" s="13"/>
    </row>
    <row r="11" spans="1:49">
      <c r="A11" s="105"/>
      <c r="B11" s="13">
        <v>2015</v>
      </c>
      <c r="C11" s="13"/>
      <c r="D11" s="13"/>
      <c r="E11" s="60"/>
      <c r="F11" s="60"/>
      <c r="G11" s="60"/>
      <c r="H11" s="60"/>
      <c r="I11" s="60"/>
      <c r="J11" s="60"/>
      <c r="K11" s="60"/>
      <c r="L11" s="60"/>
      <c r="M11" s="109"/>
      <c r="N11" s="109"/>
      <c r="O11" s="109"/>
      <c r="P11" s="109"/>
      <c r="Q11" s="109"/>
      <c r="R11" s="60"/>
      <c r="S11" s="60"/>
      <c r="T11" s="60"/>
      <c r="U11" s="60"/>
      <c r="V11" s="60"/>
      <c r="W11" s="60"/>
      <c r="X11" s="60"/>
      <c r="Y11" s="60"/>
      <c r="Z11" s="60" t="e">
        <f>(资产表!C11-资产表!C12)/资产表!C12</f>
        <v>#DIV/0!</v>
      </c>
      <c r="AA11" s="110"/>
      <c r="AB11" s="110"/>
      <c r="AC11" s="110"/>
      <c r="AD11" s="110"/>
      <c r="AE11" s="60"/>
      <c r="AF11" s="61"/>
      <c r="AG11" s="61"/>
      <c r="AH11" s="60"/>
      <c r="AI11" s="60"/>
      <c r="AJ11" s="60"/>
      <c r="AK11" s="61">
        <f>现金流量表!C11-现金流量表!E11</f>
        <v>0</v>
      </c>
      <c r="AL11" s="119"/>
      <c r="AM11" s="119"/>
      <c r="AN11" s="121"/>
      <c r="AO11" s="121"/>
      <c r="AP11" s="127"/>
      <c r="AQ11" s="127"/>
      <c r="AR11" s="60"/>
      <c r="AS11" s="126"/>
      <c r="AT11" s="126"/>
      <c r="AU11" s="126"/>
      <c r="AV11" s="127"/>
      <c r="AW11" s="13"/>
    </row>
    <row r="12" spans="1:49">
      <c r="A12" s="105"/>
      <c r="B12" s="13">
        <v>2014</v>
      </c>
      <c r="C12" s="13"/>
      <c r="D12" s="13"/>
      <c r="E12" s="60"/>
      <c r="F12" s="60"/>
      <c r="G12" s="60"/>
      <c r="H12" s="60"/>
      <c r="I12" s="60"/>
      <c r="J12" s="60"/>
      <c r="K12" s="60"/>
      <c r="L12" s="60"/>
      <c r="M12" s="109"/>
      <c r="N12" s="109"/>
      <c r="O12" s="109"/>
      <c r="P12" s="109"/>
      <c r="Q12" s="109"/>
      <c r="R12" s="60"/>
      <c r="S12" s="60"/>
      <c r="T12" s="60"/>
      <c r="U12" s="60"/>
      <c r="V12" s="60"/>
      <c r="W12" s="60"/>
      <c r="X12" s="60"/>
      <c r="Y12" s="60"/>
      <c r="Z12" s="60" t="e">
        <f>(资产表!C12-资产表!C13)/资产表!C13</f>
        <v>#DIV/0!</v>
      </c>
      <c r="AA12" s="110"/>
      <c r="AB12" s="110"/>
      <c r="AC12" s="110"/>
      <c r="AD12" s="110"/>
      <c r="AE12" s="60"/>
      <c r="AF12" s="61"/>
      <c r="AG12" s="61"/>
      <c r="AH12" s="60"/>
      <c r="AI12" s="60"/>
      <c r="AJ12" s="60"/>
      <c r="AK12" s="61">
        <f>现金流量表!C12-现金流量表!E12</f>
        <v>0</v>
      </c>
      <c r="AL12" s="119"/>
      <c r="AM12" s="119"/>
      <c r="AN12" s="121"/>
      <c r="AO12" s="121"/>
      <c r="AP12" s="127"/>
      <c r="AQ12" s="127"/>
      <c r="AR12" s="60"/>
      <c r="AS12" s="126"/>
      <c r="AT12" s="126"/>
      <c r="AU12" s="126"/>
      <c r="AV12" s="127"/>
      <c r="AW12" s="13"/>
    </row>
    <row r="13" spans="1:49">
      <c r="A13" s="105"/>
      <c r="B13" s="13">
        <v>2013</v>
      </c>
      <c r="C13" s="13"/>
      <c r="D13" s="13"/>
      <c r="E13" s="60"/>
      <c r="F13" s="60"/>
      <c r="G13" s="60"/>
      <c r="H13" s="60"/>
      <c r="I13" s="60"/>
      <c r="J13" s="60"/>
      <c r="K13" s="60"/>
      <c r="L13" s="60"/>
      <c r="M13" s="109"/>
      <c r="N13" s="109"/>
      <c r="O13" s="109"/>
      <c r="P13" s="109"/>
      <c r="Q13" s="109"/>
      <c r="R13" s="60"/>
      <c r="S13" s="60"/>
      <c r="T13" s="60"/>
      <c r="U13" s="60"/>
      <c r="V13" s="60"/>
      <c r="W13" s="60"/>
      <c r="X13" s="60"/>
      <c r="Y13" s="60"/>
      <c r="Z13" s="60" t="e">
        <f>(资产表!C13-资产表!C14)/资产表!C14</f>
        <v>#DIV/0!</v>
      </c>
      <c r="AA13" s="110"/>
      <c r="AB13" s="110"/>
      <c r="AC13" s="110"/>
      <c r="AD13" s="110"/>
      <c r="AE13" s="60"/>
      <c r="AF13" s="61"/>
      <c r="AG13" s="61"/>
      <c r="AH13" s="60"/>
      <c r="AI13" s="60"/>
      <c r="AJ13" s="60"/>
      <c r="AK13" s="61">
        <f>现金流量表!C13-现金流量表!E13</f>
        <v>0</v>
      </c>
      <c r="AL13" s="119"/>
      <c r="AM13" s="119"/>
      <c r="AN13" s="121"/>
      <c r="AO13" s="121"/>
      <c r="AP13" s="127"/>
      <c r="AQ13" s="127"/>
      <c r="AR13" s="60"/>
      <c r="AS13" s="126"/>
      <c r="AT13" s="126"/>
      <c r="AU13" s="126"/>
      <c r="AV13" s="127"/>
      <c r="AW13" s="13"/>
    </row>
    <row r="14" spans="1:49">
      <c r="A14" s="105"/>
      <c r="B14" s="13">
        <v>2012</v>
      </c>
      <c r="C14" s="13"/>
      <c r="D14" s="13"/>
      <c r="E14" s="60"/>
      <c r="F14" s="60"/>
      <c r="G14" s="60"/>
      <c r="H14" s="60"/>
      <c r="I14" s="60"/>
      <c r="J14" s="60"/>
      <c r="K14" s="60"/>
      <c r="L14" s="60"/>
      <c r="M14" s="109"/>
      <c r="N14" s="109"/>
      <c r="O14" s="109"/>
      <c r="P14" s="109"/>
      <c r="Q14" s="109"/>
      <c r="R14" s="60"/>
      <c r="S14" s="60"/>
      <c r="T14" s="60"/>
      <c r="U14" s="60"/>
      <c r="V14" s="60"/>
      <c r="W14" s="60"/>
      <c r="X14" s="60"/>
      <c r="Y14" s="60"/>
      <c r="Z14" s="60" t="e">
        <f>(资产表!C14-资产表!C15)/资产表!C15</f>
        <v>#DIV/0!</v>
      </c>
      <c r="AA14" s="110"/>
      <c r="AB14" s="110"/>
      <c r="AC14" s="110"/>
      <c r="AD14" s="110"/>
      <c r="AE14" s="60"/>
      <c r="AF14" s="61"/>
      <c r="AG14" s="61"/>
      <c r="AH14" s="60"/>
      <c r="AI14" s="60"/>
      <c r="AJ14" s="60"/>
      <c r="AK14" s="61">
        <f>现金流量表!C14-现金流量表!E14</f>
        <v>0</v>
      </c>
      <c r="AL14" s="119"/>
      <c r="AM14" s="119"/>
      <c r="AN14" s="121"/>
      <c r="AO14" s="121"/>
      <c r="AP14" s="127"/>
      <c r="AQ14" s="127"/>
      <c r="AR14" s="60"/>
      <c r="AS14" s="126"/>
      <c r="AT14" s="126"/>
      <c r="AU14" s="126"/>
      <c r="AV14" s="127"/>
      <c r="AW14" s="13"/>
    </row>
    <row r="15" spans="1:49">
      <c r="A15" s="105"/>
      <c r="B15" s="13">
        <v>2011</v>
      </c>
      <c r="C15" s="13"/>
      <c r="D15" s="13"/>
      <c r="E15" s="60"/>
      <c r="F15" s="60"/>
      <c r="G15" s="60"/>
      <c r="H15" s="60"/>
      <c r="I15" s="60"/>
      <c r="J15" s="13"/>
      <c r="K15" s="60"/>
      <c r="L15" s="60"/>
      <c r="M15" s="109"/>
      <c r="N15" s="109"/>
      <c r="O15" s="109"/>
      <c r="P15" s="109"/>
      <c r="Q15" s="109"/>
      <c r="R15" s="60"/>
      <c r="S15" s="60"/>
      <c r="T15" s="60"/>
      <c r="U15" s="60"/>
      <c r="V15" s="60"/>
      <c r="W15" s="60"/>
      <c r="X15" s="60"/>
      <c r="Y15" s="60"/>
      <c r="Z15" s="60" t="e">
        <f>(资产表!C15-资产表!C16)/资产表!C16</f>
        <v>#DIV/0!</v>
      </c>
      <c r="AA15" s="110"/>
      <c r="AB15" s="110"/>
      <c r="AC15" s="110"/>
      <c r="AD15" s="110"/>
      <c r="AE15" s="60"/>
      <c r="AF15" s="61"/>
      <c r="AG15" s="61"/>
      <c r="AH15" s="60"/>
      <c r="AI15" s="60"/>
      <c r="AJ15" s="60"/>
      <c r="AK15" s="61">
        <f>现金流量表!C15-现金流量表!E15</f>
        <v>0</v>
      </c>
      <c r="AL15" s="119"/>
      <c r="AM15" s="119"/>
      <c r="AN15" s="121"/>
      <c r="AO15" s="121"/>
      <c r="AP15" s="127"/>
      <c r="AQ15" s="127"/>
      <c r="AR15" s="60"/>
      <c r="AS15" s="126"/>
      <c r="AT15" s="126"/>
      <c r="AU15" s="126"/>
      <c r="AV15" s="127"/>
      <c r="AW15" s="13"/>
    </row>
    <row r="16" spans="1:49">
      <c r="A16" s="105"/>
      <c r="B16" s="13">
        <v>2010</v>
      </c>
      <c r="C16" s="13"/>
      <c r="D16" s="13"/>
      <c r="E16" s="60"/>
      <c r="F16" s="60"/>
      <c r="G16" s="60"/>
      <c r="H16" s="60"/>
      <c r="I16" s="60"/>
      <c r="J16" s="13"/>
      <c r="K16" s="60"/>
      <c r="L16" s="60"/>
      <c r="M16" s="109"/>
      <c r="N16" s="109"/>
      <c r="O16" s="109"/>
      <c r="P16" s="109"/>
      <c r="Q16" s="109"/>
      <c r="R16" s="60"/>
      <c r="S16" s="60"/>
      <c r="T16" s="60"/>
      <c r="U16" s="60"/>
      <c r="V16" s="60"/>
      <c r="W16" s="60"/>
      <c r="X16" s="60"/>
      <c r="Y16" s="60"/>
      <c r="Z16" s="60">
        <f>(资产表!C16-资产表!C17)/资产表!C17</f>
        <v>-1</v>
      </c>
      <c r="AA16" s="110"/>
      <c r="AB16" s="110"/>
      <c r="AC16" s="110"/>
      <c r="AD16" s="110"/>
      <c r="AE16" s="60"/>
      <c r="AF16" s="61"/>
      <c r="AG16" s="61"/>
      <c r="AH16" s="60"/>
      <c r="AI16" s="60"/>
      <c r="AJ16" s="60"/>
      <c r="AK16" s="61">
        <f>现金流量表!C16-现金流量表!E16</f>
        <v>0</v>
      </c>
      <c r="AL16" s="119"/>
      <c r="AM16" s="119"/>
      <c r="AN16" s="121"/>
      <c r="AO16" s="121"/>
      <c r="AP16" s="127"/>
      <c r="AQ16" s="127"/>
      <c r="AR16" s="60"/>
      <c r="AS16" s="126"/>
      <c r="AT16" s="126"/>
      <c r="AU16" s="126"/>
      <c r="AV16" s="127"/>
      <c r="AW16" s="13"/>
    </row>
    <row r="17" spans="1:49">
      <c r="A17" s="105" t="s">
        <v>50</v>
      </c>
      <c r="B17" s="13">
        <v>2023</v>
      </c>
      <c r="C17" s="43">
        <v>1994</v>
      </c>
      <c r="D17" s="43">
        <v>2021</v>
      </c>
      <c r="E17" s="60">
        <f>(利润表!C17+利润表!W17+利润表!Y17)/(负债表!C17+负债表!J17)</f>
        <v>0.322557070151851</v>
      </c>
      <c r="F17" s="60"/>
      <c r="G17" s="60">
        <f>(利润表!C17+利润表!W17+利润表!Y17)/资产表!C17</f>
        <v>0.138665253757101</v>
      </c>
      <c r="H17" s="60">
        <f>利润表!C17/负债表!C17</f>
        <v>0.322557070151851</v>
      </c>
      <c r="I17" s="60">
        <f>利润表!C17/资产表!C17</f>
        <v>0.138665253757101</v>
      </c>
      <c r="J17" s="60"/>
      <c r="K17" s="60">
        <f>利润表!C17/利润表!D17</f>
        <v>0.181107173658293</v>
      </c>
      <c r="L17" s="60">
        <f>利润表!D17/资产表!C17</f>
        <v>0.765653016145729</v>
      </c>
      <c r="M17" s="109">
        <f>资产表!C17/负债表!C17</f>
        <v>2.32615641923443</v>
      </c>
      <c r="N17" s="109"/>
      <c r="O17" s="109"/>
      <c r="P17" s="109"/>
      <c r="Q17" s="109"/>
      <c r="R17" s="60">
        <f>负债表!I17/资产表!C17</f>
        <v>0.570106295633759</v>
      </c>
      <c r="S17" s="60"/>
      <c r="T17" s="60"/>
      <c r="U17" s="60">
        <f>(利润表!C17-利润表!C18)/利润表!C18</f>
        <v>0.415996997525863</v>
      </c>
      <c r="V17" s="60">
        <f>(利润表!D17-利润表!D18)/利润表!D18</f>
        <v>0.324194944636347</v>
      </c>
      <c r="W17" s="60">
        <f>(现金流量表!C17-现金流量表!C18)/现金流量表!C18</f>
        <v>0.619496237726226</v>
      </c>
      <c r="X17" s="60">
        <f t="shared" ref="X17:X22" si="2">(AK17-AK18)/AK18</f>
        <v>0.9162654026926</v>
      </c>
      <c r="Y17" s="60">
        <f t="shared" ref="Y17:Y22" si="3">(AL17-AL18)/AL18</f>
        <v>0</v>
      </c>
      <c r="Z17" s="60">
        <f>(资产表!C17-资产表!C18)/资产表!C18</f>
        <v>0.239267321199921</v>
      </c>
      <c r="AA17" s="110">
        <f>$AK$17/0.04*(负债表!$E$17/资产表!$C$17)/$AL$17</f>
        <v>63.5030096708957</v>
      </c>
      <c r="AB17" s="110">
        <f>$AK$17*1.02/(0.04-0.02)*(负债表!$E$17/资产表!$C$17)/$AL$17</f>
        <v>129.546139728627</v>
      </c>
      <c r="AC17" s="60"/>
      <c r="AD17" s="60"/>
      <c r="AE17" s="60"/>
      <c r="AF17" s="61"/>
      <c r="AG17" s="61"/>
      <c r="AH17" s="60"/>
      <c r="AI17" s="60"/>
      <c r="AJ17" s="60"/>
      <c r="AK17" s="61">
        <f>现金流量表!C17-现金流量表!E17</f>
        <v>2363546024.56</v>
      </c>
      <c r="AL17" s="122">
        <v>400010000</v>
      </c>
      <c r="AM17" s="122">
        <v>159270857</v>
      </c>
      <c r="AN17" s="63"/>
      <c r="AO17" s="63"/>
      <c r="AP17" s="127"/>
      <c r="AQ17" s="128"/>
      <c r="AR17" s="60"/>
      <c r="AS17" s="126"/>
      <c r="AT17" s="126"/>
      <c r="AU17" s="126"/>
      <c r="AV17" s="127"/>
      <c r="AW17" s="13"/>
    </row>
    <row r="18" spans="1:49">
      <c r="A18" s="105"/>
      <c r="B18" s="13">
        <v>2022</v>
      </c>
      <c r="C18" s="13"/>
      <c r="D18" s="13"/>
      <c r="E18" s="60">
        <f>(利润表!C18+利润表!W18+利润表!Y18)/(负债表!C18+负债表!J18)</f>
        <v>0.284446641838406</v>
      </c>
      <c r="F18" s="60"/>
      <c r="G18" s="60">
        <f>(利润表!C18+利润表!W18+利润表!Y18)/资产表!C18</f>
        <v>0.121358532445568</v>
      </c>
      <c r="H18" s="60">
        <f>利润表!C18/负债表!C18</f>
        <v>0.284446641838406</v>
      </c>
      <c r="I18" s="60">
        <f>利润表!C18/资产表!C18</f>
        <v>0.121358532445568</v>
      </c>
      <c r="J18" s="60"/>
      <c r="K18" s="60">
        <f>利润表!C18/利润表!D18</f>
        <v>0.169365616039245</v>
      </c>
      <c r="L18" s="60">
        <f>利润表!D18/资产表!C18</f>
        <v>0.716547639855348</v>
      </c>
      <c r="M18" s="109">
        <f>资产表!C18/负债表!C18</f>
        <v>2.3438536714836</v>
      </c>
      <c r="N18" s="109"/>
      <c r="O18" s="109"/>
      <c r="P18" s="109"/>
      <c r="Q18" s="109"/>
      <c r="R18" s="60">
        <f>负债表!I18/资产表!C18</f>
        <v>0.573352205316203</v>
      </c>
      <c r="S18" s="60"/>
      <c r="T18" s="60"/>
      <c r="U18" s="60">
        <f>(利润表!C18-利润表!C19)/利润表!C19</f>
        <v>0.207517502001694</v>
      </c>
      <c r="V18" s="60">
        <f>(利润表!D18-利润表!D19)/利润表!D19</f>
        <v>0.218917471989592</v>
      </c>
      <c r="W18" s="60">
        <f>(现金流量表!C18-现金流量表!C19)/现金流量表!C19</f>
        <v>-0.0244307690032053</v>
      </c>
      <c r="X18" s="60">
        <f t="shared" si="2"/>
        <v>-0.159434201559911</v>
      </c>
      <c r="Y18" s="60">
        <f t="shared" si="3"/>
        <v>0</v>
      </c>
      <c r="Z18" s="60">
        <f>(资产表!C18-资产表!C19)/资产表!C19</f>
        <v>0.523646819856493</v>
      </c>
      <c r="AA18" s="110">
        <f>$AK$18/0.04*(负债表!$E$17/资产表!$C$17)/$AL$17</f>
        <v>33.1389428529398</v>
      </c>
      <c r="AB18" s="110">
        <f>$AK$18*1.02/(0.04-0.02)*(负债表!$E$17/资产表!$C$17)/$AL$17</f>
        <v>67.6034434199972</v>
      </c>
      <c r="AC18" s="60"/>
      <c r="AD18" s="60"/>
      <c r="AE18" s="60"/>
      <c r="AF18" s="61"/>
      <c r="AG18" s="61"/>
      <c r="AH18" s="60"/>
      <c r="AI18" s="60"/>
      <c r="AJ18" s="60"/>
      <c r="AK18" s="61">
        <f>现金流量表!C18-现金流量表!E18</f>
        <v>1233412668.85</v>
      </c>
      <c r="AL18" s="122">
        <v>400010000</v>
      </c>
      <c r="AM18" s="122">
        <v>76010000</v>
      </c>
      <c r="AN18" s="63"/>
      <c r="AO18" s="63"/>
      <c r="AP18" s="127"/>
      <c r="AQ18" s="127"/>
      <c r="AR18" s="60"/>
      <c r="AS18" s="127"/>
      <c r="AT18" s="127"/>
      <c r="AU18" s="126"/>
      <c r="AV18" s="127"/>
      <c r="AW18" s="13"/>
    </row>
    <row r="19" spans="1:49">
      <c r="A19" s="105"/>
      <c r="B19" s="13">
        <v>2021</v>
      </c>
      <c r="C19" s="13"/>
      <c r="D19" s="13"/>
      <c r="E19" s="60">
        <f>(利润表!C19+利润表!W19+利润表!Y19)/(负债表!C19+负债表!J19)</f>
        <v>0.281483027374635</v>
      </c>
      <c r="F19" s="60"/>
      <c r="G19" s="60">
        <f>(利润表!C19+利润表!W19+利润表!Y19)/资产表!C19</f>
        <v>0.153130320443903</v>
      </c>
      <c r="H19" s="60">
        <f>利润表!C19/负债表!C19</f>
        <v>0.281483027374635</v>
      </c>
      <c r="I19" s="60">
        <f>利润表!C19/资产表!C19</f>
        <v>0.153130320443903</v>
      </c>
      <c r="J19" s="60"/>
      <c r="K19" s="60">
        <f>利润表!C19/利润表!D19</f>
        <v>0.170964568382899</v>
      </c>
      <c r="L19" s="60">
        <f>利润表!D19/资产表!C19</f>
        <v>0.895684537985356</v>
      </c>
      <c r="M19" s="109">
        <f>资产表!C19/负债表!C19</f>
        <v>1.83819263591075</v>
      </c>
      <c r="N19" s="109"/>
      <c r="O19" s="109"/>
      <c r="P19" s="109"/>
      <c r="Q19" s="109"/>
      <c r="R19" s="60">
        <f>负债表!I19/资产表!C19</f>
        <v>0.455987375607921</v>
      </c>
      <c r="S19" s="60"/>
      <c r="T19" s="60"/>
      <c r="U19" s="60">
        <f>(利润表!C19-利润表!C20)/利润表!C20</f>
        <v>0.469048161208885</v>
      </c>
      <c r="V19" s="60">
        <f>(利润表!D19-利润表!D20)/利润表!D20</f>
        <v>0.407243882064784</v>
      </c>
      <c r="W19" s="60">
        <f>(现金流量表!C19-现金流量表!C20)/现金流量表!C20</f>
        <v>0.549463690543934</v>
      </c>
      <c r="X19" s="60">
        <f t="shared" si="2"/>
        <v>1.11132664170539</v>
      </c>
      <c r="Y19" s="60">
        <f t="shared" si="3"/>
        <v>0.111138888888889</v>
      </c>
      <c r="Z19" s="60">
        <f>(资产表!C19-资产表!C20)/资产表!C20</f>
        <v>0.786282844046273</v>
      </c>
      <c r="AA19" s="60"/>
      <c r="AB19" s="60"/>
      <c r="AC19" s="60"/>
      <c r="AD19" s="60"/>
      <c r="AE19" s="60"/>
      <c r="AF19" s="61"/>
      <c r="AG19" s="61"/>
      <c r="AH19" s="60"/>
      <c r="AI19" s="60"/>
      <c r="AJ19" s="60"/>
      <c r="AK19" s="61">
        <f>现金流量表!C19-现金流量表!E19</f>
        <v>1467360046.22</v>
      </c>
      <c r="AL19" s="119">
        <v>400010000</v>
      </c>
      <c r="AM19" s="119">
        <v>40010000</v>
      </c>
      <c r="AN19" s="63"/>
      <c r="AO19" s="63"/>
      <c r="AP19" s="127"/>
      <c r="AQ19" s="127"/>
      <c r="AR19" s="60"/>
      <c r="AS19" s="127"/>
      <c r="AT19" s="127"/>
      <c r="AU19" s="126"/>
      <c r="AV19" s="127"/>
      <c r="AW19" s="13"/>
    </row>
    <row r="20" spans="1:49">
      <c r="A20" s="105"/>
      <c r="B20" s="13">
        <v>2020</v>
      </c>
      <c r="C20" s="13"/>
      <c r="D20" s="13"/>
      <c r="E20" s="60">
        <f>(利润表!C20+利润表!W20+利润表!Y20)/(负债表!C20+负债表!J20)</f>
        <v>0.424441175318326</v>
      </c>
      <c r="F20" s="60"/>
      <c r="G20" s="60">
        <f>(利润表!C20+利润表!W20+利润表!Y20)/资产表!C20</f>
        <v>0.186198159825584</v>
      </c>
      <c r="H20" s="60">
        <f>利润表!C20/负债表!C20</f>
        <v>0.424441175318326</v>
      </c>
      <c r="I20" s="60">
        <f>利润表!C20/资产表!C20</f>
        <v>0.186198159825584</v>
      </c>
      <c r="J20" s="60"/>
      <c r="K20" s="60">
        <f>利润表!C20/利润表!D20</f>
        <v>0.163771923385207</v>
      </c>
      <c r="L20" s="60">
        <f>利润表!D20/资产表!C20</f>
        <v>1.13693578225633</v>
      </c>
      <c r="M20" s="109">
        <f>资产表!C20/负债表!C20</f>
        <v>2.27951326541524</v>
      </c>
      <c r="N20" s="109"/>
      <c r="O20" s="109"/>
      <c r="P20" s="109"/>
      <c r="Q20" s="109"/>
      <c r="R20" s="60">
        <f>负债表!I20/资产表!C20</f>
        <v>0.561309857164689</v>
      </c>
      <c r="S20" s="60"/>
      <c r="T20" s="60"/>
      <c r="U20" s="60">
        <f>(利润表!C20-利润表!C21)/利润表!C21</f>
        <v>0.423239859475675</v>
      </c>
      <c r="V20" s="60">
        <f>(利润表!D20-利润表!D21)/利润表!D21</f>
        <v>0.17814742460888</v>
      </c>
      <c r="W20" s="60">
        <f>(现金流量表!C20-现金流量表!C21)/现金流量表!C21</f>
        <v>0.1068403809304</v>
      </c>
      <c r="X20" s="60">
        <f t="shared" si="2"/>
        <v>-0.0109847700191102</v>
      </c>
      <c r="Y20" s="60" t="e">
        <f t="shared" si="3"/>
        <v>#DIV/0!</v>
      </c>
      <c r="Z20" s="60">
        <f>(资产表!C20-资产表!C21)/资产表!C21</f>
        <v>0.305500657423821</v>
      </c>
      <c r="AA20" s="60"/>
      <c r="AB20" s="60"/>
      <c r="AC20" s="60"/>
      <c r="AD20" s="60"/>
      <c r="AE20" s="60"/>
      <c r="AF20" s="61"/>
      <c r="AG20" s="61"/>
      <c r="AH20" s="60"/>
      <c r="AI20" s="60"/>
      <c r="AJ20" s="60"/>
      <c r="AK20" s="61">
        <f>现金流量表!C20-现金流量表!E20</f>
        <v>694994330.69</v>
      </c>
      <c r="AL20" s="119">
        <v>360000000</v>
      </c>
      <c r="AM20" s="119"/>
      <c r="AN20" s="63"/>
      <c r="AO20" s="63"/>
      <c r="AP20" s="127"/>
      <c r="AQ20" s="127"/>
      <c r="AR20" s="60"/>
      <c r="AS20" s="127"/>
      <c r="AT20" s="127"/>
      <c r="AU20" s="126"/>
      <c r="AV20" s="127"/>
      <c r="AW20" s="13"/>
    </row>
    <row r="21" spans="1:49">
      <c r="A21" s="105"/>
      <c r="B21" s="13">
        <v>2019</v>
      </c>
      <c r="C21" s="13"/>
      <c r="D21" s="13"/>
      <c r="E21" s="60">
        <f>(利润表!C21+利润表!W21+利润表!Y21)/(负债表!C21+负债表!J21)</f>
        <v>0.348936252612784</v>
      </c>
      <c r="F21" s="60"/>
      <c r="G21" s="60">
        <f>(利润表!C21+利润表!W21+利润表!Y21)/资产表!C21</f>
        <v>0.170794696652859</v>
      </c>
      <c r="H21" s="60">
        <f>利润表!C21/负债表!C21</f>
        <v>0.348936252612784</v>
      </c>
      <c r="I21" s="60">
        <f>利润表!C21/资产表!C21</f>
        <v>0.170794696652859</v>
      </c>
      <c r="J21" s="60"/>
      <c r="K21" s="60">
        <f>利润表!C21/利润表!D21</f>
        <v>0.135569186370741</v>
      </c>
      <c r="L21" s="60">
        <f>利润表!D21/资产表!C21</f>
        <v>1.25983419407554</v>
      </c>
      <c r="M21" s="109">
        <f>资产表!C21/负债表!C21</f>
        <v>2.04301573439367</v>
      </c>
      <c r="N21" s="109"/>
      <c r="O21" s="109"/>
      <c r="P21" s="109"/>
      <c r="Q21" s="109"/>
      <c r="R21" s="60">
        <f>负债表!I21/资产表!C21</f>
        <v>0.510527509325922</v>
      </c>
      <c r="S21" s="60"/>
      <c r="T21" s="60"/>
      <c r="U21" s="60">
        <f>(利润表!C21-利润表!C22)/利润表!C22</f>
        <v>1.64361445726251</v>
      </c>
      <c r="V21" s="60">
        <f>(利润表!D21-利润表!D22)/利润表!D22</f>
        <v>0.385573201369965</v>
      </c>
      <c r="W21" s="60">
        <f>(现金流量表!C21-现金流量表!C22)/现金流量表!C22</f>
        <v>5.21208296022088</v>
      </c>
      <c r="X21" s="60">
        <f t="shared" si="2"/>
        <v>-4.56800249941301</v>
      </c>
      <c r="Y21" s="60" t="e">
        <f t="shared" si="3"/>
        <v>#DIV/0!</v>
      </c>
      <c r="Z21" s="60">
        <f>(资产表!C21-资产表!C22)/资产表!C22</f>
        <v>0.585129105352184</v>
      </c>
      <c r="AA21" s="60"/>
      <c r="AB21" s="60"/>
      <c r="AC21" s="60"/>
      <c r="AD21" s="60"/>
      <c r="AE21" s="60"/>
      <c r="AF21" s="61"/>
      <c r="AG21" s="61"/>
      <c r="AH21" s="60"/>
      <c r="AI21" s="60"/>
      <c r="AJ21" s="60"/>
      <c r="AK21" s="61">
        <f>现金流量表!C21-现金流量表!E21</f>
        <v>702713476.62</v>
      </c>
      <c r="AL21" s="119"/>
      <c r="AM21" s="119"/>
      <c r="AN21" s="63"/>
      <c r="AO21" s="63"/>
      <c r="AP21" s="127"/>
      <c r="AQ21" s="127"/>
      <c r="AR21" s="60"/>
      <c r="AS21" s="127"/>
      <c r="AT21" s="127"/>
      <c r="AU21" s="126"/>
      <c r="AV21" s="127"/>
      <c r="AW21" s="13"/>
    </row>
    <row r="22" spans="1:49">
      <c r="A22" s="105"/>
      <c r="B22" s="13">
        <v>2018</v>
      </c>
      <c r="C22" s="13"/>
      <c r="D22" s="13"/>
      <c r="E22" s="60">
        <f>(利润表!C22+利润表!W22+利润表!Y22)/(负债表!C22+负债表!J22)</f>
        <v>0.198566787884196</v>
      </c>
      <c r="F22" s="60"/>
      <c r="G22" s="60">
        <f>(利润表!C22+利润表!W22+利润表!Y22)/资产表!C22</f>
        <v>0.102409655069215</v>
      </c>
      <c r="H22" s="60">
        <f>利润表!C22/负债表!C22</f>
        <v>0.198566787884196</v>
      </c>
      <c r="I22" s="60">
        <f>利润表!C22/资产表!C22</f>
        <v>0.102409655069215</v>
      </c>
      <c r="J22" s="60"/>
      <c r="K22" s="60">
        <f>利润表!C22/利润表!D22</f>
        <v>0.0710546241154017</v>
      </c>
      <c r="L22" s="60">
        <f>利润表!D22/资产表!C22</f>
        <v>1.44128065335887</v>
      </c>
      <c r="M22" s="109">
        <f>资产表!C22/负债表!C22</f>
        <v>1.93894596901036</v>
      </c>
      <c r="N22" s="109"/>
      <c r="O22" s="109"/>
      <c r="P22" s="109"/>
      <c r="Q22" s="109"/>
      <c r="R22" s="60">
        <f>负债表!I22/资产表!C22</f>
        <v>0.484255870982109</v>
      </c>
      <c r="S22" s="60"/>
      <c r="T22" s="60"/>
      <c r="U22" s="60">
        <f>(利润表!C22-利润表!C23)/利润表!C23</f>
        <v>-0.271257114808476</v>
      </c>
      <c r="V22" s="60">
        <f>(利润表!D22-利润表!D23)/利润表!D23</f>
        <v>0.0681228925684002</v>
      </c>
      <c r="W22" s="60">
        <f>(现金流量表!C22-现金流量表!C23)/现金流量表!C23</f>
        <v>0.0275769737296404</v>
      </c>
      <c r="X22" s="60">
        <f t="shared" si="2"/>
        <v>0.351524232758775</v>
      </c>
      <c r="Y22" s="60" t="e">
        <f t="shared" si="3"/>
        <v>#DIV/0!</v>
      </c>
      <c r="Z22" s="60">
        <f>(资产表!C22-资产表!C23)/资产表!C23</f>
        <v>0.0275528476738144</v>
      </c>
      <c r="AA22" s="60"/>
      <c r="AB22" s="60"/>
      <c r="AC22" s="60"/>
      <c r="AD22" s="60"/>
      <c r="AE22" s="60"/>
      <c r="AF22" s="61"/>
      <c r="AG22" s="61"/>
      <c r="AH22" s="60"/>
      <c r="AI22" s="60"/>
      <c r="AJ22" s="60"/>
      <c r="AK22" s="61">
        <f>现金流量表!C22-现金流量表!E22</f>
        <v>-196948706.38</v>
      </c>
      <c r="AL22" s="119"/>
      <c r="AM22" s="119"/>
      <c r="AN22" s="63"/>
      <c r="AO22" s="63"/>
      <c r="AP22" s="127"/>
      <c r="AQ22" s="127"/>
      <c r="AR22" s="60"/>
      <c r="AS22" s="127"/>
      <c r="AT22" s="127"/>
      <c r="AU22" s="126"/>
      <c r="AV22" s="127"/>
      <c r="AW22" s="13"/>
    </row>
    <row r="23" spans="1:49">
      <c r="A23" s="105"/>
      <c r="B23" s="13">
        <v>2017</v>
      </c>
      <c r="C23" s="13"/>
      <c r="D23" s="13"/>
      <c r="E23" s="60"/>
      <c r="F23" s="60"/>
      <c r="G23" s="60"/>
      <c r="H23" s="60"/>
      <c r="I23" s="60"/>
      <c r="J23" s="60"/>
      <c r="K23" s="60">
        <f>利润表!C23/利润表!D23</f>
        <v>0.104145196039282</v>
      </c>
      <c r="L23" s="60">
        <f>利润表!D23/资产表!C23</f>
        <v>1.38653712036347</v>
      </c>
      <c r="M23" s="109" t="e">
        <f>资产表!C23/负债表!C23</f>
        <v>#DIV/0!</v>
      </c>
      <c r="N23" s="109"/>
      <c r="O23" s="109"/>
      <c r="P23" s="109"/>
      <c r="Q23" s="109"/>
      <c r="R23" s="60">
        <f>负债表!I23/资产表!C23</f>
        <v>1</v>
      </c>
      <c r="S23" s="60"/>
      <c r="T23" s="60"/>
      <c r="U23" s="60" t="e">
        <f>(利润表!C23-利润表!C24)/利润表!C24</f>
        <v>#DIV/0!</v>
      </c>
      <c r="V23" s="60" t="e">
        <f>(利润表!D23-利润表!D24)/利润表!D24</f>
        <v>#DIV/0!</v>
      </c>
      <c r="W23" s="60" t="e">
        <f>(现金流量表!C23-现金流量表!C24)/现金流量表!C24</f>
        <v>#DIV/0!</v>
      </c>
      <c r="X23" s="60"/>
      <c r="Y23" s="60"/>
      <c r="Z23" s="60" t="e">
        <f>(资产表!C23-资产表!C24)/资产表!C24</f>
        <v>#DIV/0!</v>
      </c>
      <c r="AA23" s="60"/>
      <c r="AB23" s="60"/>
      <c r="AC23" s="60"/>
      <c r="AD23" s="60"/>
      <c r="AE23" s="60"/>
      <c r="AF23" s="61"/>
      <c r="AG23" s="61"/>
      <c r="AH23" s="60"/>
      <c r="AI23" s="60"/>
      <c r="AJ23" s="60"/>
      <c r="AK23" s="61">
        <f>现金流量表!C23-现金流量表!E23</f>
        <v>-145723400</v>
      </c>
      <c r="AL23" s="119"/>
      <c r="AM23" s="119"/>
      <c r="AN23" s="63"/>
      <c r="AO23" s="63"/>
      <c r="AP23" s="127"/>
      <c r="AQ23" s="127"/>
      <c r="AR23" s="60"/>
      <c r="AS23" s="127"/>
      <c r="AT23" s="127"/>
      <c r="AU23" s="126"/>
      <c r="AV23" s="127"/>
      <c r="AW23" s="13"/>
    </row>
    <row r="24" spans="1:49">
      <c r="A24" s="105"/>
      <c r="B24" s="13">
        <v>2016</v>
      </c>
      <c r="C24" s="13"/>
      <c r="D24" s="13"/>
      <c r="E24" s="60"/>
      <c r="F24" s="60"/>
      <c r="G24" s="60"/>
      <c r="H24" s="60"/>
      <c r="I24" s="60"/>
      <c r="J24" s="60"/>
      <c r="K24" s="60"/>
      <c r="L24" s="60"/>
      <c r="M24" s="109"/>
      <c r="N24" s="109"/>
      <c r="O24" s="109"/>
      <c r="P24" s="109"/>
      <c r="Q24" s="109"/>
      <c r="R24" s="60"/>
      <c r="S24" s="60"/>
      <c r="T24" s="60"/>
      <c r="U24" s="60"/>
      <c r="V24" s="60"/>
      <c r="W24" s="60"/>
      <c r="X24" s="60"/>
      <c r="Y24" s="60"/>
      <c r="Z24" s="60" t="e">
        <f>(资产表!C24-资产表!C25)/资产表!C25</f>
        <v>#DIV/0!</v>
      </c>
      <c r="AA24" s="60"/>
      <c r="AB24" s="60"/>
      <c r="AC24" s="60"/>
      <c r="AD24" s="60"/>
      <c r="AE24" s="60"/>
      <c r="AF24" s="61"/>
      <c r="AG24" s="61"/>
      <c r="AH24" s="60"/>
      <c r="AI24" s="60"/>
      <c r="AJ24" s="60"/>
      <c r="AK24" s="61"/>
      <c r="AL24" s="119"/>
      <c r="AM24" s="119"/>
      <c r="AN24" s="63"/>
      <c r="AO24" s="63"/>
      <c r="AP24" s="127"/>
      <c r="AQ24" s="127"/>
      <c r="AR24" s="60"/>
      <c r="AS24" s="127"/>
      <c r="AT24" s="127"/>
      <c r="AU24" s="126"/>
      <c r="AV24" s="127"/>
      <c r="AW24" s="13"/>
    </row>
    <row r="25" spans="1:49">
      <c r="A25" s="105"/>
      <c r="B25" s="13">
        <v>2015</v>
      </c>
      <c r="C25" s="13"/>
      <c r="D25" s="13"/>
      <c r="E25" s="60"/>
      <c r="F25" s="60"/>
      <c r="G25" s="60"/>
      <c r="H25" s="60"/>
      <c r="I25" s="60"/>
      <c r="J25" s="60"/>
      <c r="K25" s="60"/>
      <c r="L25" s="60"/>
      <c r="M25" s="109"/>
      <c r="N25" s="109"/>
      <c r="O25" s="109"/>
      <c r="P25" s="109"/>
      <c r="Q25" s="109"/>
      <c r="R25" s="60"/>
      <c r="S25" s="60"/>
      <c r="T25" s="60"/>
      <c r="U25" s="60"/>
      <c r="V25" s="60"/>
      <c r="W25" s="60"/>
      <c r="X25" s="60"/>
      <c r="Y25" s="60"/>
      <c r="Z25" s="60" t="e">
        <f>(资产表!C25-资产表!C26)/资产表!C26</f>
        <v>#DIV/0!</v>
      </c>
      <c r="AA25" s="60"/>
      <c r="AB25" s="60"/>
      <c r="AC25" s="60"/>
      <c r="AD25" s="60"/>
      <c r="AE25" s="60"/>
      <c r="AF25" s="61"/>
      <c r="AG25" s="61"/>
      <c r="AH25" s="60"/>
      <c r="AI25" s="60"/>
      <c r="AJ25" s="60"/>
      <c r="AK25" s="61"/>
      <c r="AL25" s="119"/>
      <c r="AM25" s="119"/>
      <c r="AN25" s="63"/>
      <c r="AO25" s="63"/>
      <c r="AP25" s="127"/>
      <c r="AQ25" s="127"/>
      <c r="AR25" s="60"/>
      <c r="AS25" s="127"/>
      <c r="AT25" s="127"/>
      <c r="AU25" s="126"/>
      <c r="AV25" s="127"/>
      <c r="AW25" s="13"/>
    </row>
    <row r="26" spans="1:49">
      <c r="A26" s="105"/>
      <c r="B26" s="13">
        <v>2014</v>
      </c>
      <c r="C26" s="13"/>
      <c r="D26" s="13"/>
      <c r="E26" s="60"/>
      <c r="F26" s="60"/>
      <c r="G26" s="60"/>
      <c r="H26" s="60"/>
      <c r="I26" s="60"/>
      <c r="J26" s="60"/>
      <c r="K26" s="60"/>
      <c r="L26" s="60"/>
      <c r="M26" s="109"/>
      <c r="N26" s="109"/>
      <c r="O26" s="109"/>
      <c r="P26" s="109"/>
      <c r="Q26" s="109"/>
      <c r="R26" s="60"/>
      <c r="S26" s="60"/>
      <c r="T26" s="60"/>
      <c r="U26" s="60"/>
      <c r="V26" s="60"/>
      <c r="W26" s="60"/>
      <c r="X26" s="60"/>
      <c r="Y26" s="60"/>
      <c r="Z26" s="60" t="e">
        <f>(资产表!C26-资产表!C27)/资产表!C27</f>
        <v>#DIV/0!</v>
      </c>
      <c r="AA26" s="60"/>
      <c r="AB26" s="60"/>
      <c r="AC26" s="60"/>
      <c r="AD26" s="60"/>
      <c r="AE26" s="60"/>
      <c r="AF26" s="61"/>
      <c r="AG26" s="61"/>
      <c r="AH26" s="60"/>
      <c r="AI26" s="60"/>
      <c r="AJ26" s="60"/>
      <c r="AK26" s="61"/>
      <c r="AL26" s="119"/>
      <c r="AM26" s="119"/>
      <c r="AN26" s="63"/>
      <c r="AO26" s="63"/>
      <c r="AP26" s="127"/>
      <c r="AQ26" s="127"/>
      <c r="AR26" s="60"/>
      <c r="AS26" s="127"/>
      <c r="AT26" s="127"/>
      <c r="AU26" s="126"/>
      <c r="AV26" s="127"/>
      <c r="AW26" s="13"/>
    </row>
    <row r="27" spans="1:49">
      <c r="A27" s="105"/>
      <c r="B27" s="13">
        <v>2013</v>
      </c>
      <c r="C27" s="13"/>
      <c r="D27" s="13"/>
      <c r="E27" s="60"/>
      <c r="F27" s="60"/>
      <c r="G27" s="60"/>
      <c r="H27" s="60"/>
      <c r="I27" s="60"/>
      <c r="J27" s="60"/>
      <c r="K27" s="60"/>
      <c r="L27" s="60"/>
      <c r="M27" s="109"/>
      <c r="N27" s="109"/>
      <c r="O27" s="109"/>
      <c r="P27" s="109"/>
      <c r="Q27" s="109"/>
      <c r="R27" s="60"/>
      <c r="S27" s="60"/>
      <c r="T27" s="60"/>
      <c r="U27" s="60"/>
      <c r="V27" s="60"/>
      <c r="W27" s="60"/>
      <c r="X27" s="60"/>
      <c r="Y27" s="60"/>
      <c r="Z27" s="60" t="e">
        <f>(资产表!C27-资产表!C28)/资产表!C28</f>
        <v>#DIV/0!</v>
      </c>
      <c r="AA27" s="60"/>
      <c r="AB27" s="60"/>
      <c r="AC27" s="60"/>
      <c r="AD27" s="60"/>
      <c r="AE27" s="60"/>
      <c r="AF27" s="61"/>
      <c r="AG27" s="61"/>
      <c r="AH27" s="60"/>
      <c r="AI27" s="60"/>
      <c r="AJ27" s="60"/>
      <c r="AK27" s="61"/>
      <c r="AL27" s="119"/>
      <c r="AM27" s="119"/>
      <c r="AN27" s="63"/>
      <c r="AO27" s="63"/>
      <c r="AP27" s="127"/>
      <c r="AQ27" s="127"/>
      <c r="AR27" s="60"/>
      <c r="AS27" s="127"/>
      <c r="AT27" s="127"/>
      <c r="AU27" s="126"/>
      <c r="AV27" s="127"/>
      <c r="AW27" s="13"/>
    </row>
    <row r="28" spans="1:49">
      <c r="A28" s="105"/>
      <c r="B28" s="13">
        <v>2012</v>
      </c>
      <c r="C28" s="13"/>
      <c r="D28" s="13"/>
      <c r="E28" s="60"/>
      <c r="F28" s="60"/>
      <c r="G28" s="60"/>
      <c r="H28" s="60"/>
      <c r="I28" s="60"/>
      <c r="J28" s="60"/>
      <c r="K28" s="60"/>
      <c r="L28" s="60"/>
      <c r="M28" s="109"/>
      <c r="N28" s="109"/>
      <c r="O28" s="109"/>
      <c r="P28" s="109"/>
      <c r="Q28" s="109"/>
      <c r="R28" s="60"/>
      <c r="S28" s="60"/>
      <c r="T28" s="60"/>
      <c r="U28" s="60"/>
      <c r="V28" s="60"/>
      <c r="W28" s="60"/>
      <c r="X28" s="60"/>
      <c r="Y28" s="60"/>
      <c r="Z28" s="60" t="e">
        <f>(资产表!C28-资产表!C29)/资产表!C29</f>
        <v>#DIV/0!</v>
      </c>
      <c r="AA28" s="60"/>
      <c r="AB28" s="60"/>
      <c r="AC28" s="60"/>
      <c r="AD28" s="60"/>
      <c r="AE28" s="60"/>
      <c r="AF28" s="61"/>
      <c r="AG28" s="61"/>
      <c r="AH28" s="60"/>
      <c r="AI28" s="60"/>
      <c r="AJ28" s="60"/>
      <c r="AK28" s="61"/>
      <c r="AL28" s="119"/>
      <c r="AM28" s="119"/>
      <c r="AN28" s="63"/>
      <c r="AO28" s="63"/>
      <c r="AP28" s="127"/>
      <c r="AQ28" s="127"/>
      <c r="AR28" s="60"/>
      <c r="AS28" s="127"/>
      <c r="AT28" s="127"/>
      <c r="AU28" s="126"/>
      <c r="AV28" s="127"/>
      <c r="AW28" s="13"/>
    </row>
    <row r="29" spans="1:49">
      <c r="A29" s="105"/>
      <c r="B29" s="13">
        <v>2011</v>
      </c>
      <c r="C29" s="13"/>
      <c r="D29" s="13"/>
      <c r="E29" s="60"/>
      <c r="F29" s="60"/>
      <c r="G29" s="60"/>
      <c r="H29" s="60"/>
      <c r="I29" s="60"/>
      <c r="J29" s="13"/>
      <c r="K29" s="60"/>
      <c r="L29" s="60"/>
      <c r="M29" s="109"/>
      <c r="N29" s="109"/>
      <c r="O29" s="109"/>
      <c r="P29" s="109"/>
      <c r="Q29" s="109"/>
      <c r="R29" s="60"/>
      <c r="S29" s="60"/>
      <c r="T29" s="60"/>
      <c r="U29" s="60"/>
      <c r="V29" s="60"/>
      <c r="W29" s="60"/>
      <c r="X29" s="60"/>
      <c r="Y29" s="60"/>
      <c r="Z29" s="60" t="e">
        <f>(资产表!C29-资产表!C30)/资产表!C30</f>
        <v>#DIV/0!</v>
      </c>
      <c r="AA29" s="60"/>
      <c r="AB29" s="60"/>
      <c r="AC29" s="60"/>
      <c r="AD29" s="60"/>
      <c r="AE29" s="60"/>
      <c r="AF29" s="61"/>
      <c r="AG29" s="61"/>
      <c r="AH29" s="60"/>
      <c r="AI29" s="60"/>
      <c r="AJ29" s="60"/>
      <c r="AK29" s="61"/>
      <c r="AL29" s="119"/>
      <c r="AM29" s="119"/>
      <c r="AN29" s="63"/>
      <c r="AO29" s="63"/>
      <c r="AP29" s="127"/>
      <c r="AQ29" s="127"/>
      <c r="AR29" s="60"/>
      <c r="AS29" s="127"/>
      <c r="AT29" s="127"/>
      <c r="AU29" s="126"/>
      <c r="AV29" s="127"/>
      <c r="AW29" s="13"/>
    </row>
    <row r="30" spans="1:49">
      <c r="A30" s="105"/>
      <c r="B30" s="13">
        <v>2010</v>
      </c>
      <c r="C30" s="13"/>
      <c r="D30" s="13"/>
      <c r="E30" s="60"/>
      <c r="F30" s="60"/>
      <c r="G30" s="60"/>
      <c r="H30" s="60"/>
      <c r="I30" s="60"/>
      <c r="J30" s="13"/>
      <c r="K30" s="60"/>
      <c r="L30" s="60"/>
      <c r="M30" s="109"/>
      <c r="N30" s="109"/>
      <c r="O30" s="109"/>
      <c r="P30" s="109"/>
      <c r="Q30" s="109"/>
      <c r="R30" s="60"/>
      <c r="S30" s="60"/>
      <c r="T30" s="60"/>
      <c r="U30" s="60"/>
      <c r="V30" s="60"/>
      <c r="W30" s="60"/>
      <c r="X30" s="60"/>
      <c r="Y30" s="60"/>
      <c r="Z30" s="60"/>
      <c r="AA30" s="60"/>
      <c r="AB30" s="60"/>
      <c r="AC30" s="60"/>
      <c r="AD30" s="60"/>
      <c r="AE30" s="60"/>
      <c r="AF30" s="61"/>
      <c r="AG30" s="61"/>
      <c r="AH30" s="60"/>
      <c r="AI30" s="60"/>
      <c r="AJ30" s="60"/>
      <c r="AK30" s="61"/>
      <c r="AL30" s="119"/>
      <c r="AM30" s="119"/>
      <c r="AN30" s="63"/>
      <c r="AO30" s="63"/>
      <c r="AP30" s="127"/>
      <c r="AQ30" s="127"/>
      <c r="AR30" s="60"/>
      <c r="AS30" s="127"/>
      <c r="AT30" s="127"/>
      <c r="AU30" s="126"/>
      <c r="AV30" s="127"/>
      <c r="AW30" s="13"/>
    </row>
    <row r="31" spans="1:49">
      <c r="A31" s="13" t="s">
        <v>51</v>
      </c>
      <c r="B31" s="13">
        <v>2023</v>
      </c>
      <c r="C31" s="13">
        <v>1994</v>
      </c>
      <c r="D31" s="13">
        <v>2021</v>
      </c>
      <c r="E31" s="60">
        <f>(利润表!C31+利润表!W31+利润表!Y31)/(负债表!C31+负债表!J31)</f>
        <v>0.138945465738306</v>
      </c>
      <c r="F31" s="60"/>
      <c r="G31" s="60">
        <f>(利润表!C31+利润表!W31+利润表!Y31)/资产表!C31</f>
        <v>0.0774739340863274</v>
      </c>
      <c r="H31" s="60">
        <f>利润表!C31/负债表!C31</f>
        <v>0.138945465738306</v>
      </c>
      <c r="I31" s="60">
        <f>利润表!C31/资产表!C31</f>
        <v>0.0774739340863274</v>
      </c>
      <c r="J31" s="60"/>
      <c r="K31" s="60">
        <f>利润表!C31/利润表!D31</f>
        <v>0.167830284730591</v>
      </c>
      <c r="L31" s="60">
        <f>利润表!D31/资产表!C31</f>
        <v>0.461620703383135</v>
      </c>
      <c r="M31" s="109">
        <f>资产表!C31/负债表!C31</f>
        <v>1.79344791737931</v>
      </c>
      <c r="N31" s="109"/>
      <c r="O31" s="109"/>
      <c r="P31" s="109"/>
      <c r="Q31" s="109"/>
      <c r="R31" s="60">
        <f>负债表!I31/资产表!C31</f>
        <v>0.442414808754939</v>
      </c>
      <c r="S31" s="60"/>
      <c r="T31" s="60"/>
      <c r="U31" s="60">
        <f>(利润表!C31-利润表!C32)/利润表!C32</f>
        <v>0.0720371238794382</v>
      </c>
      <c r="V31" s="60">
        <f>(利润表!D31-利润表!D32)/利润表!D32</f>
        <v>0.00595433888390252</v>
      </c>
      <c r="W31" s="60">
        <f>(现金流量表!C31-现金流量表!C32)/现金流量表!C32</f>
        <v>0.594726144366431</v>
      </c>
      <c r="X31" s="60"/>
      <c r="Y31" s="60"/>
      <c r="Z31" s="60">
        <f>(资产表!C31-资产表!C32)/资产表!C32</f>
        <v>0.286796493254381</v>
      </c>
      <c r="AA31" s="60"/>
      <c r="AB31" s="60"/>
      <c r="AC31" s="60"/>
      <c r="AD31" s="60"/>
      <c r="AE31" s="60"/>
      <c r="AF31" s="61"/>
      <c r="AG31" s="61"/>
      <c r="AH31" s="60"/>
      <c r="AI31" s="60"/>
      <c r="AJ31" s="60"/>
      <c r="AK31" s="61"/>
      <c r="AL31" s="123"/>
      <c r="AM31" s="123"/>
      <c r="AN31" s="17"/>
      <c r="AO31" s="17"/>
      <c r="AP31" s="127"/>
      <c r="AQ31" s="127"/>
      <c r="AR31" s="60"/>
      <c r="AS31" s="126"/>
      <c r="AT31" s="126"/>
      <c r="AU31" s="126"/>
      <c r="AV31" s="127"/>
      <c r="AW31" s="13"/>
    </row>
    <row r="32" spans="1:49">
      <c r="A32" s="13"/>
      <c r="B32" s="13">
        <v>2022</v>
      </c>
      <c r="C32" s="13"/>
      <c r="D32" s="13"/>
      <c r="E32" s="60">
        <f>(利润表!C32+利润表!W32+利润表!Y32)/(负债表!C32+负债表!J32)</f>
        <v>0.127848383482567</v>
      </c>
      <c r="F32" s="60"/>
      <c r="G32" s="60">
        <f>(利润表!C32+利润表!W32+利润表!Y32)/资产表!C32</f>
        <v>0.0929941552211756</v>
      </c>
      <c r="H32" s="60">
        <f>利润表!C32/负债表!C32</f>
        <v>0.127848383482567</v>
      </c>
      <c r="I32" s="60">
        <f>利润表!C32/资产表!C32</f>
        <v>0.0929941552211756</v>
      </c>
      <c r="J32" s="60"/>
      <c r="K32" s="60">
        <f>利润表!C32/利润表!D32</f>
        <v>0.157484847642129</v>
      </c>
      <c r="L32" s="60">
        <f>利润表!D32/资产表!C32</f>
        <v>0.590495889690271</v>
      </c>
      <c r="M32" s="109">
        <f>资产表!C32/负债表!C32</f>
        <v>1.37480020307184</v>
      </c>
      <c r="N32" s="109"/>
      <c r="O32" s="109"/>
      <c r="P32" s="109"/>
      <c r="Q32" s="109"/>
      <c r="R32" s="60">
        <f>负债表!I32/资产表!C32</f>
        <v>0.272621579655278</v>
      </c>
      <c r="S32" s="60"/>
      <c r="T32" s="60"/>
      <c r="U32" s="60">
        <f>(利润表!C32-利润表!C33)/利润表!C33</f>
        <v>-0.157934970778757</v>
      </c>
      <c r="V32" s="60">
        <f>(利润表!D32-利润表!D33)/利润表!D33</f>
        <v>-0.0450278525881686</v>
      </c>
      <c r="W32" s="60">
        <f>(现金流量表!C32-现金流量表!C33)/现金流量表!C33</f>
        <v>0.182408838562631</v>
      </c>
      <c r="X32" s="60"/>
      <c r="Y32" s="60"/>
      <c r="Z32" s="60">
        <f>(资产表!C32-资产表!C33)/资产表!C33</f>
        <v>0.13062079937122</v>
      </c>
      <c r="AA32" s="60"/>
      <c r="AB32" s="60"/>
      <c r="AC32" s="60"/>
      <c r="AD32" s="60"/>
      <c r="AE32" s="60"/>
      <c r="AF32" s="61"/>
      <c r="AG32" s="61"/>
      <c r="AH32" s="60"/>
      <c r="AI32" s="60"/>
      <c r="AJ32" s="60"/>
      <c r="AK32" s="61"/>
      <c r="AL32" s="119"/>
      <c r="AM32" s="119"/>
      <c r="AN32" s="63"/>
      <c r="AO32" s="63"/>
      <c r="AP32" s="127"/>
      <c r="AQ32" s="127"/>
      <c r="AR32" s="60"/>
      <c r="AS32" s="127"/>
      <c r="AT32" s="126"/>
      <c r="AU32" s="126"/>
      <c r="AV32" s="127"/>
      <c r="AW32" s="13"/>
    </row>
    <row r="33" spans="1:49">
      <c r="A33" s="13"/>
      <c r="B33" s="13">
        <v>2021</v>
      </c>
      <c r="C33" s="13"/>
      <c r="D33" s="13"/>
      <c r="E33" s="60">
        <f>(利润表!C33+利润表!W33+利润表!Y33)/(负债表!C33+负债表!J33)</f>
        <v>0.163507694630487</v>
      </c>
      <c r="F33" s="60"/>
      <c r="G33" s="60">
        <f>(利润表!C33+利润表!W33+利润表!Y33)/资产表!C33</f>
        <v>0.12486105284559</v>
      </c>
      <c r="H33" s="60">
        <f>利润表!C33/负债表!C33</f>
        <v>0.163507694630487</v>
      </c>
      <c r="I33" s="60">
        <f>利润表!C33/资产表!C33</f>
        <v>0.12486105284559</v>
      </c>
      <c r="J33" s="60"/>
      <c r="K33" s="60">
        <f>利润表!C33/利润表!D33</f>
        <v>0.178600984388006</v>
      </c>
      <c r="L33" s="60">
        <f>利润表!D33/资产表!C33</f>
        <v>0.69910618507193</v>
      </c>
      <c r="M33" s="109">
        <f>资产表!C33/负债表!C33</f>
        <v>1.30951718653766</v>
      </c>
      <c r="N33" s="109"/>
      <c r="O33" s="109"/>
      <c r="P33" s="109"/>
      <c r="Q33" s="109"/>
      <c r="R33" s="60">
        <f>负债表!I33/资产表!C33</f>
        <v>0.236359774212677</v>
      </c>
      <c r="S33" s="60"/>
      <c r="T33" s="60"/>
      <c r="U33" s="60">
        <f>(利润表!C33-利润表!C34)/利润表!C34</f>
        <v>0.223368374431509</v>
      </c>
      <c r="V33" s="60">
        <f>(利润表!D33-利润表!D34)/利润表!D34</f>
        <v>0.351380593929473</v>
      </c>
      <c r="W33" s="60">
        <f>(现金流量表!C33-现金流量表!C34)/现金流量表!C34</f>
        <v>-0.26109117824681</v>
      </c>
      <c r="X33" s="60"/>
      <c r="Y33" s="60"/>
      <c r="Z33" s="60">
        <f>(资产表!C33-资产表!C34)/资产表!C34</f>
        <v>0.850718038508565</v>
      </c>
      <c r="AA33" s="60"/>
      <c r="AB33" s="60"/>
      <c r="AC33" s="60"/>
      <c r="AD33" s="60"/>
      <c r="AE33" s="60"/>
      <c r="AF33" s="61"/>
      <c r="AG33" s="61"/>
      <c r="AH33" s="60"/>
      <c r="AI33" s="60"/>
      <c r="AJ33" s="60"/>
      <c r="AK33" s="61"/>
      <c r="AL33" s="119"/>
      <c r="AM33" s="119"/>
      <c r="AN33" s="63"/>
      <c r="AO33" s="63"/>
      <c r="AP33" s="127"/>
      <c r="AQ33" s="127"/>
      <c r="AR33" s="60"/>
      <c r="AS33" s="127"/>
      <c r="AT33" s="126"/>
      <c r="AU33" s="126"/>
      <c r="AV33" s="127"/>
      <c r="AW33" s="13"/>
    </row>
    <row r="34" spans="1:49">
      <c r="A34" s="13"/>
      <c r="B34" s="13">
        <v>2020</v>
      </c>
      <c r="C34" s="13"/>
      <c r="D34" s="13"/>
      <c r="E34" s="60">
        <f>(利润表!C34+利润表!W34+利润表!Y34)/(负债表!C34+负债表!J34)</f>
        <v>0.294097921473424</v>
      </c>
      <c r="F34" s="60"/>
      <c r="G34" s="60">
        <f>(利润表!C34+利润表!W34+利润表!Y34)/资产表!C34</f>
        <v>0.188890450037902</v>
      </c>
      <c r="H34" s="60">
        <f>利润表!C34/负债表!C34</f>
        <v>0.294097921473424</v>
      </c>
      <c r="I34" s="60">
        <f>利润表!C34/资产表!C34</f>
        <v>0.188890450037902</v>
      </c>
      <c r="J34" s="60"/>
      <c r="K34" s="60">
        <f>利润表!C34/利润表!D34</f>
        <v>0.197289638512038</v>
      </c>
      <c r="L34" s="60">
        <f>利润表!D34/资产表!C34</f>
        <v>0.95742711813209</v>
      </c>
      <c r="M34" s="109">
        <f>资产表!C34/负债表!C34</f>
        <v>1.55697612777359</v>
      </c>
      <c r="N34" s="109"/>
      <c r="O34" s="109"/>
      <c r="P34" s="109"/>
      <c r="Q34" s="109"/>
      <c r="R34" s="60">
        <f>负债表!I34/资产表!C34</f>
        <v>0.357729394714642</v>
      </c>
      <c r="S34" s="60"/>
      <c r="T34" s="60"/>
      <c r="U34" s="60">
        <f>(利润表!C34-利润表!C35)/利润表!C35</f>
        <v>0.181193090119245</v>
      </c>
      <c r="V34" s="60">
        <f>(利润表!D34-利润表!D35)/利润表!D35</f>
        <v>0.115977645986327</v>
      </c>
      <c r="W34" s="60">
        <f>(现金流量表!C34-现金流量表!C35)/现金流量表!C35</f>
        <v>0.966112530845772</v>
      </c>
      <c r="X34" s="60"/>
      <c r="Y34" s="60"/>
      <c r="Z34" s="60">
        <f>(资产表!C34-资产表!C35)/资产表!C35</f>
        <v>0.373933697967498</v>
      </c>
      <c r="AA34" s="60"/>
      <c r="AB34" s="60"/>
      <c r="AC34" s="60"/>
      <c r="AD34" s="60"/>
      <c r="AE34" s="60"/>
      <c r="AF34" s="61"/>
      <c r="AG34" s="61"/>
      <c r="AH34" s="60"/>
      <c r="AI34" s="60"/>
      <c r="AJ34" s="60"/>
      <c r="AK34" s="61"/>
      <c r="AL34" s="119"/>
      <c r="AM34" s="119"/>
      <c r="AN34" s="63"/>
      <c r="AO34" s="63"/>
      <c r="AP34" s="127"/>
      <c r="AQ34" s="127"/>
      <c r="AR34" s="60"/>
      <c r="AS34" s="127"/>
      <c r="AT34" s="126"/>
      <c r="AU34" s="126"/>
      <c r="AV34" s="127"/>
      <c r="AW34" s="13"/>
    </row>
    <row r="35" spans="1:49">
      <c r="A35" s="13"/>
      <c r="B35" s="13">
        <v>2019</v>
      </c>
      <c r="C35" s="13"/>
      <c r="D35" s="13"/>
      <c r="E35" s="60">
        <f>(利润表!C35+利润表!W35+利润表!Y35)/(负债表!C35+负债表!J35)</f>
        <v>0.352717166315983</v>
      </c>
      <c r="F35" s="60"/>
      <c r="G35" s="60">
        <f>(利润表!C35+利润表!W35+利润表!Y35)/资产表!C35</f>
        <v>0.219712557330588</v>
      </c>
      <c r="H35" s="60">
        <f>利润表!C35/负债表!C35</f>
        <v>0.352717166315983</v>
      </c>
      <c r="I35" s="60">
        <f>利润表!C35/资产表!C35</f>
        <v>0.219712557330588</v>
      </c>
      <c r="J35" s="60"/>
      <c r="K35" s="60">
        <f>利润表!C35/利润表!D35</f>
        <v>0.18639698132837</v>
      </c>
      <c r="L35" s="60">
        <f>利润表!D35/资产表!C35</f>
        <v>1.1787345254456</v>
      </c>
      <c r="M35" s="109">
        <f>资产表!C35/负债表!C35</f>
        <v>1.60535733870354</v>
      </c>
      <c r="N35" s="109"/>
      <c r="O35" s="109"/>
      <c r="P35" s="109"/>
      <c r="Q35" s="109"/>
      <c r="R35" s="60">
        <f>负债表!I35/资产表!C35</f>
        <v>0.377085726715784</v>
      </c>
      <c r="S35" s="60"/>
      <c r="T35" s="60"/>
      <c r="U35" s="60">
        <f>(利润表!C35-利润表!C36)/利润表!C36</f>
        <v>0.45991965084722</v>
      </c>
      <c r="V35" s="60">
        <f>(利润表!D35-利润表!D36)/利润表!D36</f>
        <v>0.238222830907434</v>
      </c>
      <c r="W35" s="60">
        <f>(现金流量表!C35-现金流量表!C36)/现金流量表!C36</f>
        <v>0.866172941331704</v>
      </c>
      <c r="X35" s="60"/>
      <c r="Y35" s="60"/>
      <c r="Z35" s="60">
        <f>(资产表!C35-资产表!C36)/资产表!C36</f>
        <v>0.103821250071095</v>
      </c>
      <c r="AA35" s="60"/>
      <c r="AB35" s="60"/>
      <c r="AC35" s="60"/>
      <c r="AD35" s="60"/>
      <c r="AE35" s="60"/>
      <c r="AF35" s="61"/>
      <c r="AG35" s="61"/>
      <c r="AH35" s="60"/>
      <c r="AI35" s="60"/>
      <c r="AJ35" s="60"/>
      <c r="AK35" s="61"/>
      <c r="AL35" s="119"/>
      <c r="AM35" s="119"/>
      <c r="AN35" s="63"/>
      <c r="AO35" s="63"/>
      <c r="AP35" s="127"/>
      <c r="AQ35" s="127"/>
      <c r="AR35" s="60"/>
      <c r="AS35" s="127"/>
      <c r="AT35" s="126"/>
      <c r="AU35" s="126"/>
      <c r="AV35" s="127"/>
      <c r="AW35" s="13"/>
    </row>
    <row r="36" spans="1:49">
      <c r="A36" s="13"/>
      <c r="B36" s="13">
        <v>2018</v>
      </c>
      <c r="C36" s="13"/>
      <c r="D36" s="13"/>
      <c r="E36" s="60">
        <f>(利润表!C36+利润表!W36+利润表!Y36)/(负债表!C36+负债表!J36)</f>
        <v>0.264537429903684</v>
      </c>
      <c r="F36" s="60"/>
      <c r="G36" s="60">
        <f>(利润表!C36+利润表!W36+利润表!Y36)/资产表!C36</f>
        <v>0.166121052996462</v>
      </c>
      <c r="H36" s="60">
        <f>利润表!C36/负债表!C36</f>
        <v>0.264537429903684</v>
      </c>
      <c r="I36" s="60">
        <f>利润表!C36/资产表!C36</f>
        <v>0.166121052996462</v>
      </c>
      <c r="J36" s="60"/>
      <c r="K36" s="60">
        <f>利润表!C36/利润表!D36</f>
        <v>0.158091575628204</v>
      </c>
      <c r="L36" s="60">
        <f>利润表!D36/资产表!C36</f>
        <v>1.05079003948408</v>
      </c>
      <c r="M36" s="109">
        <f>资产表!C36/负债表!C36</f>
        <v>1.5924377141368</v>
      </c>
      <c r="N36" s="109"/>
      <c r="O36" s="109"/>
      <c r="P36" s="109"/>
      <c r="Q36" s="109"/>
      <c r="R36" s="60">
        <f>负债表!I36/资产表!C36</f>
        <v>0.372031953826174</v>
      </c>
      <c r="S36" s="60"/>
      <c r="T36" s="60"/>
      <c r="U36" s="60">
        <f>(利润表!C36-利润表!C37)/利润表!C37</f>
        <v>0.379777964746294</v>
      </c>
      <c r="V36" s="60">
        <f>(利润表!D36-利润表!D37)/利润表!D37</f>
        <v>0.307313928178821</v>
      </c>
      <c r="W36" s="60">
        <f>(现金流量表!C36-现金流量表!C37)/现金流量表!C37</f>
        <v>-0.605767167654325</v>
      </c>
      <c r="X36" s="60"/>
      <c r="Y36" s="60"/>
      <c r="Z36" s="60">
        <f>(资产表!C36-资产表!C37)/资产表!C37</f>
        <v>0.166990518577713</v>
      </c>
      <c r="AA36" s="60"/>
      <c r="AB36" s="60"/>
      <c r="AC36" s="60"/>
      <c r="AD36" s="60"/>
      <c r="AE36" s="60"/>
      <c r="AF36" s="61"/>
      <c r="AG36" s="61"/>
      <c r="AH36" s="60"/>
      <c r="AI36" s="60"/>
      <c r="AJ36" s="60"/>
      <c r="AK36" s="61"/>
      <c r="AL36" s="119"/>
      <c r="AM36" s="119"/>
      <c r="AN36" s="63"/>
      <c r="AO36" s="63"/>
      <c r="AP36" s="127"/>
      <c r="AQ36" s="127"/>
      <c r="AR36" s="60"/>
      <c r="AS36" s="127"/>
      <c r="AT36" s="126"/>
      <c r="AU36" s="126"/>
      <c r="AV36" s="127"/>
      <c r="AW36" s="13"/>
    </row>
    <row r="37" spans="1:49">
      <c r="A37" s="13"/>
      <c r="B37" s="13">
        <v>2017</v>
      </c>
      <c r="C37" s="13"/>
      <c r="D37" s="13"/>
      <c r="E37" s="60">
        <f>(利润表!C37+利润表!W37+利润表!Y37)/(负债表!C37+负债表!J37)</f>
        <v>0.272811167755155</v>
      </c>
      <c r="F37" s="60"/>
      <c r="G37" s="60">
        <f>(利润表!C37+利润表!W37+利润表!Y37)/资产表!C37</f>
        <v>0.140502094348682</v>
      </c>
      <c r="H37" s="60">
        <f>利润表!C37/负债表!C37</f>
        <v>0.272811167755155</v>
      </c>
      <c r="I37" s="60">
        <f>利润表!C37/资产表!C37</f>
        <v>0.140502094348682</v>
      </c>
      <c r="J37" s="60"/>
      <c r="K37" s="60">
        <f>利润表!C37/利润表!D37</f>
        <v>0.149788824018863</v>
      </c>
      <c r="L37" s="60">
        <f>利润表!D37/资产表!C37</f>
        <v>0.938001184460794</v>
      </c>
      <c r="M37" s="109">
        <f>资产表!C37/负债表!C37</f>
        <v>1.94168755291378</v>
      </c>
      <c r="N37" s="109"/>
      <c r="O37" s="109"/>
      <c r="P37" s="109"/>
      <c r="Q37" s="109"/>
      <c r="R37" s="60">
        <f>负债表!I37/资产表!C37</f>
        <v>0.484984080729489</v>
      </c>
      <c r="S37" s="60"/>
      <c r="T37" s="60"/>
      <c r="U37" s="60">
        <f>(利润表!C37-利润表!C38)/利润表!C38</f>
        <v>-0.119789690134957</v>
      </c>
      <c r="V37" s="60">
        <f>(利润表!D37-利润表!D38)/利润表!D38</f>
        <v>0.328713331902826</v>
      </c>
      <c r="W37" s="60">
        <f>(现金流量表!C37-现金流量表!C38)/现金流量表!C38</f>
        <v>0.769769974093398</v>
      </c>
      <c r="X37" s="60"/>
      <c r="Y37" s="60"/>
      <c r="Z37" s="60">
        <f>(资产表!C37-资产表!C38)/资产表!C38</f>
        <v>0.661753351594057</v>
      </c>
      <c r="AA37" s="60"/>
      <c r="AB37" s="60"/>
      <c r="AC37" s="60"/>
      <c r="AD37" s="60"/>
      <c r="AE37" s="60"/>
      <c r="AF37" s="61"/>
      <c r="AG37" s="61"/>
      <c r="AH37" s="60"/>
      <c r="AI37" s="60"/>
      <c r="AJ37" s="60"/>
      <c r="AK37" s="61"/>
      <c r="AL37" s="119"/>
      <c r="AM37" s="119"/>
      <c r="AN37" s="63"/>
      <c r="AO37" s="63"/>
      <c r="AP37" s="127"/>
      <c r="AQ37" s="127"/>
      <c r="AR37" s="60"/>
      <c r="AS37" s="127"/>
      <c r="AT37" s="126"/>
      <c r="AU37" s="126"/>
      <c r="AV37" s="127"/>
      <c r="AW37" s="13"/>
    </row>
    <row r="38" spans="1:49">
      <c r="A38" s="13"/>
      <c r="B38" s="13">
        <v>2016</v>
      </c>
      <c r="C38" s="13"/>
      <c r="D38" s="13"/>
      <c r="E38" s="60" t="e">
        <f>(利润表!C38+利润表!W38+利润表!Y38)/(负债表!C38+负债表!J38)</f>
        <v>#DIV/0!</v>
      </c>
      <c r="F38" s="60"/>
      <c r="G38" s="60">
        <f>(利润表!C38+利润表!W38+利润表!Y38)/资产表!C38</f>
        <v>0.265254591514277</v>
      </c>
      <c r="H38" s="60" t="e">
        <f>利润表!C38/负债表!C38</f>
        <v>#DIV/0!</v>
      </c>
      <c r="I38" s="60">
        <f>利润表!C38/资产表!C38</f>
        <v>0.265254591514277</v>
      </c>
      <c r="J38" s="60"/>
      <c r="K38" s="60">
        <f>利润表!C38/利润表!D38</f>
        <v>0.226112333851696</v>
      </c>
      <c r="L38" s="60">
        <f>利润表!D38/资产表!C38</f>
        <v>1.17310978572383</v>
      </c>
      <c r="M38" s="109" t="e">
        <f>资产表!C38/负债表!C38</f>
        <v>#DIV/0!</v>
      </c>
      <c r="N38" s="109"/>
      <c r="O38" s="109"/>
      <c r="P38" s="109"/>
      <c r="Q38" s="109"/>
      <c r="R38" s="60">
        <f>负债表!I38/资产表!C38</f>
        <v>0</v>
      </c>
      <c r="S38" s="60"/>
      <c r="T38" s="60"/>
      <c r="U38" s="60" t="e">
        <f>(利润表!C38-利润表!C39)/利润表!C39</f>
        <v>#DIV/0!</v>
      </c>
      <c r="V38" s="60" t="e">
        <f>(利润表!D38-利润表!D39)/利润表!D39</f>
        <v>#DIV/0!</v>
      </c>
      <c r="W38" s="60" t="e">
        <f>(现金流量表!C38-现金流量表!C39)/现金流量表!C39</f>
        <v>#DIV/0!</v>
      </c>
      <c r="X38" s="60"/>
      <c r="Y38" s="60"/>
      <c r="Z38" s="60" t="e">
        <f>(资产表!C38-资产表!C39)/资产表!C39</f>
        <v>#DIV/0!</v>
      </c>
      <c r="AA38" s="60"/>
      <c r="AB38" s="60"/>
      <c r="AC38" s="60"/>
      <c r="AD38" s="60"/>
      <c r="AE38" s="60"/>
      <c r="AF38" s="61"/>
      <c r="AG38" s="61"/>
      <c r="AH38" s="60"/>
      <c r="AI38" s="60"/>
      <c r="AJ38" s="60"/>
      <c r="AK38" s="61"/>
      <c r="AL38" s="119"/>
      <c r="AM38" s="119"/>
      <c r="AN38" s="63"/>
      <c r="AO38" s="63"/>
      <c r="AP38" s="127"/>
      <c r="AQ38" s="127"/>
      <c r="AR38" s="60"/>
      <c r="AS38" s="127"/>
      <c r="AT38" s="126"/>
      <c r="AU38" s="126"/>
      <c r="AV38" s="127"/>
      <c r="AW38" s="13"/>
    </row>
    <row r="39" spans="1:49">
      <c r="A39" s="13"/>
      <c r="B39" s="13">
        <v>2015</v>
      </c>
      <c r="C39" s="13"/>
      <c r="D39" s="13"/>
      <c r="E39" s="60"/>
      <c r="F39" s="60"/>
      <c r="G39" s="60"/>
      <c r="H39" s="60"/>
      <c r="I39" s="60"/>
      <c r="J39" s="60"/>
      <c r="K39" s="60"/>
      <c r="L39" s="60"/>
      <c r="M39" s="109"/>
      <c r="N39" s="109"/>
      <c r="O39" s="109"/>
      <c r="P39" s="109"/>
      <c r="Q39" s="109"/>
      <c r="R39" s="60"/>
      <c r="S39" s="60"/>
      <c r="T39" s="60"/>
      <c r="U39" s="60"/>
      <c r="V39" s="60"/>
      <c r="W39" s="60"/>
      <c r="X39" s="60"/>
      <c r="Y39" s="60"/>
      <c r="Z39" s="60"/>
      <c r="AA39" s="60"/>
      <c r="AB39" s="60"/>
      <c r="AC39" s="60"/>
      <c r="AD39" s="60"/>
      <c r="AE39" s="60"/>
      <c r="AF39" s="61"/>
      <c r="AG39" s="61"/>
      <c r="AH39" s="60"/>
      <c r="AI39" s="60"/>
      <c r="AJ39" s="60"/>
      <c r="AK39" s="61"/>
      <c r="AL39" s="119"/>
      <c r="AM39" s="119"/>
      <c r="AN39" s="63"/>
      <c r="AO39" s="63"/>
      <c r="AP39" s="127"/>
      <c r="AQ39" s="127"/>
      <c r="AR39" s="60"/>
      <c r="AS39" s="127"/>
      <c r="AT39" s="126"/>
      <c r="AU39" s="126"/>
      <c r="AV39" s="127"/>
      <c r="AW39" s="13"/>
    </row>
    <row r="40" spans="1:49">
      <c r="A40" s="13"/>
      <c r="B40" s="13">
        <v>2014</v>
      </c>
      <c r="C40" s="13"/>
      <c r="D40" s="13"/>
      <c r="E40" s="60"/>
      <c r="F40" s="60"/>
      <c r="G40" s="60"/>
      <c r="H40" s="60"/>
      <c r="I40" s="60"/>
      <c r="J40" s="60"/>
      <c r="K40" s="60"/>
      <c r="L40" s="60"/>
      <c r="M40" s="109"/>
      <c r="N40" s="109"/>
      <c r="O40" s="109"/>
      <c r="P40" s="109"/>
      <c r="Q40" s="109"/>
      <c r="R40" s="60"/>
      <c r="S40" s="60"/>
      <c r="T40" s="60"/>
      <c r="U40" s="60"/>
      <c r="V40" s="60"/>
      <c r="W40" s="60"/>
      <c r="X40" s="60"/>
      <c r="Y40" s="60"/>
      <c r="Z40" s="60"/>
      <c r="AA40" s="60"/>
      <c r="AB40" s="60"/>
      <c r="AC40" s="60"/>
      <c r="AD40" s="60"/>
      <c r="AE40" s="60"/>
      <c r="AF40" s="61"/>
      <c r="AG40" s="61"/>
      <c r="AH40" s="60"/>
      <c r="AI40" s="60"/>
      <c r="AJ40" s="60"/>
      <c r="AK40" s="61"/>
      <c r="AL40" s="119"/>
      <c r="AM40" s="119"/>
      <c r="AN40" s="63"/>
      <c r="AO40" s="63"/>
      <c r="AP40" s="127"/>
      <c r="AQ40" s="127"/>
      <c r="AR40" s="60"/>
      <c r="AS40" s="127"/>
      <c r="AT40" s="126"/>
      <c r="AU40" s="126"/>
      <c r="AV40" s="127"/>
      <c r="AW40" s="13"/>
    </row>
    <row r="41" spans="1:49">
      <c r="A41" s="13"/>
      <c r="B41" s="13">
        <v>2013</v>
      </c>
      <c r="C41" s="13"/>
      <c r="D41" s="13"/>
      <c r="E41" s="60"/>
      <c r="F41" s="60"/>
      <c r="G41" s="60"/>
      <c r="H41" s="60"/>
      <c r="I41" s="60"/>
      <c r="J41" s="60"/>
      <c r="K41" s="60"/>
      <c r="L41" s="60"/>
      <c r="M41" s="109"/>
      <c r="N41" s="109"/>
      <c r="O41" s="109"/>
      <c r="P41" s="109"/>
      <c r="Q41" s="109"/>
      <c r="R41" s="60"/>
      <c r="S41" s="60"/>
      <c r="T41" s="60"/>
      <c r="U41" s="60"/>
      <c r="V41" s="60"/>
      <c r="W41" s="60"/>
      <c r="X41" s="60"/>
      <c r="Y41" s="60"/>
      <c r="Z41" s="60"/>
      <c r="AA41" s="60"/>
      <c r="AB41" s="60"/>
      <c r="AC41" s="60"/>
      <c r="AD41" s="60"/>
      <c r="AE41" s="60"/>
      <c r="AF41" s="61"/>
      <c r="AG41" s="61"/>
      <c r="AH41" s="60"/>
      <c r="AI41" s="60"/>
      <c r="AJ41" s="60"/>
      <c r="AK41" s="61"/>
      <c r="AL41" s="119"/>
      <c r="AM41" s="119"/>
      <c r="AN41" s="63"/>
      <c r="AO41" s="63"/>
      <c r="AP41" s="127"/>
      <c r="AQ41" s="127"/>
      <c r="AR41" s="60"/>
      <c r="AS41" s="127"/>
      <c r="AT41" s="126"/>
      <c r="AU41" s="126"/>
      <c r="AV41" s="127"/>
      <c r="AW41" s="13"/>
    </row>
    <row r="42" spans="1:49">
      <c r="A42" s="13"/>
      <c r="B42" s="13">
        <v>2012</v>
      </c>
      <c r="C42" s="13"/>
      <c r="D42" s="13"/>
      <c r="E42" s="60"/>
      <c r="F42" s="60"/>
      <c r="G42" s="60"/>
      <c r="H42" s="60"/>
      <c r="I42" s="60"/>
      <c r="J42" s="13"/>
      <c r="K42" s="60"/>
      <c r="L42" s="60"/>
      <c r="M42" s="109"/>
      <c r="N42" s="109"/>
      <c r="O42" s="109"/>
      <c r="P42" s="109"/>
      <c r="Q42" s="109"/>
      <c r="R42" s="13"/>
      <c r="S42" s="13"/>
      <c r="T42" s="60"/>
      <c r="U42" s="60"/>
      <c r="V42" s="60"/>
      <c r="W42" s="60"/>
      <c r="X42" s="60"/>
      <c r="Y42" s="60"/>
      <c r="Z42" s="60"/>
      <c r="AA42" s="60"/>
      <c r="AB42" s="60"/>
      <c r="AC42" s="60"/>
      <c r="AD42" s="60"/>
      <c r="AE42" s="60"/>
      <c r="AF42" s="61"/>
      <c r="AG42" s="61"/>
      <c r="AH42" s="60"/>
      <c r="AI42" s="60"/>
      <c r="AJ42" s="60"/>
      <c r="AK42" s="61"/>
      <c r="AL42" s="119"/>
      <c r="AM42" s="119"/>
      <c r="AN42" s="63"/>
      <c r="AO42" s="63"/>
      <c r="AP42" s="127"/>
      <c r="AQ42" s="127"/>
      <c r="AR42" s="60"/>
      <c r="AS42" s="127"/>
      <c r="AT42" s="126"/>
      <c r="AU42" s="126"/>
      <c r="AV42" s="127"/>
      <c r="AW42" s="13"/>
    </row>
    <row r="43" spans="1:49">
      <c r="A43" s="13"/>
      <c r="B43" s="13">
        <v>2011</v>
      </c>
      <c r="C43" s="13"/>
      <c r="D43" s="13"/>
      <c r="E43" s="60"/>
      <c r="F43" s="60"/>
      <c r="G43" s="60"/>
      <c r="H43" s="60"/>
      <c r="I43" s="60"/>
      <c r="J43" s="13"/>
      <c r="K43" s="13"/>
      <c r="L43" s="13"/>
      <c r="M43" s="107"/>
      <c r="N43" s="107"/>
      <c r="O43" s="107"/>
      <c r="P43" s="107"/>
      <c r="Q43" s="107"/>
      <c r="R43" s="13"/>
      <c r="S43" s="13"/>
      <c r="T43" s="60"/>
      <c r="U43" s="60"/>
      <c r="V43" s="60"/>
      <c r="W43" s="60"/>
      <c r="X43" s="60"/>
      <c r="Y43" s="60"/>
      <c r="Z43" s="60"/>
      <c r="AA43" s="60"/>
      <c r="AB43" s="60"/>
      <c r="AC43" s="60"/>
      <c r="AD43" s="60"/>
      <c r="AE43" s="60"/>
      <c r="AF43" s="61"/>
      <c r="AG43" s="61"/>
      <c r="AH43" s="60"/>
      <c r="AI43" s="60"/>
      <c r="AJ43" s="60"/>
      <c r="AK43" s="61"/>
      <c r="AL43" s="119"/>
      <c r="AM43" s="119"/>
      <c r="AN43" s="63"/>
      <c r="AO43" s="63"/>
      <c r="AP43" s="127"/>
      <c r="AQ43" s="127"/>
      <c r="AR43" s="60"/>
      <c r="AS43" s="127"/>
      <c r="AT43" s="126"/>
      <c r="AU43" s="126"/>
      <c r="AV43" s="127"/>
      <c r="AW43" s="13"/>
    </row>
    <row r="44" spans="1:49">
      <c r="A44" s="13"/>
      <c r="B44" s="13">
        <v>2010</v>
      </c>
      <c r="C44" s="13"/>
      <c r="D44" s="13"/>
      <c r="E44" s="60"/>
      <c r="F44" s="60"/>
      <c r="G44" s="60"/>
      <c r="H44" s="60"/>
      <c r="I44" s="60"/>
      <c r="J44" s="13"/>
      <c r="K44" s="13"/>
      <c r="L44" s="13"/>
      <c r="M44" s="107"/>
      <c r="N44" s="107"/>
      <c r="O44" s="107"/>
      <c r="P44" s="107"/>
      <c r="Q44" s="107"/>
      <c r="R44" s="13"/>
      <c r="S44" s="13"/>
      <c r="T44" s="60"/>
      <c r="U44" s="60"/>
      <c r="V44" s="60"/>
      <c r="W44" s="60"/>
      <c r="X44" s="60"/>
      <c r="Y44" s="60"/>
      <c r="Z44" s="60"/>
      <c r="AA44" s="60"/>
      <c r="AB44" s="60"/>
      <c r="AC44" s="60"/>
      <c r="AD44" s="60"/>
      <c r="AE44" s="60"/>
      <c r="AF44" s="61"/>
      <c r="AG44" s="61"/>
      <c r="AH44" s="60"/>
      <c r="AI44" s="60"/>
      <c r="AJ44" s="60"/>
      <c r="AK44" s="61"/>
      <c r="AL44" s="119"/>
      <c r="AM44" s="119"/>
      <c r="AN44" s="63"/>
      <c r="AO44" s="63"/>
      <c r="AP44" s="127"/>
      <c r="AQ44" s="127"/>
      <c r="AR44" s="60"/>
      <c r="AS44" s="127"/>
      <c r="AT44" s="126"/>
      <c r="AU44" s="126"/>
      <c r="AV44" s="127"/>
      <c r="AW44" s="13"/>
    </row>
    <row r="45" spans="1:49">
      <c r="A45" s="13" t="s">
        <v>52</v>
      </c>
      <c r="B45" s="13">
        <v>2023</v>
      </c>
      <c r="C45" s="13"/>
      <c r="D45" s="13"/>
      <c r="E45" s="60">
        <f>(利润表!C45+利润表!W45+利润表!Y45)/(负债表!C45+负债表!J45)</f>
        <v>0.132729516092323</v>
      </c>
      <c r="F45" s="60"/>
      <c r="G45" s="60">
        <f>(利润表!C45+利润表!W45+利润表!Y45)/资产表!C45</f>
        <v>0.0910249596119047</v>
      </c>
      <c r="H45" s="60">
        <f>利润表!C45/负债表!C45</f>
        <v>0.132729516092323</v>
      </c>
      <c r="I45" s="60">
        <f>利润表!C45/资产表!C45</f>
        <v>0.0910249596119047</v>
      </c>
      <c r="J45" s="60"/>
      <c r="K45" s="60">
        <f>利润表!C45/利润表!D45</f>
        <v>0.238158629394879</v>
      </c>
      <c r="L45" s="60">
        <f>利润表!D45/资产表!C45</f>
        <v>0.382203071302451</v>
      </c>
      <c r="M45" s="109">
        <f>资产表!C45/负债表!C45</f>
        <v>1.45816616297586</v>
      </c>
      <c r="N45" s="109"/>
      <c r="O45" s="109"/>
      <c r="P45" s="109"/>
      <c r="Q45" s="109"/>
      <c r="R45" s="60">
        <f>负债表!I45/资产表!C45</f>
        <v>0.314207101089783</v>
      </c>
      <c r="S45" s="60"/>
      <c r="T45" s="60"/>
      <c r="U45" s="60">
        <f>(利润表!C45-利润表!C46)/利润表!C46</f>
        <v>-0.00461919823008977</v>
      </c>
      <c r="V45" s="60">
        <f>(利润表!D45-利润表!D46)/利润表!D46</f>
        <v>0.0403150799745385</v>
      </c>
      <c r="W45" s="60" t="e">
        <f>(现金流量表!C45-现金流量表!C46)/现金流量表!C46</f>
        <v>#DIV/0!</v>
      </c>
      <c r="X45" s="60"/>
      <c r="Y45" s="60"/>
      <c r="Z45" s="60">
        <f>(资产表!C45-资产表!C46)/资产表!C46</f>
        <v>0.0701749959554149</v>
      </c>
      <c r="AA45" s="60"/>
      <c r="AB45" s="60"/>
      <c r="AC45" s="60"/>
      <c r="AD45" s="60"/>
      <c r="AE45" s="60"/>
      <c r="AF45" s="61"/>
      <c r="AG45" s="61"/>
      <c r="AH45" s="60"/>
      <c r="AI45" s="60"/>
      <c r="AJ45" s="60"/>
      <c r="AK45" s="61"/>
      <c r="AL45" s="119"/>
      <c r="AM45" s="119"/>
      <c r="AN45" s="63"/>
      <c r="AO45" s="63"/>
      <c r="AP45" s="127"/>
      <c r="AQ45" s="127"/>
      <c r="AR45" s="60"/>
      <c r="AS45" s="127"/>
      <c r="AT45" s="127"/>
      <c r="AU45" s="63"/>
      <c r="AV45" s="63"/>
      <c r="AW45" s="63"/>
    </row>
    <row r="46" spans="1:49">
      <c r="A46" s="13"/>
      <c r="B46" s="13">
        <v>2022</v>
      </c>
      <c r="C46" s="13"/>
      <c r="D46" s="13"/>
      <c r="E46" s="60">
        <f>(利润表!C46+利润表!W46+利润表!Y46)/(负债表!C46+负债表!J46)</f>
        <v>0.127998712102851</v>
      </c>
      <c r="F46" s="60"/>
      <c r="G46" s="60">
        <f>(利润表!C46+利润表!W46+利润表!Y46)/资产表!C46</f>
        <v>0.0978646921974989</v>
      </c>
      <c r="H46" s="60">
        <f>利润表!C46/负债表!C46</f>
        <v>0.127998712102851</v>
      </c>
      <c r="I46" s="60">
        <f>利润表!C46/资产表!C46</f>
        <v>0.0978646921974989</v>
      </c>
      <c r="J46" s="60"/>
      <c r="K46" s="60">
        <f>利润表!C46/利润表!D46</f>
        <v>0.248909777187798</v>
      </c>
      <c r="L46" s="60">
        <f>利润表!D46/资产表!C46</f>
        <v>0.393173355033225</v>
      </c>
      <c r="M46" s="109">
        <f>资产表!C46/负债表!C46</f>
        <v>1.3079151349553</v>
      </c>
      <c r="N46" s="109"/>
      <c r="O46" s="109"/>
      <c r="P46" s="109"/>
      <c r="Q46" s="109"/>
      <c r="R46" s="60">
        <f>负债表!I46/资产表!C46</f>
        <v>0.235424399279412</v>
      </c>
      <c r="S46" s="60"/>
      <c r="T46" s="60"/>
      <c r="U46" s="60">
        <f>(利润表!C46-利润表!C47)/利润表!C47</f>
        <v>-0.301574003152127</v>
      </c>
      <c r="V46" s="60">
        <f>(利润表!D46-利润表!D47)/利润表!D47</f>
        <v>-0.142360017499997</v>
      </c>
      <c r="W46" s="60" t="e">
        <f>(现金流量表!C46-现金流量表!C47)/现金流量表!C47</f>
        <v>#DIV/0!</v>
      </c>
      <c r="X46" s="60"/>
      <c r="Y46" s="60"/>
      <c r="Z46" s="60">
        <f>(资产表!C46-资产表!C47)/资产表!C47</f>
        <v>-0.0516439442722515</v>
      </c>
      <c r="AA46" s="60"/>
      <c r="AB46" s="60"/>
      <c r="AC46" s="60"/>
      <c r="AD46" s="60"/>
      <c r="AE46" s="60"/>
      <c r="AF46" s="61"/>
      <c r="AG46" s="61"/>
      <c r="AH46" s="60"/>
      <c r="AI46" s="60"/>
      <c r="AJ46" s="60"/>
      <c r="AK46" s="61"/>
      <c r="AL46" s="119"/>
      <c r="AM46" s="119"/>
      <c r="AN46" s="63"/>
      <c r="AO46" s="63"/>
      <c r="AP46" s="127"/>
      <c r="AQ46" s="127"/>
      <c r="AR46" s="60"/>
      <c r="AS46" s="127"/>
      <c r="AT46" s="127"/>
      <c r="AU46" s="63"/>
      <c r="AV46" s="63"/>
      <c r="AW46" s="63"/>
    </row>
    <row r="47" spans="1:49">
      <c r="A47" s="13"/>
      <c r="B47" s="13">
        <v>2021</v>
      </c>
      <c r="C47" s="13"/>
      <c r="D47" s="13"/>
      <c r="E47" s="60">
        <f>(利润表!C47+利润表!W47+利润表!Y47)/(负债表!C47+负债表!J47)</f>
        <v>0.169342107006746</v>
      </c>
      <c r="F47" s="60"/>
      <c r="G47" s="60">
        <f>(利润表!C47+利润表!W47+利润表!Y47)/资产表!C47</f>
        <v>0.13288533632239</v>
      </c>
      <c r="H47" s="60">
        <f>利润表!C47/负债表!C47</f>
        <v>0.169342107006746</v>
      </c>
      <c r="I47" s="60">
        <f>利润表!C47/资产表!C47</f>
        <v>0.13288533632239</v>
      </c>
      <c r="J47" s="60"/>
      <c r="K47" s="60">
        <f>利润表!C47/利润表!D47</f>
        <v>0.305651533469365</v>
      </c>
      <c r="L47" s="60">
        <f>利润表!D47/资产表!C47</f>
        <v>0.434760901782647</v>
      </c>
      <c r="M47" s="109">
        <f>资产表!C47/负债表!C47</f>
        <v>1.27434758185741</v>
      </c>
      <c r="N47" s="109"/>
      <c r="O47" s="109"/>
      <c r="P47" s="109"/>
      <c r="Q47" s="109"/>
      <c r="R47" s="60">
        <f>负债表!I47/资产表!C47</f>
        <v>0.215284735313371</v>
      </c>
      <c r="S47" s="60"/>
      <c r="T47" s="60"/>
      <c r="U47" s="60">
        <f>(利润表!C47-利润表!C48)/利润表!C48</f>
        <v>0.337777468500787</v>
      </c>
      <c r="V47" s="60">
        <f>(利润表!D47-利润表!D48)/利润表!D48</f>
        <v>0.559922933644873</v>
      </c>
      <c r="W47" s="60" t="e">
        <f>(现金流量表!C47-现金流量表!C48)/现金流量表!C48</f>
        <v>#DIV/0!</v>
      </c>
      <c r="X47" s="60"/>
      <c r="Y47" s="60"/>
      <c r="Z47" s="60">
        <f>(资产表!C47-资产表!C48)/资产表!C48</f>
        <v>0.0542767417222524</v>
      </c>
      <c r="AA47" s="60"/>
      <c r="AB47" s="60"/>
      <c r="AC47" s="60"/>
      <c r="AD47" s="60"/>
      <c r="AE47" s="60"/>
      <c r="AF47" s="61"/>
      <c r="AG47" s="61"/>
      <c r="AH47" s="60"/>
      <c r="AI47" s="60"/>
      <c r="AJ47" s="60"/>
      <c r="AK47" s="61"/>
      <c r="AL47" s="119"/>
      <c r="AM47" s="119"/>
      <c r="AN47" s="63"/>
      <c r="AO47" s="63"/>
      <c r="AP47" s="127"/>
      <c r="AQ47" s="127"/>
      <c r="AR47" s="60"/>
      <c r="AS47" s="127"/>
      <c r="AT47" s="127"/>
      <c r="AU47" s="63"/>
      <c r="AV47" s="63"/>
      <c r="AW47" s="63"/>
    </row>
    <row r="48" spans="1:49">
      <c r="A48" s="13"/>
      <c r="B48" s="13">
        <v>2020</v>
      </c>
      <c r="C48" s="13"/>
      <c r="D48" s="13"/>
      <c r="E48" s="60">
        <f>(利润表!C48+利润表!W48+利润表!Y48)/(负债表!C48+负债表!J48)</f>
        <v>0.133283327515775</v>
      </c>
      <c r="F48" s="60"/>
      <c r="G48" s="60">
        <f>(利润表!C48+利润表!W48+利润表!Y48)/资产表!C48</f>
        <v>0.104724382566885</v>
      </c>
      <c r="H48" s="60">
        <f>利润表!C48/负债表!C48</f>
        <v>0.133283327515775</v>
      </c>
      <c r="I48" s="60">
        <f>利润表!C48/资产表!C48</f>
        <v>0.104724382566885</v>
      </c>
      <c r="J48" s="60"/>
      <c r="K48" s="60">
        <f>利润表!C48/利润表!D48</f>
        <v>0.356406687950064</v>
      </c>
      <c r="L48" s="60">
        <f>利润表!D48/资产表!C48</f>
        <v>0.293833943378632</v>
      </c>
      <c r="M48" s="109">
        <f>资产表!C48/负债表!C48</f>
        <v>1.27270578492692</v>
      </c>
      <c r="N48" s="109"/>
      <c r="O48" s="109"/>
      <c r="P48" s="109"/>
      <c r="Q48" s="109"/>
      <c r="R48" s="60">
        <f>负债表!I48/资产表!C48</f>
        <v>0.214272448633981</v>
      </c>
      <c r="S48" s="60"/>
      <c r="T48" s="60"/>
      <c r="U48" s="60">
        <f>(利润表!C48-利润表!C49)/利润表!C49</f>
        <v>-0.414589740965384</v>
      </c>
      <c r="V48" s="60">
        <f>(利润表!D48-利润表!D49)/利润表!D49</f>
        <v>-0.406496429617156</v>
      </c>
      <c r="W48" s="60" t="e">
        <f>(现金流量表!C48-现金流量表!C49)/现金流量表!C49</f>
        <v>#DIV/0!</v>
      </c>
      <c r="X48" s="60"/>
      <c r="Y48" s="60"/>
      <c r="Z48" s="60">
        <f>(资产表!C48-资产表!C49)/资产表!C49</f>
        <v>-0.00287964765267386</v>
      </c>
      <c r="AA48" s="60"/>
      <c r="AB48" s="60"/>
      <c r="AC48" s="60"/>
      <c r="AD48" s="60"/>
      <c r="AE48" s="60"/>
      <c r="AF48" s="61"/>
      <c r="AG48" s="61"/>
      <c r="AH48" s="60"/>
      <c r="AI48" s="60"/>
      <c r="AJ48" s="60"/>
      <c r="AK48" s="61"/>
      <c r="AL48" s="119"/>
      <c r="AM48" s="119"/>
      <c r="AN48" s="63"/>
      <c r="AO48" s="63"/>
      <c r="AP48" s="127"/>
      <c r="AQ48" s="127"/>
      <c r="AR48" s="60"/>
      <c r="AS48" s="127"/>
      <c r="AT48" s="127"/>
      <c r="AU48" s="63"/>
      <c r="AV48" s="63"/>
      <c r="AW48" s="63"/>
    </row>
    <row r="49" spans="1:49">
      <c r="A49" s="13"/>
      <c r="B49" s="13">
        <v>2019</v>
      </c>
      <c r="C49" s="13"/>
      <c r="D49" s="13"/>
      <c r="E49" s="60">
        <f>(利润表!C49+利润表!W49+利润表!Y49)/(负债表!C49+负债表!J49)</f>
        <v>0.217126766807141</v>
      </c>
      <c r="F49" s="60"/>
      <c r="G49" s="60">
        <f>(利润表!C49+利润表!W49+利润表!Y49)/资产表!C49</f>
        <v>0.178375441210493</v>
      </c>
      <c r="H49" s="60">
        <f>利润表!C49/负债表!C49</f>
        <v>0.217126766807141</v>
      </c>
      <c r="I49" s="60">
        <f>利润表!C49/资产表!C49</f>
        <v>0.178375441210493</v>
      </c>
      <c r="J49" s="60"/>
      <c r="K49" s="60">
        <f>利润表!C49/利润表!D49</f>
        <v>0.361334019249189</v>
      </c>
      <c r="L49" s="60">
        <f>利润表!D49/资产表!C49</f>
        <v>0.493658033033082</v>
      </c>
      <c r="M49" s="109">
        <f>资产表!C49/负债表!C49</f>
        <v>1.2172458570175</v>
      </c>
      <c r="N49" s="109"/>
      <c r="O49" s="109"/>
      <c r="P49" s="109"/>
      <c r="Q49" s="109"/>
      <c r="R49" s="60">
        <f>负债表!I49/资产表!C49</f>
        <v>0.178473277000751</v>
      </c>
      <c r="S49" s="60"/>
      <c r="T49" s="60"/>
      <c r="U49" s="60">
        <f>(利润表!C49-利润表!C50)/利润表!C50</f>
        <v>-0.0499432269274229</v>
      </c>
      <c r="V49" s="60">
        <f>(利润表!D49-利润表!D50)/利润表!D50</f>
        <v>-0.0841027342135097</v>
      </c>
      <c r="W49" s="60" t="e">
        <f>(现金流量表!C49-现金流量表!C50)/现金流量表!C50</f>
        <v>#DIV/0!</v>
      </c>
      <c r="X49" s="60"/>
      <c r="Y49" s="60"/>
      <c r="Z49" s="60">
        <f>(资产表!C49-资产表!C50)/资产表!C50</f>
        <v>-0.0118903641034842</v>
      </c>
      <c r="AA49" s="60"/>
      <c r="AB49" s="60"/>
      <c r="AC49" s="60"/>
      <c r="AD49" s="60"/>
      <c r="AE49" s="60"/>
      <c r="AF49" s="61"/>
      <c r="AG49" s="61"/>
      <c r="AH49" s="60"/>
      <c r="AI49" s="60"/>
      <c r="AJ49" s="60"/>
      <c r="AK49" s="61"/>
      <c r="AL49" s="119"/>
      <c r="AM49" s="119"/>
      <c r="AN49" s="63"/>
      <c r="AO49" s="63"/>
      <c r="AP49" s="127"/>
      <c r="AQ49" s="127"/>
      <c r="AR49" s="60"/>
      <c r="AS49" s="127"/>
      <c r="AT49" s="127"/>
      <c r="AU49" s="63"/>
      <c r="AV49" s="63"/>
      <c r="AW49" s="63"/>
    </row>
    <row r="50" spans="1:49">
      <c r="A50" s="13"/>
      <c r="B50" s="13">
        <v>2018</v>
      </c>
      <c r="C50" s="13"/>
      <c r="D50" s="13"/>
      <c r="E50" s="60">
        <f>(利润表!C50+利润表!W50+利润表!Y50)/(负债表!C50+负债表!J50)</f>
        <v>0.237006572303155</v>
      </c>
      <c r="F50" s="60"/>
      <c r="G50" s="60">
        <f>(利润表!C50+利润表!W50+利润表!Y50)/资产表!C50</f>
        <v>0.185519957609855</v>
      </c>
      <c r="H50" s="60">
        <f>利润表!C50/负债表!C50</f>
        <v>0.237006572303155</v>
      </c>
      <c r="I50" s="60">
        <f>利润表!C50/资产表!C50</f>
        <v>0.185519957609855</v>
      </c>
      <c r="J50" s="60"/>
      <c r="K50" s="60">
        <f>利润表!C50/利润表!D50</f>
        <v>0.348342172432145</v>
      </c>
      <c r="L50" s="60">
        <f>利润表!D50/资产表!C50</f>
        <v>0.53257966531742</v>
      </c>
      <c r="M50" s="109">
        <f>资产表!C50/负债表!C50</f>
        <v>1.27752601583478</v>
      </c>
      <c r="N50" s="109"/>
      <c r="O50" s="109"/>
      <c r="P50" s="109"/>
      <c r="Q50" s="109"/>
      <c r="R50" s="60">
        <f>负债表!I50/资产表!C50</f>
        <v>0.217237075718912</v>
      </c>
      <c r="S50" s="60"/>
      <c r="T50" s="60"/>
      <c r="U50" s="60">
        <f>(利润表!C50-利润表!C51)/利润表!C51</f>
        <v>0.228195915699974</v>
      </c>
      <c r="V50" s="60">
        <f>(利润表!D50-利润表!D51)/利润表!D51</f>
        <v>0.0521484997409259</v>
      </c>
      <c r="W50" s="60" t="e">
        <f>(现金流量表!C50-现金流量表!C51)/现金流量表!C51</f>
        <v>#DIV/0!</v>
      </c>
      <c r="X50" s="60"/>
      <c r="Y50" s="60"/>
      <c r="Z50" s="60">
        <f>(资产表!C50-资产表!C51)/资产表!C51</f>
        <v>0.366569672731696</v>
      </c>
      <c r="AA50" s="60"/>
      <c r="AB50" s="60"/>
      <c r="AC50" s="60"/>
      <c r="AD50" s="60"/>
      <c r="AE50" s="60"/>
      <c r="AF50" s="61"/>
      <c r="AG50" s="61"/>
      <c r="AH50" s="60"/>
      <c r="AI50" s="60"/>
      <c r="AJ50" s="60"/>
      <c r="AK50" s="61"/>
      <c r="AL50" s="119"/>
      <c r="AM50" s="119"/>
      <c r="AN50" s="63"/>
      <c r="AO50" s="63"/>
      <c r="AP50" s="127"/>
      <c r="AQ50" s="127"/>
      <c r="AR50" s="60"/>
      <c r="AS50" s="127"/>
      <c r="AT50" s="127"/>
      <c r="AU50" s="63"/>
      <c r="AV50" s="63"/>
      <c r="AW50" s="63"/>
    </row>
    <row r="51" spans="1:49">
      <c r="A51" s="13"/>
      <c r="B51" s="13">
        <v>2017</v>
      </c>
      <c r="C51" s="13"/>
      <c r="D51" s="13"/>
      <c r="E51" s="60">
        <f>(利润表!C51+利润表!W51+利润表!Y51)/(负债表!C51+负债表!J51)</f>
        <v>0.314830051727671</v>
      </c>
      <c r="F51" s="60"/>
      <c r="G51" s="60">
        <f>(利润表!C51+利润表!W51+利润表!Y51)/资产表!C51</f>
        <v>0.206421422279041</v>
      </c>
      <c r="H51" s="60">
        <f>利润表!C51/负债表!C51</f>
        <v>0.314830051727671</v>
      </c>
      <c r="I51" s="60">
        <f>利润表!C51/资产表!C51</f>
        <v>0.206421422279041</v>
      </c>
      <c r="J51" s="60"/>
      <c r="K51" s="60">
        <f>利润表!C51/利润表!D51</f>
        <v>0.298411425600692</v>
      </c>
      <c r="L51" s="60">
        <f>利润表!D51/资产表!C51</f>
        <v>0.691734312329099</v>
      </c>
      <c r="M51" s="109">
        <f>资产表!C51/负债表!C51</f>
        <v>1.52518109918884</v>
      </c>
      <c r="N51" s="109"/>
      <c r="O51" s="109"/>
      <c r="P51" s="109"/>
      <c r="Q51" s="109"/>
      <c r="R51" s="60">
        <f>负债表!I51/资产表!C51</f>
        <v>0.344340157026699</v>
      </c>
      <c r="S51" s="60"/>
      <c r="T51" s="60"/>
      <c r="U51" s="60">
        <f>(利润表!C51-利润表!C52)/利润表!C52</f>
        <v>-0.157192095277581</v>
      </c>
      <c r="V51" s="60">
        <f>(利润表!D51-利润表!D52)/利润表!D52</f>
        <v>-0.130305566185874</v>
      </c>
      <c r="W51" s="60" t="e">
        <f>(现金流量表!C51-现金流量表!C52)/现金流量表!C52</f>
        <v>#DIV/0!</v>
      </c>
      <c r="X51" s="60"/>
      <c r="Y51" s="60"/>
      <c r="Z51" s="60">
        <f>(资产表!C51-资产表!C52)/资产表!C52</f>
        <v>0.146460122000856</v>
      </c>
      <c r="AA51" s="60"/>
      <c r="AB51" s="60"/>
      <c r="AC51" s="60"/>
      <c r="AD51" s="60"/>
      <c r="AE51" s="60"/>
      <c r="AF51" s="61"/>
      <c r="AG51" s="61"/>
      <c r="AH51" s="60"/>
      <c r="AI51" s="60"/>
      <c r="AJ51" s="60"/>
      <c r="AK51" s="61"/>
      <c r="AL51" s="119"/>
      <c r="AM51" s="119"/>
      <c r="AN51" s="63"/>
      <c r="AO51" s="63"/>
      <c r="AP51" s="127"/>
      <c r="AQ51" s="127"/>
      <c r="AR51" s="60"/>
      <c r="AS51" s="127"/>
      <c r="AT51" s="127"/>
      <c r="AU51" s="63"/>
      <c r="AV51" s="63"/>
      <c r="AW51" s="63"/>
    </row>
    <row r="52" spans="1:49">
      <c r="A52" s="13"/>
      <c r="B52" s="13">
        <v>2016</v>
      </c>
      <c r="C52" s="13"/>
      <c r="D52" s="13"/>
      <c r="E52" s="60">
        <f>(利润表!C52+利润表!W52+利润表!Y52)/(负债表!C52+负债表!J52)</f>
        <v>0.458795814538037</v>
      </c>
      <c r="F52" s="60"/>
      <c r="G52" s="60">
        <f>(利润表!C52+利润表!W52+利润表!Y52)/资产表!C52</f>
        <v>0.280792251287157</v>
      </c>
      <c r="H52" s="60">
        <f>利润表!C52/负债表!C52</f>
        <v>0.458795814538037</v>
      </c>
      <c r="I52" s="60">
        <f>利润表!C52/资产表!C52</f>
        <v>0.280792251287157</v>
      </c>
      <c r="J52" s="60"/>
      <c r="K52" s="60">
        <f>利润表!C52/利润表!D52</f>
        <v>0.307931088896154</v>
      </c>
      <c r="L52" s="60">
        <f>利润表!D52/资产表!C52</f>
        <v>0.911867172274544</v>
      </c>
      <c r="M52" s="109">
        <f>资产表!C52/负债表!C52</f>
        <v>1.63393331701608</v>
      </c>
      <c r="N52" s="109"/>
      <c r="O52" s="109"/>
      <c r="P52" s="109"/>
      <c r="Q52" s="109"/>
      <c r="R52" s="60">
        <f>负债表!I52/资产表!C52</f>
        <v>0.387979919629634</v>
      </c>
      <c r="S52" s="60"/>
      <c r="T52" s="60"/>
      <c r="U52" s="60">
        <f>(利润表!C52-利润表!C53)/利润表!C53</f>
        <v>0.0460805943653454</v>
      </c>
      <c r="V52" s="60">
        <f>(利润表!D52-利润表!D53)/利润表!D53</f>
        <v>-0.0237905498473421</v>
      </c>
      <c r="W52" s="60" t="e">
        <f>(现金流量表!C52-现金流量表!C53)/现金流量表!C53</f>
        <v>#DIV/0!</v>
      </c>
      <c r="X52" s="60"/>
      <c r="Y52" s="60"/>
      <c r="Z52" s="60">
        <f>(资产表!C52-资产表!C53)/资产表!C53</f>
        <v>0.0407879987791222</v>
      </c>
      <c r="AA52" s="60"/>
      <c r="AB52" s="60"/>
      <c r="AC52" s="60"/>
      <c r="AD52" s="60"/>
      <c r="AE52" s="60"/>
      <c r="AF52" s="61"/>
      <c r="AG52" s="61"/>
      <c r="AH52" s="60"/>
      <c r="AI52" s="60"/>
      <c r="AJ52" s="60"/>
      <c r="AK52" s="61"/>
      <c r="AL52" s="119"/>
      <c r="AM52" s="119"/>
      <c r="AN52" s="63"/>
      <c r="AO52" s="63"/>
      <c r="AP52" s="127"/>
      <c r="AQ52" s="127"/>
      <c r="AR52" s="60"/>
      <c r="AS52" s="127"/>
      <c r="AT52" s="127"/>
      <c r="AU52" s="63"/>
      <c r="AV52" s="63"/>
      <c r="AW52" s="63"/>
    </row>
    <row r="53" spans="1:49">
      <c r="A53" s="13"/>
      <c r="B53" s="13">
        <v>2015</v>
      </c>
      <c r="C53" s="13"/>
      <c r="D53" s="13"/>
      <c r="E53" s="60">
        <f>(利润表!C53+利润表!W53+利润表!Y53)/(负债表!C53+负债表!J53)</f>
        <v>0.464641939750488</v>
      </c>
      <c r="F53" s="60"/>
      <c r="G53" s="60">
        <f>(利润表!C53+利润表!W53+利润表!Y53)/资产表!C53</f>
        <v>0.27937159609308</v>
      </c>
      <c r="H53" s="60">
        <f>利润表!C53/负债表!C53</f>
        <v>0.464641939750488</v>
      </c>
      <c r="I53" s="60">
        <f>利润表!C53/资产表!C53</f>
        <v>0.27937159609308</v>
      </c>
      <c r="J53" s="60"/>
      <c r="K53" s="60">
        <f>利润表!C53/利润表!D53</f>
        <v>0.287363364348232</v>
      </c>
      <c r="L53" s="60">
        <f>利润表!D53/资产表!C53</f>
        <v>0.972189328054125</v>
      </c>
      <c r="M53" s="109">
        <f>资产表!C53/负债表!C53</f>
        <v>1.66316814682792</v>
      </c>
      <c r="N53" s="109"/>
      <c r="O53" s="109"/>
      <c r="P53" s="109"/>
      <c r="Q53" s="109"/>
      <c r="R53" s="60">
        <f>负债表!I53/资产表!C53</f>
        <v>0.398737883534356</v>
      </c>
      <c r="S53" s="60"/>
      <c r="T53" s="60"/>
      <c r="U53" s="60">
        <f>(利润表!C53-利润表!C54)/利润表!C54</f>
        <v>0.431255113655019</v>
      </c>
      <c r="V53" s="60">
        <f>(利润表!D53-利润表!D54)/利润表!D54</f>
        <v>0.103549415531047</v>
      </c>
      <c r="W53" s="60" t="e">
        <f>(现金流量表!C53-现金流量表!C54)/现金流量表!C54</f>
        <v>#DIV/0!</v>
      </c>
      <c r="X53" s="60"/>
      <c r="Y53" s="60"/>
      <c r="Z53" s="60">
        <f>(资产表!C53-资产表!C54)/资产表!C54</f>
        <v>0.248005646109495</v>
      </c>
      <c r="AA53" s="60"/>
      <c r="AB53" s="60"/>
      <c r="AC53" s="60"/>
      <c r="AD53" s="60"/>
      <c r="AE53" s="60"/>
      <c r="AF53" s="61"/>
      <c r="AG53" s="61"/>
      <c r="AH53" s="60"/>
      <c r="AI53" s="60"/>
      <c r="AJ53" s="60"/>
      <c r="AK53" s="61"/>
      <c r="AL53" s="119"/>
      <c r="AM53" s="119"/>
      <c r="AN53" s="63"/>
      <c r="AO53" s="63"/>
      <c r="AP53" s="127"/>
      <c r="AQ53" s="127"/>
      <c r="AR53" s="60"/>
      <c r="AS53" s="127"/>
      <c r="AT53" s="127"/>
      <c r="AU53" s="63"/>
      <c r="AV53" s="63"/>
      <c r="AW53" s="63"/>
    </row>
    <row r="54" spans="1:49">
      <c r="A54" s="13"/>
      <c r="B54" s="13">
        <v>2014</v>
      </c>
      <c r="C54" s="13"/>
      <c r="D54" s="13"/>
      <c r="E54" s="60" t="e">
        <f>(利润表!C54+利润表!W54+利润表!Y54)/(负债表!C54+负债表!J54)</f>
        <v>#DIV/0!</v>
      </c>
      <c r="F54" s="60"/>
      <c r="G54" s="60">
        <f>(利润表!C54+利润表!W54+利润表!Y54)/资产表!C54</f>
        <v>0.243602503816677</v>
      </c>
      <c r="H54" s="60" t="e">
        <f>利润表!C54/负债表!C54</f>
        <v>#DIV/0!</v>
      </c>
      <c r="I54" s="60">
        <f>利润表!C54/资产表!C54</f>
        <v>0.243602503816677</v>
      </c>
      <c r="J54" s="60"/>
      <c r="K54" s="60">
        <f>利润表!C54/利润表!D54</f>
        <v>0.221567538691053</v>
      </c>
      <c r="L54" s="60">
        <f>利润表!D54/资产表!C54</f>
        <v>1.09945033128859</v>
      </c>
      <c r="M54" s="109" t="e">
        <f>资产表!C54/负债表!C54</f>
        <v>#DIV/0!</v>
      </c>
      <c r="N54" s="109"/>
      <c r="O54" s="109"/>
      <c r="P54" s="109"/>
      <c r="Q54" s="109"/>
      <c r="R54" s="60">
        <f>负债表!I54/资产表!C54</f>
        <v>1</v>
      </c>
      <c r="S54" s="60"/>
      <c r="T54" s="60"/>
      <c r="U54" s="60">
        <f>(利润表!C54-利润表!C55)/利润表!C55</f>
        <v>0.157025593938471</v>
      </c>
      <c r="V54" s="60">
        <f>(利润表!D54-利润表!D55)/利润表!D55</f>
        <v>0.111732722003236</v>
      </c>
      <c r="W54" s="60" t="e">
        <f>(现金流量表!C54-现金流量表!C55)/现金流量表!C55</f>
        <v>#DIV/0!</v>
      </c>
      <c r="X54" s="60"/>
      <c r="Y54" s="60"/>
      <c r="Z54" s="60">
        <f>(资产表!C54-资产表!C55)/资产表!C55</f>
        <v>0.439362709217249</v>
      </c>
      <c r="AA54" s="60"/>
      <c r="AB54" s="60"/>
      <c r="AC54" s="60"/>
      <c r="AD54" s="60"/>
      <c r="AE54" s="60"/>
      <c r="AF54" s="61"/>
      <c r="AG54" s="61"/>
      <c r="AH54" s="60"/>
      <c r="AI54" s="60"/>
      <c r="AJ54" s="60"/>
      <c r="AK54" s="61"/>
      <c r="AL54" s="119"/>
      <c r="AM54" s="119"/>
      <c r="AN54" s="63"/>
      <c r="AO54" s="63"/>
      <c r="AP54" s="127"/>
      <c r="AQ54" s="127"/>
      <c r="AR54" s="60"/>
      <c r="AS54" s="127"/>
      <c r="AT54" s="127"/>
      <c r="AU54" s="63"/>
      <c r="AV54" s="63"/>
      <c r="AW54" s="63"/>
    </row>
    <row r="55" spans="1:49">
      <c r="A55" s="13"/>
      <c r="B55" s="13">
        <v>2013</v>
      </c>
      <c r="C55" s="13"/>
      <c r="D55" s="13"/>
      <c r="E55" s="60" t="e">
        <f>(利润表!C55+利润表!W55+利润表!Y55)/(负债表!C55+负债表!J55)</f>
        <v>#DIV/0!</v>
      </c>
      <c r="F55" s="60"/>
      <c r="G55" s="60">
        <f>(利润表!C55+利润表!W55+利润表!Y55)/资产表!C55</f>
        <v>0.303046329919236</v>
      </c>
      <c r="H55" s="60" t="e">
        <f>利润表!C55/负债表!C55</f>
        <v>#DIV/0!</v>
      </c>
      <c r="I55" s="60">
        <f>利润表!C55/资产表!C55</f>
        <v>0.303046329919236</v>
      </c>
      <c r="J55" s="60"/>
      <c r="K55" s="60">
        <f>利润表!C55/利润表!D55</f>
        <v>0.212894065772638</v>
      </c>
      <c r="L55" s="60">
        <f>利润表!D55/资产表!C55</f>
        <v>1.42346067195164</v>
      </c>
      <c r="M55" s="109" t="e">
        <f>资产表!C55/负债表!C55</f>
        <v>#DIV/0!</v>
      </c>
      <c r="N55" s="109"/>
      <c r="O55" s="109"/>
      <c r="P55" s="109"/>
      <c r="Q55" s="109"/>
      <c r="R55" s="60">
        <f>负债表!I55/资产表!C55</f>
        <v>1</v>
      </c>
      <c r="S55" s="60"/>
      <c r="T55" s="60"/>
      <c r="U55" s="60" t="e">
        <f>(利润表!C55-利润表!C56)/利润表!C56</f>
        <v>#VALUE!</v>
      </c>
      <c r="V55" s="60" t="e">
        <f>(利润表!D55-利润表!D56)/利润表!D56</f>
        <v>#VALUE!</v>
      </c>
      <c r="W55" s="60" t="e">
        <f>(现金流量表!C55-现金流量表!C56)/现金流量表!C56</f>
        <v>#DIV/0!</v>
      </c>
      <c r="X55" s="60"/>
      <c r="Y55" s="60"/>
      <c r="Z55" s="60" t="e">
        <f>(资产表!C55-资产表!C56)/资产表!C56</f>
        <v>#VALUE!</v>
      </c>
      <c r="AA55" s="60"/>
      <c r="AB55" s="60"/>
      <c r="AC55" s="60"/>
      <c r="AD55" s="60"/>
      <c r="AE55" s="60"/>
      <c r="AF55" s="61"/>
      <c r="AG55" s="61"/>
      <c r="AH55" s="60"/>
      <c r="AI55" s="60"/>
      <c r="AJ55" s="60"/>
      <c r="AK55" s="61"/>
      <c r="AL55" s="119"/>
      <c r="AM55" s="119"/>
      <c r="AN55" s="63"/>
      <c r="AO55" s="63"/>
      <c r="AP55" s="127"/>
      <c r="AQ55" s="127"/>
      <c r="AR55" s="60"/>
      <c r="AS55" s="127"/>
      <c r="AT55" s="127"/>
      <c r="AU55" s="63"/>
      <c r="AV55" s="63"/>
      <c r="AW55" s="63"/>
    </row>
    <row r="56" spans="1:49">
      <c r="A56" s="13"/>
      <c r="B56" s="13">
        <v>2012</v>
      </c>
      <c r="C56" s="13"/>
      <c r="D56" s="13"/>
      <c r="E56" s="60" t="e">
        <f>(利润表!C56+利润表!W56+利润表!Y56)/(负债表!C56+负债表!J56)</f>
        <v>#VALUE!</v>
      </c>
      <c r="F56" s="60"/>
      <c r="G56" s="60" t="e">
        <f>(利润表!C56+利润表!W56+利润表!Y56)/资产表!C56</f>
        <v>#VALUE!</v>
      </c>
      <c r="H56" s="60" t="e">
        <f>利润表!C56/负债表!C56</f>
        <v>#VALUE!</v>
      </c>
      <c r="I56" s="60" t="e">
        <f>利润表!C56/资产表!C56</f>
        <v>#VALUE!</v>
      </c>
      <c r="J56" s="60"/>
      <c r="K56" s="60" t="e">
        <f>利润表!C56/利润表!D56</f>
        <v>#VALUE!</v>
      </c>
      <c r="L56" s="60" t="e">
        <f>利润表!D56/资产表!C56</f>
        <v>#VALUE!</v>
      </c>
      <c r="M56" s="109" t="e">
        <f>资产表!C56/负债表!C56</f>
        <v>#VALUE!</v>
      </c>
      <c r="N56" s="109"/>
      <c r="O56" s="109"/>
      <c r="P56" s="109"/>
      <c r="Q56" s="109"/>
      <c r="R56" s="60" t="e">
        <f>负债表!I56/资产表!C56</f>
        <v>#VALUE!</v>
      </c>
      <c r="S56" s="60"/>
      <c r="T56" s="60"/>
      <c r="U56" s="60" t="e">
        <f>(利润表!C56-利润表!C57)/利润表!C57</f>
        <v>#VALUE!</v>
      </c>
      <c r="V56" s="60" t="e">
        <f>(利润表!D56-利润表!D57)/利润表!D57</f>
        <v>#VALUE!</v>
      </c>
      <c r="W56" s="60" t="e">
        <f>(现金流量表!C56-现金流量表!C57)/现金流量表!C57</f>
        <v>#DIV/0!</v>
      </c>
      <c r="X56" s="60"/>
      <c r="Y56" s="60"/>
      <c r="Z56" s="60" t="e">
        <f>(资产表!C56-资产表!C57)/资产表!C57</f>
        <v>#VALUE!</v>
      </c>
      <c r="AA56" s="60"/>
      <c r="AB56" s="60"/>
      <c r="AC56" s="60"/>
      <c r="AD56" s="60"/>
      <c r="AE56" s="60"/>
      <c r="AF56" s="61"/>
      <c r="AG56" s="61"/>
      <c r="AH56" s="60"/>
      <c r="AI56" s="60"/>
      <c r="AJ56" s="60"/>
      <c r="AK56" s="61"/>
      <c r="AL56" s="119"/>
      <c r="AM56" s="119"/>
      <c r="AN56" s="63"/>
      <c r="AO56" s="63"/>
      <c r="AP56" s="127"/>
      <c r="AQ56" s="127"/>
      <c r="AR56" s="60"/>
      <c r="AS56" s="127"/>
      <c r="AT56" s="127"/>
      <c r="AU56" s="63"/>
      <c r="AV56" s="63"/>
      <c r="AW56" s="63"/>
    </row>
    <row r="57" spans="1:49">
      <c r="A57" s="13"/>
      <c r="B57" s="13">
        <v>2011</v>
      </c>
      <c r="C57" s="13"/>
      <c r="D57" s="13"/>
      <c r="E57" s="60" t="e">
        <f>(利润表!C57+利润表!W57+利润表!Y57)/(负债表!C57+负债表!J57)</f>
        <v>#DIV/0!</v>
      </c>
      <c r="F57" s="60"/>
      <c r="G57" s="60" t="e">
        <f>(利润表!C57+利润表!W57+利润表!Y57)/资产表!C57</f>
        <v>#DIV/0!</v>
      </c>
      <c r="H57" s="60" t="e">
        <f>利润表!C57/负债表!C57</f>
        <v>#DIV/0!</v>
      </c>
      <c r="I57" s="60" t="e">
        <f>利润表!C57/资产表!C57</f>
        <v>#DIV/0!</v>
      </c>
      <c r="J57" s="60"/>
      <c r="K57" s="60" t="e">
        <f>利润表!C57/利润表!D57</f>
        <v>#DIV/0!</v>
      </c>
      <c r="L57" s="60" t="e">
        <f>利润表!D57/资产表!C57</f>
        <v>#DIV/0!</v>
      </c>
      <c r="M57" s="109" t="e">
        <f>资产表!C57/负债表!C57</f>
        <v>#DIV/0!</v>
      </c>
      <c r="N57" s="109"/>
      <c r="O57" s="109"/>
      <c r="P57" s="109"/>
      <c r="Q57" s="109"/>
      <c r="R57" s="60" t="e">
        <f>负债表!I57/资产表!C57</f>
        <v>#DIV/0!</v>
      </c>
      <c r="S57" s="60"/>
      <c r="T57" s="60"/>
      <c r="U57" s="60" t="e">
        <f>(利润表!C57-利润表!C58)/利润表!C58</f>
        <v>#DIV/0!</v>
      </c>
      <c r="V57" s="60" t="e">
        <f>(利润表!D57-利润表!D58)/利润表!D58</f>
        <v>#DIV/0!</v>
      </c>
      <c r="W57" s="60" t="e">
        <f>(现金流量表!C57-现金流量表!C58)/现金流量表!C58</f>
        <v>#DIV/0!</v>
      </c>
      <c r="X57" s="60"/>
      <c r="Y57" s="60"/>
      <c r="Z57" s="60" t="e">
        <f>(资产表!C57-资产表!C58)/资产表!C58</f>
        <v>#DIV/0!</v>
      </c>
      <c r="AA57" s="60"/>
      <c r="AB57" s="60"/>
      <c r="AC57" s="60"/>
      <c r="AD57" s="60"/>
      <c r="AE57" s="60"/>
      <c r="AF57" s="61"/>
      <c r="AG57" s="61"/>
      <c r="AH57" s="60"/>
      <c r="AI57" s="60"/>
      <c r="AJ57" s="60"/>
      <c r="AK57" s="61"/>
      <c r="AL57" s="119"/>
      <c r="AM57" s="119"/>
      <c r="AN57" s="63"/>
      <c r="AO57" s="63"/>
      <c r="AP57" s="127"/>
      <c r="AQ57" s="127"/>
      <c r="AR57" s="60"/>
      <c r="AS57" s="127"/>
      <c r="AT57" s="127"/>
      <c r="AU57" s="63"/>
      <c r="AV57" s="63"/>
      <c r="AW57" s="63"/>
    </row>
    <row r="58" spans="1:49">
      <c r="A58" s="13"/>
      <c r="B58" s="13">
        <v>2010</v>
      </c>
      <c r="C58" s="13"/>
      <c r="D58" s="13"/>
      <c r="E58" s="60" t="e">
        <f>(利润表!C58+利润表!W58+利润表!Y58)/(负债表!C58+负债表!J58)</f>
        <v>#DIV/0!</v>
      </c>
      <c r="F58" s="60"/>
      <c r="G58" s="60" t="e">
        <f>(利润表!C58+利润表!W58+利润表!Y58)/资产表!C58</f>
        <v>#DIV/0!</v>
      </c>
      <c r="H58" s="60" t="e">
        <f>利润表!C58/负债表!C58</f>
        <v>#DIV/0!</v>
      </c>
      <c r="I58" s="60" t="e">
        <f>利润表!C58/资产表!C58</f>
        <v>#DIV/0!</v>
      </c>
      <c r="J58" s="60"/>
      <c r="K58" s="60" t="e">
        <f>利润表!C58/利润表!D58</f>
        <v>#DIV/0!</v>
      </c>
      <c r="L58" s="60" t="e">
        <f>利润表!D58/资产表!C58</f>
        <v>#DIV/0!</v>
      </c>
      <c r="M58" s="109" t="e">
        <f>资产表!C58/负债表!C58</f>
        <v>#DIV/0!</v>
      </c>
      <c r="N58" s="109"/>
      <c r="O58" s="109"/>
      <c r="P58" s="109"/>
      <c r="Q58" s="109"/>
      <c r="R58" s="60" t="e">
        <f>负债表!I58/资产表!C58</f>
        <v>#DIV/0!</v>
      </c>
      <c r="S58" s="60"/>
      <c r="T58" s="60"/>
      <c r="U58" s="60">
        <f>(利润表!C58-利润表!C59)/利润表!C59</f>
        <v>-1</v>
      </c>
      <c r="V58" s="60">
        <f>(利润表!D58-利润表!D59)/利润表!D59</f>
        <v>-1</v>
      </c>
      <c r="W58" s="60">
        <f>(现金流量表!C58-现金流量表!C59)/现金流量表!C59</f>
        <v>-1</v>
      </c>
      <c r="X58" s="60"/>
      <c r="Y58" s="60"/>
      <c r="Z58" s="60">
        <f>(资产表!C58-资产表!C59)/资产表!C59</f>
        <v>-1</v>
      </c>
      <c r="AA58" s="60"/>
      <c r="AB58" s="60"/>
      <c r="AC58" s="60"/>
      <c r="AD58" s="60"/>
      <c r="AE58" s="60"/>
      <c r="AF58" s="61"/>
      <c r="AG58" s="61"/>
      <c r="AH58" s="60"/>
      <c r="AI58" s="60"/>
      <c r="AJ58" s="60"/>
      <c r="AK58" s="61"/>
      <c r="AL58" s="119"/>
      <c r="AM58" s="119"/>
      <c r="AN58" s="63"/>
      <c r="AO58" s="63"/>
      <c r="AP58" s="127"/>
      <c r="AQ58" s="127"/>
      <c r="AR58" s="60"/>
      <c r="AS58" s="127"/>
      <c r="AT58" s="127"/>
      <c r="AU58" s="63"/>
      <c r="AV58" s="63"/>
      <c r="AW58" s="63"/>
    </row>
    <row r="59" spans="1:49">
      <c r="A59" s="13" t="s">
        <v>53</v>
      </c>
      <c r="B59" s="13">
        <v>2023</v>
      </c>
      <c r="C59" s="13"/>
      <c r="D59" s="13"/>
      <c r="E59" s="60">
        <f>(利润表!C59+利润表!W59+利润表!Y59)/(负债表!C59+负债表!J59)</f>
        <v>0.204271498816243</v>
      </c>
      <c r="F59" s="60"/>
      <c r="G59" s="60">
        <f>(利润表!C59+利润表!W59+利润表!Y59)/资产表!C59</f>
        <v>0.152616497507522</v>
      </c>
      <c r="H59" s="60">
        <f>利润表!C59/负债表!C59</f>
        <v>0.204271498816243</v>
      </c>
      <c r="I59" s="60">
        <f>利润表!C59/资产表!C59</f>
        <v>0.152616497507522</v>
      </c>
      <c r="J59" s="60"/>
      <c r="K59" s="60">
        <f>利润表!C59/利润表!D59</f>
        <v>0.215974312952691</v>
      </c>
      <c r="L59" s="60">
        <f>利润表!D59/资产表!C59</f>
        <v>0.706641893755916</v>
      </c>
      <c r="M59" s="109">
        <f>资产表!C59/负债表!C59</f>
        <v>1.33846276223299</v>
      </c>
      <c r="N59" s="109"/>
      <c r="O59" s="109"/>
      <c r="P59" s="109"/>
      <c r="Q59" s="109"/>
      <c r="R59" s="60">
        <f>负债表!I59/资产表!C59</f>
        <v>0.252874246324436</v>
      </c>
      <c r="S59" s="60"/>
      <c r="T59" s="60"/>
      <c r="U59" s="60">
        <f>(利润表!C59-利润表!C60)/利润表!C60</f>
        <v>0.0602482995325094</v>
      </c>
      <c r="V59" s="60">
        <f>(利润表!D59-利润表!D60)/利润表!D60</f>
        <v>0.0975539998825825</v>
      </c>
      <c r="W59" s="60">
        <f>(现金流量表!C59-现金流量表!C60)/现金流量表!C60</f>
        <v>0.0191714529624545</v>
      </c>
      <c r="X59" s="60"/>
      <c r="Y59" s="60"/>
      <c r="Z59" s="60">
        <f>(资产表!C59-资产表!C60)/资产表!C60</f>
        <v>0.0963480115563931</v>
      </c>
      <c r="AA59" s="110">
        <f>$AK59/0.04*(负债表!$E59/资产表!$C59)/$AL59</f>
        <v>7.65702375276306</v>
      </c>
      <c r="AB59" s="110">
        <f>$AK59*1.02/(0.04-0.02)*(负债表!$E59/资产表!$C59)/$AL59</f>
        <v>15.6203284556366</v>
      </c>
      <c r="AC59" s="60"/>
      <c r="AD59" s="60"/>
      <c r="AE59" s="60"/>
      <c r="AF59" s="61"/>
      <c r="AG59" s="61"/>
      <c r="AH59" s="60"/>
      <c r="AI59" s="60"/>
      <c r="AJ59" s="60"/>
      <c r="AK59" s="61">
        <f>现金流量表!C59-现金流量表!E59</f>
        <v>436403887.88</v>
      </c>
      <c r="AL59" s="119">
        <v>1052554074</v>
      </c>
      <c r="AM59" s="119">
        <v>1052527570</v>
      </c>
      <c r="AN59" s="63"/>
      <c r="AO59" s="63"/>
      <c r="AP59" s="127"/>
      <c r="AQ59" s="127"/>
      <c r="AR59" s="60"/>
      <c r="AS59" s="127"/>
      <c r="AT59" s="127"/>
      <c r="AU59" s="63"/>
      <c r="AV59" s="63"/>
      <c r="AW59" s="63"/>
    </row>
    <row r="60" spans="1:49">
      <c r="A60" s="13"/>
      <c r="B60" s="13">
        <v>2022</v>
      </c>
      <c r="C60" s="13"/>
      <c r="D60" s="13"/>
      <c r="E60" s="60">
        <f>(利润表!C60+利润表!W60+利润表!Y60)/(负债表!C60+负债表!J60)</f>
        <v>0.215435985451051</v>
      </c>
      <c r="F60" s="60"/>
      <c r="G60" s="60">
        <f>(利润表!C60+利润表!W60+利润表!Y60)/资产表!C60</f>
        <v>0.157812838414218</v>
      </c>
      <c r="H60" s="60">
        <f>利润表!C60/负债表!C60</f>
        <v>0.215435985451051</v>
      </c>
      <c r="I60" s="60">
        <f>利润表!C60/资产表!C60</f>
        <v>0.157812838414218</v>
      </c>
      <c r="J60" s="60"/>
      <c r="K60" s="60">
        <f>利润表!C60/利润表!D60</f>
        <v>0.223573545138093</v>
      </c>
      <c r="L60" s="60">
        <f>利润表!D60/资产表!C60</f>
        <v>0.705865438224109</v>
      </c>
      <c r="M60" s="109">
        <f>资产表!C60/负债表!C60</f>
        <v>1.36513599030256</v>
      </c>
      <c r="N60" s="109"/>
      <c r="O60" s="109"/>
      <c r="P60" s="109"/>
      <c r="Q60" s="109"/>
      <c r="R60" s="60">
        <f>负债表!I60/资产表!C60</f>
        <v>0.267472246645282</v>
      </c>
      <c r="S60" s="60"/>
      <c r="T60" s="60"/>
      <c r="U60" s="60">
        <f>(利润表!C60-利润表!C61)/利润表!C61</f>
        <v>0.0568224822416235</v>
      </c>
      <c r="V60" s="60">
        <f>(利润表!D60-利润表!D61)/利润表!D61</f>
        <v>0.0666085520186176</v>
      </c>
      <c r="W60" s="60">
        <f>(现金流量表!C60-现金流量表!C61)/现金流量表!C61</f>
        <v>-0.105375316960772</v>
      </c>
      <c r="X60" s="60"/>
      <c r="Y60" s="60"/>
      <c r="Z60" s="60">
        <f>(资产表!C60-资产表!C61)/资产表!C61</f>
        <v>0.0870651023699564</v>
      </c>
      <c r="AA60" s="60"/>
      <c r="AB60" s="60"/>
      <c r="AC60" s="60"/>
      <c r="AD60" s="60"/>
      <c r="AE60" s="60"/>
      <c r="AF60" s="61"/>
      <c r="AG60" s="61"/>
      <c r="AH60" s="60"/>
      <c r="AI60" s="60"/>
      <c r="AJ60" s="60"/>
      <c r="AK60" s="61">
        <f>现金流量表!C60-现金流量表!E60</f>
        <v>584180964.01</v>
      </c>
      <c r="AL60" s="124">
        <v>1076419000</v>
      </c>
      <c r="AM60" s="119">
        <v>1076392496</v>
      </c>
      <c r="AN60" s="63"/>
      <c r="AO60" s="63"/>
      <c r="AP60" s="127"/>
      <c r="AQ60" s="127"/>
      <c r="AR60" s="60"/>
      <c r="AS60" s="127"/>
      <c r="AT60" s="127"/>
      <c r="AU60" s="63"/>
      <c r="AV60" s="63"/>
      <c r="AW60" s="63"/>
    </row>
    <row r="61" spans="1:49">
      <c r="A61" s="13"/>
      <c r="B61" s="13">
        <v>2021</v>
      </c>
      <c r="C61" s="13"/>
      <c r="D61" s="13"/>
      <c r="E61" s="60">
        <f>(利润表!C61+利润表!W61+利润表!Y61)/(负债表!C61+负债表!J61)</f>
        <v>0.238080942446776</v>
      </c>
      <c r="F61" s="60"/>
      <c r="G61" s="60">
        <f>(利润表!C61+利润表!W61+利润表!Y61)/资产表!C61</f>
        <v>0.162328898399441</v>
      </c>
      <c r="H61" s="60">
        <f>利润表!C61/负债表!C61</f>
        <v>0.238080942446776</v>
      </c>
      <c r="I61" s="60">
        <f>利润表!C61/资产表!C61</f>
        <v>0.162328898399441</v>
      </c>
      <c r="J61" s="60"/>
      <c r="K61" s="60">
        <f>利润表!C61/利润表!D61</f>
        <v>0.225643813655064</v>
      </c>
      <c r="L61" s="60">
        <f>利润表!D61/资产表!C61</f>
        <v>0.719403274434941</v>
      </c>
      <c r="M61" s="109">
        <f>资产表!C61/负债表!C61</f>
        <v>1.46665778425313</v>
      </c>
      <c r="N61" s="109"/>
      <c r="O61" s="109"/>
      <c r="P61" s="109"/>
      <c r="Q61" s="109"/>
      <c r="R61" s="60">
        <f>负债表!I61/资产表!C61</f>
        <v>0.318177688935643</v>
      </c>
      <c r="S61" s="60"/>
      <c r="T61" s="60"/>
      <c r="U61" s="60">
        <f>(利润表!C61-利润表!C62)/利润表!C62</f>
        <v>0.317721302583417</v>
      </c>
      <c r="V61" s="60">
        <f>(利润表!D61-利润表!D62)/利润表!D62</f>
        <v>0.356470026317015</v>
      </c>
      <c r="W61" s="60">
        <f>(现金流量表!C61-现金流量表!C62)/现金流量表!C62</f>
        <v>0.817809669142579</v>
      </c>
      <c r="X61" s="60"/>
      <c r="Y61" s="60"/>
      <c r="Z61" s="60">
        <f>(资产表!C61-资产表!C62)/资产表!C62</f>
        <v>0.134306533974818</v>
      </c>
      <c r="AA61" s="60"/>
      <c r="AB61" s="60"/>
      <c r="AC61" s="60"/>
      <c r="AD61" s="60"/>
      <c r="AE61" s="60"/>
      <c r="AF61" s="61"/>
      <c r="AG61" s="61"/>
      <c r="AH61" s="60"/>
      <c r="AI61" s="60"/>
      <c r="AJ61" s="60"/>
      <c r="AK61" s="61">
        <f>现金流量表!C61-现金流量表!E61</f>
        <v>679029612.3</v>
      </c>
      <c r="AL61" s="119">
        <v>1076419000</v>
      </c>
      <c r="AM61" s="119">
        <v>1076392496</v>
      </c>
      <c r="AN61" s="63"/>
      <c r="AO61" s="63"/>
      <c r="AP61" s="127"/>
      <c r="AQ61" s="127"/>
      <c r="AR61" s="60"/>
      <c r="AS61" s="127"/>
      <c r="AT61" s="127"/>
      <c r="AU61" s="63"/>
      <c r="AV61" s="63"/>
      <c r="AW61" s="63"/>
    </row>
    <row r="62" spans="1:49">
      <c r="A62" s="13"/>
      <c r="B62" s="13">
        <v>2020</v>
      </c>
      <c r="C62" s="13"/>
      <c r="D62" s="13"/>
      <c r="E62" s="60">
        <f>(利润表!C62+利润表!W62+利润表!Y62)/(负债表!C62+负债表!J62)</f>
        <v>0.193105464534812</v>
      </c>
      <c r="F62" s="60"/>
      <c r="G62" s="60">
        <f>(利润表!C62+利润表!W62+利润表!Y62)/资产表!C62</f>
        <v>0.139734198533809</v>
      </c>
      <c r="H62" s="60">
        <f>利润表!C62/负债表!C62</f>
        <v>0.193105464534812</v>
      </c>
      <c r="I62" s="60">
        <f>利润表!C62/资产表!C62</f>
        <v>0.139734198533809</v>
      </c>
      <c r="J62" s="60"/>
      <c r="K62" s="60">
        <f>利润表!C62/利润表!D62</f>
        <v>0.232279063294251</v>
      </c>
      <c r="L62" s="60">
        <f>利润表!D62/资产表!C62</f>
        <v>0.601578965198398</v>
      </c>
      <c r="M62" s="109">
        <f>资产表!C62/负债表!C62</f>
        <v>1.3819484890672</v>
      </c>
      <c r="N62" s="109"/>
      <c r="O62" s="109"/>
      <c r="P62" s="109"/>
      <c r="Q62" s="109"/>
      <c r="R62" s="60">
        <f>负债表!I62/资产表!C62</f>
        <v>0.27638402739961</v>
      </c>
      <c r="S62" s="60"/>
      <c r="T62" s="60"/>
      <c r="U62" s="60">
        <f>(利润表!C62-利润表!C63)/利润表!C63</f>
        <v>-0.0702992789680108</v>
      </c>
      <c r="V62" s="60">
        <f>(利润表!D62-利润表!D63)/利润表!D63</f>
        <v>-0.175025006672349</v>
      </c>
      <c r="W62" s="60">
        <f>(现金流量表!C62-现金流量表!C63)/现金流量表!C63</f>
        <v>-0.439536441056898</v>
      </c>
      <c r="X62" s="60"/>
      <c r="Y62" s="60"/>
      <c r="Z62" s="60">
        <f>(资产表!C62-资产表!C63)/资产表!C63</f>
        <v>-0.00404708025795217</v>
      </c>
      <c r="AA62" s="60"/>
      <c r="AB62" s="60"/>
      <c r="AC62" s="60"/>
      <c r="AD62" s="60"/>
      <c r="AE62" s="60"/>
      <c r="AF62" s="61"/>
      <c r="AG62" s="61"/>
      <c r="AH62" s="60"/>
      <c r="AI62" s="60"/>
      <c r="AJ62" s="60"/>
      <c r="AK62" s="61">
        <f>现金流量表!C62-现金流量表!E62</f>
        <v>363989863.55</v>
      </c>
      <c r="AL62" s="125">
        <v>1076419000</v>
      </c>
      <c r="AM62" s="119">
        <v>1076392496</v>
      </c>
      <c r="AN62" s="63"/>
      <c r="AO62" s="63"/>
      <c r="AP62" s="127"/>
      <c r="AQ62" s="127"/>
      <c r="AR62" s="60"/>
      <c r="AS62" s="127"/>
      <c r="AT62" s="127"/>
      <c r="AU62" s="63"/>
      <c r="AV62" s="63"/>
      <c r="AW62" s="63"/>
    </row>
    <row r="63" spans="1:49">
      <c r="A63" s="13"/>
      <c r="B63" s="13">
        <v>2019</v>
      </c>
      <c r="C63" s="13"/>
      <c r="D63" s="13"/>
      <c r="E63" s="60">
        <f>(利润表!C63+利润表!W63+利润表!Y63)/(负债表!C63+负债表!J63)</f>
        <v>0.228886660046323</v>
      </c>
      <c r="F63" s="60"/>
      <c r="G63" s="60">
        <f>(利润表!C63+利润表!W63+利润表!Y63)/资产表!C63</f>
        <v>0.149691916838659</v>
      </c>
      <c r="H63" s="60">
        <f>利润表!C63/负债表!C63</f>
        <v>0.228886660046323</v>
      </c>
      <c r="I63" s="60">
        <f>利润表!C63/资产表!C63</f>
        <v>0.149691916838659</v>
      </c>
      <c r="J63" s="60"/>
      <c r="K63" s="60">
        <f>利润表!C63/利润表!D63</f>
        <v>0.206114090649107</v>
      </c>
      <c r="L63" s="60">
        <f>利润表!D63/资产表!C63</f>
        <v>0.726257561369239</v>
      </c>
      <c r="M63" s="109">
        <f>资产表!C63/负债表!C63</f>
        <v>1.52905156724676</v>
      </c>
      <c r="N63" s="109"/>
      <c r="O63" s="109"/>
      <c r="P63" s="109"/>
      <c r="Q63" s="109"/>
      <c r="R63" s="60">
        <f>负债表!I63/资产表!C63</f>
        <v>0.345999820136467</v>
      </c>
      <c r="S63" s="60"/>
      <c r="T63" s="60"/>
      <c r="U63" s="60">
        <f>(利润表!C63-利润表!C64)/利润表!C64</f>
        <v>0.125433397377184</v>
      </c>
      <c r="V63" s="60">
        <f>(利润表!D63-利润表!D64)/利润表!D64</f>
        <v>0.062879146657025</v>
      </c>
      <c r="W63" s="60">
        <f>(现金流量表!C63-现金流量表!C64)/现金流量表!C64</f>
        <v>0.291554127344472</v>
      </c>
      <c r="X63" s="60"/>
      <c r="Y63" s="60"/>
      <c r="Z63" s="60">
        <f>(资产表!C63-资产表!C64)/资产表!C64</f>
        <v>0.0923893018510977</v>
      </c>
      <c r="AA63" s="60"/>
      <c r="AB63" s="60"/>
      <c r="AC63" s="60"/>
      <c r="AD63" s="60"/>
      <c r="AE63" s="60"/>
      <c r="AF63" s="61"/>
      <c r="AG63" s="61"/>
      <c r="AH63" s="60"/>
      <c r="AI63" s="60"/>
      <c r="AJ63" s="60"/>
      <c r="AK63" s="61">
        <f>现金流量表!C63-现金流量表!E63</f>
        <v>666374806.14</v>
      </c>
      <c r="AL63" s="125">
        <v>978562728</v>
      </c>
      <c r="AM63" s="119">
        <v>978355383</v>
      </c>
      <c r="AN63" s="63"/>
      <c r="AO63" s="63"/>
      <c r="AP63" s="127"/>
      <c r="AQ63" s="127"/>
      <c r="AR63" s="60"/>
      <c r="AS63" s="127"/>
      <c r="AT63" s="127"/>
      <c r="AU63" s="63"/>
      <c r="AV63" s="63"/>
      <c r="AW63" s="63"/>
    </row>
    <row r="64" spans="1:49">
      <c r="A64" s="13"/>
      <c r="B64" s="13">
        <v>2018</v>
      </c>
      <c r="C64" s="13"/>
      <c r="D64" s="13"/>
      <c r="E64" s="60">
        <f>(利润表!C64+利润表!W64+利润表!Y64)/(负债表!C64+负债表!J64)</f>
        <v>0.211112669419176</v>
      </c>
      <c r="F64" s="60"/>
      <c r="G64" s="60">
        <f>(利润表!C64+利润表!W64+利润表!Y64)/资产表!C64</f>
        <v>0.145296779808758</v>
      </c>
      <c r="H64" s="60">
        <f>利润表!C64/负债表!C64</f>
        <v>0.211112669419176</v>
      </c>
      <c r="I64" s="60">
        <f>利润表!C64/资产表!C64</f>
        <v>0.145296779808758</v>
      </c>
      <c r="J64" s="60"/>
      <c r="K64" s="60">
        <f>利润表!C64/利润表!D64</f>
        <v>0.194657781876443</v>
      </c>
      <c r="L64" s="60">
        <f>利润表!D64/资产表!C64</f>
        <v>0.746421634974675</v>
      </c>
      <c r="M64" s="109">
        <f>资产表!C64/负债表!C64</f>
        <v>1.45297555594175</v>
      </c>
      <c r="N64" s="109"/>
      <c r="O64" s="109"/>
      <c r="P64" s="109"/>
      <c r="Q64" s="109"/>
      <c r="R64" s="60">
        <f>负债表!I64/资产表!C64</f>
        <v>0.311757175879088</v>
      </c>
      <c r="S64" s="60"/>
      <c r="T64" s="60"/>
      <c r="U64" s="60">
        <f>(利润表!C64-利润表!C65)/利润表!C65</f>
        <v>-0.00130694246673841</v>
      </c>
      <c r="V64" s="60">
        <f>(利润表!D64-利润表!D65)/利润表!D65</f>
        <v>0.00477929331487858</v>
      </c>
      <c r="W64" s="60">
        <f>(现金流量表!C64-现金流量表!C65)/现金流量表!C65</f>
        <v>2.51481974395342</v>
      </c>
      <c r="X64" s="60"/>
      <c r="Y64" s="60"/>
      <c r="Z64" s="60">
        <f>(资产表!C64-资产表!C65)/资产表!C65</f>
        <v>0.0111004267770223</v>
      </c>
      <c r="AA64" s="60"/>
      <c r="AB64" s="60"/>
      <c r="AC64" s="60"/>
      <c r="AD64" s="60"/>
      <c r="AE64" s="60"/>
      <c r="AF64" s="61"/>
      <c r="AG64" s="61"/>
      <c r="AH64" s="60"/>
      <c r="AI64" s="60"/>
      <c r="AJ64" s="60"/>
      <c r="AK64" s="61">
        <f>现金流量表!C64-现金流量表!E64</f>
        <v>510959762.15</v>
      </c>
      <c r="AL64" s="125">
        <v>978562728</v>
      </c>
      <c r="AM64" s="119">
        <v>978355383</v>
      </c>
      <c r="AN64" s="63"/>
      <c r="AO64" s="63"/>
      <c r="AP64" s="127"/>
      <c r="AQ64" s="127"/>
      <c r="AR64" s="60"/>
      <c r="AS64" s="127"/>
      <c r="AT64" s="127"/>
      <c r="AU64" s="63"/>
      <c r="AV64" s="63"/>
      <c r="AW64" s="63"/>
    </row>
    <row r="65" spans="1:49">
      <c r="A65" s="13"/>
      <c r="B65" s="13">
        <v>2017</v>
      </c>
      <c r="C65" s="13"/>
      <c r="D65" s="13"/>
      <c r="E65" s="60">
        <f>(利润表!C65+利润表!W65+利润表!Y65)/(负债表!C65+负债表!J65)</f>
        <v>0.203421278587035</v>
      </c>
      <c r="F65" s="60"/>
      <c r="G65" s="60">
        <f>(利润表!C65+利润表!W65+利润表!Y65)/资产表!C65</f>
        <v>0.147101889780654</v>
      </c>
      <c r="H65" s="60">
        <f>利润表!C65/负债表!C65</f>
        <v>0.203421278587035</v>
      </c>
      <c r="I65" s="60">
        <f>利润表!C65/资产表!C65</f>
        <v>0.147101889780654</v>
      </c>
      <c r="J65" s="60"/>
      <c r="K65" s="60">
        <f>利润表!C65/利润表!D65</f>
        <v>0.195844065438033</v>
      </c>
      <c r="L65" s="60">
        <f>利润表!D65/资产表!C65</f>
        <v>0.751117423199112</v>
      </c>
      <c r="M65" s="109">
        <f>资产表!C65/负债表!C65</f>
        <v>1.38285972321878</v>
      </c>
      <c r="N65" s="109"/>
      <c r="O65" s="109"/>
      <c r="P65" s="109"/>
      <c r="Q65" s="109"/>
      <c r="R65" s="60">
        <f>负债表!I65/资产表!C65</f>
        <v>0.276860853483843</v>
      </c>
      <c r="S65" s="60"/>
      <c r="T65" s="60"/>
      <c r="U65" s="60">
        <f>(利润表!C65-利润表!C66)/利润表!C66</f>
        <v>-0.0816427245807932</v>
      </c>
      <c r="V65" s="60">
        <f>(利润表!D65-利润表!D66)/利润表!D66</f>
        <v>-0.162253413712176</v>
      </c>
      <c r="W65" s="60">
        <f>(现金流量表!C65-现金流量表!C66)/现金流量表!C66</f>
        <v>-0.82105986866037</v>
      </c>
      <c r="X65" s="60"/>
      <c r="Y65" s="60"/>
      <c r="Z65" s="60">
        <f>(资产表!C65-资产表!C66)/资产表!C66</f>
        <v>-0.09194381660453</v>
      </c>
      <c r="AA65" s="60"/>
      <c r="AB65" s="60"/>
      <c r="AC65" s="60"/>
      <c r="AD65" s="60"/>
      <c r="AE65" s="60"/>
      <c r="AF65" s="61"/>
      <c r="AG65" s="61"/>
      <c r="AH65" s="60"/>
      <c r="AI65" s="60"/>
      <c r="AJ65" s="60"/>
      <c r="AK65" s="61">
        <f>现金流量表!C65-现金流量表!E65</f>
        <v>134381405.97</v>
      </c>
      <c r="AL65" s="119"/>
      <c r="AM65" s="119"/>
      <c r="AN65" s="63"/>
      <c r="AO65" s="63"/>
      <c r="AP65" s="127"/>
      <c r="AQ65" s="127"/>
      <c r="AR65" s="60"/>
      <c r="AS65" s="127"/>
      <c r="AT65" s="127"/>
      <c r="AU65" s="63"/>
      <c r="AV65" s="63"/>
      <c r="AW65" s="63"/>
    </row>
    <row r="66" spans="1:49">
      <c r="A66" s="13"/>
      <c r="B66" s="13">
        <v>2016</v>
      </c>
      <c r="C66" s="13"/>
      <c r="D66" s="13"/>
      <c r="E66" s="60">
        <f>(利润表!C66+利润表!W66+利润表!Y66)/(负债表!C66+负债表!J66)</f>
        <v>0.22445423736554</v>
      </c>
      <c r="F66" s="60"/>
      <c r="G66" s="60">
        <f>(利润表!C66+利润表!W66+利润表!Y66)/资产表!C66</f>
        <v>0.145451867350326</v>
      </c>
      <c r="H66" s="60">
        <f>利润表!C66/负债表!C66</f>
        <v>0.22445423736554</v>
      </c>
      <c r="I66" s="60">
        <f>利润表!C66/资产表!C66</f>
        <v>0.145451867350326</v>
      </c>
      <c r="J66" s="60"/>
      <c r="K66" s="60">
        <f>利润表!C66/利润表!D66</f>
        <v>0.178653451828482</v>
      </c>
      <c r="L66" s="60">
        <f>利润表!D66/资产表!C66</f>
        <v>0.814156490466071</v>
      </c>
      <c r="M66" s="109">
        <f>资产表!C66/负债表!C66</f>
        <v>1.54315129433803</v>
      </c>
      <c r="N66" s="109"/>
      <c r="O66" s="109"/>
      <c r="P66" s="109"/>
      <c r="Q66" s="109"/>
      <c r="R66" s="60">
        <f>负债表!I66/资产表!C66</f>
        <v>0.351975400163875</v>
      </c>
      <c r="S66" s="60"/>
      <c r="T66" s="60"/>
      <c r="U66" s="60">
        <f>(利润表!C66-利润表!C67)/利润表!C67</f>
        <v>-0.0277777883004016</v>
      </c>
      <c r="V66" s="60">
        <f>(利润表!D66-利润表!D67)/利润表!D67</f>
        <v>-0.0684864109316519</v>
      </c>
      <c r="W66" s="60">
        <f>(现金流量表!C66-现金流量表!C67)/现金流量表!C67</f>
        <v>0.0450624628350012</v>
      </c>
      <c r="X66" s="60"/>
      <c r="Y66" s="60"/>
      <c r="Z66" s="60">
        <f>(资产表!C66-资产表!C67)/资产表!C67</f>
        <v>0.242794031476004</v>
      </c>
      <c r="AA66" s="60"/>
      <c r="AB66" s="60"/>
      <c r="AC66" s="60"/>
      <c r="AD66" s="60"/>
      <c r="AE66" s="60"/>
      <c r="AF66" s="61"/>
      <c r="AG66" s="61"/>
      <c r="AH66" s="60"/>
      <c r="AI66" s="60"/>
      <c r="AJ66" s="60"/>
      <c r="AK66" s="61">
        <f>现金流量表!C66-现金流量表!E66</f>
        <v>817014478.95</v>
      </c>
      <c r="AL66" s="119"/>
      <c r="AM66" s="119"/>
      <c r="AN66" s="63"/>
      <c r="AO66" s="63"/>
      <c r="AP66" s="127"/>
      <c r="AQ66" s="127"/>
      <c r="AR66" s="60"/>
      <c r="AS66" s="127"/>
      <c r="AT66" s="127"/>
      <c r="AU66" s="63"/>
      <c r="AV66" s="63"/>
      <c r="AW66" s="63"/>
    </row>
    <row r="67" spans="1:49">
      <c r="A67" s="13"/>
      <c r="B67" s="13">
        <v>2015</v>
      </c>
      <c r="C67" s="13"/>
      <c r="D67" s="13"/>
      <c r="E67" s="60">
        <f>(利润表!C67+利润表!W67+利润表!Y67)/(负债表!C67+负债表!J67)</f>
        <v>0.272279165038747</v>
      </c>
      <c r="F67" s="60"/>
      <c r="G67" s="60">
        <f>(利润表!C67+利润表!W67+利润表!Y67)/资产表!C67</f>
        <v>0.185931477839841</v>
      </c>
      <c r="H67" s="60">
        <f>利润表!C67/负债表!C67</f>
        <v>0.272279165038747</v>
      </c>
      <c r="I67" s="60">
        <f>利润表!C67/资产表!C67</f>
        <v>0.185931477839841</v>
      </c>
      <c r="J67" s="60"/>
      <c r="K67" s="60">
        <f>利润表!C67/利润表!D67</f>
        <v>0.171172923339484</v>
      </c>
      <c r="L67" s="60">
        <f>利润表!D67/资产表!C67</f>
        <v>1.0862201463434</v>
      </c>
      <c r="M67" s="109">
        <f>资产表!C67/负债表!C67</f>
        <v>1.46440596397176</v>
      </c>
      <c r="N67" s="109"/>
      <c r="O67" s="109"/>
      <c r="P67" s="109"/>
      <c r="Q67" s="109"/>
      <c r="R67" s="60">
        <f>负债表!I67/资产表!C67</f>
        <v>0.317129249263777</v>
      </c>
      <c r="S67" s="60"/>
      <c r="T67" s="60"/>
      <c r="U67" s="60">
        <f>(利润表!C67-利润表!C68)/利润表!C68</f>
        <v>0.0452283440744975</v>
      </c>
      <c r="V67" s="60">
        <f>(利润表!D67-利润表!D68)/利润表!D68</f>
        <v>0.00127516019059105</v>
      </c>
      <c r="W67" s="60">
        <f>(现金流量表!C67-现金流量表!C68)/现金流量表!C68</f>
        <v>1.41428032493922</v>
      </c>
      <c r="X67" s="60"/>
      <c r="Y67" s="60"/>
      <c r="Z67" s="60">
        <f>(资产表!C67-资产表!C68)/资产表!C68</f>
        <v>0.346145319155729</v>
      </c>
      <c r="AA67" s="60"/>
      <c r="AB67" s="60"/>
      <c r="AC67" s="60"/>
      <c r="AD67" s="60"/>
      <c r="AE67" s="60"/>
      <c r="AF67" s="61"/>
      <c r="AG67" s="61"/>
      <c r="AH67" s="60"/>
      <c r="AI67" s="60"/>
      <c r="AJ67" s="60"/>
      <c r="AK67" s="61">
        <f>现金流量表!C67-现金流量表!E67</f>
        <v>742552019.29</v>
      </c>
      <c r="AL67" s="119"/>
      <c r="AM67" s="119"/>
      <c r="AN67" s="63"/>
      <c r="AO67" s="63"/>
      <c r="AP67" s="127"/>
      <c r="AQ67" s="127"/>
      <c r="AR67" s="60"/>
      <c r="AS67" s="127"/>
      <c r="AT67" s="127"/>
      <c r="AU67" s="63"/>
      <c r="AV67" s="63"/>
      <c r="AW67" s="63"/>
    </row>
    <row r="68" spans="1:49">
      <c r="A68" s="13"/>
      <c r="B68" s="13">
        <v>2014</v>
      </c>
      <c r="C68" s="13"/>
      <c r="D68" s="13"/>
      <c r="E68" s="60">
        <f>(利润表!C68+利润表!W68+利润表!Y68)/(负债表!C68+负债表!J68)</f>
        <v>0.330829941937207</v>
      </c>
      <c r="F68" s="60"/>
      <c r="G68" s="60">
        <f>(利润表!C68+利润表!W68+利润表!Y68)/资产表!C68</f>
        <v>0.239460391594557</v>
      </c>
      <c r="H68" s="60">
        <f>利润表!C68/负债表!C68</f>
        <v>0.330829941937207</v>
      </c>
      <c r="I68" s="60">
        <f>利润表!C68/资产表!C68</f>
        <v>0.239460391594557</v>
      </c>
      <c r="J68" s="60"/>
      <c r="K68" s="60">
        <f>利润表!C68/利润表!D68</f>
        <v>0.163974883774122</v>
      </c>
      <c r="L68" s="60">
        <f>利润表!D68/资产表!C68</f>
        <v>1.46034798795416</v>
      </c>
      <c r="M68" s="109">
        <f>资产表!C68/负债表!C68</f>
        <v>1.38156435698707</v>
      </c>
      <c r="N68" s="109"/>
      <c r="O68" s="109"/>
      <c r="P68" s="109"/>
      <c r="Q68" s="109"/>
      <c r="R68" s="60">
        <f>负债表!I68/资产表!C68</f>
        <v>0.276182832205654</v>
      </c>
      <c r="S68" s="60"/>
      <c r="T68" s="60"/>
      <c r="U68" s="60">
        <f>(利润表!C68-利润表!C69)/利润表!C69</f>
        <v>0.327154084331606</v>
      </c>
      <c r="V68" s="60">
        <f>(利润表!D68-利润表!D69)/利润表!D69</f>
        <v>0.0266798652392454</v>
      </c>
      <c r="W68" s="60">
        <f>(现金流量表!C68-现金流量表!C69)/现金流量表!C69</f>
        <v>0.0506713960301825</v>
      </c>
      <c r="X68" s="60"/>
      <c r="Y68" s="60"/>
      <c r="Z68" s="60">
        <f>(资产表!C68-资产表!C69)/资产表!C69</f>
        <v>-0.0131056641118588</v>
      </c>
      <c r="AA68" s="60"/>
      <c r="AB68" s="60"/>
      <c r="AC68" s="60"/>
      <c r="AD68" s="60"/>
      <c r="AE68" s="60"/>
      <c r="AF68" s="61"/>
      <c r="AG68" s="61"/>
      <c r="AH68" s="60"/>
      <c r="AI68" s="60"/>
      <c r="AJ68" s="60"/>
      <c r="AK68" s="61">
        <f>现金流量表!C68-现金流量表!E68</f>
        <v>299863414.77</v>
      </c>
      <c r="AL68" s="119"/>
      <c r="AM68" s="119"/>
      <c r="AN68" s="63"/>
      <c r="AO68" s="63"/>
      <c r="AP68" s="127"/>
      <c r="AQ68" s="127"/>
      <c r="AR68" s="60"/>
      <c r="AS68" s="127"/>
      <c r="AT68" s="127"/>
      <c r="AU68" s="63"/>
      <c r="AV68" s="63"/>
      <c r="AW68" s="63"/>
    </row>
    <row r="69" spans="1:49">
      <c r="A69" s="13"/>
      <c r="B69" s="13">
        <v>2013</v>
      </c>
      <c r="C69" s="13"/>
      <c r="D69" s="13"/>
      <c r="E69" s="60">
        <f>(利润表!C69+利润表!W69+利润表!Y69)/(负债表!C69+负债表!J69)</f>
        <v>0.321484369166936</v>
      </c>
      <c r="F69" s="60"/>
      <c r="G69" s="60">
        <f>(利润表!C69+利润表!W69+利润表!Y69)/资产表!C69</f>
        <v>0.178066817503894</v>
      </c>
      <c r="H69" s="60">
        <f>利润表!C69/负债表!C69</f>
        <v>0.321484369166936</v>
      </c>
      <c r="I69" s="60">
        <f>利润表!C69/资产表!C69</f>
        <v>0.178066817503894</v>
      </c>
      <c r="J69" s="60"/>
      <c r="K69" s="60">
        <f>利润表!C69/利润表!D69</f>
        <v>0.126850162737978</v>
      </c>
      <c r="L69" s="60">
        <f>利润表!D69/资产表!C69</f>
        <v>1.40375710728657</v>
      </c>
      <c r="M69" s="109">
        <f>资产表!C69/负债表!C69</f>
        <v>1.8054142465926</v>
      </c>
      <c r="N69" s="109"/>
      <c r="O69" s="109"/>
      <c r="P69" s="109"/>
      <c r="Q69" s="109"/>
      <c r="R69" s="60">
        <f>负债表!I69/资产表!C69</f>
        <v>0.446110496863907</v>
      </c>
      <c r="S69" s="60"/>
      <c r="T69" s="60"/>
      <c r="U69" s="60">
        <f>(利润表!C69-利润表!C70)/利润表!C70</f>
        <v>0.501337830150835</v>
      </c>
      <c r="V69" s="60">
        <f>(利润表!D69-利润表!D70)/利润表!D70</f>
        <v>0.231417586608079</v>
      </c>
      <c r="W69" s="60">
        <f>(现金流量表!C69-现金流量表!C70)/现金流量表!C70</f>
        <v>-0.0415053556356032</v>
      </c>
      <c r="X69" s="60"/>
      <c r="Y69" s="60"/>
      <c r="Z69" s="60">
        <f>(资产表!C69-资产表!C70)/资产表!C70</f>
        <v>0.21198176355363</v>
      </c>
      <c r="AA69" s="60"/>
      <c r="AB69" s="60"/>
      <c r="AC69" s="60"/>
      <c r="AD69" s="60"/>
      <c r="AE69" s="60"/>
      <c r="AF69" s="61"/>
      <c r="AG69" s="61"/>
      <c r="AH69" s="60"/>
      <c r="AI69" s="60"/>
      <c r="AJ69" s="60"/>
      <c r="AK69" s="61">
        <f>现金流量表!C69-现金流量表!E69</f>
        <v>290415364.69</v>
      </c>
      <c r="AL69" s="119"/>
      <c r="AM69" s="119"/>
      <c r="AN69" s="63"/>
      <c r="AO69" s="63"/>
      <c r="AP69" s="127"/>
      <c r="AQ69" s="127"/>
      <c r="AR69" s="60"/>
      <c r="AS69" s="127"/>
      <c r="AT69" s="127"/>
      <c r="AU69" s="63"/>
      <c r="AV69" s="63"/>
      <c r="AW69" s="63"/>
    </row>
    <row r="70" spans="1:49">
      <c r="A70" s="13"/>
      <c r="B70" s="13">
        <v>2012</v>
      </c>
      <c r="C70" s="13"/>
      <c r="D70" s="13"/>
      <c r="E70" s="60">
        <f>(利润表!C70+利润表!W70+利润表!Y70)/(负债表!C70+负债表!J70)</f>
        <v>0.270769793786648</v>
      </c>
      <c r="F70" s="60"/>
      <c r="G70" s="60">
        <f>(利润表!C70+利润表!W70+利润表!Y70)/资产表!C70</f>
        <v>0.143747617075012</v>
      </c>
      <c r="H70" s="60">
        <f>利润表!C70/负债表!C70</f>
        <v>0.270769793786648</v>
      </c>
      <c r="I70" s="60">
        <f>利润表!C70/资产表!C70</f>
        <v>0.143747617075012</v>
      </c>
      <c r="J70" s="60"/>
      <c r="K70" s="60">
        <f>利润表!C70/利润表!D70</f>
        <v>0.104044218511399</v>
      </c>
      <c r="L70" s="60">
        <f>利润表!D70/资产表!C70</f>
        <v>1.38160119929455</v>
      </c>
      <c r="M70" s="109">
        <f>资产表!C70/负债表!C70</f>
        <v>1.88364718175016</v>
      </c>
      <c r="N70" s="109"/>
      <c r="O70" s="109"/>
      <c r="P70" s="109"/>
      <c r="Q70" s="109"/>
      <c r="R70" s="60">
        <f>负债表!I70/资产表!C70</f>
        <v>0.469115018094382</v>
      </c>
      <c r="S70" s="60"/>
      <c r="T70" s="60"/>
      <c r="U70" s="60" t="e">
        <f>(利润表!C70-利润表!C71)/利润表!C71</f>
        <v>#DIV/0!</v>
      </c>
      <c r="V70" s="60" t="e">
        <f>(利润表!D70-利润表!D71)/利润表!D71</f>
        <v>#DIV/0!</v>
      </c>
      <c r="W70" s="60" t="e">
        <f>(现金流量表!C70-现金流量表!C71)/现金流量表!C71</f>
        <v>#DIV/0!</v>
      </c>
      <c r="X70" s="60"/>
      <c r="Y70" s="60"/>
      <c r="Z70" s="60" t="e">
        <f>(资产表!C70-资产表!C71)/资产表!C71</f>
        <v>#DIV/0!</v>
      </c>
      <c r="AA70" s="60"/>
      <c r="AB70" s="60"/>
      <c r="AC70" s="60"/>
      <c r="AD70" s="60"/>
      <c r="AE70" s="60"/>
      <c r="AF70" s="61"/>
      <c r="AG70" s="61"/>
      <c r="AH70" s="60"/>
      <c r="AI70" s="60"/>
      <c r="AJ70" s="60"/>
      <c r="AK70" s="61">
        <f>现金流量表!C70-现金流量表!E70</f>
        <v>171524811.65</v>
      </c>
      <c r="AL70" s="119"/>
      <c r="AM70" s="119"/>
      <c r="AN70" s="63"/>
      <c r="AO70" s="63"/>
      <c r="AP70" s="127"/>
      <c r="AQ70" s="127"/>
      <c r="AR70" s="60"/>
      <c r="AS70" s="127"/>
      <c r="AT70" s="127"/>
      <c r="AU70" s="63"/>
      <c r="AV70" s="63"/>
      <c r="AW70" s="63"/>
    </row>
    <row r="71" spans="1:49">
      <c r="A71" s="13"/>
      <c r="B71" s="13">
        <v>2011</v>
      </c>
      <c r="C71" s="13"/>
      <c r="D71" s="13"/>
      <c r="E71" s="60" t="e">
        <f>(利润表!C71+利润表!W71+利润表!Y71)/(负债表!C71+负债表!J71)</f>
        <v>#DIV/0!</v>
      </c>
      <c r="F71" s="60"/>
      <c r="G71" s="60" t="e">
        <f>(利润表!C71+利润表!W71+利润表!Y71)/资产表!C71</f>
        <v>#DIV/0!</v>
      </c>
      <c r="H71" s="60" t="e">
        <f>利润表!C71/负债表!C71</f>
        <v>#DIV/0!</v>
      </c>
      <c r="I71" s="60" t="e">
        <f>利润表!C71/资产表!C71</f>
        <v>#DIV/0!</v>
      </c>
      <c r="J71" s="60"/>
      <c r="K71" s="60" t="e">
        <f>利润表!C71/利润表!D71</f>
        <v>#DIV/0!</v>
      </c>
      <c r="L71" s="60" t="e">
        <f>利润表!D71/资产表!C71</f>
        <v>#DIV/0!</v>
      </c>
      <c r="M71" s="109" t="e">
        <f>资产表!C71/负债表!C71</f>
        <v>#DIV/0!</v>
      </c>
      <c r="N71" s="109"/>
      <c r="O71" s="109"/>
      <c r="P71" s="109"/>
      <c r="Q71" s="109"/>
      <c r="R71" s="60" t="e">
        <f>负债表!I71/资产表!C71</f>
        <v>#DIV/0!</v>
      </c>
      <c r="S71" s="60"/>
      <c r="T71" s="60"/>
      <c r="U71" s="60" t="e">
        <f>(利润表!C71-利润表!C72)/利润表!C72</f>
        <v>#DIV/0!</v>
      </c>
      <c r="V71" s="60" t="e">
        <f>(利润表!D71-利润表!D72)/利润表!D72</f>
        <v>#DIV/0!</v>
      </c>
      <c r="W71" s="60" t="e">
        <f>(现金流量表!C71-现金流量表!C72)/现金流量表!C72</f>
        <v>#DIV/0!</v>
      </c>
      <c r="X71" s="60"/>
      <c r="Y71" s="60"/>
      <c r="Z71" s="60" t="e">
        <f>(资产表!C71-资产表!C72)/资产表!C72</f>
        <v>#DIV/0!</v>
      </c>
      <c r="AA71" s="60"/>
      <c r="AB71" s="60"/>
      <c r="AC71" s="60"/>
      <c r="AD71" s="60"/>
      <c r="AE71" s="60"/>
      <c r="AF71" s="61"/>
      <c r="AG71" s="61"/>
      <c r="AH71" s="60"/>
      <c r="AI71" s="60"/>
      <c r="AJ71" s="60"/>
      <c r="AK71" s="61">
        <f>现金流量表!C71-现金流量表!E71</f>
        <v>0</v>
      </c>
      <c r="AL71" s="119"/>
      <c r="AM71" s="119"/>
      <c r="AN71" s="63"/>
      <c r="AO71" s="63"/>
      <c r="AP71" s="127"/>
      <c r="AQ71" s="127"/>
      <c r="AR71" s="60"/>
      <c r="AS71" s="127"/>
      <c r="AT71" s="127"/>
      <c r="AU71" s="63"/>
      <c r="AV71" s="63"/>
      <c r="AW71" s="63"/>
    </row>
    <row r="72" spans="1:49">
      <c r="A72" s="13"/>
      <c r="B72" s="13">
        <v>2010</v>
      </c>
      <c r="C72" s="13"/>
      <c r="D72" s="13"/>
      <c r="E72" s="60" t="e">
        <f>(利润表!C72+利润表!W72+利润表!Y72)/(负债表!C72+负债表!J72)</f>
        <v>#DIV/0!</v>
      </c>
      <c r="F72" s="60"/>
      <c r="G72" s="60" t="e">
        <f>(利润表!C72+利润表!W72+利润表!Y72)/资产表!C72</f>
        <v>#DIV/0!</v>
      </c>
      <c r="H72" s="60" t="e">
        <f>利润表!C72/负债表!C72</f>
        <v>#DIV/0!</v>
      </c>
      <c r="I72" s="60" t="e">
        <f>利润表!C72/资产表!C72</f>
        <v>#DIV/0!</v>
      </c>
      <c r="J72" s="60"/>
      <c r="K72" s="60" t="e">
        <f>利润表!C72/利润表!D72</f>
        <v>#DIV/0!</v>
      </c>
      <c r="L72" s="60" t="e">
        <f>利润表!D72/资产表!C72</f>
        <v>#DIV/0!</v>
      </c>
      <c r="M72" s="109" t="e">
        <f>资产表!C72/负债表!C72</f>
        <v>#DIV/0!</v>
      </c>
      <c r="N72" s="109"/>
      <c r="O72" s="109"/>
      <c r="P72" s="109"/>
      <c r="Q72" s="109"/>
      <c r="R72" s="60" t="e">
        <f>负债表!I72/资产表!C72</f>
        <v>#DIV/0!</v>
      </c>
      <c r="S72" s="60"/>
      <c r="T72" s="60"/>
      <c r="U72" s="60">
        <f>(利润表!C72-利润表!C73)/利润表!C73</f>
        <v>-1</v>
      </c>
      <c r="V72" s="60">
        <f>(利润表!D72-利润表!D73)/利润表!D73</f>
        <v>-1</v>
      </c>
      <c r="W72" s="60" t="e">
        <f>(现金流量表!C72-现金流量表!C73)/现金流量表!C73</f>
        <v>#DIV/0!</v>
      </c>
      <c r="X72" s="60"/>
      <c r="Y72" s="60"/>
      <c r="Z72" s="60">
        <f>(资产表!C72-资产表!C73)/资产表!C73</f>
        <v>-1</v>
      </c>
      <c r="AA72" s="60"/>
      <c r="AB72" s="60"/>
      <c r="AC72" s="60"/>
      <c r="AD72" s="60"/>
      <c r="AE72" s="60"/>
      <c r="AF72" s="61"/>
      <c r="AG72" s="61"/>
      <c r="AH72" s="60"/>
      <c r="AI72" s="60"/>
      <c r="AJ72" s="60"/>
      <c r="AK72" s="61">
        <f>现金流量表!C72-现金流量表!E72</f>
        <v>0</v>
      </c>
      <c r="AL72" s="119"/>
      <c r="AM72" s="119"/>
      <c r="AN72" s="63"/>
      <c r="AO72" s="63"/>
      <c r="AP72" s="127"/>
      <c r="AQ72" s="127"/>
      <c r="AR72" s="60"/>
      <c r="AS72" s="127"/>
      <c r="AT72" s="127"/>
      <c r="AU72" s="63"/>
      <c r="AV72" s="63"/>
      <c r="AW72" s="63"/>
    </row>
    <row r="73" spans="1:49">
      <c r="A73" s="13" t="s">
        <v>54</v>
      </c>
      <c r="B73" s="13">
        <v>2023</v>
      </c>
      <c r="C73" s="13"/>
      <c r="D73" s="13"/>
      <c r="E73" s="60">
        <f>(利润表!C73+利润表!W73+利润表!Y73)/(负债表!C73+负债表!J73)</f>
        <v>0.0836350386873533</v>
      </c>
      <c r="F73" s="60"/>
      <c r="G73" s="60">
        <f>(利润表!C73+利润表!W73+利润表!Y73)/资产表!C73</f>
        <v>0.0535378964184512</v>
      </c>
      <c r="H73" s="60">
        <f>利润表!C73/负债表!C73</f>
        <v>0.0836350386873533</v>
      </c>
      <c r="I73" s="60">
        <f>利润表!C73/资产表!C73</f>
        <v>0.0535378964184512</v>
      </c>
      <c r="J73" s="60"/>
      <c r="K73" s="60">
        <f>利润表!C73/利润表!D73</f>
        <v>0.0773197653418243</v>
      </c>
      <c r="L73" s="60">
        <f>利润表!D73/资产表!C73</f>
        <v>0.692421868868388</v>
      </c>
      <c r="M73" s="109">
        <f>资产表!C73/负债表!C73</f>
        <v>1.56216520039681</v>
      </c>
      <c r="N73" s="109"/>
      <c r="O73" s="109"/>
      <c r="P73" s="109"/>
      <c r="Q73" s="109"/>
      <c r="R73" s="60">
        <f>负债表!I73/资产表!C73</f>
        <v>0.35986283669231</v>
      </c>
      <c r="S73" s="60"/>
      <c r="T73" s="60"/>
      <c r="U73" s="60">
        <f>(利润表!C73-利润表!C74)/利润表!C74</f>
        <v>0.310433233074072</v>
      </c>
      <c r="V73" s="60">
        <f>(利润表!D73-利润表!D74)/利润表!D74</f>
        <v>0.158997713137734</v>
      </c>
      <c r="W73" s="60" t="e">
        <f>(现金流量表!C73-现金流量表!C74)/现金流量表!C74</f>
        <v>#DIV/0!</v>
      </c>
      <c r="X73" s="60"/>
      <c r="Y73" s="60"/>
      <c r="Z73" s="60">
        <f>(资产表!C73-资产表!C74)/资产表!C74</f>
        <v>0.0379649044635424</v>
      </c>
      <c r="AA73" s="60"/>
      <c r="AB73" s="60"/>
      <c r="AC73" s="60"/>
      <c r="AD73" s="60"/>
      <c r="AE73" s="60"/>
      <c r="AF73" s="61"/>
      <c r="AG73" s="61"/>
      <c r="AH73" s="60"/>
      <c r="AI73" s="60"/>
      <c r="AJ73" s="60"/>
      <c r="AK73" s="61"/>
      <c r="AL73" s="119"/>
      <c r="AM73" s="119"/>
      <c r="AN73" s="63"/>
      <c r="AO73" s="63"/>
      <c r="AP73" s="127"/>
      <c r="AQ73" s="127"/>
      <c r="AR73" s="60"/>
      <c r="AS73" s="127"/>
      <c r="AT73" s="127"/>
      <c r="AU73" s="63"/>
      <c r="AV73" s="63"/>
      <c r="AW73" s="63"/>
    </row>
    <row r="74" spans="1:49">
      <c r="A74" s="13"/>
      <c r="B74" s="13">
        <v>2022</v>
      </c>
      <c r="C74" s="13"/>
      <c r="D74" s="13"/>
      <c r="E74" s="60">
        <f>(利润表!C74+利润表!W74+利润表!Y74)/(负债表!C74+负债表!J74)</f>
        <v>0.0684610020040144</v>
      </c>
      <c r="F74" s="60"/>
      <c r="G74" s="60">
        <f>(利润表!C74+利润表!W74+利润表!Y74)/资产表!C74</f>
        <v>0.0424061723547694</v>
      </c>
      <c r="H74" s="60">
        <f>利润表!C74/负债表!C74</f>
        <v>0.0684610020040144</v>
      </c>
      <c r="I74" s="60">
        <f>利润表!C74/资产表!C74</f>
        <v>0.0424061723547694</v>
      </c>
      <c r="J74" s="60"/>
      <c r="K74" s="60">
        <f>利润表!C74/利润表!D74</f>
        <v>0.068384583777154</v>
      </c>
      <c r="L74" s="60">
        <f>利润表!D74/资产表!C74</f>
        <v>0.620113043211012</v>
      </c>
      <c r="M74" s="109">
        <f>资产表!C74/负债表!C74</f>
        <v>1.61441125672156</v>
      </c>
      <c r="N74" s="109"/>
      <c r="O74" s="109"/>
      <c r="P74" s="109"/>
      <c r="Q74" s="109"/>
      <c r="R74" s="60">
        <f>负债表!I74/资产表!C74</f>
        <v>0.380579145594702</v>
      </c>
      <c r="S74" s="60"/>
      <c r="T74" s="60"/>
      <c r="U74" s="60">
        <f>(利润表!C74-利润表!C75)/利润表!C75</f>
        <v>-0.0388680677702792</v>
      </c>
      <c r="V74" s="60">
        <f>(利润表!D74-利润表!D75)/利润表!D75</f>
        <v>-0.097638437437623</v>
      </c>
      <c r="W74" s="60" t="e">
        <f>(现金流量表!C74-现金流量表!C75)/现金流量表!C75</f>
        <v>#DIV/0!</v>
      </c>
      <c r="X74" s="60"/>
      <c r="Y74" s="60"/>
      <c r="Z74" s="60">
        <f>(资产表!C74-资产表!C75)/资产表!C75</f>
        <v>0.00650422976386056</v>
      </c>
      <c r="AA74" s="60"/>
      <c r="AB74" s="60"/>
      <c r="AC74" s="60"/>
      <c r="AD74" s="60"/>
      <c r="AE74" s="60"/>
      <c r="AF74" s="61"/>
      <c r="AG74" s="61"/>
      <c r="AH74" s="60"/>
      <c r="AI74" s="60"/>
      <c r="AJ74" s="60"/>
      <c r="AK74" s="61"/>
      <c r="AL74" s="119"/>
      <c r="AM74" s="119"/>
      <c r="AN74" s="63"/>
      <c r="AO74" s="63"/>
      <c r="AP74" s="127"/>
      <c r="AQ74" s="127"/>
      <c r="AR74" s="60"/>
      <c r="AS74" s="127"/>
      <c r="AT74" s="127"/>
      <c r="AU74" s="63"/>
      <c r="AV74" s="63"/>
      <c r="AW74" s="63"/>
    </row>
    <row r="75" spans="1:49">
      <c r="A75" s="13"/>
      <c r="B75" s="13">
        <v>2021</v>
      </c>
      <c r="C75" s="13"/>
      <c r="D75" s="13"/>
      <c r="E75" s="60">
        <f>(利润表!C75+利润表!W75+利润表!Y75)/(负债表!C75+负债表!J75)</f>
        <v>0.0746877333508115</v>
      </c>
      <c r="F75" s="60"/>
      <c r="G75" s="60">
        <f>(利润表!C75+利润表!W75+利润表!Y75)/资产表!C75</f>
        <v>0.0444080468163753</v>
      </c>
      <c r="H75" s="60">
        <f>利润表!C75/负债表!C75</f>
        <v>0.0746877333508115</v>
      </c>
      <c r="I75" s="60">
        <f>利润表!C75/资产表!C75</f>
        <v>0.0444080468163753</v>
      </c>
      <c r="J75" s="60"/>
      <c r="K75" s="60">
        <f>利润表!C75/利润表!D75</f>
        <v>0.0642030691137017</v>
      </c>
      <c r="L75" s="60">
        <f>利润表!D75/资产表!C75</f>
        <v>0.691681058700324</v>
      </c>
      <c r="M75" s="109">
        <f>资产表!C75/负债表!C75</f>
        <v>1.68185134688857</v>
      </c>
      <c r="N75" s="109"/>
      <c r="O75" s="109"/>
      <c r="P75" s="109"/>
      <c r="Q75" s="109"/>
      <c r="R75" s="60">
        <f>负债表!I75/资产表!C75</f>
        <v>0.405417130443781</v>
      </c>
      <c r="S75" s="60"/>
      <c r="T75" s="60"/>
      <c r="U75" s="60">
        <f>(利润表!C75-利润表!C76)/利润表!C76</f>
        <v>-0.378985387567749</v>
      </c>
      <c r="V75" s="60">
        <f>(利润表!D75-利润表!D76)/利润表!D76</f>
        <v>-0.0783306738113793</v>
      </c>
      <c r="W75" s="60" t="e">
        <f>(现金流量表!C75-现金流量表!C76)/现金流量表!C76</f>
        <v>#DIV/0!</v>
      </c>
      <c r="X75" s="60"/>
      <c r="Y75" s="60"/>
      <c r="Z75" s="60">
        <f>(资产表!C75-资产表!C76)/资产表!C76</f>
        <v>0.0577255941970927</v>
      </c>
      <c r="AA75" s="60"/>
      <c r="AB75" s="60"/>
      <c r="AC75" s="60"/>
      <c r="AD75" s="60"/>
      <c r="AE75" s="60"/>
      <c r="AF75" s="61"/>
      <c r="AG75" s="61"/>
      <c r="AH75" s="60"/>
      <c r="AI75" s="60"/>
      <c r="AJ75" s="60"/>
      <c r="AK75" s="61"/>
      <c r="AL75" s="119"/>
      <c r="AM75" s="119"/>
      <c r="AN75" s="63"/>
      <c r="AO75" s="63"/>
      <c r="AP75" s="127"/>
      <c r="AQ75" s="127"/>
      <c r="AR75" s="60"/>
      <c r="AS75" s="127"/>
      <c r="AT75" s="127"/>
      <c r="AU75" s="63"/>
      <c r="AV75" s="63"/>
      <c r="AW75" s="63"/>
    </row>
    <row r="76" spans="1:49">
      <c r="A76" s="13"/>
      <c r="B76" s="13">
        <v>2020</v>
      </c>
      <c r="C76" s="13"/>
      <c r="D76" s="13"/>
      <c r="E76" s="60">
        <f>(利润表!C76+利润表!W76+利润表!Y76)/(负债表!C76+负债表!J76)</f>
        <v>0.126253210226259</v>
      </c>
      <c r="F76" s="60"/>
      <c r="G76" s="60">
        <f>(利润表!C76+利润表!W76+利润表!Y76)/资产表!C76</f>
        <v>0.0756367511579402</v>
      </c>
      <c r="H76" s="60">
        <f>利润表!C76/负债表!C76</f>
        <v>0.126253210226259</v>
      </c>
      <c r="I76" s="60">
        <f>利润表!C76/资产表!C76</f>
        <v>0.0756367511579402</v>
      </c>
      <c r="J76" s="60"/>
      <c r="K76" s="60">
        <f>利润表!C76/利润表!D76</f>
        <v>0.0952860017536583</v>
      </c>
      <c r="L76" s="60">
        <f>利润表!D76/资产表!C76</f>
        <v>0.793786597883317</v>
      </c>
      <c r="M76" s="109">
        <f>资产表!C76/负债表!C76</f>
        <v>1.669204563832</v>
      </c>
      <c r="N76" s="109"/>
      <c r="O76" s="109"/>
      <c r="P76" s="109"/>
      <c r="Q76" s="109"/>
      <c r="R76" s="60">
        <f>负债表!I76/资产表!C76</f>
        <v>0.400912253855635</v>
      </c>
      <c r="S76" s="60"/>
      <c r="T76" s="60"/>
      <c r="U76" s="60">
        <f>(利润表!C76-利润表!C77)/利润表!C77</f>
        <v>0.0315118724148866</v>
      </c>
      <c r="V76" s="60">
        <f>(利润表!D76-利润表!D77)/利润表!D77</f>
        <v>-0.0545867656024196</v>
      </c>
      <c r="W76" s="60" t="e">
        <f>(现金流量表!C76-现金流量表!C77)/现金流量表!C77</f>
        <v>#DIV/0!</v>
      </c>
      <c r="X76" s="60"/>
      <c r="Y76" s="60"/>
      <c r="Z76" s="60">
        <f>(资产表!C76-资产表!C77)/资产表!C77</f>
        <v>0.209990169111976</v>
      </c>
      <c r="AA76" s="60"/>
      <c r="AB76" s="60"/>
      <c r="AC76" s="60"/>
      <c r="AD76" s="60"/>
      <c r="AE76" s="60"/>
      <c r="AF76" s="61"/>
      <c r="AG76" s="61"/>
      <c r="AH76" s="60"/>
      <c r="AI76" s="60"/>
      <c r="AJ76" s="60"/>
      <c r="AK76" s="61"/>
      <c r="AL76" s="119"/>
      <c r="AM76" s="119"/>
      <c r="AN76" s="63"/>
      <c r="AO76" s="63"/>
      <c r="AP76" s="127"/>
      <c r="AQ76" s="127"/>
      <c r="AR76" s="60"/>
      <c r="AS76" s="127"/>
      <c r="AT76" s="127"/>
      <c r="AU76" s="63"/>
      <c r="AV76" s="63"/>
      <c r="AW76" s="63"/>
    </row>
    <row r="77" spans="1:49">
      <c r="A77" s="13"/>
      <c r="B77" s="13">
        <v>2019</v>
      </c>
      <c r="C77" s="13"/>
      <c r="D77" s="13"/>
      <c r="E77" s="60">
        <f>(利润表!C77+利润表!W77+利润表!Y77)/(负债表!C77+负债表!J77)</f>
        <v>0.137092475465972</v>
      </c>
      <c r="F77" s="60"/>
      <c r="G77" s="60">
        <f>(利润表!C77+利润表!W77+利润表!Y77)/资产表!C77</f>
        <v>0.0887238700514599</v>
      </c>
      <c r="H77" s="60">
        <f>利润表!C77/负债表!C77</f>
        <v>0.137092475465972</v>
      </c>
      <c r="I77" s="60">
        <f>利润表!C77/资产表!C77</f>
        <v>0.0887238700514599</v>
      </c>
      <c r="J77" s="60"/>
      <c r="K77" s="60">
        <f>利润表!C77/利润表!D77</f>
        <v>0.0873326323427002</v>
      </c>
      <c r="L77" s="60">
        <f>利润表!D77/资产表!C77</f>
        <v>1.01593033063861</v>
      </c>
      <c r="M77" s="109">
        <f>资产表!C77/负债表!C77</f>
        <v>1.54515887761048</v>
      </c>
      <c r="N77" s="109"/>
      <c r="O77" s="109"/>
      <c r="P77" s="109"/>
      <c r="Q77" s="109"/>
      <c r="R77" s="60">
        <f>负债表!I77/资产表!C77</f>
        <v>0.352817361055806</v>
      </c>
      <c r="S77" s="60"/>
      <c r="T77" s="60"/>
      <c r="U77" s="60">
        <f>(利润表!C77-利润表!C78)/利润表!C78</f>
        <v>0.103938369132556</v>
      </c>
      <c r="V77" s="60">
        <f>(利润表!D77-利润表!D78)/利润表!D78</f>
        <v>0.22358842860556</v>
      </c>
      <c r="W77" s="60" t="e">
        <f>(现金流量表!C77-现金流量表!C78)/现金流量表!C78</f>
        <v>#DIV/0!</v>
      </c>
      <c r="X77" s="60"/>
      <c r="Y77" s="60"/>
      <c r="Z77" s="60">
        <f>(资产表!C77-资产表!C78)/资产表!C78</f>
        <v>0.172474043054296</v>
      </c>
      <c r="AA77" s="60"/>
      <c r="AB77" s="60"/>
      <c r="AC77" s="60"/>
      <c r="AD77" s="60"/>
      <c r="AE77" s="60"/>
      <c r="AF77" s="61"/>
      <c r="AG77" s="61"/>
      <c r="AH77" s="60"/>
      <c r="AI77" s="60"/>
      <c r="AJ77" s="60"/>
      <c r="AK77" s="61"/>
      <c r="AL77" s="119"/>
      <c r="AM77" s="119"/>
      <c r="AN77" s="63"/>
      <c r="AO77" s="63"/>
      <c r="AP77" s="127"/>
      <c r="AQ77" s="127"/>
      <c r="AR77" s="60"/>
      <c r="AS77" s="127"/>
      <c r="AT77" s="127"/>
      <c r="AU77" s="63"/>
      <c r="AV77" s="63"/>
      <c r="AW77" s="63"/>
    </row>
    <row r="78" spans="1:49">
      <c r="A78" s="13"/>
      <c r="B78" s="13">
        <v>2018</v>
      </c>
      <c r="C78" s="13"/>
      <c r="D78" s="13"/>
      <c r="E78" s="60">
        <f>(利润表!C78+利润表!W78+利润表!Y78)/(负债表!C78+负债表!J78)</f>
        <v>0.142069188496206</v>
      </c>
      <c r="F78" s="60"/>
      <c r="G78" s="60">
        <f>(利润表!C78+利润表!W78+利润表!Y78)/资产表!C78</f>
        <v>0.0942321034791103</v>
      </c>
      <c r="H78" s="60">
        <f>利润表!C78/负债表!C78</f>
        <v>0.142069188496206</v>
      </c>
      <c r="I78" s="60">
        <f>利润表!C78/资产表!C78</f>
        <v>0.0942321034791103</v>
      </c>
      <c r="J78" s="60"/>
      <c r="K78" s="60">
        <f>利润表!C78/利润表!D78</f>
        <v>0.0967981559135033</v>
      </c>
      <c r="L78" s="60">
        <f>利润表!D78/资产表!C78</f>
        <v>0.973490688844465</v>
      </c>
      <c r="M78" s="109">
        <f>资产表!C78/负债表!C78</f>
        <v>1.50765167337797</v>
      </c>
      <c r="N78" s="109"/>
      <c r="O78" s="109"/>
      <c r="P78" s="109"/>
      <c r="Q78" s="109"/>
      <c r="R78" s="60">
        <f>负债表!I78/资产表!C78</f>
        <v>0.336716817512992</v>
      </c>
      <c r="S78" s="60"/>
      <c r="T78" s="60"/>
      <c r="U78" s="60">
        <f>(利润表!C78-利润表!C79)/利润表!C79</f>
        <v>0.175277332476855</v>
      </c>
      <c r="V78" s="60">
        <f>(利润表!D78-利润表!D79)/利润表!D79</f>
        <v>0.231294303641806</v>
      </c>
      <c r="W78" s="60" t="e">
        <f>(现金流量表!C78-现金流量表!C79)/现金流量表!C79</f>
        <v>#DIV/0!</v>
      </c>
      <c r="X78" s="60"/>
      <c r="Y78" s="60"/>
      <c r="Z78" s="60">
        <f>(资产表!C78-资产表!C79)/资产表!C79</f>
        <v>0.189379972461986</v>
      </c>
      <c r="AA78" s="60"/>
      <c r="AB78" s="60"/>
      <c r="AC78" s="60"/>
      <c r="AD78" s="60"/>
      <c r="AE78" s="60"/>
      <c r="AF78" s="61"/>
      <c r="AG78" s="61"/>
      <c r="AH78" s="60"/>
      <c r="AI78" s="60"/>
      <c r="AJ78" s="60"/>
      <c r="AK78" s="61"/>
      <c r="AL78" s="119"/>
      <c r="AM78" s="119"/>
      <c r="AN78" s="63"/>
      <c r="AO78" s="63"/>
      <c r="AP78" s="127"/>
      <c r="AQ78" s="127"/>
      <c r="AR78" s="60"/>
      <c r="AS78" s="127"/>
      <c r="AT78" s="127"/>
      <c r="AU78" s="63"/>
      <c r="AV78" s="63"/>
      <c r="AW78" s="63"/>
    </row>
    <row r="79" spans="1:49">
      <c r="A79" s="13"/>
      <c r="B79" s="13">
        <v>2017</v>
      </c>
      <c r="C79" s="13"/>
      <c r="D79" s="13"/>
      <c r="E79" s="60">
        <f>(利润表!C79+利润表!W79+利润表!Y79)/(负债表!C79+负债表!J79)</f>
        <v>0.138908245221856</v>
      </c>
      <c r="F79" s="60"/>
      <c r="G79" s="60">
        <f>(利润表!C79+利润表!W79+利润表!Y79)/资产表!C79</f>
        <v>0.0953628335576075</v>
      </c>
      <c r="H79" s="60">
        <f>利润表!C79/负债表!C79</f>
        <v>0.138908245221856</v>
      </c>
      <c r="I79" s="60">
        <f>利润表!C79/资产表!C79</f>
        <v>0.0953628335576075</v>
      </c>
      <c r="J79" s="60"/>
      <c r="K79" s="60">
        <f>利润表!C79/利润表!D79</f>
        <v>0.101411823988935</v>
      </c>
      <c r="L79" s="60">
        <f>利润表!D79/资产表!C79</f>
        <v>0.940352217390472</v>
      </c>
      <c r="M79" s="109">
        <f>资产表!C79/负债表!C79</f>
        <v>1.45662875189152</v>
      </c>
      <c r="N79" s="109"/>
      <c r="O79" s="109"/>
      <c r="P79" s="109"/>
      <c r="Q79" s="109"/>
      <c r="R79" s="60">
        <f>负债表!I79/资产表!C79</f>
        <v>0.31348327519868</v>
      </c>
      <c r="S79" s="60"/>
      <c r="T79" s="60"/>
      <c r="U79" s="60">
        <f>(利润表!C79-利润表!C80)/利润表!C80</f>
        <v>0.00625343266935887</v>
      </c>
      <c r="V79" s="60">
        <f>(利润表!D79-利润表!D80)/利润表!D80</f>
        <v>0.104897717642055</v>
      </c>
      <c r="W79" s="60" t="e">
        <f>(现金流量表!C79-现金流量表!C80)/现金流量表!C80</f>
        <v>#DIV/0!</v>
      </c>
      <c r="X79" s="60"/>
      <c r="Y79" s="60"/>
      <c r="Z79" s="60">
        <f>(资产表!C79-资产表!C80)/资产表!C80</f>
        <v>0.294813569108794</v>
      </c>
      <c r="AA79" s="60"/>
      <c r="AB79" s="60"/>
      <c r="AC79" s="60"/>
      <c r="AD79" s="60"/>
      <c r="AE79" s="60"/>
      <c r="AF79" s="61"/>
      <c r="AG79" s="61"/>
      <c r="AH79" s="60"/>
      <c r="AI79" s="60"/>
      <c r="AJ79" s="60"/>
      <c r="AK79" s="61"/>
      <c r="AL79" s="119"/>
      <c r="AM79" s="119"/>
      <c r="AN79" s="63"/>
      <c r="AO79" s="63"/>
      <c r="AP79" s="127"/>
      <c r="AQ79" s="127"/>
      <c r="AR79" s="60"/>
      <c r="AS79" s="127"/>
      <c r="AT79" s="127"/>
      <c r="AU79" s="63"/>
      <c r="AV79" s="63"/>
      <c r="AW79" s="63"/>
    </row>
    <row r="80" spans="1:49">
      <c r="A80" s="13"/>
      <c r="B80" s="13">
        <v>2016</v>
      </c>
      <c r="C80" s="13"/>
      <c r="D80" s="13"/>
      <c r="E80" s="60">
        <f>(利润表!C80+利润表!W80+利润表!Y80)/(负债表!C80+负债表!J80)</f>
        <v>0.210549416647198</v>
      </c>
      <c r="F80" s="60"/>
      <c r="G80" s="60">
        <f>(利润表!C80+利润表!W80+利润表!Y80)/资产表!C80</f>
        <v>0.122709733820731</v>
      </c>
      <c r="H80" s="60">
        <f>利润表!C80/负债表!C80</f>
        <v>0.210549416647198</v>
      </c>
      <c r="I80" s="60">
        <f>利润表!C80/资产表!C80</f>
        <v>0.122709733820731</v>
      </c>
      <c r="J80" s="60"/>
      <c r="K80" s="60">
        <f>利润表!C80/利润表!D80</f>
        <v>0.111353352176946</v>
      </c>
      <c r="L80" s="60">
        <f>利润表!D80/资产表!C80</f>
        <v>1.10198509000195</v>
      </c>
      <c r="M80" s="109">
        <f>资产表!C80/负债表!C80</f>
        <v>1.71583304837735</v>
      </c>
      <c r="N80" s="109"/>
      <c r="O80" s="109"/>
      <c r="P80" s="109"/>
      <c r="Q80" s="109"/>
      <c r="R80" s="60">
        <f>负债表!I80/资产表!C80</f>
        <v>0.417192715255316</v>
      </c>
      <c r="S80" s="60"/>
      <c r="T80" s="60"/>
      <c r="U80" s="60">
        <f>(利润表!C80-利润表!C81)/利润表!C81</f>
        <v>0.304757351596856</v>
      </c>
      <c r="V80" s="60">
        <f>(利润表!D80-利润表!D81)/利润表!D81</f>
        <v>0.224399107633134</v>
      </c>
      <c r="W80" s="60" t="e">
        <f>(现金流量表!C80-现金流量表!C81)/现金流量表!C81</f>
        <v>#DIV/0!</v>
      </c>
      <c r="X80" s="60"/>
      <c r="Y80" s="60"/>
      <c r="Z80" s="60">
        <f>(资产表!C80-资产表!C81)/资产表!C81</f>
        <v>0.293232997415512</v>
      </c>
      <c r="AA80" s="60"/>
      <c r="AB80" s="60"/>
      <c r="AC80" s="60"/>
      <c r="AD80" s="60"/>
      <c r="AE80" s="60"/>
      <c r="AF80" s="61"/>
      <c r="AG80" s="61"/>
      <c r="AH80" s="60"/>
      <c r="AI80" s="60"/>
      <c r="AJ80" s="60"/>
      <c r="AK80" s="61"/>
      <c r="AL80" s="119"/>
      <c r="AM80" s="119"/>
      <c r="AN80" s="63"/>
      <c r="AO80" s="63"/>
      <c r="AP80" s="127"/>
      <c r="AQ80" s="127"/>
      <c r="AR80" s="60"/>
      <c r="AS80" s="127"/>
      <c r="AT80" s="127"/>
      <c r="AU80" s="63"/>
      <c r="AV80" s="63"/>
      <c r="AW80" s="63"/>
    </row>
    <row r="81" spans="1:49">
      <c r="A81" s="13"/>
      <c r="B81" s="13">
        <v>2015</v>
      </c>
      <c r="C81" s="13"/>
      <c r="D81" s="13"/>
      <c r="E81" s="60">
        <f>(利润表!C81+利润表!W81+利润表!Y81)/(负债表!C81+负债表!J81)</f>
        <v>0.204481326873565</v>
      </c>
      <c r="F81" s="60"/>
      <c r="G81" s="60">
        <f>(利润表!C81+利润表!W81+利润表!Y81)/资产表!C81</f>
        <v>0.121625892114594</v>
      </c>
      <c r="H81" s="60">
        <f>利润表!C81/负债表!C81</f>
        <v>0.204481326873565</v>
      </c>
      <c r="I81" s="60">
        <f>利润表!C81/资产表!C81</f>
        <v>0.121625892114594</v>
      </c>
      <c r="J81" s="60"/>
      <c r="K81" s="60">
        <f>利润表!C81/利润表!D81</f>
        <v>0.104495249534749</v>
      </c>
      <c r="L81" s="60">
        <f>利润表!D81/资产表!C81</f>
        <v>1.16393704647932</v>
      </c>
      <c r="M81" s="109">
        <f>资产表!C81/负债表!C81</f>
        <v>1.68123187685156</v>
      </c>
      <c r="N81" s="109"/>
      <c r="O81" s="109"/>
      <c r="P81" s="109"/>
      <c r="Q81" s="109"/>
      <c r="R81" s="60">
        <f>负债表!I81/资产表!C81</f>
        <v>0.405198049258559</v>
      </c>
      <c r="S81" s="60"/>
      <c r="T81" s="60"/>
      <c r="U81" s="60">
        <f>(利润表!C81-利润表!C82)/利润表!C82</f>
        <v>0.100806067612884</v>
      </c>
      <c r="V81" s="60">
        <f>(利润表!D81-利润表!D82)/利润表!D82</f>
        <v>-0.0674784487584022</v>
      </c>
      <c r="W81" s="60" t="e">
        <f>(现金流量表!C81-现金流量表!C82)/现金流量表!C82</f>
        <v>#DIV/0!</v>
      </c>
      <c r="X81" s="60"/>
      <c r="Y81" s="60"/>
      <c r="Z81" s="60">
        <f>(资产表!C81-资产表!C82)/资产表!C82</f>
        <v>0.0708634038543712</v>
      </c>
      <c r="AA81" s="60"/>
      <c r="AB81" s="60"/>
      <c r="AC81" s="60"/>
      <c r="AD81" s="60"/>
      <c r="AE81" s="60"/>
      <c r="AF81" s="61"/>
      <c r="AG81" s="61"/>
      <c r="AH81" s="60"/>
      <c r="AI81" s="60"/>
      <c r="AJ81" s="60"/>
      <c r="AK81" s="61"/>
      <c r="AL81" s="119"/>
      <c r="AM81" s="119"/>
      <c r="AN81" s="63"/>
      <c r="AO81" s="63"/>
      <c r="AP81" s="127"/>
      <c r="AQ81" s="127"/>
      <c r="AR81" s="60"/>
      <c r="AS81" s="127"/>
      <c r="AT81" s="127"/>
      <c r="AU81" s="63"/>
      <c r="AV81" s="63"/>
      <c r="AW81" s="63"/>
    </row>
    <row r="82" spans="1:49">
      <c r="A82" s="13"/>
      <c r="B82" s="13">
        <v>2014</v>
      </c>
      <c r="C82" s="13"/>
      <c r="D82" s="13"/>
      <c r="E82" s="60" t="e">
        <f>(利润表!C82+利润表!W82+利润表!Y82)/(负债表!C82+负债表!J82)</f>
        <v>#DIV/0!</v>
      </c>
      <c r="F82" s="60"/>
      <c r="G82" s="60">
        <f>(利润表!C82+利润表!W82+利润表!Y82)/资产表!C82</f>
        <v>0.118317586229423</v>
      </c>
      <c r="H82" s="60" t="e">
        <f>利润表!C82/负债表!C82</f>
        <v>#DIV/0!</v>
      </c>
      <c r="I82" s="60">
        <f>利润表!C82/资产表!C82</f>
        <v>0.118317586229423</v>
      </c>
      <c r="J82" s="60"/>
      <c r="K82" s="60">
        <f>利润表!C82/利润表!D82</f>
        <v>0.0885206532380682</v>
      </c>
      <c r="L82" s="60">
        <f>利润表!D82/资产表!C82</f>
        <v>1.33660995373835</v>
      </c>
      <c r="M82" s="109" t="e">
        <f>资产表!C82/负债表!C82</f>
        <v>#DIV/0!</v>
      </c>
      <c r="N82" s="109"/>
      <c r="O82" s="109"/>
      <c r="P82" s="109"/>
      <c r="Q82" s="109"/>
      <c r="R82" s="60">
        <f>负债表!I82/资产表!C82</f>
        <v>1</v>
      </c>
      <c r="S82" s="60"/>
      <c r="T82" s="60"/>
      <c r="U82" s="60">
        <f>(利润表!C82-利润表!C83)/利润表!C83</f>
        <v>0.00603953092115199</v>
      </c>
      <c r="V82" s="60">
        <f>(利润表!D82-利润表!D83)/利润表!D83</f>
        <v>-0.00410238801904246</v>
      </c>
      <c r="W82" s="60" t="e">
        <f>(现金流量表!C82-现金流量表!C83)/现金流量表!C83</f>
        <v>#DIV/0!</v>
      </c>
      <c r="X82" s="60"/>
      <c r="Y82" s="60"/>
      <c r="Z82" s="60">
        <f>(资产表!C82-资产表!C83)/资产表!C83</f>
        <v>0.113442137328899</v>
      </c>
      <c r="AA82" s="60"/>
      <c r="AB82" s="60"/>
      <c r="AC82" s="60"/>
      <c r="AD82" s="60"/>
      <c r="AE82" s="60"/>
      <c r="AF82" s="61"/>
      <c r="AG82" s="61"/>
      <c r="AH82" s="60"/>
      <c r="AI82" s="60"/>
      <c r="AJ82" s="60"/>
      <c r="AK82" s="61"/>
      <c r="AL82" s="119"/>
      <c r="AM82" s="119"/>
      <c r="AN82" s="63"/>
      <c r="AO82" s="63"/>
      <c r="AP82" s="127"/>
      <c r="AQ82" s="127"/>
      <c r="AR82" s="60"/>
      <c r="AS82" s="127"/>
      <c r="AT82" s="127"/>
      <c r="AU82" s="63"/>
      <c r="AV82" s="63"/>
      <c r="AW82" s="63"/>
    </row>
    <row r="83" spans="1:49">
      <c r="A83" s="13"/>
      <c r="B83" s="13">
        <v>2013</v>
      </c>
      <c r="C83" s="13"/>
      <c r="D83" s="13"/>
      <c r="E83" s="60" t="e">
        <f>(利润表!C83+利润表!W83+利润表!Y83)/(负债表!C83+负债表!J83)</f>
        <v>#DIV/0!</v>
      </c>
      <c r="F83" s="60"/>
      <c r="G83" s="60">
        <f>(利润表!C83+利润表!W83+利润表!Y83)/资产表!C83</f>
        <v>0.130948916067205</v>
      </c>
      <c r="H83" s="60" t="e">
        <f>利润表!C83/负债表!C83</f>
        <v>#DIV/0!</v>
      </c>
      <c r="I83" s="60">
        <f>利润表!C83/资产表!C83</f>
        <v>0.130948916067205</v>
      </c>
      <c r="J83" s="60"/>
      <c r="K83" s="60">
        <f>利润表!C83/利润表!D83</f>
        <v>0.0876282735033956</v>
      </c>
      <c r="L83" s="60">
        <f>利润表!D83/资产表!C83</f>
        <v>1.49436832236722</v>
      </c>
      <c r="M83" s="109" t="e">
        <f>资产表!C83/负债表!C83</f>
        <v>#DIV/0!</v>
      </c>
      <c r="N83" s="109"/>
      <c r="O83" s="109"/>
      <c r="P83" s="109"/>
      <c r="Q83" s="109"/>
      <c r="R83" s="60">
        <f>负债表!I83/资产表!C83</f>
        <v>1</v>
      </c>
      <c r="S83" s="60"/>
      <c r="T83" s="60"/>
      <c r="U83" s="60">
        <f>(利润表!C83-利润表!C84)/利润表!C84</f>
        <v>0.0821359186169499</v>
      </c>
      <c r="V83" s="60">
        <f>(利润表!D83-利润表!D84)/利润表!D84</f>
        <v>0.0920308493035609</v>
      </c>
      <c r="W83" s="60" t="e">
        <f>(现金流量表!C83-现金流量表!C84)/现金流量表!C84</f>
        <v>#DIV/0!</v>
      </c>
      <c r="X83" s="60"/>
      <c r="Y83" s="60"/>
      <c r="Z83" s="60">
        <f>(资产表!C83-资产表!C84)/资产表!C84</f>
        <v>0.0779860319644918</v>
      </c>
      <c r="AA83" s="60"/>
      <c r="AB83" s="60"/>
      <c r="AC83" s="60"/>
      <c r="AD83" s="60"/>
      <c r="AE83" s="60"/>
      <c r="AF83" s="61"/>
      <c r="AG83" s="61"/>
      <c r="AH83" s="60"/>
      <c r="AI83" s="60"/>
      <c r="AJ83" s="60"/>
      <c r="AK83" s="61"/>
      <c r="AL83" s="119"/>
      <c r="AM83" s="119"/>
      <c r="AN83" s="63"/>
      <c r="AO83" s="63"/>
      <c r="AP83" s="127"/>
      <c r="AQ83" s="127"/>
      <c r="AR83" s="60"/>
      <c r="AS83" s="127"/>
      <c r="AT83" s="127"/>
      <c r="AU83" s="63"/>
      <c r="AV83" s="63"/>
      <c r="AW83" s="63"/>
    </row>
    <row r="84" spans="1:49">
      <c r="A84" s="13"/>
      <c r="B84" s="13">
        <v>2012</v>
      </c>
      <c r="C84" s="13"/>
      <c r="D84" s="13"/>
      <c r="E84" s="60" t="e">
        <f>(利润表!C84+利润表!W84+利润表!Y84)/(负债表!C84+负债表!J84)</f>
        <v>#DIV/0!</v>
      </c>
      <c r="F84" s="60"/>
      <c r="G84" s="60">
        <f>(利润表!C84+利润表!W84+利润表!Y84)/资产表!C84</f>
        <v>0.130446739631148</v>
      </c>
      <c r="H84" s="60" t="e">
        <f>利润表!C84/负债表!C84</f>
        <v>#DIV/0!</v>
      </c>
      <c r="I84" s="60">
        <f>利润表!C84/资产表!C84</f>
        <v>0.130446739631148</v>
      </c>
      <c r="J84" s="60"/>
      <c r="K84" s="60">
        <f>利润表!C84/利润表!D84</f>
        <v>0.0884295367066462</v>
      </c>
      <c r="L84" s="60">
        <f>利润表!D84/资产表!C84</f>
        <v>1.47514896593757</v>
      </c>
      <c r="M84" s="109" t="e">
        <f>资产表!C84/负债表!C84</f>
        <v>#DIV/0!</v>
      </c>
      <c r="N84" s="109"/>
      <c r="O84" s="109"/>
      <c r="P84" s="109"/>
      <c r="Q84" s="109"/>
      <c r="R84" s="60">
        <f>负债表!I84/资产表!C84</f>
        <v>1</v>
      </c>
      <c r="S84" s="60"/>
      <c r="T84" s="60"/>
      <c r="U84" s="60" t="e">
        <f>(利润表!C84-利润表!C85)/利润表!C85</f>
        <v>#DIV/0!</v>
      </c>
      <c r="V84" s="60" t="e">
        <f>(利润表!D84-利润表!D85)/利润表!D85</f>
        <v>#DIV/0!</v>
      </c>
      <c r="W84" s="60" t="e">
        <f>(现金流量表!C84-现金流量表!C85)/现金流量表!C85</f>
        <v>#DIV/0!</v>
      </c>
      <c r="X84" s="60"/>
      <c r="Y84" s="60"/>
      <c r="Z84" s="60" t="e">
        <f>(资产表!C84-资产表!C85)/资产表!C85</f>
        <v>#DIV/0!</v>
      </c>
      <c r="AA84" s="60"/>
      <c r="AB84" s="60"/>
      <c r="AC84" s="60"/>
      <c r="AD84" s="60"/>
      <c r="AE84" s="60"/>
      <c r="AF84" s="61"/>
      <c r="AG84" s="61"/>
      <c r="AH84" s="60"/>
      <c r="AI84" s="60"/>
      <c r="AJ84" s="60"/>
      <c r="AK84" s="61"/>
      <c r="AL84" s="119"/>
      <c r="AM84" s="119"/>
      <c r="AN84" s="63"/>
      <c r="AO84" s="63"/>
      <c r="AP84" s="127"/>
      <c r="AQ84" s="127"/>
      <c r="AR84" s="60"/>
      <c r="AS84" s="127"/>
      <c r="AT84" s="127"/>
      <c r="AU84" s="63"/>
      <c r="AV84" s="63"/>
      <c r="AW84" s="63"/>
    </row>
    <row r="85" spans="1:49">
      <c r="A85" s="13"/>
      <c r="B85" s="13">
        <v>2011</v>
      </c>
      <c r="C85" s="13"/>
      <c r="D85" s="13"/>
      <c r="E85" s="60" t="e">
        <f>(利润表!C85+利润表!W85+利润表!Y85)/(负债表!C85+负债表!J85)</f>
        <v>#DIV/0!</v>
      </c>
      <c r="F85" s="60"/>
      <c r="G85" s="60" t="e">
        <f>(利润表!C85+利润表!W85+利润表!Y85)/资产表!C85</f>
        <v>#DIV/0!</v>
      </c>
      <c r="H85" s="60" t="e">
        <f>利润表!C85/负债表!C85</f>
        <v>#DIV/0!</v>
      </c>
      <c r="I85" s="60" t="e">
        <f>利润表!C85/资产表!C85</f>
        <v>#DIV/0!</v>
      </c>
      <c r="J85" s="60"/>
      <c r="K85" s="60" t="e">
        <f>利润表!C85/利润表!D85</f>
        <v>#DIV/0!</v>
      </c>
      <c r="L85" s="60" t="e">
        <f>利润表!D85/资产表!C85</f>
        <v>#DIV/0!</v>
      </c>
      <c r="M85" s="109" t="e">
        <f>资产表!C85/负债表!C85</f>
        <v>#DIV/0!</v>
      </c>
      <c r="N85" s="109"/>
      <c r="O85" s="109"/>
      <c r="P85" s="109"/>
      <c r="Q85" s="109"/>
      <c r="R85" s="60" t="e">
        <f>负债表!I85/资产表!C85</f>
        <v>#DIV/0!</v>
      </c>
      <c r="S85" s="60"/>
      <c r="T85" s="60"/>
      <c r="U85" s="60" t="e">
        <f>(利润表!C85-利润表!C86)/利润表!C86</f>
        <v>#DIV/0!</v>
      </c>
      <c r="V85" s="60" t="e">
        <f>(利润表!D85-利润表!D86)/利润表!D86</f>
        <v>#DIV/0!</v>
      </c>
      <c r="W85" s="60" t="e">
        <f>(现金流量表!C85-现金流量表!C86)/现金流量表!C86</f>
        <v>#DIV/0!</v>
      </c>
      <c r="X85" s="60"/>
      <c r="Y85" s="60"/>
      <c r="Z85" s="60" t="e">
        <f>(资产表!C85-资产表!C86)/资产表!C86</f>
        <v>#DIV/0!</v>
      </c>
      <c r="AA85" s="60"/>
      <c r="AB85" s="60"/>
      <c r="AC85" s="60"/>
      <c r="AD85" s="60"/>
      <c r="AE85" s="60"/>
      <c r="AF85" s="61"/>
      <c r="AG85" s="61"/>
      <c r="AH85" s="60"/>
      <c r="AI85" s="60"/>
      <c r="AJ85" s="60"/>
      <c r="AK85" s="61"/>
      <c r="AL85" s="119"/>
      <c r="AM85" s="119"/>
      <c r="AN85" s="63"/>
      <c r="AO85" s="63"/>
      <c r="AP85" s="127"/>
      <c r="AQ85" s="127"/>
      <c r="AR85" s="60"/>
      <c r="AS85" s="127"/>
      <c r="AT85" s="127"/>
      <c r="AU85" s="63"/>
      <c r="AV85" s="63"/>
      <c r="AW85" s="63"/>
    </row>
    <row r="86" spans="1:49">
      <c r="A86" s="13"/>
      <c r="B86" s="13">
        <v>2010</v>
      </c>
      <c r="C86" s="13"/>
      <c r="D86" s="13"/>
      <c r="E86" s="60" t="e">
        <f>(利润表!C86+利润表!W86+利润表!Y86)/(负债表!C86+负债表!J86)</f>
        <v>#DIV/0!</v>
      </c>
      <c r="F86" s="60"/>
      <c r="G86" s="60" t="e">
        <f>(利润表!C86+利润表!W86+利润表!Y86)/资产表!C86</f>
        <v>#DIV/0!</v>
      </c>
      <c r="H86" s="60" t="e">
        <f>利润表!C86/负债表!C86</f>
        <v>#DIV/0!</v>
      </c>
      <c r="I86" s="60" t="e">
        <f>利润表!C86/资产表!C86</f>
        <v>#DIV/0!</v>
      </c>
      <c r="J86" s="60"/>
      <c r="K86" s="60" t="e">
        <f>利润表!C86/利润表!D86</f>
        <v>#DIV/0!</v>
      </c>
      <c r="L86" s="60" t="e">
        <f>利润表!D86/资产表!C86</f>
        <v>#DIV/0!</v>
      </c>
      <c r="M86" s="109" t="e">
        <f>资产表!C86/负债表!C86</f>
        <v>#DIV/0!</v>
      </c>
      <c r="N86" s="109"/>
      <c r="O86" s="109"/>
      <c r="P86" s="109"/>
      <c r="Q86" s="109"/>
      <c r="R86" s="60" t="e">
        <f>负债表!I86/资产表!C86</f>
        <v>#DIV/0!</v>
      </c>
      <c r="S86" s="60"/>
      <c r="T86" s="60"/>
      <c r="U86" s="60">
        <f>(利润表!C86-利润表!C87)/利润表!C87</f>
        <v>-1</v>
      </c>
      <c r="V86" s="60" t="e">
        <f>(利润表!D86-利润表!D87)/利润表!D87</f>
        <v>#DIV/0!</v>
      </c>
      <c r="W86" s="60" t="e">
        <f>(现金流量表!C86-现金流量表!C87)/现金流量表!C87</f>
        <v>#DIV/0!</v>
      </c>
      <c r="X86" s="60"/>
      <c r="Y86" s="60"/>
      <c r="Z86" s="60">
        <f>(资产表!C86-资产表!C87)/资产表!C87</f>
        <v>-1</v>
      </c>
      <c r="AA86" s="60"/>
      <c r="AB86" s="60"/>
      <c r="AC86" s="60"/>
      <c r="AD86" s="60"/>
      <c r="AE86" s="60"/>
      <c r="AF86" s="61"/>
      <c r="AG86" s="61"/>
      <c r="AH86" s="60"/>
      <c r="AI86" s="60"/>
      <c r="AJ86" s="60"/>
      <c r="AK86" s="61"/>
      <c r="AL86" s="119"/>
      <c r="AM86" s="119"/>
      <c r="AN86" s="63"/>
      <c r="AO86" s="63"/>
      <c r="AP86" s="127"/>
      <c r="AQ86" s="127"/>
      <c r="AR86" s="60"/>
      <c r="AS86" s="127"/>
      <c r="AT86" s="127"/>
      <c r="AU86" s="63"/>
      <c r="AV86" s="63"/>
      <c r="AW86" s="63"/>
    </row>
    <row r="87" spans="1:49">
      <c r="A87" s="13" t="s">
        <v>55</v>
      </c>
      <c r="B87" s="13">
        <v>2023</v>
      </c>
      <c r="C87" s="13"/>
      <c r="D87" s="13"/>
      <c r="E87" s="60">
        <f>(利润表!C87+利润表!W87+利润表!Y87)/(负债表!C87+负债表!J87)</f>
        <v>0.18766133086589</v>
      </c>
      <c r="F87" s="60"/>
      <c r="G87" s="60">
        <f>(利润表!C87+利润表!W87+利润表!Y87)/资产表!C87</f>
        <v>0.125014515015694</v>
      </c>
      <c r="H87" s="60">
        <f>利润表!C87/负债表!C87</f>
        <v>0.18766133086589</v>
      </c>
      <c r="I87" s="60">
        <f>利润表!C87/资产表!C87</f>
        <v>0.125014515015694</v>
      </c>
      <c r="J87" s="60"/>
      <c r="K87" s="60" t="e">
        <f>利润表!C87/利润表!#REF!</f>
        <v>#REF!</v>
      </c>
      <c r="L87" s="60" t="e">
        <f>利润表!#REF!/资产表!C87</f>
        <v>#REF!</v>
      </c>
      <c r="M87" s="109">
        <f>资产表!C87/负债表!C87</f>
        <v>1.50111633710959</v>
      </c>
      <c r="N87" s="109"/>
      <c r="O87" s="109"/>
      <c r="P87" s="109"/>
      <c r="Q87" s="109"/>
      <c r="R87" s="60">
        <f>负债表!I87/资产表!C87</f>
        <v>0.33382911418744</v>
      </c>
      <c r="S87" s="60"/>
      <c r="T87" s="60"/>
      <c r="U87" s="60">
        <f>(利润表!C87-利润表!C88)/利润表!C88</f>
        <v>0.368511405252241</v>
      </c>
      <c r="V87" s="60" t="e">
        <f>(利润表!D87-利润表!D88)/利润表!D88</f>
        <v>#DIV/0!</v>
      </c>
      <c r="W87" s="60" t="e">
        <f>(现金流量表!C87-现金流量表!C88)/现金流量表!C88</f>
        <v>#DIV/0!</v>
      </c>
      <c r="X87" s="60"/>
      <c r="Y87" s="60"/>
      <c r="Z87" s="60">
        <f>(资产表!C87-资产表!C88)/资产表!C88</f>
        <v>0.118570883703127</v>
      </c>
      <c r="AA87" s="60"/>
      <c r="AB87" s="60"/>
      <c r="AC87" s="60"/>
      <c r="AD87" s="60"/>
      <c r="AE87" s="60"/>
      <c r="AF87" s="61"/>
      <c r="AG87" s="61"/>
      <c r="AH87" s="60"/>
      <c r="AI87" s="60"/>
      <c r="AJ87" s="60"/>
      <c r="AK87" s="61"/>
      <c r="AL87" s="119"/>
      <c r="AM87" s="119"/>
      <c r="AN87" s="63"/>
      <c r="AO87" s="63"/>
      <c r="AP87" s="127"/>
      <c r="AQ87" s="127"/>
      <c r="AR87" s="60"/>
      <c r="AS87" s="127"/>
      <c r="AT87" s="127"/>
      <c r="AU87" s="63"/>
      <c r="AV87" s="63"/>
      <c r="AW87" s="63"/>
    </row>
    <row r="88" spans="1:49">
      <c r="A88" s="13"/>
      <c r="B88" s="13">
        <v>2022</v>
      </c>
      <c r="C88" s="13"/>
      <c r="D88" s="13"/>
      <c r="E88" s="60">
        <f>(利润表!C88+利润表!W88+利润表!Y88)/(负债表!C88+负债表!J88)</f>
        <v>0.151851313212039</v>
      </c>
      <c r="F88" s="60"/>
      <c r="G88" s="60">
        <f>(利润表!C88+利润表!W88+利润表!Y88)/资产表!C88</f>
        <v>0.102182266074025</v>
      </c>
      <c r="H88" s="60">
        <f>利润表!C88/负债表!C88</f>
        <v>0.151851313212039</v>
      </c>
      <c r="I88" s="60">
        <f>利润表!C88/资产表!C88</f>
        <v>0.102182266074025</v>
      </c>
      <c r="J88" s="60"/>
      <c r="K88" s="60" t="e">
        <f>利润表!C88/利润表!#REF!</f>
        <v>#REF!</v>
      </c>
      <c r="L88" s="60" t="e">
        <f>利润表!#REF!/资产表!C88</f>
        <v>#REF!</v>
      </c>
      <c r="M88" s="109">
        <f>资产表!C88/负债表!C88</f>
        <v>1.48608285024753</v>
      </c>
      <c r="N88" s="109"/>
      <c r="O88" s="109"/>
      <c r="P88" s="109"/>
      <c r="Q88" s="109"/>
      <c r="R88" s="60">
        <f>负债表!I88/资产表!C88</f>
        <v>0.327090007240556</v>
      </c>
      <c r="S88" s="60"/>
      <c r="T88" s="60"/>
      <c r="U88" s="60">
        <f>(利润表!C88-利润表!C89)/利润表!C89</f>
        <v>0.106619435311197</v>
      </c>
      <c r="V88" s="60" t="e">
        <f>(利润表!D88-利润表!D89)/利润表!D89</f>
        <v>#DIV/0!</v>
      </c>
      <c r="W88" s="60" t="e">
        <f>(现金流量表!C88-现金流量表!C89)/现金流量表!C89</f>
        <v>#DIV/0!</v>
      </c>
      <c r="X88" s="60"/>
      <c r="Y88" s="60"/>
      <c r="Z88" s="60">
        <f>(资产表!C88-资产表!C89)/资产表!C89</f>
        <v>0.0525284041018759</v>
      </c>
      <c r="AA88" s="60"/>
      <c r="AB88" s="60"/>
      <c r="AC88" s="60"/>
      <c r="AD88" s="60"/>
      <c r="AE88" s="60"/>
      <c r="AF88" s="61"/>
      <c r="AG88" s="61"/>
      <c r="AH88" s="60"/>
      <c r="AI88" s="60"/>
      <c r="AJ88" s="60"/>
      <c r="AK88" s="61"/>
      <c r="AL88" s="119"/>
      <c r="AM88" s="119"/>
      <c r="AN88" s="63"/>
      <c r="AO88" s="63"/>
      <c r="AP88" s="127"/>
      <c r="AQ88" s="127"/>
      <c r="AR88" s="60"/>
      <c r="AS88" s="127"/>
      <c r="AT88" s="127"/>
      <c r="AU88" s="63"/>
      <c r="AV88" s="63"/>
      <c r="AW88" s="63"/>
    </row>
    <row r="89" spans="1:49">
      <c r="A89" s="13"/>
      <c r="B89" s="13">
        <v>2021</v>
      </c>
      <c r="C89" s="13"/>
      <c r="D89" s="13"/>
      <c r="E89" s="60">
        <f>(利润表!C89+利润表!W89+利润表!Y89)/(负债表!C89+负债表!J89)</f>
        <v>0.14981586686572</v>
      </c>
      <c r="F89" s="60"/>
      <c r="G89" s="60">
        <f>(利润表!C89+利润表!W89+利润表!Y89)/资产表!C89</f>
        <v>0.0971876455505794</v>
      </c>
      <c r="H89" s="60">
        <f>利润表!C89/负债表!C89</f>
        <v>0.14981586686572</v>
      </c>
      <c r="I89" s="60">
        <f>利润表!C89/资产表!C89</f>
        <v>0.0971876455505794</v>
      </c>
      <c r="J89" s="60"/>
      <c r="K89" s="60" t="e">
        <f>利润表!C89/利润表!#REF!</f>
        <v>#REF!</v>
      </c>
      <c r="L89" s="60" t="e">
        <f>利润表!#REF!/资产表!C89</f>
        <v>#REF!</v>
      </c>
      <c r="M89" s="109">
        <f>资产表!C89/负债表!C89</f>
        <v>1.54151143406135</v>
      </c>
      <c r="N89" s="109"/>
      <c r="O89" s="109"/>
      <c r="P89" s="109"/>
      <c r="Q89" s="109"/>
      <c r="R89" s="60">
        <f>负债表!I89/资产表!C89</f>
        <v>0.3512860314209</v>
      </c>
      <c r="S89" s="60"/>
      <c r="T89" s="60"/>
      <c r="U89" s="60">
        <f>(利润表!C89-利润表!C90)/利润表!C90</f>
        <v>0.0288546152011678</v>
      </c>
      <c r="V89" s="60" t="e">
        <f>(利润表!D89-利润表!D90)/利润表!D90</f>
        <v>#DIV/0!</v>
      </c>
      <c r="W89" s="60" t="e">
        <f>(现金流量表!C89-现金流量表!C90)/现金流量表!C90</f>
        <v>#DIV/0!</v>
      </c>
      <c r="X89" s="60"/>
      <c r="Y89" s="60"/>
      <c r="Z89" s="60">
        <f>(资产表!C89-资产表!C90)/资产表!C90</f>
        <v>0.402944358221049</v>
      </c>
      <c r="AA89" s="60"/>
      <c r="AB89" s="60"/>
      <c r="AC89" s="60"/>
      <c r="AD89" s="60"/>
      <c r="AE89" s="60"/>
      <c r="AF89" s="61"/>
      <c r="AG89" s="61"/>
      <c r="AH89" s="60"/>
      <c r="AI89" s="60"/>
      <c r="AJ89" s="60"/>
      <c r="AK89" s="61"/>
      <c r="AL89" s="119"/>
      <c r="AM89" s="119"/>
      <c r="AN89" s="63"/>
      <c r="AO89" s="63"/>
      <c r="AP89" s="127"/>
      <c r="AQ89" s="127"/>
      <c r="AR89" s="60"/>
      <c r="AS89" s="127"/>
      <c r="AT89" s="127"/>
      <c r="AU89" s="63"/>
      <c r="AV89" s="63"/>
      <c r="AW89" s="63"/>
    </row>
    <row r="90" spans="1:49">
      <c r="A90" s="13"/>
      <c r="B90" s="13">
        <v>2020</v>
      </c>
      <c r="C90" s="13"/>
      <c r="D90" s="13"/>
      <c r="E90" s="60">
        <f>(利润表!C90+利润表!W90+利润表!Y90)/(负债表!C90+负债表!J90)</f>
        <v>0.238337335393913</v>
      </c>
      <c r="F90" s="60"/>
      <c r="G90" s="60">
        <f>(利润表!C90+利润表!W90+利润表!Y90)/资产表!C90</f>
        <v>0.13252490390716</v>
      </c>
      <c r="H90" s="60">
        <f>利润表!C90/负债表!C90</f>
        <v>0.238337335393913</v>
      </c>
      <c r="I90" s="60">
        <f>利润表!C90/资产表!C90</f>
        <v>0.13252490390716</v>
      </c>
      <c r="J90" s="60"/>
      <c r="K90" s="60" t="e">
        <f>利润表!C90/利润表!#REF!</f>
        <v>#REF!</v>
      </c>
      <c r="L90" s="60" t="e">
        <f>利润表!#REF!/资产表!C90</f>
        <v>#REF!</v>
      </c>
      <c r="M90" s="109">
        <f>资产表!C90/负债表!C90</f>
        <v>1.79843431964214</v>
      </c>
      <c r="N90" s="109"/>
      <c r="O90" s="109"/>
      <c r="P90" s="109"/>
      <c r="Q90" s="109"/>
      <c r="R90" s="60">
        <f>负债表!I90/资产表!C90</f>
        <v>0.443960789071807</v>
      </c>
      <c r="S90" s="60"/>
      <c r="T90" s="60"/>
      <c r="U90" s="60">
        <f>(利润表!C90-利润表!C91)/利润表!C91</f>
        <v>-0.135939199160265</v>
      </c>
      <c r="V90" s="60" t="e">
        <f>(利润表!D90-利润表!D91)/利润表!D91</f>
        <v>#DIV/0!</v>
      </c>
      <c r="W90" s="60" t="e">
        <f>(现金流量表!C90-现金流量表!C91)/现金流量表!C91</f>
        <v>#DIV/0!</v>
      </c>
      <c r="X90" s="60"/>
      <c r="Y90" s="60"/>
      <c r="Z90" s="60">
        <f>(资产表!C90-资产表!C91)/资产表!C91</f>
        <v>-0.0442668133740271</v>
      </c>
      <c r="AA90" s="60"/>
      <c r="AB90" s="60"/>
      <c r="AC90" s="60"/>
      <c r="AD90" s="60"/>
      <c r="AE90" s="60"/>
      <c r="AF90" s="61"/>
      <c r="AG90" s="61"/>
      <c r="AH90" s="60"/>
      <c r="AI90" s="60"/>
      <c r="AJ90" s="60"/>
      <c r="AK90" s="61"/>
      <c r="AL90" s="119"/>
      <c r="AM90" s="119"/>
      <c r="AN90" s="63"/>
      <c r="AO90" s="63"/>
      <c r="AP90" s="127"/>
      <c r="AQ90" s="127"/>
      <c r="AR90" s="60"/>
      <c r="AS90" s="127"/>
      <c r="AT90" s="127"/>
      <c r="AU90" s="63"/>
      <c r="AV90" s="63"/>
      <c r="AW90" s="63"/>
    </row>
    <row r="91" spans="1:49">
      <c r="A91" s="13"/>
      <c r="B91" s="13">
        <v>2019</v>
      </c>
      <c r="C91" s="13"/>
      <c r="D91" s="13"/>
      <c r="E91" s="60" t="e">
        <f>(利润表!C91+利润表!W91+利润表!Y91)/(负债表!C91+负债表!J91)</f>
        <v>#DIV/0!</v>
      </c>
      <c r="F91" s="60"/>
      <c r="G91" s="60">
        <f>(利润表!C91+利润表!W91+利润表!Y91)/资产表!C91</f>
        <v>0.146585111366466</v>
      </c>
      <c r="H91" s="60" t="e">
        <f>利润表!C91/负债表!C91</f>
        <v>#DIV/0!</v>
      </c>
      <c r="I91" s="60">
        <f>利润表!C91/资产表!C91</f>
        <v>0.146585111366466</v>
      </c>
      <c r="J91" s="60"/>
      <c r="K91" s="60" t="e">
        <f>利润表!C91/利润表!#REF!</f>
        <v>#REF!</v>
      </c>
      <c r="L91" s="60" t="e">
        <f>利润表!#REF!/资产表!C91</f>
        <v>#REF!</v>
      </c>
      <c r="M91" s="109" t="e">
        <f>资产表!C91/负债表!C91</f>
        <v>#DIV/0!</v>
      </c>
      <c r="N91" s="109"/>
      <c r="O91" s="109"/>
      <c r="P91" s="109"/>
      <c r="Q91" s="109"/>
      <c r="R91" s="60">
        <f>负债表!I91/资产表!C91</f>
        <v>1</v>
      </c>
      <c r="S91" s="60"/>
      <c r="T91" s="60"/>
      <c r="U91" s="60">
        <f>(利润表!C91-利润表!C92)/利润表!C92</f>
        <v>0.284572193488517</v>
      </c>
      <c r="V91" s="60" t="e">
        <f>(利润表!D91-利润表!D92)/利润表!D92</f>
        <v>#DIV/0!</v>
      </c>
      <c r="W91" s="60" t="e">
        <f>(现金流量表!C91-现金流量表!C92)/现金流量表!C92</f>
        <v>#DIV/0!</v>
      </c>
      <c r="X91" s="60"/>
      <c r="Y91" s="60"/>
      <c r="Z91" s="60">
        <f>(资产表!C91-资产表!C92)/资产表!C92</f>
        <v>0.0168779852369993</v>
      </c>
      <c r="AA91" s="60"/>
      <c r="AB91" s="60"/>
      <c r="AC91" s="60"/>
      <c r="AD91" s="60"/>
      <c r="AE91" s="60"/>
      <c r="AF91" s="61"/>
      <c r="AG91" s="61"/>
      <c r="AH91" s="60"/>
      <c r="AI91" s="60"/>
      <c r="AJ91" s="60"/>
      <c r="AK91" s="61"/>
      <c r="AL91" s="119"/>
      <c r="AM91" s="119"/>
      <c r="AN91" s="63"/>
      <c r="AO91" s="63"/>
      <c r="AP91" s="127"/>
      <c r="AQ91" s="127"/>
      <c r="AR91" s="60"/>
      <c r="AS91" s="127"/>
      <c r="AT91" s="127"/>
      <c r="AU91" s="63"/>
      <c r="AV91" s="63"/>
      <c r="AW91" s="63"/>
    </row>
    <row r="92" spans="1:49">
      <c r="A92" s="13"/>
      <c r="B92" s="13">
        <v>2018</v>
      </c>
      <c r="C92" s="13"/>
      <c r="D92" s="13"/>
      <c r="E92" s="60" t="e">
        <f>(利润表!C92+利润表!W92+利润表!Y92)/(负债表!C92+负债表!J92)</f>
        <v>#DIV/0!</v>
      </c>
      <c r="F92" s="60"/>
      <c r="G92" s="60">
        <f>(利润表!C92+利润表!W92+利润表!Y92)/资产表!C92</f>
        <v>0.11603798795245</v>
      </c>
      <c r="H92" s="60" t="e">
        <f>利润表!C92/负债表!C92</f>
        <v>#DIV/0!</v>
      </c>
      <c r="I92" s="60">
        <f>利润表!C92/资产表!C92</f>
        <v>0.11603798795245</v>
      </c>
      <c r="J92" s="60"/>
      <c r="K92" s="60" t="e">
        <f>利润表!C92/利润表!#REF!</f>
        <v>#REF!</v>
      </c>
      <c r="L92" s="60" t="e">
        <f>利润表!#REF!/资产表!C92</f>
        <v>#REF!</v>
      </c>
      <c r="M92" s="109" t="e">
        <f>资产表!C92/负债表!C92</f>
        <v>#DIV/0!</v>
      </c>
      <c r="N92" s="109"/>
      <c r="O92" s="109"/>
      <c r="P92" s="109"/>
      <c r="Q92" s="109"/>
      <c r="R92" s="60">
        <f>负债表!I92/资产表!C92</f>
        <v>1</v>
      </c>
      <c r="S92" s="60"/>
      <c r="T92" s="60"/>
      <c r="U92" s="60">
        <f>(利润表!C92-利润表!C93)/利润表!C93</f>
        <v>0.930334303886694</v>
      </c>
      <c r="V92" s="60" t="e">
        <f>(利润表!D92-利润表!D93)/利润表!D93</f>
        <v>#DIV/0!</v>
      </c>
      <c r="W92" s="60" t="e">
        <f>(现金流量表!C92-现金流量表!C93)/现金流量表!C93</f>
        <v>#DIV/0!</v>
      </c>
      <c r="X92" s="60"/>
      <c r="Y92" s="60"/>
      <c r="Z92" s="60">
        <f>(资产表!C92-资产表!C93)/资产表!C93</f>
        <v>0.0593961150407613</v>
      </c>
      <c r="AA92" s="60"/>
      <c r="AB92" s="60"/>
      <c r="AC92" s="60"/>
      <c r="AD92" s="60"/>
      <c r="AE92" s="60"/>
      <c r="AF92" s="61"/>
      <c r="AG92" s="61"/>
      <c r="AH92" s="60"/>
      <c r="AI92" s="60"/>
      <c r="AJ92" s="60"/>
      <c r="AK92" s="61"/>
      <c r="AL92" s="119"/>
      <c r="AM92" s="119"/>
      <c r="AN92" s="63"/>
      <c r="AO92" s="63"/>
      <c r="AP92" s="127"/>
      <c r="AQ92" s="127"/>
      <c r="AR92" s="60"/>
      <c r="AS92" s="127"/>
      <c r="AT92" s="127"/>
      <c r="AU92" s="63"/>
      <c r="AV92" s="63"/>
      <c r="AW92" s="63"/>
    </row>
    <row r="93" spans="1:49">
      <c r="A93" s="13"/>
      <c r="B93" s="13">
        <v>2017</v>
      </c>
      <c r="C93" s="13"/>
      <c r="D93" s="13"/>
      <c r="E93" s="60" t="e">
        <f>(利润表!C93+利润表!W93+利润表!Y93)/(负债表!C93+负债表!J93)</f>
        <v>#DIV/0!</v>
      </c>
      <c r="F93" s="60"/>
      <c r="G93" s="60">
        <f>(利润表!C93+利润表!W93+利润表!Y93)/资产表!C93</f>
        <v>0.0636833699667745</v>
      </c>
      <c r="H93" s="60" t="e">
        <f>利润表!C93/负债表!C93</f>
        <v>#DIV/0!</v>
      </c>
      <c r="I93" s="60">
        <f>利润表!C93/资产表!C93</f>
        <v>0.0636833699667745</v>
      </c>
      <c r="J93" s="60"/>
      <c r="K93" s="60" t="e">
        <f>利润表!C93/利润表!#REF!</f>
        <v>#REF!</v>
      </c>
      <c r="L93" s="60" t="e">
        <f>利润表!#REF!/资产表!C93</f>
        <v>#REF!</v>
      </c>
      <c r="M93" s="109" t="e">
        <f>资产表!C93/负债表!C93</f>
        <v>#DIV/0!</v>
      </c>
      <c r="N93" s="109"/>
      <c r="O93" s="109"/>
      <c r="P93" s="109"/>
      <c r="Q93" s="109"/>
      <c r="R93" s="60">
        <f>负债表!I93/资产表!C93</f>
        <v>1</v>
      </c>
      <c r="S93" s="60"/>
      <c r="T93" s="60"/>
      <c r="U93" s="60" t="e">
        <f>(利润表!C93-利润表!C94)/利润表!C94</f>
        <v>#VALUE!</v>
      </c>
      <c r="V93" s="60" t="e">
        <f>(利润表!D93-利润表!D94)/利润表!D94</f>
        <v>#DIV/0!</v>
      </c>
      <c r="W93" s="60" t="e">
        <f>(现金流量表!C93-现金流量表!C94)/现金流量表!C94</f>
        <v>#DIV/0!</v>
      </c>
      <c r="X93" s="60"/>
      <c r="Y93" s="60"/>
      <c r="Z93" s="60" t="e">
        <f>(资产表!C93-资产表!C94)/资产表!C94</f>
        <v>#VALUE!</v>
      </c>
      <c r="AA93" s="60"/>
      <c r="AB93" s="60"/>
      <c r="AC93" s="60"/>
      <c r="AD93" s="60"/>
      <c r="AE93" s="60"/>
      <c r="AF93" s="61"/>
      <c r="AG93" s="61"/>
      <c r="AH93" s="60"/>
      <c r="AI93" s="60"/>
      <c r="AJ93" s="60"/>
      <c r="AK93" s="61"/>
      <c r="AL93" s="119"/>
      <c r="AM93" s="119"/>
      <c r="AN93" s="63"/>
      <c r="AO93" s="63"/>
      <c r="AP93" s="127"/>
      <c r="AQ93" s="127"/>
      <c r="AR93" s="60"/>
      <c r="AS93" s="127"/>
      <c r="AT93" s="127"/>
      <c r="AU93" s="63"/>
      <c r="AV93" s="63"/>
      <c r="AW93" s="63"/>
    </row>
    <row r="94" spans="1:49">
      <c r="A94" s="13"/>
      <c r="B94" s="13">
        <v>2016</v>
      </c>
      <c r="C94" s="13"/>
      <c r="D94" s="13"/>
      <c r="E94" s="60" t="e">
        <f>(利润表!C94+利润表!W94+利润表!Y94)/(负债表!C94+负债表!J94)</f>
        <v>#VALUE!</v>
      </c>
      <c r="F94" s="60"/>
      <c r="G94" s="60" t="e">
        <f>(利润表!C94+利润表!W94+利润表!Y94)/资产表!C94</f>
        <v>#VALUE!</v>
      </c>
      <c r="H94" s="60" t="e">
        <f>利润表!C94/负债表!C94</f>
        <v>#VALUE!</v>
      </c>
      <c r="I94" s="60" t="e">
        <f>利润表!C94/资产表!C94</f>
        <v>#VALUE!</v>
      </c>
      <c r="J94" s="60"/>
      <c r="K94" s="60" t="e">
        <f>利润表!C94/利润表!#REF!</f>
        <v>#VALUE!</v>
      </c>
      <c r="L94" s="60" t="e">
        <f>利润表!#REF!/资产表!C94</f>
        <v>#REF!</v>
      </c>
      <c r="M94" s="109" t="e">
        <f>资产表!C94/负债表!C94</f>
        <v>#VALUE!</v>
      </c>
      <c r="N94" s="109"/>
      <c r="O94" s="109"/>
      <c r="P94" s="109"/>
      <c r="Q94" s="109"/>
      <c r="R94" s="60" t="e">
        <f>负债表!I94/资产表!C94</f>
        <v>#VALUE!</v>
      </c>
      <c r="S94" s="60"/>
      <c r="T94" s="60"/>
      <c r="U94" s="60" t="e">
        <f>(利润表!C94-利润表!C95)/利润表!C95</f>
        <v>#VALUE!</v>
      </c>
      <c r="V94" s="60" t="e">
        <f>(利润表!D94-利润表!D95)/利润表!D95</f>
        <v>#DIV/0!</v>
      </c>
      <c r="W94" s="60" t="e">
        <f>(现金流量表!C94-现金流量表!C95)/现金流量表!C95</f>
        <v>#DIV/0!</v>
      </c>
      <c r="X94" s="60"/>
      <c r="Y94" s="60"/>
      <c r="Z94" s="60" t="e">
        <f>(资产表!C94-资产表!C95)/资产表!C95</f>
        <v>#VALUE!</v>
      </c>
      <c r="AA94" s="60"/>
      <c r="AB94" s="60"/>
      <c r="AC94" s="60"/>
      <c r="AD94" s="60"/>
      <c r="AE94" s="60"/>
      <c r="AF94" s="61"/>
      <c r="AG94" s="61"/>
      <c r="AH94" s="60"/>
      <c r="AI94" s="60"/>
      <c r="AJ94" s="60"/>
      <c r="AK94" s="61"/>
      <c r="AL94" s="119"/>
      <c r="AM94" s="119"/>
      <c r="AN94" s="63"/>
      <c r="AO94" s="63"/>
      <c r="AP94" s="127"/>
      <c r="AQ94" s="127"/>
      <c r="AR94" s="60"/>
      <c r="AS94" s="127"/>
      <c r="AT94" s="127"/>
      <c r="AU94" s="63"/>
      <c r="AV94" s="63"/>
      <c r="AW94" s="63"/>
    </row>
    <row r="95" spans="1:49">
      <c r="A95" s="13"/>
      <c r="B95" s="13">
        <v>2015</v>
      </c>
      <c r="C95" s="13"/>
      <c r="D95" s="13"/>
      <c r="E95" s="60" t="e">
        <f>(利润表!C95+利润表!W95+利润表!Y95)/(负债表!C95+负债表!J95)</f>
        <v>#VALUE!</v>
      </c>
      <c r="F95" s="60"/>
      <c r="G95" s="60" t="e">
        <f>(利润表!C95+利润表!W95+利润表!Y95)/资产表!C95</f>
        <v>#VALUE!</v>
      </c>
      <c r="H95" s="60" t="e">
        <f>利润表!C95/负债表!C95</f>
        <v>#VALUE!</v>
      </c>
      <c r="I95" s="60" t="e">
        <f>利润表!C95/资产表!C95</f>
        <v>#VALUE!</v>
      </c>
      <c r="J95" s="60"/>
      <c r="K95" s="60" t="e">
        <f>利润表!C95/利润表!#REF!</f>
        <v>#VALUE!</v>
      </c>
      <c r="L95" s="60" t="e">
        <f>利润表!#REF!/资产表!C95</f>
        <v>#REF!</v>
      </c>
      <c r="M95" s="109" t="e">
        <f>资产表!C95/负债表!C95</f>
        <v>#VALUE!</v>
      </c>
      <c r="N95" s="109"/>
      <c r="O95" s="109"/>
      <c r="P95" s="109"/>
      <c r="Q95" s="109"/>
      <c r="R95" s="60" t="e">
        <f>负债表!I95/资产表!C95</f>
        <v>#VALUE!</v>
      </c>
      <c r="S95" s="60"/>
      <c r="T95" s="60"/>
      <c r="U95" s="60" t="e">
        <f>(利润表!C95-利润表!C96)/利润表!C96</f>
        <v>#VALUE!</v>
      </c>
      <c r="V95" s="60" t="e">
        <f>(利润表!D95-利润表!D96)/利润表!D96</f>
        <v>#DIV/0!</v>
      </c>
      <c r="W95" s="60" t="e">
        <f>(现金流量表!C95-现金流量表!C96)/现金流量表!C96</f>
        <v>#DIV/0!</v>
      </c>
      <c r="X95" s="60"/>
      <c r="Y95" s="60"/>
      <c r="Z95" s="60" t="e">
        <f>(资产表!C95-资产表!C96)/资产表!C96</f>
        <v>#VALUE!</v>
      </c>
      <c r="AA95" s="60"/>
      <c r="AB95" s="60"/>
      <c r="AC95" s="60"/>
      <c r="AD95" s="60"/>
      <c r="AE95" s="60"/>
      <c r="AF95" s="61"/>
      <c r="AG95" s="61"/>
      <c r="AH95" s="60"/>
      <c r="AI95" s="60"/>
      <c r="AJ95" s="60"/>
      <c r="AK95" s="61"/>
      <c r="AL95" s="119"/>
      <c r="AM95" s="119"/>
      <c r="AN95" s="63"/>
      <c r="AO95" s="63"/>
      <c r="AP95" s="127"/>
      <c r="AQ95" s="127"/>
      <c r="AR95" s="60"/>
      <c r="AS95" s="127"/>
      <c r="AT95" s="127"/>
      <c r="AU95" s="63"/>
      <c r="AV95" s="63"/>
      <c r="AW95" s="63"/>
    </row>
    <row r="96" spans="1:49">
      <c r="A96" s="13"/>
      <c r="B96" s="13">
        <v>2014</v>
      </c>
      <c r="C96" s="13"/>
      <c r="D96" s="13"/>
      <c r="E96" s="60" t="e">
        <f>(利润表!C96+利润表!W96+利润表!Y96)/(负债表!C96+负债表!J96)</f>
        <v>#VALUE!</v>
      </c>
      <c r="F96" s="60"/>
      <c r="G96" s="60" t="e">
        <f>(利润表!C96+利润表!W96+利润表!Y96)/资产表!C96</f>
        <v>#VALUE!</v>
      </c>
      <c r="H96" s="60" t="e">
        <f>利润表!C96/负债表!C96</f>
        <v>#VALUE!</v>
      </c>
      <c r="I96" s="60" t="e">
        <f>利润表!C96/资产表!C96</f>
        <v>#VALUE!</v>
      </c>
      <c r="J96" s="60"/>
      <c r="K96" s="60" t="e">
        <f>利润表!C96/利润表!#REF!</f>
        <v>#VALUE!</v>
      </c>
      <c r="L96" s="60" t="e">
        <f>利润表!#REF!/资产表!C96</f>
        <v>#REF!</v>
      </c>
      <c r="M96" s="109" t="e">
        <f>资产表!C96/负债表!C96</f>
        <v>#VALUE!</v>
      </c>
      <c r="N96" s="109"/>
      <c r="O96" s="109"/>
      <c r="P96" s="109"/>
      <c r="Q96" s="109"/>
      <c r="R96" s="60" t="e">
        <f>负债表!I96/资产表!C96</f>
        <v>#VALUE!</v>
      </c>
      <c r="S96" s="60"/>
      <c r="T96" s="60"/>
      <c r="U96" s="60" t="e">
        <f>(利润表!C96-利润表!C97)/利润表!C97</f>
        <v>#VALUE!</v>
      </c>
      <c r="V96" s="60" t="e">
        <f>(利润表!D96-利润表!D97)/利润表!D97</f>
        <v>#DIV/0!</v>
      </c>
      <c r="W96" s="60" t="e">
        <f>(现金流量表!C96-现金流量表!C97)/现金流量表!C97</f>
        <v>#DIV/0!</v>
      </c>
      <c r="X96" s="60"/>
      <c r="Y96" s="60"/>
      <c r="Z96" s="60" t="e">
        <f>(资产表!C96-资产表!C97)/资产表!C97</f>
        <v>#VALUE!</v>
      </c>
      <c r="AA96" s="60"/>
      <c r="AB96" s="60"/>
      <c r="AC96" s="60"/>
      <c r="AD96" s="60"/>
      <c r="AE96" s="60"/>
      <c r="AF96" s="61"/>
      <c r="AG96" s="61"/>
      <c r="AH96" s="60"/>
      <c r="AI96" s="60"/>
      <c r="AJ96" s="60"/>
      <c r="AK96" s="61"/>
      <c r="AL96" s="119"/>
      <c r="AM96" s="119"/>
      <c r="AN96" s="63"/>
      <c r="AO96" s="63"/>
      <c r="AP96" s="127"/>
      <c r="AQ96" s="127"/>
      <c r="AR96" s="60"/>
      <c r="AS96" s="127"/>
      <c r="AT96" s="127"/>
      <c r="AU96" s="63"/>
      <c r="AV96" s="63"/>
      <c r="AW96" s="63"/>
    </row>
    <row r="97" spans="1:49">
      <c r="A97" s="13"/>
      <c r="B97" s="13">
        <v>2013</v>
      </c>
      <c r="C97" s="13"/>
      <c r="D97" s="13"/>
      <c r="E97" s="60" t="e">
        <f>(利润表!C97+利润表!W97+利润表!Y97)/(负债表!C97+负债表!J97)</f>
        <v>#VALUE!</v>
      </c>
      <c r="F97" s="60"/>
      <c r="G97" s="60" t="e">
        <f>(利润表!C97+利润表!W97+利润表!Y97)/资产表!C97</f>
        <v>#VALUE!</v>
      </c>
      <c r="H97" s="60" t="e">
        <f>利润表!C97/负债表!C97</f>
        <v>#VALUE!</v>
      </c>
      <c r="I97" s="60" t="e">
        <f>利润表!C97/资产表!C97</f>
        <v>#VALUE!</v>
      </c>
      <c r="J97" s="60"/>
      <c r="K97" s="60" t="e">
        <f>利润表!C97/利润表!#REF!</f>
        <v>#VALUE!</v>
      </c>
      <c r="L97" s="60" t="e">
        <f>利润表!#REF!/资产表!C97</f>
        <v>#REF!</v>
      </c>
      <c r="M97" s="109" t="e">
        <f>资产表!C97/负债表!C97</f>
        <v>#VALUE!</v>
      </c>
      <c r="N97" s="109"/>
      <c r="O97" s="109"/>
      <c r="P97" s="109"/>
      <c r="Q97" s="109"/>
      <c r="R97" s="60" t="e">
        <f>负债表!I97/资产表!C97</f>
        <v>#VALUE!</v>
      </c>
      <c r="S97" s="60"/>
      <c r="T97" s="60"/>
      <c r="U97" s="60" t="e">
        <f>(利润表!C97-利润表!C98)/利润表!C98</f>
        <v>#VALUE!</v>
      </c>
      <c r="V97" s="60" t="e">
        <f>(利润表!D97-利润表!D98)/利润表!D98</f>
        <v>#DIV/0!</v>
      </c>
      <c r="W97" s="60" t="e">
        <f>(现金流量表!C97-现金流量表!C98)/现金流量表!C98</f>
        <v>#DIV/0!</v>
      </c>
      <c r="X97" s="60"/>
      <c r="Y97" s="60"/>
      <c r="Z97" s="60" t="e">
        <f>(资产表!C97-资产表!C98)/资产表!C98</f>
        <v>#VALUE!</v>
      </c>
      <c r="AA97" s="60"/>
      <c r="AB97" s="60"/>
      <c r="AC97" s="60"/>
      <c r="AD97" s="60"/>
      <c r="AE97" s="60"/>
      <c r="AF97" s="61"/>
      <c r="AG97" s="61"/>
      <c r="AH97" s="60"/>
      <c r="AI97" s="60"/>
      <c r="AJ97" s="60"/>
      <c r="AK97" s="61"/>
      <c r="AL97" s="119"/>
      <c r="AM97" s="119"/>
      <c r="AN97" s="63"/>
      <c r="AO97" s="63"/>
      <c r="AP97" s="127"/>
      <c r="AQ97" s="127"/>
      <c r="AR97" s="60"/>
      <c r="AS97" s="127"/>
      <c r="AT97" s="127"/>
      <c r="AU97" s="63"/>
      <c r="AV97" s="63"/>
      <c r="AW97" s="63"/>
    </row>
    <row r="98" spans="1:49">
      <c r="A98" s="13"/>
      <c r="B98" s="13">
        <v>2012</v>
      </c>
      <c r="C98" s="13"/>
      <c r="D98" s="13"/>
      <c r="E98" s="60" t="e">
        <f>(利润表!C98+利润表!W98+利润表!Y98)/(负债表!C98+负债表!J98)</f>
        <v>#VALUE!</v>
      </c>
      <c r="F98" s="60"/>
      <c r="G98" s="60" t="e">
        <f>(利润表!C98+利润表!W98+利润表!Y98)/资产表!C98</f>
        <v>#VALUE!</v>
      </c>
      <c r="H98" s="60" t="e">
        <f>利润表!C98/负债表!C98</f>
        <v>#VALUE!</v>
      </c>
      <c r="I98" s="60" t="e">
        <f>利润表!C98/资产表!C98</f>
        <v>#VALUE!</v>
      </c>
      <c r="J98" s="60"/>
      <c r="K98" s="60" t="e">
        <f>利润表!C98/利润表!#REF!</f>
        <v>#VALUE!</v>
      </c>
      <c r="L98" s="60" t="e">
        <f>利润表!#REF!/资产表!C98</f>
        <v>#REF!</v>
      </c>
      <c r="M98" s="109" t="e">
        <f>资产表!C98/负债表!C98</f>
        <v>#VALUE!</v>
      </c>
      <c r="N98" s="109"/>
      <c r="O98" s="109"/>
      <c r="P98" s="109"/>
      <c r="Q98" s="109"/>
      <c r="R98" s="60" t="e">
        <f>负债表!I98/资产表!C98</f>
        <v>#VALUE!</v>
      </c>
      <c r="S98" s="60"/>
      <c r="T98" s="60"/>
      <c r="U98" s="60" t="e">
        <f>(利润表!C98-利润表!C99)/利润表!C99</f>
        <v>#VALUE!</v>
      </c>
      <c r="V98" s="60" t="e">
        <f>(利润表!D98-利润表!D99)/利润表!D99</f>
        <v>#DIV/0!</v>
      </c>
      <c r="W98" s="60" t="e">
        <f>(现金流量表!C98-现金流量表!C99)/现金流量表!C99</f>
        <v>#DIV/0!</v>
      </c>
      <c r="X98" s="60"/>
      <c r="Y98" s="60"/>
      <c r="Z98" s="60" t="e">
        <f>(资产表!C98-资产表!C99)/资产表!C99</f>
        <v>#VALUE!</v>
      </c>
      <c r="AA98" s="60"/>
      <c r="AB98" s="60"/>
      <c r="AC98" s="60"/>
      <c r="AD98" s="60"/>
      <c r="AE98" s="60"/>
      <c r="AF98" s="61"/>
      <c r="AG98" s="61"/>
      <c r="AH98" s="60"/>
      <c r="AI98" s="60"/>
      <c r="AJ98" s="60"/>
      <c r="AK98" s="61"/>
      <c r="AL98" s="119"/>
      <c r="AM98" s="119"/>
      <c r="AN98" s="63"/>
      <c r="AO98" s="63"/>
      <c r="AP98" s="127"/>
      <c r="AQ98" s="127"/>
      <c r="AR98" s="60"/>
      <c r="AS98" s="127"/>
      <c r="AT98" s="127"/>
      <c r="AU98" s="63"/>
      <c r="AV98" s="63"/>
      <c r="AW98" s="63"/>
    </row>
    <row r="99" spans="1:49">
      <c r="A99" s="13"/>
      <c r="B99" s="13">
        <v>2011</v>
      </c>
      <c r="C99" s="13"/>
      <c r="D99" s="13"/>
      <c r="E99" s="60" t="e">
        <f>(利润表!C99+利润表!W99+利润表!Y99)/(负债表!C99+负债表!J99)</f>
        <v>#DIV/0!</v>
      </c>
      <c r="F99" s="60"/>
      <c r="G99" s="60" t="e">
        <f>(利润表!C99+利润表!W99+利润表!Y99)/资产表!C99</f>
        <v>#DIV/0!</v>
      </c>
      <c r="H99" s="60" t="e">
        <f>利润表!C99/负债表!C99</f>
        <v>#DIV/0!</v>
      </c>
      <c r="I99" s="60" t="e">
        <f>利润表!C99/资产表!C99</f>
        <v>#DIV/0!</v>
      </c>
      <c r="J99" s="60"/>
      <c r="K99" s="60" t="e">
        <f>利润表!C99/利润表!#REF!</f>
        <v>#REF!</v>
      </c>
      <c r="L99" s="60" t="e">
        <f>利润表!#REF!/资产表!C99</f>
        <v>#REF!</v>
      </c>
      <c r="M99" s="109" t="e">
        <f>资产表!C99/负债表!C99</f>
        <v>#DIV/0!</v>
      </c>
      <c r="N99" s="109"/>
      <c r="O99" s="109"/>
      <c r="P99" s="109"/>
      <c r="Q99" s="109"/>
      <c r="R99" s="60" t="e">
        <f>负债表!I99/资产表!C99</f>
        <v>#DIV/0!</v>
      </c>
      <c r="S99" s="60"/>
      <c r="T99" s="60"/>
      <c r="U99" s="60" t="e">
        <f>(利润表!C99-利润表!C100)/利润表!C100</f>
        <v>#DIV/0!</v>
      </c>
      <c r="V99" s="60" t="e">
        <f>(利润表!D99-利润表!D100)/利润表!D100</f>
        <v>#DIV/0!</v>
      </c>
      <c r="W99" s="60" t="e">
        <f>(现金流量表!C99-现金流量表!C100)/现金流量表!C100</f>
        <v>#DIV/0!</v>
      </c>
      <c r="X99" s="60"/>
      <c r="Y99" s="60"/>
      <c r="Z99" s="60" t="e">
        <f>(资产表!C99-资产表!C100)/资产表!C100</f>
        <v>#DIV/0!</v>
      </c>
      <c r="AA99" s="60"/>
      <c r="AB99" s="60"/>
      <c r="AC99" s="60"/>
      <c r="AD99" s="60"/>
      <c r="AE99" s="60"/>
      <c r="AF99" s="61"/>
      <c r="AG99" s="61"/>
      <c r="AH99" s="60"/>
      <c r="AI99" s="60"/>
      <c r="AJ99" s="60"/>
      <c r="AK99" s="61"/>
      <c r="AL99" s="119"/>
      <c r="AM99" s="119"/>
      <c r="AN99" s="63"/>
      <c r="AO99" s="63"/>
      <c r="AP99" s="127"/>
      <c r="AQ99" s="127"/>
      <c r="AR99" s="60"/>
      <c r="AS99" s="127"/>
      <c r="AT99" s="127"/>
      <c r="AU99" s="63"/>
      <c r="AV99" s="63"/>
      <c r="AW99" s="63"/>
    </row>
    <row r="100" spans="1:49">
      <c r="A100" s="13"/>
      <c r="B100" s="13">
        <v>2010</v>
      </c>
      <c r="C100" s="13"/>
      <c r="D100" s="13"/>
      <c r="E100" s="60" t="e">
        <f>(利润表!C100+利润表!W100+利润表!Y100)/(负债表!C100+负债表!J100)</f>
        <v>#DIV/0!</v>
      </c>
      <c r="F100" s="60"/>
      <c r="G100" s="60" t="e">
        <f>(利润表!C100+利润表!W100+利润表!Y100)/资产表!C100</f>
        <v>#DIV/0!</v>
      </c>
      <c r="H100" s="60" t="e">
        <f>利润表!C100/负债表!C100</f>
        <v>#DIV/0!</v>
      </c>
      <c r="I100" s="60" t="e">
        <f>利润表!C100/资产表!C100</f>
        <v>#DIV/0!</v>
      </c>
      <c r="J100" s="60"/>
      <c r="K100" s="60" t="e">
        <f>利润表!C100/利润表!#REF!</f>
        <v>#REF!</v>
      </c>
      <c r="L100" s="60" t="e">
        <f>利润表!#REF!/资产表!C100</f>
        <v>#REF!</v>
      </c>
      <c r="M100" s="109" t="e">
        <f>资产表!C100/负债表!C100</f>
        <v>#DIV/0!</v>
      </c>
      <c r="N100" s="109"/>
      <c r="O100" s="109"/>
      <c r="P100" s="109"/>
      <c r="Q100" s="109"/>
      <c r="R100" s="60" t="e">
        <f>负债表!I100/资产表!C100</f>
        <v>#DIV/0!</v>
      </c>
      <c r="S100" s="60"/>
      <c r="T100" s="60"/>
      <c r="U100" s="60">
        <f>(利润表!C100-利润表!C101)/利润表!C101</f>
        <v>-1</v>
      </c>
      <c r="V100" s="60" t="e">
        <f>(利润表!D100-利润表!D101)/利润表!D101</f>
        <v>#DIV/0!</v>
      </c>
      <c r="W100" s="60" t="e">
        <f>(现金流量表!C100-现金流量表!C101)/现金流量表!C101</f>
        <v>#DIV/0!</v>
      </c>
      <c r="X100" s="60"/>
      <c r="Y100" s="60"/>
      <c r="Z100" s="60">
        <f>(资产表!C100-资产表!C101)/资产表!C101</f>
        <v>-1</v>
      </c>
      <c r="AA100" s="60"/>
      <c r="AB100" s="60"/>
      <c r="AC100" s="60"/>
      <c r="AD100" s="60"/>
      <c r="AE100" s="60"/>
      <c r="AF100" s="61"/>
      <c r="AG100" s="61"/>
      <c r="AH100" s="60"/>
      <c r="AI100" s="60"/>
      <c r="AJ100" s="60"/>
      <c r="AK100" s="61"/>
      <c r="AL100" s="119"/>
      <c r="AM100" s="119"/>
      <c r="AN100" s="63"/>
      <c r="AO100" s="63"/>
      <c r="AP100" s="127"/>
      <c r="AQ100" s="127"/>
      <c r="AR100" s="60"/>
      <c r="AS100" s="127"/>
      <c r="AT100" s="127"/>
      <c r="AU100" s="63"/>
      <c r="AV100" s="63"/>
      <c r="AW100" s="63"/>
    </row>
    <row r="101" spans="1:49">
      <c r="A101" s="13" t="s">
        <v>56</v>
      </c>
      <c r="B101" s="13">
        <v>2023</v>
      </c>
      <c r="C101" s="13"/>
      <c r="D101" s="13"/>
      <c r="E101" s="60">
        <f>(利润表!C101+利润表!W101+利润表!Y101)/(负债表!C101+负债表!J101)</f>
        <v>0.101011181482645</v>
      </c>
      <c r="F101" s="60"/>
      <c r="G101" s="60">
        <f>(利润表!C101+利润表!W101+利润表!Y101)/资产表!C101</f>
        <v>0.0978875724993105</v>
      </c>
      <c r="H101" s="60">
        <f>利润表!C101/负债表!C101</f>
        <v>0.101011181482645</v>
      </c>
      <c r="I101" s="60">
        <f>利润表!C101/资产表!C101</f>
        <v>0.0978875724993105</v>
      </c>
      <c r="J101" s="60"/>
      <c r="K101" s="60" t="e">
        <f>利润表!C101/利润表!#REF!</f>
        <v>#REF!</v>
      </c>
      <c r="L101" s="60" t="e">
        <f>利润表!#REF!/资产表!C101</f>
        <v>#REF!</v>
      </c>
      <c r="M101" s="109">
        <f>资产表!C101/负债表!C101</f>
        <v>1.03191016901922</v>
      </c>
      <c r="N101" s="109"/>
      <c r="O101" s="109"/>
      <c r="P101" s="109"/>
      <c r="Q101" s="109"/>
      <c r="R101" s="60">
        <f>负债表!I101/资产表!C101</f>
        <v>0.030923398157373</v>
      </c>
      <c r="S101" s="60"/>
      <c r="T101" s="60"/>
      <c r="U101" s="60">
        <f>(利润表!C101-利润表!C102)/利润表!C102</f>
        <v>0.31474974980185</v>
      </c>
      <c r="V101" s="60" t="e">
        <f>(利润表!D101-利润表!D102)/利润表!D102</f>
        <v>#DIV/0!</v>
      </c>
      <c r="W101" s="60" t="e">
        <f>(现金流量表!C101-现金流量表!C102)/现金流量表!C102</f>
        <v>#DIV/0!</v>
      </c>
      <c r="X101" s="60"/>
      <c r="Y101" s="60"/>
      <c r="Z101" s="60">
        <f>(资产表!C101-资产表!C102)/资产表!C102</f>
        <v>0.000202685574431416</v>
      </c>
      <c r="AA101" s="60"/>
      <c r="AB101" s="60"/>
      <c r="AC101" s="60"/>
      <c r="AD101" s="60"/>
      <c r="AE101" s="60"/>
      <c r="AF101" s="61"/>
      <c r="AG101" s="61"/>
      <c r="AH101" s="60"/>
      <c r="AI101" s="60"/>
      <c r="AJ101" s="60"/>
      <c r="AK101" s="61"/>
      <c r="AL101" s="119"/>
      <c r="AM101" s="119"/>
      <c r="AN101" s="63"/>
      <c r="AO101" s="63"/>
      <c r="AP101" s="127"/>
      <c r="AQ101" s="127"/>
      <c r="AR101" s="60"/>
      <c r="AS101" s="127"/>
      <c r="AT101" s="127"/>
      <c r="AU101" s="63"/>
      <c r="AV101" s="63"/>
      <c r="AW101" s="63"/>
    </row>
    <row r="102" spans="1:49">
      <c r="A102" s="13"/>
      <c r="B102" s="13">
        <v>2022</v>
      </c>
      <c r="C102" s="13"/>
      <c r="D102" s="13"/>
      <c r="E102" s="60">
        <f>(利润表!C102+利润表!W102+利润表!Y102)/(负债表!C102+负债表!J102)</f>
        <v>0.0820241511362325</v>
      </c>
      <c r="F102" s="60"/>
      <c r="G102" s="60">
        <f>(利润表!C102+利润表!W102+利润表!Y102)/资产表!C102</f>
        <v>0.074468478060504</v>
      </c>
      <c r="H102" s="60">
        <f>利润表!C102/负债表!C102</f>
        <v>0.0820241511362325</v>
      </c>
      <c r="I102" s="60">
        <f>利润表!C102/资产表!C102</f>
        <v>0.074468478060504</v>
      </c>
      <c r="J102" s="60"/>
      <c r="K102" s="60" t="e">
        <f>利润表!C102/利润表!#REF!</f>
        <v>#REF!</v>
      </c>
      <c r="L102" s="60" t="e">
        <f>利润表!#REF!/资产表!C102</f>
        <v>#REF!</v>
      </c>
      <c r="M102" s="109">
        <f>资产表!C102/负债表!C102</f>
        <v>1.10146136019578</v>
      </c>
      <c r="N102" s="109"/>
      <c r="O102" s="109"/>
      <c r="P102" s="109"/>
      <c r="Q102" s="109"/>
      <c r="R102" s="60">
        <f>负债表!I102/资产表!C102</f>
        <v>0.0921152242487628</v>
      </c>
      <c r="S102" s="60"/>
      <c r="T102" s="60"/>
      <c r="U102" s="60">
        <f>(利润表!C102-利润表!C103)/利润表!C103</f>
        <v>0.214566429758507</v>
      </c>
      <c r="V102" s="60" t="e">
        <f>(利润表!D102-利润表!D103)/利润表!D103</f>
        <v>#DIV/0!</v>
      </c>
      <c r="W102" s="60" t="e">
        <f>(现金流量表!C102-现金流量表!C103)/现金流量表!C103</f>
        <v>#DIV/0!</v>
      </c>
      <c r="X102" s="60"/>
      <c r="Y102" s="60"/>
      <c r="Z102" s="60">
        <f>(资产表!C102-资产表!C103)/资产表!C103</f>
        <v>0.0591295301100877</v>
      </c>
      <c r="AA102" s="60"/>
      <c r="AB102" s="60"/>
      <c r="AC102" s="60"/>
      <c r="AD102" s="60"/>
      <c r="AE102" s="60"/>
      <c r="AF102" s="61"/>
      <c r="AG102" s="61"/>
      <c r="AH102" s="60"/>
      <c r="AI102" s="60"/>
      <c r="AJ102" s="60"/>
      <c r="AK102" s="61"/>
      <c r="AL102" s="119"/>
      <c r="AM102" s="119"/>
      <c r="AN102" s="63"/>
      <c r="AO102" s="63"/>
      <c r="AP102" s="127"/>
      <c r="AQ102" s="127"/>
      <c r="AR102" s="60"/>
      <c r="AS102" s="127"/>
      <c r="AT102" s="127"/>
      <c r="AU102" s="63"/>
      <c r="AV102" s="63"/>
      <c r="AW102" s="63"/>
    </row>
    <row r="103" spans="1:49">
      <c r="A103" s="13"/>
      <c r="B103" s="13">
        <v>2021</v>
      </c>
      <c r="C103" s="13"/>
      <c r="D103" s="13"/>
      <c r="E103" s="60">
        <f>(利润表!C103+利润表!W103+利润表!Y103)/(负债表!C103+负债表!J103)</f>
        <v>0.0718984703038604</v>
      </c>
      <c r="F103" s="60"/>
      <c r="G103" s="60">
        <f>(利润表!C103+利润表!W103+利润表!Y103)/资产表!C103</f>
        <v>0.0649382053083067</v>
      </c>
      <c r="H103" s="60">
        <f>利润表!C103/负债表!C103</f>
        <v>0.0718984703038604</v>
      </c>
      <c r="I103" s="60">
        <f>利润表!C103/资产表!C103</f>
        <v>0.0649382053083067</v>
      </c>
      <c r="J103" s="60"/>
      <c r="K103" s="60" t="e">
        <f>利润表!C103/利润表!#REF!</f>
        <v>#REF!</v>
      </c>
      <c r="L103" s="60" t="e">
        <f>利润表!#REF!/资产表!C103</f>
        <v>#REF!</v>
      </c>
      <c r="M103" s="109">
        <f>资产表!C103/负债表!C103</f>
        <v>1.10718289737926</v>
      </c>
      <c r="N103" s="109"/>
      <c r="O103" s="109"/>
      <c r="P103" s="109"/>
      <c r="Q103" s="109"/>
      <c r="R103" s="60">
        <f>负债表!I103/资产表!C103</f>
        <v>0.0968068578669048</v>
      </c>
      <c r="S103" s="60"/>
      <c r="T103" s="60"/>
      <c r="U103" s="60">
        <f>(利润表!C103-利润表!C104)/利润表!C104</f>
        <v>0.0542680621581091</v>
      </c>
      <c r="V103" s="60" t="e">
        <f>(利润表!D103-利润表!D104)/利润表!D104</f>
        <v>#DIV/0!</v>
      </c>
      <c r="W103" s="60" t="e">
        <f>(现金流量表!C103-现金流量表!C104)/现金流量表!C104</f>
        <v>#DIV/0!</v>
      </c>
      <c r="X103" s="60"/>
      <c r="Y103" s="60"/>
      <c r="Z103" s="60">
        <f>(资产表!C103-资产表!C104)/资产表!C104</f>
        <v>0.107784754141659</v>
      </c>
      <c r="AA103" s="60"/>
      <c r="AB103" s="60"/>
      <c r="AC103" s="60"/>
      <c r="AD103" s="60"/>
      <c r="AE103" s="60"/>
      <c r="AF103" s="61"/>
      <c r="AG103" s="61"/>
      <c r="AH103" s="60"/>
      <c r="AI103" s="60"/>
      <c r="AJ103" s="60"/>
      <c r="AK103" s="61"/>
      <c r="AL103" s="119"/>
      <c r="AM103" s="119"/>
      <c r="AN103" s="63"/>
      <c r="AO103" s="63"/>
      <c r="AP103" s="127"/>
      <c r="AQ103" s="127"/>
      <c r="AR103" s="60"/>
      <c r="AS103" s="127"/>
      <c r="AT103" s="127"/>
      <c r="AU103" s="63"/>
      <c r="AV103" s="63"/>
      <c r="AW103" s="63"/>
    </row>
    <row r="104" spans="1:49">
      <c r="A104" s="13"/>
      <c r="B104" s="13">
        <v>2020</v>
      </c>
      <c r="C104" s="13"/>
      <c r="D104" s="13"/>
      <c r="E104" s="60">
        <f>(利润表!C104+利润表!W104+利润表!Y104)/(负债表!C104+负债表!J104)</f>
        <v>0.0720082130997843</v>
      </c>
      <c r="F104" s="60"/>
      <c r="G104" s="60">
        <f>(利润表!C104+利润表!W104+利润表!Y104)/资产表!C104</f>
        <v>0.0682345945817664</v>
      </c>
      <c r="H104" s="60">
        <f>利润表!C104/负债表!C104</f>
        <v>0.0720082130997843</v>
      </c>
      <c r="I104" s="60">
        <f>利润表!C104/资产表!C104</f>
        <v>0.0682345945817664</v>
      </c>
      <c r="J104" s="60"/>
      <c r="K104" s="60" t="e">
        <f>利润表!C104/利润表!#REF!</f>
        <v>#REF!</v>
      </c>
      <c r="L104" s="60" t="e">
        <f>利润表!#REF!/资产表!C104</f>
        <v>#REF!</v>
      </c>
      <c r="M104" s="109">
        <f>资产表!C104/负债表!C104</f>
        <v>1.0553035969679</v>
      </c>
      <c r="N104" s="109"/>
      <c r="O104" s="109"/>
      <c r="P104" s="109"/>
      <c r="Q104" s="109"/>
      <c r="R104" s="60">
        <f>负债表!I104/资产表!C104</f>
        <v>0.0524053903794087</v>
      </c>
      <c r="S104" s="60"/>
      <c r="T104" s="60"/>
      <c r="U104" s="60">
        <f>(利润表!C104-利润表!C105)/利润表!C105</f>
        <v>-0.103329493798664</v>
      </c>
      <c r="V104" s="60" t="e">
        <f>(利润表!D104-利润表!D105)/利润表!D105</f>
        <v>#DIV/0!</v>
      </c>
      <c r="W104" s="60" t="e">
        <f>(现金流量表!C104-现金流量表!C105)/现金流量表!C105</f>
        <v>#DIV/0!</v>
      </c>
      <c r="X104" s="60"/>
      <c r="Y104" s="60"/>
      <c r="Z104" s="60">
        <f>(资产表!C104-资产表!C105)/资产表!C105</f>
        <v>0.0905423811078125</v>
      </c>
      <c r="AA104" s="60"/>
      <c r="AB104" s="60"/>
      <c r="AC104" s="60"/>
      <c r="AD104" s="60"/>
      <c r="AE104" s="60"/>
      <c r="AF104" s="61"/>
      <c r="AG104" s="61"/>
      <c r="AH104" s="60"/>
      <c r="AI104" s="60"/>
      <c r="AJ104" s="60"/>
      <c r="AK104" s="61"/>
      <c r="AL104" s="119"/>
      <c r="AM104" s="119"/>
      <c r="AN104" s="63"/>
      <c r="AO104" s="63"/>
      <c r="AP104" s="127"/>
      <c r="AQ104" s="127"/>
      <c r="AR104" s="60"/>
      <c r="AS104" s="127"/>
      <c r="AT104" s="127"/>
      <c r="AU104" s="63"/>
      <c r="AV104" s="63"/>
      <c r="AW104" s="63"/>
    </row>
    <row r="105" spans="1:49">
      <c r="A105" s="13"/>
      <c r="B105" s="13">
        <v>2019</v>
      </c>
      <c r="C105" s="13"/>
      <c r="D105" s="13"/>
      <c r="E105" s="60" t="e">
        <f>(利润表!C105+利润表!W105+利润表!Y105)/(负债表!C105+负债表!J105)</f>
        <v>#DIV/0!</v>
      </c>
      <c r="F105" s="60"/>
      <c r="G105" s="60">
        <f>(利润表!C105+利润表!W105+利润表!Y105)/资产表!C105</f>
        <v>0.0829878051463615</v>
      </c>
      <c r="H105" s="60" t="e">
        <f>利润表!C105/负债表!C105</f>
        <v>#DIV/0!</v>
      </c>
      <c r="I105" s="60">
        <f>利润表!C105/资产表!C105</f>
        <v>0.0829878051463615</v>
      </c>
      <c r="J105" s="60"/>
      <c r="K105" s="60" t="e">
        <f>利润表!C105/利润表!#REF!</f>
        <v>#REF!</v>
      </c>
      <c r="L105" s="60" t="e">
        <f>利润表!#REF!/资产表!C105</f>
        <v>#REF!</v>
      </c>
      <c r="M105" s="109" t="e">
        <f>资产表!C105/负债表!C105</f>
        <v>#DIV/0!</v>
      </c>
      <c r="N105" s="109"/>
      <c r="O105" s="109"/>
      <c r="P105" s="109"/>
      <c r="Q105" s="109"/>
      <c r="R105" s="60">
        <f>负债表!I105/资产表!C105</f>
        <v>1</v>
      </c>
      <c r="S105" s="60"/>
      <c r="T105" s="60"/>
      <c r="U105" s="60">
        <f>(利润表!C105-利润表!C106)/利润表!C106</f>
        <v>0.232516700264838</v>
      </c>
      <c r="V105" s="60" t="e">
        <f>(利润表!D105-利润表!D106)/利润表!D106</f>
        <v>#DIV/0!</v>
      </c>
      <c r="W105" s="60" t="e">
        <f>(现金流量表!C105-现金流量表!C106)/现金流量表!C106</f>
        <v>#DIV/0!</v>
      </c>
      <c r="X105" s="60"/>
      <c r="Y105" s="60"/>
      <c r="Z105" s="60">
        <f>(资产表!C105-资产表!C106)/资产表!C106</f>
        <v>0.0615278913269326</v>
      </c>
      <c r="AA105" s="60"/>
      <c r="AB105" s="60"/>
      <c r="AC105" s="60"/>
      <c r="AD105" s="60"/>
      <c r="AE105" s="60"/>
      <c r="AF105" s="61"/>
      <c r="AG105" s="61"/>
      <c r="AH105" s="60"/>
      <c r="AI105" s="60"/>
      <c r="AJ105" s="60"/>
      <c r="AK105" s="61"/>
      <c r="AL105" s="119"/>
      <c r="AM105" s="119"/>
      <c r="AN105" s="63"/>
      <c r="AO105" s="63"/>
      <c r="AP105" s="127"/>
      <c r="AQ105" s="127"/>
      <c r="AR105" s="60"/>
      <c r="AS105" s="127"/>
      <c r="AT105" s="127"/>
      <c r="AU105" s="63"/>
      <c r="AV105" s="63"/>
      <c r="AW105" s="63"/>
    </row>
    <row r="106" spans="1:49">
      <c r="A106" s="13"/>
      <c r="B106" s="13">
        <v>2018</v>
      </c>
      <c r="C106" s="13"/>
      <c r="D106" s="13"/>
      <c r="E106" s="60" t="e">
        <f>(利润表!C106+利润表!W106+利润表!Y106)/(负债表!C106+负债表!J106)</f>
        <v>#DIV/0!</v>
      </c>
      <c r="F106" s="60"/>
      <c r="G106" s="60">
        <f>(利润表!C106+利润表!W106+利润表!Y106)/资产表!C106</f>
        <v>0.0714747879553585</v>
      </c>
      <c r="H106" s="60" t="e">
        <f>利润表!C106/负债表!C106</f>
        <v>#DIV/0!</v>
      </c>
      <c r="I106" s="60">
        <f>利润表!C106/资产表!C106</f>
        <v>0.0714747879553585</v>
      </c>
      <c r="J106" s="60"/>
      <c r="K106" s="60" t="e">
        <f>利润表!C106/利润表!#REF!</f>
        <v>#REF!</v>
      </c>
      <c r="L106" s="60" t="e">
        <f>利润表!#REF!/资产表!C106</f>
        <v>#REF!</v>
      </c>
      <c r="M106" s="109" t="e">
        <f>资产表!C106/负债表!C106</f>
        <v>#DIV/0!</v>
      </c>
      <c r="N106" s="109"/>
      <c r="O106" s="109"/>
      <c r="P106" s="109"/>
      <c r="Q106" s="109"/>
      <c r="R106" s="60">
        <f>负债表!I106/资产表!C106</f>
        <v>1</v>
      </c>
      <c r="S106" s="60"/>
      <c r="T106" s="60"/>
      <c r="U106" s="60">
        <f>(利润表!C106-利润表!C107)/利润表!C107</f>
        <v>0.58907135246848</v>
      </c>
      <c r="V106" s="60" t="e">
        <f>(利润表!D106-利润表!D107)/利润表!D107</f>
        <v>#DIV/0!</v>
      </c>
      <c r="W106" s="60" t="e">
        <f>(现金流量表!C106-现金流量表!C107)/现金流量表!C107</f>
        <v>#DIV/0!</v>
      </c>
      <c r="X106" s="60"/>
      <c r="Y106" s="60"/>
      <c r="Z106" s="60">
        <f>(资产表!C106-资产表!C107)/资产表!C107</f>
        <v>-0.0304492316692845</v>
      </c>
      <c r="AA106" s="60"/>
      <c r="AB106" s="60"/>
      <c r="AC106" s="60"/>
      <c r="AD106" s="60"/>
      <c r="AE106" s="60"/>
      <c r="AF106" s="61"/>
      <c r="AG106" s="61"/>
      <c r="AH106" s="60"/>
      <c r="AI106" s="60"/>
      <c r="AJ106" s="60"/>
      <c r="AK106" s="61"/>
      <c r="AL106" s="119"/>
      <c r="AM106" s="119"/>
      <c r="AN106" s="63"/>
      <c r="AO106" s="63"/>
      <c r="AP106" s="127"/>
      <c r="AQ106" s="127"/>
      <c r="AR106" s="60"/>
      <c r="AS106" s="127"/>
      <c r="AT106" s="127"/>
      <c r="AU106" s="63"/>
      <c r="AV106" s="63"/>
      <c r="AW106" s="63"/>
    </row>
    <row r="107" spans="1:49">
      <c r="A107" s="13"/>
      <c r="B107" s="13">
        <v>2017</v>
      </c>
      <c r="C107" s="13"/>
      <c r="D107" s="13"/>
      <c r="E107" s="60" t="e">
        <f>(利润表!C107+利润表!W107+利润表!Y107)/(负债表!C107+负债表!J107)</f>
        <v>#DIV/0!</v>
      </c>
      <c r="F107" s="60"/>
      <c r="G107" s="60">
        <f>(利润表!C107+利润表!W107+利润表!Y107)/资产表!C107</f>
        <v>0.0436093920331166</v>
      </c>
      <c r="H107" s="60" t="e">
        <f>利润表!C107/负债表!C107</f>
        <v>#DIV/0!</v>
      </c>
      <c r="I107" s="60">
        <f>利润表!C107/资产表!C107</f>
        <v>0.0436093920331166</v>
      </c>
      <c r="J107" s="60"/>
      <c r="K107" s="60" t="e">
        <f>利润表!C107/利润表!#REF!</f>
        <v>#REF!</v>
      </c>
      <c r="L107" s="60" t="e">
        <f>利润表!#REF!/资产表!C107</f>
        <v>#REF!</v>
      </c>
      <c r="M107" s="109" t="e">
        <f>资产表!C107/负债表!C107</f>
        <v>#DIV/0!</v>
      </c>
      <c r="N107" s="109"/>
      <c r="O107" s="109"/>
      <c r="P107" s="109"/>
      <c r="Q107" s="109"/>
      <c r="R107" s="60">
        <f>负债表!I107/资产表!C107</f>
        <v>1</v>
      </c>
      <c r="S107" s="60"/>
      <c r="T107" s="60"/>
      <c r="U107" s="60">
        <f>(利润表!C107-利润表!C108)/利润表!C108</f>
        <v>-0.296716225375173</v>
      </c>
      <c r="V107" s="60" t="e">
        <f>(利润表!D107-利润表!D108)/利润表!D108</f>
        <v>#DIV/0!</v>
      </c>
      <c r="W107" s="60" t="e">
        <f>(现金流量表!C107-现金流量表!C108)/现金流量表!C108</f>
        <v>#DIV/0!</v>
      </c>
      <c r="X107" s="60"/>
      <c r="Y107" s="60"/>
      <c r="Z107" s="60">
        <f>(资产表!C107-资产表!C108)/资产表!C108</f>
        <v>-0.0809615200780497</v>
      </c>
      <c r="AA107" s="60"/>
      <c r="AB107" s="60"/>
      <c r="AC107" s="60"/>
      <c r="AD107" s="60"/>
      <c r="AE107" s="60"/>
      <c r="AF107" s="61"/>
      <c r="AG107" s="61"/>
      <c r="AH107" s="60"/>
      <c r="AI107" s="60"/>
      <c r="AJ107" s="60"/>
      <c r="AK107" s="61"/>
      <c r="AL107" s="119"/>
      <c r="AM107" s="119"/>
      <c r="AN107" s="63"/>
      <c r="AO107" s="63"/>
      <c r="AP107" s="127"/>
      <c r="AQ107" s="127"/>
      <c r="AR107" s="60"/>
      <c r="AS107" s="127"/>
      <c r="AT107" s="127"/>
      <c r="AU107" s="63"/>
      <c r="AV107" s="63"/>
      <c r="AW107" s="63"/>
    </row>
    <row r="108" spans="1:49">
      <c r="A108" s="13"/>
      <c r="B108" s="13">
        <v>2016</v>
      </c>
      <c r="C108" s="13"/>
      <c r="D108" s="13"/>
      <c r="E108" s="60" t="e">
        <f>(利润表!C108+利润表!W108+利润表!Y108)/(负债表!C108+负债表!J108)</f>
        <v>#DIV/0!</v>
      </c>
      <c r="F108" s="60"/>
      <c r="G108" s="60">
        <f>(利润表!C108+利润表!W108+利润表!Y108)/资产表!C108</f>
        <v>0.0569879624847257</v>
      </c>
      <c r="H108" s="60" t="e">
        <f>利润表!C108/负债表!C108</f>
        <v>#DIV/0!</v>
      </c>
      <c r="I108" s="60">
        <f>利润表!C108/资产表!C108</f>
        <v>0.0569879624847257</v>
      </c>
      <c r="J108" s="60"/>
      <c r="K108" s="60" t="e">
        <f>利润表!C108/利润表!#REF!</f>
        <v>#REF!</v>
      </c>
      <c r="L108" s="60" t="e">
        <f>利润表!#REF!/资产表!C108</f>
        <v>#REF!</v>
      </c>
      <c r="M108" s="109" t="e">
        <f>资产表!C108/负债表!C108</f>
        <v>#DIV/0!</v>
      </c>
      <c r="N108" s="109"/>
      <c r="O108" s="109"/>
      <c r="P108" s="109"/>
      <c r="Q108" s="109"/>
      <c r="R108" s="60">
        <f>负债表!I108/资产表!C108</f>
        <v>1</v>
      </c>
      <c r="S108" s="60"/>
      <c r="T108" s="60"/>
      <c r="U108" s="60">
        <f>(利润表!C108-利润表!C109)/利润表!C109</f>
        <v>0.489956414017211</v>
      </c>
      <c r="V108" s="60" t="e">
        <f>(利润表!D108-利润表!D109)/利润表!D109</f>
        <v>#DIV/0!</v>
      </c>
      <c r="W108" s="60" t="e">
        <f>(现金流量表!C108-现金流量表!C109)/现金流量表!C109</f>
        <v>#DIV/0!</v>
      </c>
      <c r="X108" s="60"/>
      <c r="Y108" s="60"/>
      <c r="Z108" s="60">
        <f>(资产表!C108-资产表!C109)/资产表!C109</f>
        <v>-0.0382928882425204</v>
      </c>
      <c r="AA108" s="60"/>
      <c r="AB108" s="60"/>
      <c r="AC108" s="60"/>
      <c r="AD108" s="60"/>
      <c r="AE108" s="60"/>
      <c r="AF108" s="61"/>
      <c r="AG108" s="61"/>
      <c r="AH108" s="60"/>
      <c r="AI108" s="60"/>
      <c r="AJ108" s="60"/>
      <c r="AK108" s="61"/>
      <c r="AL108" s="119"/>
      <c r="AM108" s="119"/>
      <c r="AN108" s="63"/>
      <c r="AO108" s="63"/>
      <c r="AP108" s="127"/>
      <c r="AQ108" s="127"/>
      <c r="AR108" s="60"/>
      <c r="AS108" s="127"/>
      <c r="AT108" s="127"/>
      <c r="AU108" s="63"/>
      <c r="AV108" s="63"/>
      <c r="AW108" s="63"/>
    </row>
    <row r="109" spans="1:49">
      <c r="A109" s="13"/>
      <c r="B109" s="13">
        <v>2015</v>
      </c>
      <c r="C109" s="13"/>
      <c r="D109" s="13"/>
      <c r="E109" s="60" t="e">
        <f>(利润表!C109+利润表!W109+利润表!Y109)/(负债表!C109+负债表!J109)</f>
        <v>#DIV/0!</v>
      </c>
      <c r="F109" s="60"/>
      <c r="G109" s="60">
        <f>(利润表!C109+利润表!W109+利润表!Y109)/资产表!C109</f>
        <v>0.0367834443279869</v>
      </c>
      <c r="H109" s="60" t="e">
        <f>利润表!C109/负债表!C109</f>
        <v>#DIV/0!</v>
      </c>
      <c r="I109" s="60">
        <f>利润表!C109/资产表!C109</f>
        <v>0.0367834443279869</v>
      </c>
      <c r="J109" s="60"/>
      <c r="K109" s="60" t="e">
        <f>利润表!C109/利润表!#REF!</f>
        <v>#REF!</v>
      </c>
      <c r="L109" s="60" t="e">
        <f>利润表!#REF!/资产表!C109</f>
        <v>#REF!</v>
      </c>
      <c r="M109" s="109" t="e">
        <f>资产表!C109/负债表!C109</f>
        <v>#DIV/0!</v>
      </c>
      <c r="N109" s="109"/>
      <c r="O109" s="109"/>
      <c r="P109" s="109"/>
      <c r="Q109" s="109"/>
      <c r="R109" s="60">
        <f>负债表!I109/资产表!C109</f>
        <v>1</v>
      </c>
      <c r="S109" s="60"/>
      <c r="T109" s="60"/>
      <c r="U109" s="60" t="e">
        <f>(利润表!C109-利润表!C110)/利润表!C110</f>
        <v>#VALUE!</v>
      </c>
      <c r="V109" s="60" t="e">
        <f>(利润表!D109-利润表!D110)/利润表!D110</f>
        <v>#DIV/0!</v>
      </c>
      <c r="W109" s="60" t="e">
        <f>(现金流量表!C109-现金流量表!C110)/现金流量表!C110</f>
        <v>#DIV/0!</v>
      </c>
      <c r="X109" s="60"/>
      <c r="Y109" s="60"/>
      <c r="Z109" s="60" t="e">
        <f>(资产表!C109-资产表!C110)/资产表!C110</f>
        <v>#VALUE!</v>
      </c>
      <c r="AA109" s="60"/>
      <c r="AB109" s="60"/>
      <c r="AC109" s="60"/>
      <c r="AD109" s="60"/>
      <c r="AE109" s="60"/>
      <c r="AF109" s="61"/>
      <c r="AG109" s="61"/>
      <c r="AH109" s="60"/>
      <c r="AI109" s="60"/>
      <c r="AJ109" s="60"/>
      <c r="AK109" s="61"/>
      <c r="AL109" s="119"/>
      <c r="AM109" s="119"/>
      <c r="AN109" s="63"/>
      <c r="AO109" s="63"/>
      <c r="AP109" s="127"/>
      <c r="AQ109" s="127"/>
      <c r="AR109" s="60"/>
      <c r="AS109" s="127"/>
      <c r="AT109" s="127"/>
      <c r="AU109" s="63"/>
      <c r="AV109" s="63"/>
      <c r="AW109" s="63"/>
    </row>
    <row r="110" spans="1:49">
      <c r="A110" s="13"/>
      <c r="B110" s="13">
        <v>2014</v>
      </c>
      <c r="C110" s="13"/>
      <c r="D110" s="13"/>
      <c r="E110" s="60" t="e">
        <f>(利润表!C110+利润表!W110+利润表!Y110)/(负债表!C110+负债表!J110)</f>
        <v>#VALUE!</v>
      </c>
      <c r="F110" s="60"/>
      <c r="G110" s="60" t="e">
        <f>(利润表!C110+利润表!W110+利润表!Y110)/资产表!C110</f>
        <v>#VALUE!</v>
      </c>
      <c r="H110" s="60" t="e">
        <f>利润表!C110/负债表!C110</f>
        <v>#VALUE!</v>
      </c>
      <c r="I110" s="60" t="e">
        <f>利润表!C110/资产表!C110</f>
        <v>#VALUE!</v>
      </c>
      <c r="J110" s="60"/>
      <c r="K110" s="60" t="e">
        <f>利润表!C110/利润表!#REF!</f>
        <v>#VALUE!</v>
      </c>
      <c r="L110" s="60" t="e">
        <f>利润表!#REF!/资产表!C110</f>
        <v>#REF!</v>
      </c>
      <c r="M110" s="109" t="e">
        <f>资产表!C110/负债表!C110</f>
        <v>#VALUE!</v>
      </c>
      <c r="N110" s="109"/>
      <c r="O110" s="109"/>
      <c r="P110" s="109"/>
      <c r="Q110" s="109"/>
      <c r="R110" s="60" t="e">
        <f>负债表!I110/资产表!C110</f>
        <v>#VALUE!</v>
      </c>
      <c r="S110" s="60"/>
      <c r="T110" s="60"/>
      <c r="U110" s="60" t="e">
        <f>(利润表!C110-利润表!C111)/利润表!C111</f>
        <v>#VALUE!</v>
      </c>
      <c r="V110" s="60" t="e">
        <f>(利润表!D110-利润表!D111)/利润表!D111</f>
        <v>#DIV/0!</v>
      </c>
      <c r="W110" s="60" t="e">
        <f>(现金流量表!C110-现金流量表!C111)/现金流量表!C111</f>
        <v>#DIV/0!</v>
      </c>
      <c r="X110" s="60"/>
      <c r="Y110" s="60"/>
      <c r="Z110" s="60" t="e">
        <f>(资产表!C110-资产表!C111)/资产表!C111</f>
        <v>#VALUE!</v>
      </c>
      <c r="AA110" s="60"/>
      <c r="AB110" s="60"/>
      <c r="AC110" s="60"/>
      <c r="AD110" s="60"/>
      <c r="AE110" s="60"/>
      <c r="AF110" s="61"/>
      <c r="AG110" s="61"/>
      <c r="AH110" s="60"/>
      <c r="AI110" s="60"/>
      <c r="AJ110" s="60"/>
      <c r="AK110" s="61"/>
      <c r="AL110" s="119"/>
      <c r="AM110" s="119"/>
      <c r="AN110" s="63"/>
      <c r="AO110" s="63"/>
      <c r="AP110" s="127"/>
      <c r="AQ110" s="127"/>
      <c r="AR110" s="60"/>
      <c r="AS110" s="127"/>
      <c r="AT110" s="127"/>
      <c r="AU110" s="63"/>
      <c r="AV110" s="63"/>
      <c r="AW110" s="63"/>
    </row>
    <row r="111" spans="1:49">
      <c r="A111" s="13"/>
      <c r="B111" s="13">
        <v>2013</v>
      </c>
      <c r="C111" s="13"/>
      <c r="D111" s="13"/>
      <c r="E111" s="60" t="e">
        <f>(利润表!C111+利润表!W111+利润表!Y111)/(负债表!C111+负债表!J111)</f>
        <v>#VALUE!</v>
      </c>
      <c r="F111" s="60"/>
      <c r="G111" s="60" t="e">
        <f>(利润表!C111+利润表!W111+利润表!Y111)/资产表!C111</f>
        <v>#VALUE!</v>
      </c>
      <c r="H111" s="60" t="e">
        <f>利润表!C111/负债表!C111</f>
        <v>#VALUE!</v>
      </c>
      <c r="I111" s="60" t="e">
        <f>利润表!C111/资产表!C111</f>
        <v>#VALUE!</v>
      </c>
      <c r="J111" s="60"/>
      <c r="K111" s="60" t="e">
        <f>利润表!C111/利润表!#REF!</f>
        <v>#VALUE!</v>
      </c>
      <c r="L111" s="60" t="e">
        <f>利润表!#REF!/资产表!C111</f>
        <v>#REF!</v>
      </c>
      <c r="M111" s="109" t="e">
        <f>资产表!C111/负债表!C111</f>
        <v>#VALUE!</v>
      </c>
      <c r="N111" s="109"/>
      <c r="O111" s="109"/>
      <c r="P111" s="109"/>
      <c r="Q111" s="109"/>
      <c r="R111" s="60" t="e">
        <f>负债表!I111/资产表!C111</f>
        <v>#VALUE!</v>
      </c>
      <c r="S111" s="60"/>
      <c r="T111" s="60"/>
      <c r="U111" s="60" t="e">
        <f>(利润表!C111-利润表!C112)/利润表!C112</f>
        <v>#VALUE!</v>
      </c>
      <c r="V111" s="60" t="e">
        <f>(利润表!D111-利润表!D112)/利润表!D112</f>
        <v>#DIV/0!</v>
      </c>
      <c r="W111" s="60" t="e">
        <f>(现金流量表!C111-现金流量表!C112)/现金流量表!C112</f>
        <v>#DIV/0!</v>
      </c>
      <c r="X111" s="60"/>
      <c r="Y111" s="60"/>
      <c r="Z111" s="60" t="e">
        <f>(资产表!C111-资产表!C112)/资产表!C112</f>
        <v>#VALUE!</v>
      </c>
      <c r="AA111" s="60"/>
      <c r="AB111" s="60"/>
      <c r="AC111" s="60"/>
      <c r="AD111" s="60"/>
      <c r="AE111" s="60"/>
      <c r="AF111" s="61"/>
      <c r="AG111" s="61"/>
      <c r="AH111" s="60"/>
      <c r="AI111" s="60"/>
      <c r="AJ111" s="60"/>
      <c r="AK111" s="61"/>
      <c r="AL111" s="119"/>
      <c r="AM111" s="119"/>
      <c r="AN111" s="63"/>
      <c r="AO111" s="63"/>
      <c r="AP111" s="127"/>
      <c r="AQ111" s="127"/>
      <c r="AR111" s="60"/>
      <c r="AS111" s="127"/>
      <c r="AT111" s="127"/>
      <c r="AU111" s="63"/>
      <c r="AV111" s="63"/>
      <c r="AW111" s="63"/>
    </row>
    <row r="112" spans="1:49">
      <c r="A112" s="13"/>
      <c r="B112" s="13">
        <v>2012</v>
      </c>
      <c r="C112" s="13"/>
      <c r="D112" s="13"/>
      <c r="E112" s="60" t="e">
        <f>(利润表!C112+利润表!W112+利润表!Y112)/(负债表!C112+负债表!J112)</f>
        <v>#VALUE!</v>
      </c>
      <c r="F112" s="60"/>
      <c r="G112" s="60" t="e">
        <f>(利润表!C112+利润表!W112+利润表!Y112)/资产表!C112</f>
        <v>#VALUE!</v>
      </c>
      <c r="H112" s="60" t="e">
        <f>利润表!C112/负债表!C112</f>
        <v>#VALUE!</v>
      </c>
      <c r="I112" s="60" t="e">
        <f>利润表!C112/资产表!C112</f>
        <v>#VALUE!</v>
      </c>
      <c r="J112" s="60"/>
      <c r="K112" s="60" t="e">
        <f>利润表!C112/利润表!#REF!</f>
        <v>#VALUE!</v>
      </c>
      <c r="L112" s="60" t="e">
        <f>利润表!#REF!/资产表!C112</f>
        <v>#REF!</v>
      </c>
      <c r="M112" s="109" t="e">
        <f>资产表!C112/负债表!C112</f>
        <v>#VALUE!</v>
      </c>
      <c r="N112" s="109"/>
      <c r="O112" s="109"/>
      <c r="P112" s="109"/>
      <c r="Q112" s="109"/>
      <c r="R112" s="60" t="e">
        <f>负债表!I112/资产表!C112</f>
        <v>#VALUE!</v>
      </c>
      <c r="S112" s="60"/>
      <c r="T112" s="60"/>
      <c r="U112" s="60" t="e">
        <f>(利润表!C112-利润表!C113)/利润表!C113</f>
        <v>#VALUE!</v>
      </c>
      <c r="V112" s="60" t="e">
        <f>(利润表!D112-利润表!D113)/利润表!D113</f>
        <v>#DIV/0!</v>
      </c>
      <c r="W112" s="60" t="e">
        <f>(现金流量表!C112-现金流量表!C113)/现金流量表!C113</f>
        <v>#DIV/0!</v>
      </c>
      <c r="X112" s="60"/>
      <c r="Y112" s="60"/>
      <c r="Z112" s="60" t="e">
        <f>(资产表!C112-资产表!C113)/资产表!C113</f>
        <v>#VALUE!</v>
      </c>
      <c r="AA112" s="60"/>
      <c r="AB112" s="60"/>
      <c r="AC112" s="60"/>
      <c r="AD112" s="60"/>
      <c r="AE112" s="60"/>
      <c r="AF112" s="61"/>
      <c r="AG112" s="61"/>
      <c r="AH112" s="60"/>
      <c r="AI112" s="60"/>
      <c r="AJ112" s="60"/>
      <c r="AK112" s="61"/>
      <c r="AL112" s="119"/>
      <c r="AM112" s="119"/>
      <c r="AN112" s="63"/>
      <c r="AO112" s="63"/>
      <c r="AP112" s="127"/>
      <c r="AQ112" s="127"/>
      <c r="AR112" s="60"/>
      <c r="AS112" s="127"/>
      <c r="AT112" s="127"/>
      <c r="AU112" s="63"/>
      <c r="AV112" s="63"/>
      <c r="AW112" s="63"/>
    </row>
    <row r="113" spans="1:49">
      <c r="A113" s="13"/>
      <c r="B113" s="13">
        <v>2011</v>
      </c>
      <c r="C113" s="13"/>
      <c r="D113" s="13"/>
      <c r="E113" s="60" t="e">
        <f>(利润表!C113+利润表!W113+利润表!Y113)/(负债表!C113+负债表!J113)</f>
        <v>#DIV/0!</v>
      </c>
      <c r="F113" s="60"/>
      <c r="G113" s="60" t="e">
        <f>(利润表!C113+利润表!W113+利润表!Y113)/资产表!C113</f>
        <v>#DIV/0!</v>
      </c>
      <c r="H113" s="60" t="e">
        <f>利润表!C113/负债表!C113</f>
        <v>#DIV/0!</v>
      </c>
      <c r="I113" s="60" t="e">
        <f>利润表!C113/资产表!C113</f>
        <v>#DIV/0!</v>
      </c>
      <c r="J113" s="60"/>
      <c r="K113" s="60" t="e">
        <f>利润表!C113/利润表!#REF!</f>
        <v>#REF!</v>
      </c>
      <c r="L113" s="60" t="e">
        <f>利润表!#REF!/资产表!C113</f>
        <v>#REF!</v>
      </c>
      <c r="M113" s="109" t="e">
        <f>资产表!C113/负债表!C113</f>
        <v>#DIV/0!</v>
      </c>
      <c r="N113" s="109"/>
      <c r="O113" s="109"/>
      <c r="P113" s="109"/>
      <c r="Q113" s="109"/>
      <c r="R113" s="60" t="e">
        <f>负债表!I113/资产表!C113</f>
        <v>#DIV/0!</v>
      </c>
      <c r="S113" s="60"/>
      <c r="T113" s="60"/>
      <c r="U113" s="60" t="e">
        <f>(利润表!C113-利润表!C114)/利润表!C114</f>
        <v>#DIV/0!</v>
      </c>
      <c r="V113" s="60" t="e">
        <f>(利润表!D113-利润表!D114)/利润表!D114</f>
        <v>#DIV/0!</v>
      </c>
      <c r="W113" s="60" t="e">
        <f>(现金流量表!C113-现金流量表!C114)/现金流量表!C114</f>
        <v>#DIV/0!</v>
      </c>
      <c r="X113" s="60"/>
      <c r="Y113" s="60"/>
      <c r="Z113" s="60" t="e">
        <f>(资产表!C113-资产表!C114)/资产表!C114</f>
        <v>#DIV/0!</v>
      </c>
      <c r="AA113" s="60"/>
      <c r="AB113" s="60"/>
      <c r="AC113" s="60"/>
      <c r="AD113" s="60"/>
      <c r="AE113" s="60"/>
      <c r="AF113" s="61"/>
      <c r="AG113" s="61"/>
      <c r="AH113" s="60"/>
      <c r="AI113" s="60"/>
      <c r="AJ113" s="60"/>
      <c r="AK113" s="61"/>
      <c r="AL113" s="119"/>
      <c r="AM113" s="119"/>
      <c r="AN113" s="63"/>
      <c r="AO113" s="63"/>
      <c r="AP113" s="127"/>
      <c r="AQ113" s="127"/>
      <c r="AR113" s="60"/>
      <c r="AS113" s="127"/>
      <c r="AT113" s="127"/>
      <c r="AU113" s="63"/>
      <c r="AV113" s="63"/>
      <c r="AW113" s="63"/>
    </row>
    <row r="114" spans="1:49">
      <c r="A114" s="13"/>
      <c r="B114" s="13">
        <v>2010</v>
      </c>
      <c r="C114" s="13"/>
      <c r="D114" s="13"/>
      <c r="E114" s="60" t="e">
        <f>(利润表!C114+利润表!W114+利润表!Y114)/(负债表!C114+负债表!J114)</f>
        <v>#DIV/0!</v>
      </c>
      <c r="F114" s="60"/>
      <c r="G114" s="60" t="e">
        <f>(利润表!C114+利润表!W114+利润表!Y114)/资产表!C114</f>
        <v>#DIV/0!</v>
      </c>
      <c r="H114" s="60" t="e">
        <f>利润表!C114/负债表!C114</f>
        <v>#DIV/0!</v>
      </c>
      <c r="I114" s="60" t="e">
        <f>利润表!C114/资产表!C114</f>
        <v>#DIV/0!</v>
      </c>
      <c r="J114" s="60"/>
      <c r="K114" s="60" t="e">
        <f>利润表!C114/利润表!#REF!</f>
        <v>#REF!</v>
      </c>
      <c r="L114" s="60" t="e">
        <f>利润表!#REF!/资产表!C114</f>
        <v>#REF!</v>
      </c>
      <c r="M114" s="109" t="e">
        <f>资产表!C114/负债表!C114</f>
        <v>#DIV/0!</v>
      </c>
      <c r="N114" s="109"/>
      <c r="O114" s="109"/>
      <c r="P114" s="109"/>
      <c r="Q114" s="109"/>
      <c r="R114" s="60" t="e">
        <f>负债表!I114/资产表!C114</f>
        <v>#DIV/0!</v>
      </c>
      <c r="S114" s="60"/>
      <c r="T114" s="60"/>
      <c r="U114" s="60">
        <f>(利润表!C114-利润表!C115)/利润表!C115</f>
        <v>-1</v>
      </c>
      <c r="V114" s="60" t="e">
        <f>(利润表!D114-利润表!D115)/利润表!D115</f>
        <v>#DIV/0!</v>
      </c>
      <c r="W114" s="60" t="e">
        <f>(现金流量表!C114-现金流量表!C115)/现金流量表!C115</f>
        <v>#DIV/0!</v>
      </c>
      <c r="X114" s="60"/>
      <c r="Y114" s="60"/>
      <c r="Z114" s="60">
        <f>(资产表!C114-资产表!C115)/资产表!C115</f>
        <v>-1</v>
      </c>
      <c r="AA114" s="60"/>
      <c r="AB114" s="60"/>
      <c r="AC114" s="60"/>
      <c r="AD114" s="60"/>
      <c r="AE114" s="60"/>
      <c r="AF114" s="61"/>
      <c r="AG114" s="61"/>
      <c r="AH114" s="60"/>
      <c r="AI114" s="60"/>
      <c r="AJ114" s="60"/>
      <c r="AK114" s="61"/>
      <c r="AL114" s="119"/>
      <c r="AM114" s="119"/>
      <c r="AN114" s="63"/>
      <c r="AO114" s="63"/>
      <c r="AP114" s="127"/>
      <c r="AQ114" s="127"/>
      <c r="AR114" s="60"/>
      <c r="AS114" s="127"/>
      <c r="AT114" s="127"/>
      <c r="AU114" s="63"/>
      <c r="AV114" s="63"/>
      <c r="AW114" s="63"/>
    </row>
    <row r="115" spans="1:49">
      <c r="A115" s="13" t="s">
        <v>57</v>
      </c>
      <c r="B115" s="13">
        <v>2023</v>
      </c>
      <c r="C115" s="13"/>
      <c r="D115" s="13"/>
      <c r="E115" s="60">
        <f>(利润表!C115+利润表!W115+利润表!Y115)/(负债表!C115+负债表!J115)</f>
        <v>0.0650039165251751</v>
      </c>
      <c r="F115" s="60"/>
      <c r="G115" s="60">
        <f>(利润表!C115+利润表!W115+利润表!Y115)/资产表!C115</f>
        <v>0.0469085937994161</v>
      </c>
      <c r="H115" s="60">
        <f>利润表!C115/负债表!C115</f>
        <v>0.0650039165251751</v>
      </c>
      <c r="I115" s="60">
        <f>利润表!C115/资产表!C115</f>
        <v>0.0469085937994161</v>
      </c>
      <c r="J115" s="60"/>
      <c r="K115" s="60" t="e">
        <f>利润表!C115/利润表!#REF!</f>
        <v>#REF!</v>
      </c>
      <c r="L115" s="60" t="e">
        <f>利润表!#REF!/资产表!C115</f>
        <v>#REF!</v>
      </c>
      <c r="M115" s="109">
        <f>资产表!C115/负债表!C115</f>
        <v>1.38575709182705</v>
      </c>
      <c r="N115" s="109"/>
      <c r="O115" s="109"/>
      <c r="P115" s="109"/>
      <c r="Q115" s="109"/>
      <c r="R115" s="60">
        <f>负债表!I115/资产表!C115</f>
        <v>0.278372807256174</v>
      </c>
      <c r="S115" s="60"/>
      <c r="T115" s="60"/>
      <c r="U115" s="60">
        <f>(利润表!C115-利润表!C116)/利润表!C116</f>
        <v>1.19843814360793</v>
      </c>
      <c r="V115" s="60" t="e">
        <f>(利润表!D115-利润表!D116)/利润表!D116</f>
        <v>#DIV/0!</v>
      </c>
      <c r="W115" s="60" t="e">
        <f>(现金流量表!C115-现金流量表!C116)/现金流量表!C116</f>
        <v>#DIV/0!</v>
      </c>
      <c r="X115" s="60"/>
      <c r="Y115" s="60"/>
      <c r="Z115" s="60">
        <f>(资产表!C115-资产表!C116)/资产表!C116</f>
        <v>-0.104959334064393</v>
      </c>
      <c r="AA115" s="60"/>
      <c r="AB115" s="60"/>
      <c r="AC115" s="60"/>
      <c r="AD115" s="60"/>
      <c r="AE115" s="60"/>
      <c r="AF115" s="61"/>
      <c r="AG115" s="61"/>
      <c r="AH115" s="60"/>
      <c r="AI115" s="60"/>
      <c r="AJ115" s="60"/>
      <c r="AK115" s="61"/>
      <c r="AL115" s="119"/>
      <c r="AM115" s="119"/>
      <c r="AN115" s="63"/>
      <c r="AO115" s="63"/>
      <c r="AP115" s="127"/>
      <c r="AQ115" s="127"/>
      <c r="AR115" s="60"/>
      <c r="AS115" s="127"/>
      <c r="AT115" s="127"/>
      <c r="AU115" s="63"/>
      <c r="AV115" s="63"/>
      <c r="AW115" s="63"/>
    </row>
    <row r="116" spans="1:49">
      <c r="A116" s="13"/>
      <c r="B116" s="13">
        <v>2022</v>
      </c>
      <c r="C116" s="13"/>
      <c r="D116" s="13"/>
      <c r="E116" s="60">
        <f>(利润表!C116+利润表!W116+利润表!Y116)/(负债表!C116+负债表!J116)</f>
        <v>0.030539521554728</v>
      </c>
      <c r="F116" s="60"/>
      <c r="G116" s="60">
        <f>(利润表!C116+利润表!W116+利润表!Y116)/资产表!C116</f>
        <v>0.0190976940399283</v>
      </c>
      <c r="H116" s="60">
        <f>利润表!C116/负债表!C116</f>
        <v>0.030539521554728</v>
      </c>
      <c r="I116" s="60">
        <f>利润表!C116/资产表!C116</f>
        <v>0.0190976940399283</v>
      </c>
      <c r="J116" s="60"/>
      <c r="K116" s="60" t="e">
        <f>利润表!C116/利润表!#REF!</f>
        <v>#REF!</v>
      </c>
      <c r="L116" s="60" t="e">
        <f>利润表!#REF!/资产表!C116</f>
        <v>#REF!</v>
      </c>
      <c r="M116" s="109">
        <f>资产表!C116/负债表!C116</f>
        <v>1.59912089338523</v>
      </c>
      <c r="N116" s="109"/>
      <c r="O116" s="109"/>
      <c r="P116" s="109"/>
      <c r="Q116" s="109"/>
      <c r="R116" s="60">
        <f>负债表!I116/资产表!C116</f>
        <v>0.374656410196062</v>
      </c>
      <c r="S116" s="60"/>
      <c r="T116" s="60"/>
      <c r="U116" s="60">
        <f>(利润表!C116-利润表!C117)/利润表!C117</f>
        <v>-0.573271197766441</v>
      </c>
      <c r="V116" s="60" t="e">
        <f>(利润表!D116-利润表!D117)/利润表!D117</f>
        <v>#DIV/0!</v>
      </c>
      <c r="W116" s="60" t="e">
        <f>(现金流量表!C116-现金流量表!C117)/现金流量表!C117</f>
        <v>#DIV/0!</v>
      </c>
      <c r="X116" s="60"/>
      <c r="Y116" s="60"/>
      <c r="Z116" s="60">
        <f>(资产表!C116-资产表!C117)/资产表!C117</f>
        <v>-0.0328004212074091</v>
      </c>
      <c r="AA116" s="60"/>
      <c r="AB116" s="60"/>
      <c r="AC116" s="60"/>
      <c r="AD116" s="60"/>
      <c r="AE116" s="60"/>
      <c r="AF116" s="61"/>
      <c r="AG116" s="61"/>
      <c r="AH116" s="60"/>
      <c r="AI116" s="60"/>
      <c r="AJ116" s="60"/>
      <c r="AK116" s="61"/>
      <c r="AL116" s="119"/>
      <c r="AM116" s="119"/>
      <c r="AN116" s="63"/>
      <c r="AO116" s="63"/>
      <c r="AP116" s="127"/>
      <c r="AQ116" s="127"/>
      <c r="AR116" s="60"/>
      <c r="AS116" s="127"/>
      <c r="AT116" s="127"/>
      <c r="AU116" s="63"/>
      <c r="AV116" s="63"/>
      <c r="AW116" s="63"/>
    </row>
    <row r="117" spans="1:49">
      <c r="A117" s="13"/>
      <c r="B117" s="13">
        <v>2021</v>
      </c>
      <c r="C117" s="13"/>
      <c r="D117" s="13"/>
      <c r="E117" s="60">
        <f>(利润表!C117+利润表!W117+利润表!Y117)/(负债表!C117+负债表!J117)</f>
        <v>0.0723396451423734</v>
      </c>
      <c r="F117" s="60"/>
      <c r="G117" s="60">
        <f>(利润表!C117+利润表!W117+利润表!Y117)/资产表!C117</f>
        <v>0.0432857626076495</v>
      </c>
      <c r="H117" s="60">
        <f>利润表!C117/负债表!C117</f>
        <v>0.0723396451423734</v>
      </c>
      <c r="I117" s="60">
        <f>利润表!C117/资产表!C117</f>
        <v>0.0432857626076495</v>
      </c>
      <c r="J117" s="60"/>
      <c r="K117" s="60" t="e">
        <f>利润表!C117/利润表!#REF!</f>
        <v>#REF!</v>
      </c>
      <c r="L117" s="60" t="e">
        <f>利润表!#REF!/资产表!C117</f>
        <v>#REF!</v>
      </c>
      <c r="M117" s="109">
        <f>资产表!C117/负债表!C117</f>
        <v>1.67121105842754</v>
      </c>
      <c r="N117" s="109"/>
      <c r="O117" s="109"/>
      <c r="P117" s="109"/>
      <c r="Q117" s="109"/>
      <c r="R117" s="60">
        <f>负债表!I117/资产表!C117</f>
        <v>0.401631532440368</v>
      </c>
      <c r="S117" s="60"/>
      <c r="T117" s="60"/>
      <c r="U117" s="60">
        <f>(利润表!C117-利润表!C118)/利润表!C118</f>
        <v>-0.487521350083937</v>
      </c>
      <c r="V117" s="60" t="e">
        <f>(利润表!D117-利润表!D118)/利润表!D118</f>
        <v>#DIV/0!</v>
      </c>
      <c r="W117" s="60" t="e">
        <f>(现金流量表!C117-现金流量表!C118)/现金流量表!C118</f>
        <v>#DIV/0!</v>
      </c>
      <c r="X117" s="60"/>
      <c r="Y117" s="60"/>
      <c r="Z117" s="60">
        <f>(资产表!C117-资产表!C118)/资产表!C118</f>
        <v>-0.232215265247444</v>
      </c>
      <c r="AA117" s="60"/>
      <c r="AB117" s="60"/>
      <c r="AC117" s="60"/>
      <c r="AD117" s="60"/>
      <c r="AE117" s="60"/>
      <c r="AF117" s="61"/>
      <c r="AG117" s="61"/>
      <c r="AH117" s="60"/>
      <c r="AI117" s="60"/>
      <c r="AJ117" s="60"/>
      <c r="AK117" s="61"/>
      <c r="AL117" s="119"/>
      <c r="AM117" s="119"/>
      <c r="AN117" s="63"/>
      <c r="AO117" s="63"/>
      <c r="AP117" s="127"/>
      <c r="AQ117" s="127"/>
      <c r="AR117" s="60"/>
      <c r="AS117" s="127"/>
      <c r="AT117" s="127"/>
      <c r="AU117" s="63"/>
      <c r="AV117" s="63"/>
      <c r="AW117" s="63"/>
    </row>
    <row r="118" spans="1:49">
      <c r="A118" s="13"/>
      <c r="B118" s="13">
        <v>2020</v>
      </c>
      <c r="C118" s="13"/>
      <c r="D118" s="13"/>
      <c r="E118" s="60">
        <f>(利润表!C118+利润表!W118+利润表!Y118)/(负债表!C118+负债表!J118)</f>
        <v>0.144391033013467</v>
      </c>
      <c r="F118" s="60"/>
      <c r="G118" s="60">
        <f>(利润表!C118+利润表!W118+利润表!Y118)/资产表!C118</f>
        <v>0.0648498191441138</v>
      </c>
      <c r="H118" s="60">
        <f>利润表!C118/负债表!C118</f>
        <v>0.144391033013467</v>
      </c>
      <c r="I118" s="60">
        <f>利润表!C118/资产表!C118</f>
        <v>0.0648498191441138</v>
      </c>
      <c r="J118" s="60"/>
      <c r="K118" s="60" t="e">
        <f>利润表!C118/利润表!#REF!</f>
        <v>#REF!</v>
      </c>
      <c r="L118" s="60" t="e">
        <f>利润表!#REF!/资产表!C118</f>
        <v>#REF!</v>
      </c>
      <c r="M118" s="109">
        <f>资产表!C118/负债表!C118</f>
        <v>2.22654488353455</v>
      </c>
      <c r="N118" s="109"/>
      <c r="O118" s="109"/>
      <c r="P118" s="109"/>
      <c r="Q118" s="109"/>
      <c r="R118" s="60">
        <f>负债表!I118/资产表!C118</f>
        <v>0.550873639514267</v>
      </c>
      <c r="S118" s="60"/>
      <c r="T118" s="60"/>
      <c r="U118" s="60">
        <f>(利润表!C118-利润表!C119)/利润表!C119</f>
        <v>4.97502074673753</v>
      </c>
      <c r="V118" s="60" t="e">
        <f>(利润表!D118-利润表!D119)/利润表!D119</f>
        <v>#DIV/0!</v>
      </c>
      <c r="W118" s="60" t="e">
        <f>(现金流量表!C118-现金流量表!C119)/现金流量表!C119</f>
        <v>#DIV/0!</v>
      </c>
      <c r="X118" s="60"/>
      <c r="Y118" s="60"/>
      <c r="Z118" s="60">
        <f>(资产表!C118-资产表!C119)/资产表!C119</f>
        <v>-0.223500920219475</v>
      </c>
      <c r="AA118" s="60"/>
      <c r="AB118" s="60"/>
      <c r="AC118" s="60"/>
      <c r="AD118" s="60"/>
      <c r="AE118" s="60"/>
      <c r="AF118" s="61"/>
      <c r="AG118" s="61"/>
      <c r="AH118" s="60"/>
      <c r="AI118" s="60"/>
      <c r="AJ118" s="60"/>
      <c r="AK118" s="61"/>
      <c r="AL118" s="119"/>
      <c r="AM118" s="119"/>
      <c r="AN118" s="63"/>
      <c r="AO118" s="63"/>
      <c r="AP118" s="127"/>
      <c r="AQ118" s="127"/>
      <c r="AR118" s="60"/>
      <c r="AS118" s="127"/>
      <c r="AT118" s="127"/>
      <c r="AU118" s="63"/>
      <c r="AV118" s="63"/>
      <c r="AW118" s="63"/>
    </row>
    <row r="119" spans="1:49">
      <c r="A119" s="13"/>
      <c r="B119" s="13">
        <v>2019</v>
      </c>
      <c r="C119" s="13"/>
      <c r="D119" s="13"/>
      <c r="E119" s="60">
        <f>(利润表!C119+利润表!W119+利润表!Y119)/(负债表!C119+负债表!J119)</f>
        <v>0.0278125068051603</v>
      </c>
      <c r="F119" s="60"/>
      <c r="G119" s="60">
        <f>(利润表!C119+利润表!W119+利润表!Y119)/资产表!C119</f>
        <v>0.00842772385632855</v>
      </c>
      <c r="H119" s="60">
        <f>利润表!C119/负债表!C119</f>
        <v>0.0278125068051603</v>
      </c>
      <c r="I119" s="60">
        <f>利润表!C119/资产表!C119</f>
        <v>0.00842772385632855</v>
      </c>
      <c r="J119" s="60"/>
      <c r="K119" s="60" t="e">
        <f>利润表!C119/利润表!#REF!</f>
        <v>#REF!</v>
      </c>
      <c r="L119" s="60" t="e">
        <f>利润表!#REF!/资产表!C119</f>
        <v>#REF!</v>
      </c>
      <c r="M119" s="109">
        <f>资产表!C119/负债表!C119</f>
        <v>3.30012080121435</v>
      </c>
      <c r="N119" s="109"/>
      <c r="O119" s="109"/>
      <c r="P119" s="109"/>
      <c r="Q119" s="109"/>
      <c r="R119" s="60">
        <f>负债表!I119/资产表!C119</f>
        <v>0.696980789420791</v>
      </c>
      <c r="S119" s="60"/>
      <c r="T119" s="60"/>
      <c r="U119" s="60">
        <f>(利润表!C119-利润表!C120)/利润表!C120</f>
        <v>0.222160810752238</v>
      </c>
      <c r="V119" s="60" t="e">
        <f>(利润表!D119-利润表!D120)/利润表!D120</f>
        <v>#DIV/0!</v>
      </c>
      <c r="W119" s="60" t="e">
        <f>(现金流量表!C119-现金流量表!C120)/现金流量表!C120</f>
        <v>#DIV/0!</v>
      </c>
      <c r="X119" s="60"/>
      <c r="Y119" s="60"/>
      <c r="Z119" s="60">
        <f>(资产表!C119-资产表!C120)/资产表!C120</f>
        <v>0.0359066352229344</v>
      </c>
      <c r="AA119" s="60"/>
      <c r="AB119" s="60"/>
      <c r="AC119" s="60"/>
      <c r="AD119" s="60"/>
      <c r="AE119" s="60"/>
      <c r="AF119" s="61"/>
      <c r="AG119" s="61"/>
      <c r="AH119" s="60"/>
      <c r="AI119" s="60"/>
      <c r="AJ119" s="60"/>
      <c r="AK119" s="61"/>
      <c r="AL119" s="119"/>
      <c r="AM119" s="119"/>
      <c r="AN119" s="63"/>
      <c r="AO119" s="63"/>
      <c r="AP119" s="127"/>
      <c r="AQ119" s="127"/>
      <c r="AR119" s="60"/>
      <c r="AS119" s="127"/>
      <c r="AT119" s="127"/>
      <c r="AU119" s="63"/>
      <c r="AV119" s="63"/>
      <c r="AW119" s="63"/>
    </row>
    <row r="120" spans="1:49">
      <c r="A120" s="13"/>
      <c r="B120" s="13">
        <v>2018</v>
      </c>
      <c r="C120" s="13"/>
      <c r="D120" s="13"/>
      <c r="E120" s="60">
        <f>(利润表!C120+利润表!W120+利润表!Y120)/(负债表!C120+负债表!J120)</f>
        <v>0.0202922133739673</v>
      </c>
      <c r="F120" s="60"/>
      <c r="G120" s="60">
        <f>(利润表!C120+利润表!W120+利润表!Y120)/资产表!C120</f>
        <v>0.00714336033833702</v>
      </c>
      <c r="H120" s="60">
        <f>利润表!C120/负债表!C120</f>
        <v>0.0202922133739673</v>
      </c>
      <c r="I120" s="60">
        <f>利润表!C120/资产表!C120</f>
        <v>0.00714336033833702</v>
      </c>
      <c r="J120" s="60"/>
      <c r="K120" s="60" t="e">
        <f>利润表!C120/利润表!#REF!</f>
        <v>#REF!</v>
      </c>
      <c r="L120" s="60" t="e">
        <f>利润表!#REF!/资产表!C120</f>
        <v>#REF!</v>
      </c>
      <c r="M120" s="109">
        <f>资产表!C120/负债表!C120</f>
        <v>2.84070975183247</v>
      </c>
      <c r="N120" s="109"/>
      <c r="O120" s="109"/>
      <c r="P120" s="109"/>
      <c r="Q120" s="109"/>
      <c r="R120" s="60">
        <f>负债表!I120/资产表!C120</f>
        <v>0.647975299357872</v>
      </c>
      <c r="S120" s="60"/>
      <c r="T120" s="60"/>
      <c r="U120" s="60">
        <f>(利润表!C120-利润表!C121)/利润表!C121</f>
        <v>-0.347954518275022</v>
      </c>
      <c r="V120" s="60" t="e">
        <f>(利润表!D120-利润表!D121)/利润表!D121</f>
        <v>#DIV/0!</v>
      </c>
      <c r="W120" s="60" t="e">
        <f>(现金流量表!C120-现金流量表!C121)/现金流量表!C121</f>
        <v>#DIV/0!</v>
      </c>
      <c r="X120" s="60"/>
      <c r="Y120" s="60"/>
      <c r="Z120" s="60">
        <f>(资产表!C120-资产表!C121)/资产表!C121</f>
        <v>0.0141971262429033</v>
      </c>
      <c r="AA120" s="60"/>
      <c r="AB120" s="60"/>
      <c r="AC120" s="60"/>
      <c r="AD120" s="60"/>
      <c r="AE120" s="60"/>
      <c r="AF120" s="61"/>
      <c r="AG120" s="61"/>
      <c r="AH120" s="60"/>
      <c r="AI120" s="60"/>
      <c r="AJ120" s="60"/>
      <c r="AK120" s="61"/>
      <c r="AL120" s="119"/>
      <c r="AM120" s="119"/>
      <c r="AN120" s="63"/>
      <c r="AO120" s="63"/>
      <c r="AP120" s="127"/>
      <c r="AQ120" s="127"/>
      <c r="AR120" s="60"/>
      <c r="AS120" s="127"/>
      <c r="AT120" s="127"/>
      <c r="AU120" s="63"/>
      <c r="AV120" s="63"/>
      <c r="AW120" s="63"/>
    </row>
    <row r="121" spans="1:49">
      <c r="A121" s="13"/>
      <c r="B121" s="13">
        <v>2017</v>
      </c>
      <c r="C121" s="13"/>
      <c r="D121" s="13"/>
      <c r="E121" s="60">
        <f>(利润表!C121+利润表!W121+利润表!Y121)/(负债表!C121+负债表!J121)</f>
        <v>0.0279466007195002</v>
      </c>
      <c r="F121" s="60"/>
      <c r="G121" s="60">
        <f>(利润表!C121+利润表!W121+利润表!Y121)/资产表!C121</f>
        <v>0.0111108438443481</v>
      </c>
      <c r="H121" s="60">
        <f>利润表!C121/负债表!C121</f>
        <v>0.0279466007195002</v>
      </c>
      <c r="I121" s="60">
        <f>利润表!C121/资产表!C121</f>
        <v>0.0111108438443481</v>
      </c>
      <c r="J121" s="60"/>
      <c r="K121" s="60" t="e">
        <f>利润表!C121/利润表!#REF!</f>
        <v>#REF!</v>
      </c>
      <c r="L121" s="60" t="e">
        <f>利润表!#REF!/资产表!C121</f>
        <v>#REF!</v>
      </c>
      <c r="M121" s="109">
        <f>资产表!C121/负债表!C121</f>
        <v>2.51525456671018</v>
      </c>
      <c r="N121" s="109"/>
      <c r="O121" s="109"/>
      <c r="P121" s="109"/>
      <c r="Q121" s="109"/>
      <c r="R121" s="60">
        <f>负债表!I121/资产表!C121</f>
        <v>0.602425928080931</v>
      </c>
      <c r="S121" s="60"/>
      <c r="T121" s="60"/>
      <c r="U121" s="60">
        <f>(利润表!C121-利润表!C122)/利润表!C122</f>
        <v>0.304972974357521</v>
      </c>
      <c r="V121" s="60" t="e">
        <f>(利润表!D121-利润表!D122)/利润表!D122</f>
        <v>#DIV/0!</v>
      </c>
      <c r="W121" s="60" t="e">
        <f>(现金流量表!C121-现金流量表!C122)/现金流量表!C122</f>
        <v>#DIV/0!</v>
      </c>
      <c r="X121" s="60"/>
      <c r="Y121" s="60"/>
      <c r="Z121" s="60">
        <f>(资产表!C121-资产表!C122)/资产表!C122</f>
        <v>-0.0192890651541067</v>
      </c>
      <c r="AA121" s="60"/>
      <c r="AB121" s="60"/>
      <c r="AC121" s="60"/>
      <c r="AD121" s="60"/>
      <c r="AE121" s="60"/>
      <c r="AF121" s="61"/>
      <c r="AG121" s="61"/>
      <c r="AH121" s="60"/>
      <c r="AI121" s="60"/>
      <c r="AJ121" s="60"/>
      <c r="AK121" s="61"/>
      <c r="AL121" s="119"/>
      <c r="AM121" s="119"/>
      <c r="AN121" s="63"/>
      <c r="AO121" s="63"/>
      <c r="AP121" s="127"/>
      <c r="AQ121" s="127"/>
      <c r="AR121" s="60"/>
      <c r="AS121" s="127"/>
      <c r="AT121" s="127"/>
      <c r="AU121" s="63"/>
      <c r="AV121" s="63"/>
      <c r="AW121" s="63"/>
    </row>
    <row r="122" spans="1:49">
      <c r="A122" s="13"/>
      <c r="B122" s="13">
        <v>2016</v>
      </c>
      <c r="C122" s="13"/>
      <c r="D122" s="13"/>
      <c r="E122" s="60">
        <f>(利润表!C122+利润表!W122+利润表!Y122)/(负债表!C122+负债表!J122)</f>
        <v>0.0216948981801578</v>
      </c>
      <c r="F122" s="60"/>
      <c r="G122" s="60">
        <f>(利润表!C122+利润表!W122+利润表!Y122)/资产表!C122</f>
        <v>0.00835000131622039</v>
      </c>
      <c r="H122" s="60">
        <f>利润表!C122/负债表!C122</f>
        <v>0.0216948981801578</v>
      </c>
      <c r="I122" s="60">
        <f>利润表!C122/资产表!C122</f>
        <v>0.00835000131622039</v>
      </c>
      <c r="J122" s="60"/>
      <c r="K122" s="60" t="e">
        <f>利润表!C122/利润表!#REF!</f>
        <v>#REF!</v>
      </c>
      <c r="L122" s="60" t="e">
        <f>利润表!#REF!/资产表!C122</f>
        <v>#REF!</v>
      </c>
      <c r="M122" s="109">
        <f>资产表!C122/负债表!C122</f>
        <v>2.59819098926537</v>
      </c>
      <c r="N122" s="109"/>
      <c r="O122" s="109"/>
      <c r="P122" s="109"/>
      <c r="Q122" s="109"/>
      <c r="R122" s="60">
        <f>负债表!I122/资产表!C122</f>
        <v>0.615116823924192</v>
      </c>
      <c r="S122" s="60"/>
      <c r="T122" s="60"/>
      <c r="U122" s="60">
        <f>(利润表!C122-利润表!C123)/利润表!C123</f>
        <v>-0.309142535427244</v>
      </c>
      <c r="V122" s="60" t="e">
        <f>(利润表!D122-利润表!D123)/利润表!D123</f>
        <v>#DIV/0!</v>
      </c>
      <c r="W122" s="60" t="e">
        <f>(现金流量表!C122-现金流量表!C123)/现金流量表!C123</f>
        <v>#DIV/0!</v>
      </c>
      <c r="X122" s="60"/>
      <c r="Y122" s="60"/>
      <c r="Z122" s="60">
        <f>(资产表!C122-资产表!C123)/资产表!C123</f>
        <v>0.045743694524303</v>
      </c>
      <c r="AA122" s="60"/>
      <c r="AB122" s="60"/>
      <c r="AC122" s="60"/>
      <c r="AD122" s="60"/>
      <c r="AE122" s="60"/>
      <c r="AF122" s="61"/>
      <c r="AG122" s="61"/>
      <c r="AH122" s="60"/>
      <c r="AI122" s="60"/>
      <c r="AJ122" s="60"/>
      <c r="AK122" s="61"/>
      <c r="AL122" s="119"/>
      <c r="AM122" s="119"/>
      <c r="AN122" s="63"/>
      <c r="AO122" s="63"/>
      <c r="AP122" s="127"/>
      <c r="AQ122" s="127"/>
      <c r="AR122" s="60"/>
      <c r="AS122" s="127"/>
      <c r="AT122" s="127"/>
      <c r="AU122" s="63"/>
      <c r="AV122" s="63"/>
      <c r="AW122" s="63"/>
    </row>
    <row r="123" spans="1:49">
      <c r="A123" s="13"/>
      <c r="B123" s="13">
        <v>2015</v>
      </c>
      <c r="C123" s="13"/>
      <c r="D123" s="13"/>
      <c r="E123" s="60">
        <f>(利润表!C123+利润表!W123+利润表!Y123)/(负债表!C123+负债表!J123)</f>
        <v>0.0301769560871492</v>
      </c>
      <c r="F123" s="60"/>
      <c r="G123" s="60">
        <f>(利润表!C123+利润表!W123+利润表!Y123)/资产表!C123</f>
        <v>0.0126393093705764</v>
      </c>
      <c r="H123" s="60">
        <f>利润表!C123/负债表!C123</f>
        <v>0.0301769560871492</v>
      </c>
      <c r="I123" s="60">
        <f>利润表!C123/资产表!C123</f>
        <v>0.0126393093705764</v>
      </c>
      <c r="J123" s="60"/>
      <c r="K123" s="60" t="e">
        <f>利润表!C123/利润表!#REF!</f>
        <v>#REF!</v>
      </c>
      <c r="L123" s="60" t="e">
        <f>利润表!#REF!/资产表!C123</f>
        <v>#REF!</v>
      </c>
      <c r="M123" s="109">
        <f>资产表!C123/负债表!C123</f>
        <v>2.3875478637622</v>
      </c>
      <c r="N123" s="109"/>
      <c r="O123" s="109"/>
      <c r="P123" s="109"/>
      <c r="Q123" s="109"/>
      <c r="R123" s="60">
        <f>负债表!I123/资产表!C123</f>
        <v>0.581160229213482</v>
      </c>
      <c r="S123" s="60"/>
      <c r="T123" s="60"/>
      <c r="U123" s="60">
        <f>(利润表!C123-利润表!C124)/利润表!C124</f>
        <v>-0.494101519922909</v>
      </c>
      <c r="V123" s="60" t="e">
        <f>(利润表!D123-利润表!D124)/利润表!D124</f>
        <v>#DIV/0!</v>
      </c>
      <c r="W123" s="60" t="e">
        <f>(现金流量表!C123-现金流量表!C124)/现金流量表!C124</f>
        <v>#DIV/0!</v>
      </c>
      <c r="X123" s="60"/>
      <c r="Y123" s="60"/>
      <c r="Z123" s="60">
        <f>(资产表!C123-资产表!C124)/资产表!C124</f>
        <v>0.0678718676583769</v>
      </c>
      <c r="AA123" s="60"/>
      <c r="AB123" s="60"/>
      <c r="AC123" s="60"/>
      <c r="AD123" s="60"/>
      <c r="AE123" s="60"/>
      <c r="AF123" s="61"/>
      <c r="AG123" s="61"/>
      <c r="AH123" s="60"/>
      <c r="AI123" s="60"/>
      <c r="AJ123" s="60"/>
      <c r="AK123" s="61"/>
      <c r="AL123" s="119"/>
      <c r="AM123" s="119"/>
      <c r="AN123" s="63"/>
      <c r="AO123" s="63"/>
      <c r="AP123" s="127"/>
      <c r="AQ123" s="127"/>
      <c r="AR123" s="60"/>
      <c r="AS123" s="127"/>
      <c r="AT123" s="127"/>
      <c r="AU123" s="63"/>
      <c r="AV123" s="63"/>
      <c r="AW123" s="63"/>
    </row>
    <row r="124" spans="1:49">
      <c r="A124" s="13"/>
      <c r="B124" s="13">
        <v>2014</v>
      </c>
      <c r="C124" s="13"/>
      <c r="D124" s="13"/>
      <c r="E124" s="60">
        <f>(利润表!C124+利润表!W124+利润表!Y124)/(负债表!C124+负债表!J124)</f>
        <v>0.0599538663282097</v>
      </c>
      <c r="F124" s="60"/>
      <c r="G124" s="60">
        <f>(利润表!C124+利润表!W124+利润表!Y124)/资产表!C124</f>
        <v>0.0266795877730503</v>
      </c>
      <c r="H124" s="60">
        <f>利润表!C124/负债表!C124</f>
        <v>0.0599538663282097</v>
      </c>
      <c r="I124" s="60">
        <f>利润表!C124/资产表!C124</f>
        <v>0.0266795877730503</v>
      </c>
      <c r="J124" s="60"/>
      <c r="K124" s="60" t="e">
        <f>利润表!C124/利润表!#REF!</f>
        <v>#REF!</v>
      </c>
      <c r="L124" s="60" t="e">
        <f>利润表!#REF!/资产表!C124</f>
        <v>#REF!</v>
      </c>
      <c r="M124" s="109">
        <f>资产表!C124/负债表!C124</f>
        <v>2.24718113481388</v>
      </c>
      <c r="N124" s="109"/>
      <c r="O124" s="109"/>
      <c r="P124" s="109"/>
      <c r="Q124" s="109"/>
      <c r="R124" s="60">
        <f>负债表!I124/资产表!C124</f>
        <v>0.554998044212924</v>
      </c>
      <c r="S124" s="60"/>
      <c r="T124" s="60"/>
      <c r="U124" s="60">
        <f>(利润表!C124-利润表!C125)/利润表!C125</f>
        <v>1.4896734215199</v>
      </c>
      <c r="V124" s="60" t="e">
        <f>(利润表!D124-利润表!D125)/利润表!D125</f>
        <v>#DIV/0!</v>
      </c>
      <c r="W124" s="60" t="e">
        <f>(现金流量表!C124-现金流量表!C125)/现金流量表!C125</f>
        <v>#DIV/0!</v>
      </c>
      <c r="X124" s="60"/>
      <c r="Y124" s="60"/>
      <c r="Z124" s="60">
        <f>(资产表!C124-资产表!C125)/资产表!C125</f>
        <v>0.0567623666444508</v>
      </c>
      <c r="AA124" s="60"/>
      <c r="AB124" s="60"/>
      <c r="AC124" s="60"/>
      <c r="AD124" s="60"/>
      <c r="AE124" s="60"/>
      <c r="AF124" s="61"/>
      <c r="AG124" s="61"/>
      <c r="AH124" s="60"/>
      <c r="AI124" s="60"/>
      <c r="AJ124" s="60"/>
      <c r="AK124" s="61"/>
      <c r="AL124" s="119"/>
      <c r="AM124" s="119"/>
      <c r="AN124" s="63"/>
      <c r="AO124" s="63"/>
      <c r="AP124" s="127"/>
      <c r="AQ124" s="127"/>
      <c r="AR124" s="60"/>
      <c r="AS124" s="127"/>
      <c r="AT124" s="127"/>
      <c r="AU124" s="63"/>
      <c r="AV124" s="63"/>
      <c r="AW124" s="63"/>
    </row>
    <row r="125" spans="1:49">
      <c r="A125" s="13"/>
      <c r="B125" s="13">
        <v>2013</v>
      </c>
      <c r="C125" s="13"/>
      <c r="D125" s="13"/>
      <c r="E125" s="60">
        <f>(利润表!C125+利润表!W125+利润表!Y125)/(负债表!C125+负债表!J125)</f>
        <v>0.0248665090321436</v>
      </c>
      <c r="F125" s="60"/>
      <c r="G125" s="60">
        <f>(利润表!C125+利润表!W125+利润表!Y125)/资产表!C125</f>
        <v>0.0113243705268521</v>
      </c>
      <c r="H125" s="60">
        <f>利润表!C125/负债表!C125</f>
        <v>0.0248665090321436</v>
      </c>
      <c r="I125" s="60">
        <f>利润表!C125/资产表!C125</f>
        <v>0.0113243705268521</v>
      </c>
      <c r="J125" s="60"/>
      <c r="K125" s="60" t="e">
        <f>利润表!C125/利润表!#REF!</f>
        <v>#REF!</v>
      </c>
      <c r="L125" s="60" t="e">
        <f>利润表!#REF!/资产表!C125</f>
        <v>#REF!</v>
      </c>
      <c r="M125" s="109">
        <f>资产表!C125/负债表!C125</f>
        <v>2.19584028738557</v>
      </c>
      <c r="N125" s="109"/>
      <c r="O125" s="109"/>
      <c r="P125" s="109"/>
      <c r="Q125" s="109"/>
      <c r="R125" s="60">
        <f>负债表!I125/资产表!C125</f>
        <v>0.544593472601494</v>
      </c>
      <c r="S125" s="60"/>
      <c r="T125" s="60"/>
      <c r="U125" s="60">
        <f>(利润表!C125-利润表!C126)/利润表!C126</f>
        <v>0.0381641013881872</v>
      </c>
      <c r="V125" s="60" t="e">
        <f>(利润表!D125-利润表!D126)/利润表!D126</f>
        <v>#DIV/0!</v>
      </c>
      <c r="W125" s="60" t="e">
        <f>(现金流量表!C125-现金流量表!C126)/现金流量表!C126</f>
        <v>#DIV/0!</v>
      </c>
      <c r="X125" s="60"/>
      <c r="Y125" s="60"/>
      <c r="Z125" s="60">
        <f>(资产表!C125-资产表!C126)/资产表!C126</f>
        <v>-0.118145151452153</v>
      </c>
      <c r="AA125" s="60"/>
      <c r="AB125" s="60"/>
      <c r="AC125" s="60"/>
      <c r="AD125" s="60"/>
      <c r="AE125" s="60"/>
      <c r="AF125" s="61"/>
      <c r="AG125" s="61"/>
      <c r="AH125" s="60"/>
      <c r="AI125" s="60"/>
      <c r="AJ125" s="60"/>
      <c r="AK125" s="61"/>
      <c r="AL125" s="119"/>
      <c r="AM125" s="119"/>
      <c r="AN125" s="63"/>
      <c r="AO125" s="63"/>
      <c r="AP125" s="127"/>
      <c r="AQ125" s="127"/>
      <c r="AR125" s="60"/>
      <c r="AS125" s="127"/>
      <c r="AT125" s="127"/>
      <c r="AU125" s="63"/>
      <c r="AV125" s="63"/>
      <c r="AW125" s="63"/>
    </row>
    <row r="126" spans="1:49">
      <c r="A126" s="13"/>
      <c r="B126" s="13">
        <v>2012</v>
      </c>
      <c r="C126" s="13"/>
      <c r="D126" s="13"/>
      <c r="E126" s="60">
        <f>(利润表!C126+利润表!W126+利润表!Y126)/(负债表!C126+负债表!J126)</f>
        <v>0.0229051796015985</v>
      </c>
      <c r="F126" s="60"/>
      <c r="G126" s="60">
        <f>(利润表!C126+利润表!W126+利润表!Y126)/资产表!C126</f>
        <v>0.00961933767744755</v>
      </c>
      <c r="H126" s="60">
        <f>利润表!C126/负债表!C126</f>
        <v>0.0229051796015985</v>
      </c>
      <c r="I126" s="60">
        <f>利润表!C126/资产表!C126</f>
        <v>0.00961933767744755</v>
      </c>
      <c r="J126" s="60"/>
      <c r="K126" s="60" t="e">
        <f>利润表!C126/利润表!#REF!</f>
        <v>#REF!</v>
      </c>
      <c r="L126" s="60" t="e">
        <f>利润表!#REF!/资产表!C126</f>
        <v>#REF!</v>
      </c>
      <c r="M126" s="109">
        <f>资产表!C126/负债表!C126</f>
        <v>2.38115973985397</v>
      </c>
      <c r="N126" s="109"/>
      <c r="O126" s="109"/>
      <c r="P126" s="109"/>
      <c r="Q126" s="109"/>
      <c r="R126" s="60">
        <f>负债表!I126/资产表!C126</f>
        <v>0.580036574924903</v>
      </c>
      <c r="S126" s="60"/>
      <c r="T126" s="60"/>
      <c r="U126" s="60" t="e">
        <f>(利润表!C126-利润表!C127)/利润表!C127</f>
        <v>#DIV/0!</v>
      </c>
      <c r="V126" s="60" t="e">
        <f>(利润表!D126-利润表!D127)/利润表!D127</f>
        <v>#DIV/0!</v>
      </c>
      <c r="W126" s="60" t="e">
        <f>(现金流量表!C126-现金流量表!C127)/现金流量表!C127</f>
        <v>#DIV/0!</v>
      </c>
      <c r="X126" s="60"/>
      <c r="Y126" s="60"/>
      <c r="Z126" s="60" t="e">
        <f>(资产表!C126-资产表!C127)/资产表!C127</f>
        <v>#DIV/0!</v>
      </c>
      <c r="AA126" s="60"/>
      <c r="AB126" s="60"/>
      <c r="AC126" s="60"/>
      <c r="AD126" s="60"/>
      <c r="AE126" s="60"/>
      <c r="AF126" s="61"/>
      <c r="AG126" s="61"/>
      <c r="AH126" s="60"/>
      <c r="AI126" s="60"/>
      <c r="AJ126" s="60"/>
      <c r="AK126" s="61"/>
      <c r="AL126" s="119"/>
      <c r="AM126" s="119"/>
      <c r="AN126" s="63"/>
      <c r="AO126" s="63"/>
      <c r="AP126" s="127"/>
      <c r="AQ126" s="127"/>
      <c r="AR126" s="60"/>
      <c r="AS126" s="127"/>
      <c r="AT126" s="127"/>
      <c r="AU126" s="63"/>
      <c r="AV126" s="63"/>
      <c r="AW126" s="63"/>
    </row>
    <row r="127" spans="1:49">
      <c r="A127" s="13"/>
      <c r="B127" s="13">
        <v>2011</v>
      </c>
      <c r="C127" s="13"/>
      <c r="D127" s="13"/>
      <c r="E127" s="60" t="e">
        <f>(利润表!C127+利润表!W127+利润表!Y127)/(负债表!C127+负债表!J127)</f>
        <v>#DIV/0!</v>
      </c>
      <c r="F127" s="60"/>
      <c r="G127" s="60" t="e">
        <f>(利润表!C127+利润表!W127+利润表!Y127)/资产表!C127</f>
        <v>#DIV/0!</v>
      </c>
      <c r="H127" s="60" t="e">
        <f>利润表!C127/负债表!C127</f>
        <v>#DIV/0!</v>
      </c>
      <c r="I127" s="60" t="e">
        <f>利润表!C127/资产表!C127</f>
        <v>#DIV/0!</v>
      </c>
      <c r="J127" s="60"/>
      <c r="K127" s="60" t="e">
        <f>利润表!C127/利润表!#REF!</f>
        <v>#REF!</v>
      </c>
      <c r="L127" s="60" t="e">
        <f>利润表!#REF!/资产表!C127</f>
        <v>#REF!</v>
      </c>
      <c r="M127" s="109" t="e">
        <f>资产表!C127/负债表!C127</f>
        <v>#DIV/0!</v>
      </c>
      <c r="N127" s="109"/>
      <c r="O127" s="109"/>
      <c r="P127" s="109"/>
      <c r="Q127" s="109"/>
      <c r="R127" s="60" t="e">
        <f>负债表!I127/资产表!C127</f>
        <v>#DIV/0!</v>
      </c>
      <c r="S127" s="60"/>
      <c r="T127" s="60"/>
      <c r="U127" s="60" t="e">
        <f>(利润表!C127-利润表!C128)/利润表!C128</f>
        <v>#DIV/0!</v>
      </c>
      <c r="V127" s="60" t="e">
        <f>(利润表!D127-利润表!D128)/利润表!D128</f>
        <v>#DIV/0!</v>
      </c>
      <c r="W127" s="60" t="e">
        <f>(现金流量表!C127-现金流量表!C128)/现金流量表!C128</f>
        <v>#DIV/0!</v>
      </c>
      <c r="X127" s="60"/>
      <c r="Y127" s="60"/>
      <c r="Z127" s="60" t="e">
        <f>(资产表!C127-资产表!C128)/资产表!C128</f>
        <v>#DIV/0!</v>
      </c>
      <c r="AA127" s="60"/>
      <c r="AB127" s="60"/>
      <c r="AC127" s="60"/>
      <c r="AD127" s="60"/>
      <c r="AE127" s="60"/>
      <c r="AF127" s="61"/>
      <c r="AG127" s="61"/>
      <c r="AH127" s="60"/>
      <c r="AI127" s="60"/>
      <c r="AJ127" s="60"/>
      <c r="AK127" s="61"/>
      <c r="AL127" s="119"/>
      <c r="AM127" s="119"/>
      <c r="AN127" s="63"/>
      <c r="AO127" s="63"/>
      <c r="AP127" s="127"/>
      <c r="AQ127" s="127"/>
      <c r="AR127" s="60"/>
      <c r="AS127" s="127"/>
      <c r="AT127" s="127"/>
      <c r="AU127" s="63"/>
      <c r="AV127" s="63"/>
      <c r="AW127" s="63"/>
    </row>
    <row r="128" spans="1:49">
      <c r="A128" s="13"/>
      <c r="B128" s="13">
        <v>2010</v>
      </c>
      <c r="C128" s="13"/>
      <c r="D128" s="13"/>
      <c r="E128" s="60" t="e">
        <f>(利润表!C128+利润表!W128+利润表!Y128)/(负债表!C128+负债表!J128)</f>
        <v>#DIV/0!</v>
      </c>
      <c r="F128" s="60"/>
      <c r="G128" s="60" t="e">
        <f>(利润表!C128+利润表!W128+利润表!Y128)/资产表!C128</f>
        <v>#DIV/0!</v>
      </c>
      <c r="H128" s="60" t="e">
        <f>利润表!C128/负债表!C128</f>
        <v>#DIV/0!</v>
      </c>
      <c r="I128" s="60" t="e">
        <f>利润表!C128/资产表!C128</f>
        <v>#DIV/0!</v>
      </c>
      <c r="J128" s="60"/>
      <c r="K128" s="60" t="e">
        <f>利润表!C128/利润表!#REF!</f>
        <v>#REF!</v>
      </c>
      <c r="L128" s="60" t="e">
        <f>利润表!#REF!/资产表!C128</f>
        <v>#REF!</v>
      </c>
      <c r="M128" s="109" t="e">
        <f>资产表!C128/负债表!C128</f>
        <v>#DIV/0!</v>
      </c>
      <c r="N128" s="109"/>
      <c r="O128" s="109"/>
      <c r="P128" s="109"/>
      <c r="Q128" s="109"/>
      <c r="R128" s="60" t="e">
        <f>负债表!I128/资产表!C128</f>
        <v>#DIV/0!</v>
      </c>
      <c r="S128" s="60"/>
      <c r="T128" s="60"/>
      <c r="U128" s="60">
        <f>(利润表!C128-利润表!C129)/利润表!C129</f>
        <v>-1</v>
      </c>
      <c r="V128" s="60" t="e">
        <f>(利润表!D128-利润表!D129)/利润表!D129</f>
        <v>#DIV/0!</v>
      </c>
      <c r="W128" s="60" t="e">
        <f>(现金流量表!C128-现金流量表!C129)/现金流量表!C129</f>
        <v>#DIV/0!</v>
      </c>
      <c r="X128" s="60"/>
      <c r="Y128" s="60"/>
      <c r="Z128" s="60">
        <f>(资产表!C128-资产表!C129)/资产表!C129</f>
        <v>-1</v>
      </c>
      <c r="AA128" s="60"/>
      <c r="AB128" s="60"/>
      <c r="AC128" s="60"/>
      <c r="AD128" s="60"/>
      <c r="AE128" s="60"/>
      <c r="AF128" s="61"/>
      <c r="AG128" s="61"/>
      <c r="AH128" s="60"/>
      <c r="AI128" s="60"/>
      <c r="AJ128" s="60"/>
      <c r="AK128" s="61"/>
      <c r="AL128" s="119"/>
      <c r="AM128" s="119"/>
      <c r="AN128" s="63"/>
      <c r="AO128" s="63"/>
      <c r="AP128" s="127"/>
      <c r="AQ128" s="127"/>
      <c r="AR128" s="60"/>
      <c r="AS128" s="127"/>
      <c r="AT128" s="127"/>
      <c r="AU128" s="63"/>
      <c r="AV128" s="63"/>
      <c r="AW128" s="63"/>
    </row>
    <row r="129" spans="1:49">
      <c r="A129" s="13" t="s">
        <v>58</v>
      </c>
      <c r="B129" s="13">
        <v>2023</v>
      </c>
      <c r="C129" s="13"/>
      <c r="D129" s="13"/>
      <c r="E129" s="60">
        <f>(利润表!C129+利润表!W129+利润表!Y129)/(负债表!C129+负债表!J129)</f>
        <v>0.0595285248279997</v>
      </c>
      <c r="F129" s="60"/>
      <c r="G129" s="60">
        <f>(利润表!C129+利润表!W129+利润表!Y129)/资产表!C129</f>
        <v>0.0241103889154507</v>
      </c>
      <c r="H129" s="60">
        <f>利润表!C129/负债表!C129</f>
        <v>0.0595285248279997</v>
      </c>
      <c r="I129" s="60">
        <f>利润表!C129/资产表!C129</f>
        <v>0.0241103889154507</v>
      </c>
      <c r="J129" s="60"/>
      <c r="K129" s="60" t="e">
        <f>利润表!C129/利润表!#REF!</f>
        <v>#REF!</v>
      </c>
      <c r="L129" s="60" t="e">
        <f>利润表!#REF!/资产表!C129</f>
        <v>#REF!</v>
      </c>
      <c r="M129" s="109">
        <f>资产表!C129/负债表!C129</f>
        <v>2.46899894633604</v>
      </c>
      <c r="N129" s="109"/>
      <c r="O129" s="109"/>
      <c r="P129" s="109"/>
      <c r="Q129" s="109"/>
      <c r="R129" s="60">
        <f>负债表!I129/资产表!C129</f>
        <v>0.59497755092849</v>
      </c>
      <c r="S129" s="60"/>
      <c r="T129" s="60"/>
      <c r="U129" s="60">
        <f>(利润表!C129-利润表!C130)/利润表!C130</f>
        <v>-0.367896966413819</v>
      </c>
      <c r="V129" s="60" t="e">
        <f>(利润表!D129-利润表!D130)/利润表!D130</f>
        <v>#DIV/0!</v>
      </c>
      <c r="W129" s="60" t="e">
        <f>(现金流量表!C129-现金流量表!C130)/现金流量表!C130</f>
        <v>#DIV/0!</v>
      </c>
      <c r="X129" s="60"/>
      <c r="Y129" s="60"/>
      <c r="Z129" s="60">
        <f>(资产表!C129-资产表!C130)/资产表!C130</f>
        <v>0.0618605378017988</v>
      </c>
      <c r="AA129" s="60"/>
      <c r="AB129" s="60"/>
      <c r="AC129" s="60"/>
      <c r="AD129" s="60"/>
      <c r="AE129" s="60"/>
      <c r="AF129" s="61"/>
      <c r="AG129" s="61"/>
      <c r="AH129" s="60"/>
      <c r="AI129" s="60"/>
      <c r="AJ129" s="60"/>
      <c r="AK129" s="61"/>
      <c r="AL129" s="119"/>
      <c r="AM129" s="119"/>
      <c r="AN129" s="63"/>
      <c r="AO129" s="63"/>
      <c r="AP129" s="127"/>
      <c r="AQ129" s="127"/>
      <c r="AR129" s="60"/>
      <c r="AS129" s="127"/>
      <c r="AT129" s="127"/>
      <c r="AU129" s="63"/>
      <c r="AV129" s="63"/>
      <c r="AW129" s="63"/>
    </row>
    <row r="130" spans="1:49">
      <c r="A130" s="13"/>
      <c r="B130" s="13">
        <v>2022</v>
      </c>
      <c r="C130" s="13"/>
      <c r="D130" s="13"/>
      <c r="E130" s="60">
        <f>(利润表!C130+利润表!W130+利润表!Y130)/(负债表!C130+负债表!J130)</f>
        <v>0.102432197219354</v>
      </c>
      <c r="F130" s="60"/>
      <c r="G130" s="60">
        <f>(利润表!C130+利润表!W130+利润表!Y130)/资产表!C130</f>
        <v>0.0405026857648839</v>
      </c>
      <c r="H130" s="60">
        <f>利润表!C130/负债表!C130</f>
        <v>0.102432197219354</v>
      </c>
      <c r="I130" s="60">
        <f>利润表!C130/资产表!C130</f>
        <v>0.0405026857648839</v>
      </c>
      <c r="J130" s="60"/>
      <c r="K130" s="60" t="e">
        <f>利润表!C130/利润表!#REF!</f>
        <v>#REF!</v>
      </c>
      <c r="L130" s="60" t="e">
        <f>利润表!#REF!/资产表!C130</f>
        <v>#REF!</v>
      </c>
      <c r="M130" s="109">
        <f>资产表!C130/负债表!C130</f>
        <v>2.52902234222116</v>
      </c>
      <c r="N130" s="109"/>
      <c r="O130" s="109"/>
      <c r="P130" s="109"/>
      <c r="Q130" s="109"/>
      <c r="R130" s="60">
        <f>负债表!I130/资产表!C130</f>
        <v>0.60459028641015</v>
      </c>
      <c r="S130" s="60"/>
      <c r="T130" s="60"/>
      <c r="U130" s="60">
        <f>(利润表!C130-利润表!C131)/利润表!C131</f>
        <v>-5.73009068596528</v>
      </c>
      <c r="V130" s="60" t="e">
        <f>(利润表!D130-利润表!D131)/利润表!D131</f>
        <v>#DIV/0!</v>
      </c>
      <c r="W130" s="60" t="e">
        <f>(现金流量表!C130-现金流量表!C131)/现金流量表!C131</f>
        <v>#DIV/0!</v>
      </c>
      <c r="X130" s="60"/>
      <c r="Y130" s="60"/>
      <c r="Z130" s="60">
        <f>(资产表!C130-资产表!C131)/资产表!C131</f>
        <v>-0.0210364679959142</v>
      </c>
      <c r="AA130" s="60"/>
      <c r="AB130" s="60"/>
      <c r="AC130" s="60"/>
      <c r="AD130" s="60"/>
      <c r="AE130" s="60"/>
      <c r="AF130" s="61"/>
      <c r="AG130" s="61"/>
      <c r="AH130" s="60"/>
      <c r="AI130" s="60"/>
      <c r="AJ130" s="60"/>
      <c r="AK130" s="61"/>
      <c r="AL130" s="119"/>
      <c r="AM130" s="119"/>
      <c r="AN130" s="63"/>
      <c r="AO130" s="63"/>
      <c r="AP130" s="127"/>
      <c r="AQ130" s="127"/>
      <c r="AR130" s="60"/>
      <c r="AS130" s="127"/>
      <c r="AT130" s="127"/>
      <c r="AU130" s="63"/>
      <c r="AV130" s="63"/>
      <c r="AW130" s="63"/>
    </row>
    <row r="131" spans="1:49">
      <c r="A131" s="13"/>
      <c r="B131" s="13">
        <v>2021</v>
      </c>
      <c r="C131" s="13"/>
      <c r="D131" s="13"/>
      <c r="E131" s="60">
        <f>(利润表!C131+利润表!W131+利润表!Y131)/(负债表!C131+负债表!J131)</f>
        <v>-0.0241056794851899</v>
      </c>
      <c r="F131" s="60"/>
      <c r="G131" s="60">
        <f>(利润表!C131+利润表!W131+利润表!Y131)/资产表!C131</f>
        <v>-0.00838264104104608</v>
      </c>
      <c r="H131" s="60">
        <f>利润表!C131/负债表!C131</f>
        <v>-0.0241056794851899</v>
      </c>
      <c r="I131" s="60">
        <f>利润表!C131/资产表!C131</f>
        <v>-0.00838264104104608</v>
      </c>
      <c r="J131" s="60"/>
      <c r="K131" s="60" t="e">
        <f>利润表!C131/利润表!#REF!</f>
        <v>#REF!</v>
      </c>
      <c r="L131" s="60" t="e">
        <f>利润表!#REF!/资产表!C131</f>
        <v>#REF!</v>
      </c>
      <c r="M131" s="109">
        <f>资产表!C131/负债表!C131</f>
        <v>2.87566643581122</v>
      </c>
      <c r="N131" s="109"/>
      <c r="O131" s="109"/>
      <c r="P131" s="109"/>
      <c r="Q131" s="109"/>
      <c r="R131" s="60">
        <f>负债表!I131/资产表!C131</f>
        <v>0.652254521753007</v>
      </c>
      <c r="S131" s="60"/>
      <c r="T131" s="60"/>
      <c r="U131" s="60">
        <f>(利润表!C131-利润表!C132)/利润表!C132</f>
        <v>-0.835087230208157</v>
      </c>
      <c r="V131" s="60" t="e">
        <f>(利润表!D131-利润表!D132)/利润表!D132</f>
        <v>#DIV/0!</v>
      </c>
      <c r="W131" s="60" t="e">
        <f>(现金流量表!C131-现金流量表!C132)/现金流量表!C132</f>
        <v>#DIV/0!</v>
      </c>
      <c r="X131" s="60"/>
      <c r="Y131" s="60"/>
      <c r="Z131" s="60">
        <f>(资产表!C131-资产表!C132)/资产表!C132</f>
        <v>-0.0503235703951181</v>
      </c>
      <c r="AA131" s="60"/>
      <c r="AB131" s="60"/>
      <c r="AC131" s="60"/>
      <c r="AD131" s="60"/>
      <c r="AE131" s="60"/>
      <c r="AF131" s="61"/>
      <c r="AG131" s="61"/>
      <c r="AH131" s="60"/>
      <c r="AI131" s="60"/>
      <c r="AJ131" s="60"/>
      <c r="AK131" s="61"/>
      <c r="AL131" s="119"/>
      <c r="AM131" s="119"/>
      <c r="AN131" s="63"/>
      <c r="AO131" s="63"/>
      <c r="AP131" s="127"/>
      <c r="AQ131" s="127"/>
      <c r="AR131" s="60"/>
      <c r="AS131" s="127"/>
      <c r="AT131" s="127"/>
      <c r="AU131" s="63"/>
      <c r="AV131" s="63"/>
      <c r="AW131" s="63"/>
    </row>
    <row r="132" spans="1:49">
      <c r="A132" s="13"/>
      <c r="B132" s="13">
        <v>2020</v>
      </c>
      <c r="C132" s="13"/>
      <c r="D132" s="13"/>
      <c r="E132" s="60">
        <f>(利润表!C132+利润表!W132+利润表!Y132)/(负债表!C132+负债表!J132)</f>
        <v>-0.140945698109945</v>
      </c>
      <c r="F132" s="60"/>
      <c r="G132" s="60">
        <f>(利润表!C132+利润表!W132+利润表!Y132)/资产表!C132</f>
        <v>-0.0482727724758265</v>
      </c>
      <c r="H132" s="60">
        <f>利润表!C132/负债表!C132</f>
        <v>-0.140945698109945</v>
      </c>
      <c r="I132" s="60">
        <f>利润表!C132/资产表!C132</f>
        <v>-0.0482727724758265</v>
      </c>
      <c r="J132" s="60"/>
      <c r="K132" s="60" t="e">
        <f>利润表!C132/利润表!#REF!</f>
        <v>#REF!</v>
      </c>
      <c r="L132" s="60" t="e">
        <f>利润表!#REF!/资产表!C132</f>
        <v>#REF!</v>
      </c>
      <c r="M132" s="109">
        <f>资产表!C132/负债表!C132</f>
        <v>2.91977632278167</v>
      </c>
      <c r="N132" s="109"/>
      <c r="O132" s="109"/>
      <c r="P132" s="109"/>
      <c r="Q132" s="109"/>
      <c r="R132" s="60">
        <f>负债表!I132/资产表!C132</f>
        <v>0.657508011076924</v>
      </c>
      <c r="S132" s="60"/>
      <c r="T132" s="60"/>
      <c r="U132" s="60">
        <f>(利润表!C132-利润表!C133)/利润表!C133</f>
        <v>-33.8234532221</v>
      </c>
      <c r="V132" s="60" t="e">
        <f>(利润表!D132-利润表!D133)/利润表!D133</f>
        <v>#DIV/0!</v>
      </c>
      <c r="W132" s="60" t="e">
        <f>(现金流量表!C132-现金流量表!C133)/现金流量表!C133</f>
        <v>#DIV/0!</v>
      </c>
      <c r="X132" s="60"/>
      <c r="Y132" s="60"/>
      <c r="Z132" s="60">
        <f>(资产表!C132-资产表!C133)/资产表!C133</f>
        <v>0.0394373218758972</v>
      </c>
      <c r="AA132" s="60"/>
      <c r="AB132" s="60"/>
      <c r="AC132" s="60"/>
      <c r="AD132" s="60"/>
      <c r="AE132" s="60"/>
      <c r="AF132" s="61"/>
      <c r="AG132" s="61"/>
      <c r="AH132" s="60"/>
      <c r="AI132" s="60"/>
      <c r="AJ132" s="60"/>
      <c r="AK132" s="61"/>
      <c r="AL132" s="119"/>
      <c r="AM132" s="119"/>
      <c r="AN132" s="63"/>
      <c r="AO132" s="63"/>
      <c r="AP132" s="127"/>
      <c r="AQ132" s="127"/>
      <c r="AR132" s="60"/>
      <c r="AS132" s="127"/>
      <c r="AT132" s="127"/>
      <c r="AU132" s="63"/>
      <c r="AV132" s="63"/>
      <c r="AW132" s="63"/>
    </row>
    <row r="133" spans="1:49">
      <c r="A133" s="13"/>
      <c r="B133" s="13">
        <v>2019</v>
      </c>
      <c r="C133" s="13"/>
      <c r="D133" s="13"/>
      <c r="E133" s="60">
        <f>(利润表!C133+利润表!W133+利润表!Y133)/(负债表!C133+负债表!J133)</f>
        <v>0.00363665141160514</v>
      </c>
      <c r="F133" s="60"/>
      <c r="G133" s="60">
        <f>(利润表!C133+利润表!W133+利润表!Y133)/资产表!C133</f>
        <v>0.00152867892973594</v>
      </c>
      <c r="H133" s="60">
        <f>利润表!C133/负债表!C133</f>
        <v>0.00363665141160514</v>
      </c>
      <c r="I133" s="60">
        <f>利润表!C133/资产表!C133</f>
        <v>0.00152867892973594</v>
      </c>
      <c r="J133" s="60"/>
      <c r="K133" s="60" t="e">
        <f>利润表!C133/利润表!#REF!</f>
        <v>#REF!</v>
      </c>
      <c r="L133" s="60" t="e">
        <f>利润表!#REF!/资产表!C133</f>
        <v>#REF!</v>
      </c>
      <c r="M133" s="109">
        <f>资产表!C133/负债表!C133</f>
        <v>2.37895043940543</v>
      </c>
      <c r="N133" s="109"/>
      <c r="O133" s="109"/>
      <c r="P133" s="109"/>
      <c r="Q133" s="109"/>
      <c r="R133" s="60">
        <f>负债表!I133/资产表!C133</f>
        <v>0.579646560333585</v>
      </c>
      <c r="S133" s="60"/>
      <c r="T133" s="60"/>
      <c r="U133" s="60">
        <f>(利润表!C133-利润表!C134)/利润表!C134</f>
        <v>-0.32429546783996</v>
      </c>
      <c r="V133" s="60" t="e">
        <f>(利润表!D133-利润表!D134)/利润表!D134</f>
        <v>#DIV/0!</v>
      </c>
      <c r="W133" s="60" t="e">
        <f>(现金流量表!C133-现金流量表!C134)/现金流量表!C134</f>
        <v>#DIV/0!</v>
      </c>
      <c r="X133" s="60"/>
      <c r="Y133" s="60"/>
      <c r="Z133" s="60">
        <f>(资产表!C133-资产表!C134)/资产表!C134</f>
        <v>0.204131251679604</v>
      </c>
      <c r="AA133" s="60"/>
      <c r="AB133" s="60"/>
      <c r="AC133" s="60"/>
      <c r="AD133" s="60"/>
      <c r="AE133" s="60"/>
      <c r="AF133" s="61"/>
      <c r="AG133" s="61"/>
      <c r="AH133" s="60"/>
      <c r="AI133" s="60"/>
      <c r="AJ133" s="60"/>
      <c r="AK133" s="61"/>
      <c r="AL133" s="119"/>
      <c r="AM133" s="119"/>
      <c r="AN133" s="63"/>
      <c r="AO133" s="63"/>
      <c r="AP133" s="127"/>
      <c r="AQ133" s="127"/>
      <c r="AR133" s="60"/>
      <c r="AS133" s="127"/>
      <c r="AT133" s="127"/>
      <c r="AU133" s="63"/>
      <c r="AV133" s="63"/>
      <c r="AW133" s="63"/>
    </row>
    <row r="134" spans="1:49">
      <c r="A134" s="13"/>
      <c r="B134" s="13">
        <v>2018</v>
      </c>
      <c r="C134" s="13"/>
      <c r="D134" s="13"/>
      <c r="E134" s="60">
        <f>(利润表!C134+利润表!W134+利润表!Y134)/(负债表!C134+负债表!J134)</f>
        <v>0.00543632580036482</v>
      </c>
      <c r="F134" s="60"/>
      <c r="G134" s="60">
        <f>(利润表!C134+利润表!W134+利润表!Y134)/资产表!C134</f>
        <v>0.00272416416565222</v>
      </c>
      <c r="H134" s="60">
        <f>利润表!C134/负债表!C134</f>
        <v>0.00543632580036482</v>
      </c>
      <c r="I134" s="60">
        <f>利润表!C134/资产表!C134</f>
        <v>0.00272416416565222</v>
      </c>
      <c r="J134" s="60"/>
      <c r="K134" s="60" t="e">
        <f>利润表!C134/利润表!#REF!</f>
        <v>#REF!</v>
      </c>
      <c r="L134" s="60" t="e">
        <f>利润表!#REF!/资产表!C134</f>
        <v>#REF!</v>
      </c>
      <c r="M134" s="109">
        <f>资产表!C134/负债表!C134</f>
        <v>1.99559405006095</v>
      </c>
      <c r="N134" s="109"/>
      <c r="O134" s="109"/>
      <c r="P134" s="109"/>
      <c r="Q134" s="109"/>
      <c r="R134" s="60">
        <f>负债表!I134/资产表!C134</f>
        <v>0.49889608060845</v>
      </c>
      <c r="S134" s="60"/>
      <c r="T134" s="60"/>
      <c r="U134" s="60">
        <f>(利润表!C134-利润表!C135)/利润表!C135</f>
        <v>-0.359805313822047</v>
      </c>
      <c r="V134" s="60" t="e">
        <f>(利润表!D134-利润表!D135)/利润表!D135</f>
        <v>#DIV/0!</v>
      </c>
      <c r="W134" s="60" t="e">
        <f>(现金流量表!C134-现金流量表!C135)/现金流量表!C135</f>
        <v>#DIV/0!</v>
      </c>
      <c r="X134" s="60"/>
      <c r="Y134" s="60"/>
      <c r="Z134" s="60">
        <f>(资产表!C134-资产表!C135)/资产表!C135</f>
        <v>0.0605213522089395</v>
      </c>
      <c r="AA134" s="60"/>
      <c r="AB134" s="60"/>
      <c r="AC134" s="60"/>
      <c r="AD134" s="60"/>
      <c r="AE134" s="60"/>
      <c r="AF134" s="61"/>
      <c r="AG134" s="61"/>
      <c r="AH134" s="60"/>
      <c r="AI134" s="60"/>
      <c r="AJ134" s="60"/>
      <c r="AK134" s="61"/>
      <c r="AL134" s="119"/>
      <c r="AM134" s="119"/>
      <c r="AN134" s="63"/>
      <c r="AO134" s="63"/>
      <c r="AP134" s="127"/>
      <c r="AQ134" s="127"/>
      <c r="AR134" s="60"/>
      <c r="AS134" s="127"/>
      <c r="AT134" s="127"/>
      <c r="AU134" s="63"/>
      <c r="AV134" s="63"/>
      <c r="AW134" s="63"/>
    </row>
    <row r="135" spans="1:49">
      <c r="A135" s="13"/>
      <c r="B135" s="13">
        <v>2017</v>
      </c>
      <c r="C135" s="13"/>
      <c r="D135" s="13"/>
      <c r="E135" s="60">
        <f>(利润表!C135+利润表!W135+利润表!Y135)/(负债表!C135+负债表!J135)</f>
        <v>0.00857443784772255</v>
      </c>
      <c r="F135" s="60"/>
      <c r="G135" s="60">
        <f>(利润表!C135+利润表!W135+利润表!Y135)/资产表!C135</f>
        <v>0.00451274327477559</v>
      </c>
      <c r="H135" s="60">
        <f>利润表!C135/负债表!C135</f>
        <v>0.00857443784772255</v>
      </c>
      <c r="I135" s="60">
        <f>利润表!C135/资产表!C135</f>
        <v>0.00451274327477559</v>
      </c>
      <c r="J135" s="60"/>
      <c r="K135" s="60" t="e">
        <f>利润表!C135/利润表!#REF!</f>
        <v>#REF!</v>
      </c>
      <c r="L135" s="60" t="e">
        <f>利润表!#REF!/资产表!C135</f>
        <v>#REF!</v>
      </c>
      <c r="M135" s="109">
        <f>资产表!C135/负债表!C135</f>
        <v>1.90004999744838</v>
      </c>
      <c r="N135" s="109"/>
      <c r="O135" s="109"/>
      <c r="P135" s="109"/>
      <c r="Q135" s="109"/>
      <c r="R135" s="60">
        <f>负债表!I135/资产表!C135</f>
        <v>0.47369805987057</v>
      </c>
      <c r="S135" s="60"/>
      <c r="T135" s="60"/>
      <c r="U135" s="60">
        <f>(利润表!C135-利润表!C136)/利润表!C136</f>
        <v>8.24010133846059</v>
      </c>
      <c r="V135" s="60" t="e">
        <f>(利润表!D135-利润表!D136)/利润表!D136</f>
        <v>#DIV/0!</v>
      </c>
      <c r="W135" s="60" t="e">
        <f>(现金流量表!C135-现金流量表!C136)/现金流量表!C136</f>
        <v>#DIV/0!</v>
      </c>
      <c r="X135" s="60"/>
      <c r="Y135" s="60"/>
      <c r="Z135" s="60">
        <f>(资产表!C135-资产表!C136)/资产表!C136</f>
        <v>0.0454672084530579</v>
      </c>
      <c r="AA135" s="60"/>
      <c r="AB135" s="60"/>
      <c r="AC135" s="60"/>
      <c r="AD135" s="60"/>
      <c r="AE135" s="60"/>
      <c r="AF135" s="61"/>
      <c r="AG135" s="61"/>
      <c r="AH135" s="60"/>
      <c r="AI135" s="60"/>
      <c r="AJ135" s="60"/>
      <c r="AK135" s="61"/>
      <c r="AL135" s="119"/>
      <c r="AM135" s="119"/>
      <c r="AN135" s="63"/>
      <c r="AO135" s="63"/>
      <c r="AP135" s="127"/>
      <c r="AQ135" s="127"/>
      <c r="AR135" s="60"/>
      <c r="AS135" s="127"/>
      <c r="AT135" s="127"/>
      <c r="AU135" s="63"/>
      <c r="AV135" s="63"/>
      <c r="AW135" s="63"/>
    </row>
    <row r="136" spans="1:49">
      <c r="A136" s="13"/>
      <c r="B136" s="13">
        <v>2016</v>
      </c>
      <c r="C136" s="13"/>
      <c r="D136" s="13"/>
      <c r="E136" s="60">
        <f>(利润表!C136+利润表!W136+利润表!Y136)/(负债表!C136+负债表!J136)</f>
        <v>0.000909913751701495</v>
      </c>
      <c r="F136" s="60"/>
      <c r="G136" s="60">
        <f>(利润表!C136+利润表!W136+利润表!Y136)/资产表!C136</f>
        <v>0.00051059235620147</v>
      </c>
      <c r="H136" s="60">
        <f>利润表!C136/负债表!C136</f>
        <v>0.000909913751701495</v>
      </c>
      <c r="I136" s="60">
        <f>利润表!C136/资产表!C136</f>
        <v>0.00051059235620147</v>
      </c>
      <c r="J136" s="60"/>
      <c r="K136" s="60" t="e">
        <f>利润表!C136/利润表!#REF!</f>
        <v>#REF!</v>
      </c>
      <c r="L136" s="60" t="e">
        <f>利润表!#REF!/资产表!C136</f>
        <v>#REF!</v>
      </c>
      <c r="M136" s="109">
        <f>资产表!C136/负债表!C136</f>
        <v>1.78207476208763</v>
      </c>
      <c r="N136" s="109"/>
      <c r="O136" s="109"/>
      <c r="P136" s="109"/>
      <c r="Q136" s="109"/>
      <c r="R136" s="60">
        <f>负债表!I136/资产表!C136</f>
        <v>0.438856314407067</v>
      </c>
      <c r="S136" s="60"/>
      <c r="T136" s="60"/>
      <c r="U136" s="60">
        <f>(利润表!C136-利润表!C137)/利润表!C137</f>
        <v>-0.971852060032107</v>
      </c>
      <c r="V136" s="60" t="e">
        <f>(利润表!D136-利润表!D137)/利润表!D137</f>
        <v>#DIV/0!</v>
      </c>
      <c r="W136" s="60" t="e">
        <f>(现金流量表!C136-现金流量表!C137)/现金流量表!C137</f>
        <v>#DIV/0!</v>
      </c>
      <c r="X136" s="60"/>
      <c r="Y136" s="60"/>
      <c r="Z136" s="60">
        <f>(资产表!C136-资产表!C137)/资产表!C137</f>
        <v>-0.0601467480333842</v>
      </c>
      <c r="AA136" s="60"/>
      <c r="AB136" s="60"/>
      <c r="AC136" s="60"/>
      <c r="AD136" s="60"/>
      <c r="AE136" s="60"/>
      <c r="AF136" s="61"/>
      <c r="AG136" s="61"/>
      <c r="AH136" s="60"/>
      <c r="AI136" s="60"/>
      <c r="AJ136" s="60"/>
      <c r="AK136" s="61"/>
      <c r="AL136" s="119"/>
      <c r="AM136" s="119"/>
      <c r="AN136" s="63"/>
      <c r="AO136" s="63"/>
      <c r="AP136" s="127"/>
      <c r="AQ136" s="127"/>
      <c r="AR136" s="60"/>
      <c r="AS136" s="127"/>
      <c r="AT136" s="127"/>
      <c r="AU136" s="63"/>
      <c r="AV136" s="63"/>
      <c r="AW136" s="63"/>
    </row>
    <row r="137" spans="1:49">
      <c r="A137" s="13"/>
      <c r="B137" s="13">
        <v>2015</v>
      </c>
      <c r="C137" s="13"/>
      <c r="D137" s="13"/>
      <c r="E137" s="60">
        <f>(利润表!C137+利润表!W137+利润表!Y137)/(负债表!C137+负债表!J137)</f>
        <v>0.0326229496390306</v>
      </c>
      <c r="F137" s="60"/>
      <c r="G137" s="60">
        <f>(利润表!C137+利润表!W137+利润表!Y137)/资产表!C137</f>
        <v>0.0170485615271535</v>
      </c>
      <c r="H137" s="60">
        <f>利润表!C137/负债表!C137</f>
        <v>0.0326229496390306</v>
      </c>
      <c r="I137" s="60">
        <f>利润表!C137/资产表!C137</f>
        <v>0.0170485615271535</v>
      </c>
      <c r="J137" s="60"/>
      <c r="K137" s="60" t="e">
        <f>利润表!C137/利润表!#REF!</f>
        <v>#REF!</v>
      </c>
      <c r="L137" s="60" t="e">
        <f>利润表!#REF!/资产表!C137</f>
        <v>#REF!</v>
      </c>
      <c r="M137" s="109">
        <f>资产表!C137/负债表!C137</f>
        <v>1.91353092089744</v>
      </c>
      <c r="N137" s="109"/>
      <c r="O137" s="109"/>
      <c r="P137" s="109"/>
      <c r="Q137" s="109"/>
      <c r="R137" s="60">
        <f>负债表!I137/资产表!C137</f>
        <v>0.477405884023549</v>
      </c>
      <c r="S137" s="60"/>
      <c r="T137" s="60"/>
      <c r="U137" s="60">
        <f>(利润表!C137-利润表!C138)/利润表!C138</f>
        <v>-1.28765754367501</v>
      </c>
      <c r="V137" s="60" t="e">
        <f>(利润表!D137-利润表!D138)/利润表!D138</f>
        <v>#DIV/0!</v>
      </c>
      <c r="W137" s="60" t="e">
        <f>(现金流量表!C137-现金流量表!C138)/现金流量表!C138</f>
        <v>#DIV/0!</v>
      </c>
      <c r="X137" s="60"/>
      <c r="Y137" s="60"/>
      <c r="Z137" s="60">
        <f>(资产表!C137-资产表!C138)/资产表!C138</f>
        <v>-0.162050813540387</v>
      </c>
      <c r="AA137" s="60"/>
      <c r="AB137" s="60"/>
      <c r="AC137" s="60"/>
      <c r="AD137" s="60"/>
      <c r="AE137" s="60"/>
      <c r="AF137" s="61"/>
      <c r="AG137" s="61"/>
      <c r="AH137" s="60"/>
      <c r="AI137" s="60"/>
      <c r="AJ137" s="60"/>
      <c r="AK137" s="61"/>
      <c r="AL137" s="119"/>
      <c r="AM137" s="119"/>
      <c r="AN137" s="63"/>
      <c r="AO137" s="63"/>
      <c r="AP137" s="127"/>
      <c r="AQ137" s="127"/>
      <c r="AR137" s="60"/>
      <c r="AS137" s="127"/>
      <c r="AT137" s="127"/>
      <c r="AU137" s="63"/>
      <c r="AV137" s="63"/>
      <c r="AW137" s="63"/>
    </row>
    <row r="138" spans="1:49">
      <c r="A138" s="13"/>
      <c r="B138" s="13">
        <v>2014</v>
      </c>
      <c r="C138" s="13"/>
      <c r="D138" s="13"/>
      <c r="E138" s="60">
        <f>(利润表!C138+利润表!W138+利润表!Y138)/(负债表!C138+负债表!J138)</f>
        <v>-0.119125271899196</v>
      </c>
      <c r="F138" s="60"/>
      <c r="G138" s="60">
        <f>(利润表!C138+利润表!W138+利润表!Y138)/资产表!C138</f>
        <v>-0.0496626234079393</v>
      </c>
      <c r="H138" s="60">
        <f>利润表!C138/负债表!C138</f>
        <v>-0.119125271899196</v>
      </c>
      <c r="I138" s="60">
        <f>利润表!C138/资产表!C138</f>
        <v>-0.0496626234079393</v>
      </c>
      <c r="J138" s="60"/>
      <c r="K138" s="60" t="e">
        <f>利润表!C138/利润表!#REF!</f>
        <v>#REF!</v>
      </c>
      <c r="L138" s="60" t="e">
        <f>利润表!#REF!/资产表!C138</f>
        <v>#REF!</v>
      </c>
      <c r="M138" s="109">
        <f>资产表!C138/负债表!C138</f>
        <v>2.39869067972257</v>
      </c>
      <c r="N138" s="109"/>
      <c r="O138" s="109"/>
      <c r="P138" s="109"/>
      <c r="Q138" s="109"/>
      <c r="R138" s="60">
        <f>负债表!I138/资产表!C138</f>
        <v>0.583105896707091</v>
      </c>
      <c r="S138" s="60"/>
      <c r="T138" s="60"/>
      <c r="U138" s="60">
        <f>(利润表!C138-利润表!C139)/利润表!C139</f>
        <v>0.186634583428376</v>
      </c>
      <c r="V138" s="60" t="e">
        <f>(利润表!D138-利润表!D139)/利润表!D139</f>
        <v>#DIV/0!</v>
      </c>
      <c r="W138" s="60" t="e">
        <f>(现金流量表!C138-现金流量表!C139)/现金流量表!C139</f>
        <v>#DIV/0!</v>
      </c>
      <c r="X138" s="60"/>
      <c r="Y138" s="60"/>
      <c r="Z138" s="60">
        <f>(资产表!C138-资产表!C139)/资产表!C139</f>
        <v>-0.0111533894097099</v>
      </c>
      <c r="AA138" s="60"/>
      <c r="AB138" s="60"/>
      <c r="AC138" s="60"/>
      <c r="AD138" s="60"/>
      <c r="AE138" s="60"/>
      <c r="AF138" s="61"/>
      <c r="AG138" s="61"/>
      <c r="AH138" s="60"/>
      <c r="AI138" s="60"/>
      <c r="AJ138" s="60"/>
      <c r="AK138" s="61"/>
      <c r="AL138" s="119"/>
      <c r="AM138" s="119"/>
      <c r="AN138" s="63"/>
      <c r="AO138" s="63"/>
      <c r="AP138" s="127"/>
      <c r="AQ138" s="127"/>
      <c r="AR138" s="60"/>
      <c r="AS138" s="127"/>
      <c r="AT138" s="127"/>
      <c r="AU138" s="63"/>
      <c r="AV138" s="63"/>
      <c r="AW138" s="63"/>
    </row>
    <row r="139" spans="1:49">
      <c r="A139" s="13"/>
      <c r="B139" s="13">
        <v>2013</v>
      </c>
      <c r="C139" s="13"/>
      <c r="D139" s="13"/>
      <c r="E139" s="60">
        <f>(利润表!C139+利润表!W139+利润表!Y139)/(负债表!C139+负债表!J139)</f>
        <v>-0.0881732044904119</v>
      </c>
      <c r="F139" s="60"/>
      <c r="G139" s="60">
        <f>(利润表!C139+利润表!W139+利润表!Y139)/资产表!C139</f>
        <v>-0.0413848690370037</v>
      </c>
      <c r="H139" s="60">
        <f>利润表!C139/负债表!C139</f>
        <v>-0.0881732044904119</v>
      </c>
      <c r="I139" s="60">
        <f>利润表!C139/资产表!C139</f>
        <v>-0.0413848690370037</v>
      </c>
      <c r="J139" s="60"/>
      <c r="K139" s="60" t="e">
        <f>利润表!C139/利润表!#REF!</f>
        <v>#REF!</v>
      </c>
      <c r="L139" s="60" t="e">
        <f>利润表!#REF!/资产表!C139</f>
        <v>#REF!</v>
      </c>
      <c r="M139" s="109">
        <f>资产表!C139/负债表!C139</f>
        <v>2.13056623210703</v>
      </c>
      <c r="N139" s="109"/>
      <c r="O139" s="109"/>
      <c r="P139" s="109"/>
      <c r="Q139" s="109"/>
      <c r="R139" s="60">
        <f>负债表!I139/资产表!C139</f>
        <v>0.530641204704044</v>
      </c>
      <c r="S139" s="60"/>
      <c r="T139" s="60"/>
      <c r="U139" s="60">
        <f>(利润表!C139-利润表!C140)/利润表!C140</f>
        <v>-3.82786770655636</v>
      </c>
      <c r="V139" s="60" t="e">
        <f>(利润表!D139-利润表!D140)/利润表!D140</f>
        <v>#DIV/0!</v>
      </c>
      <c r="W139" s="60" t="e">
        <f>(现金流量表!C139-现金流量表!C140)/现金流量表!C140</f>
        <v>#DIV/0!</v>
      </c>
      <c r="X139" s="60"/>
      <c r="Y139" s="60"/>
      <c r="Z139" s="60">
        <f>(资产表!C139-资产表!C140)/资产表!C140</f>
        <v>-0.102918717633044</v>
      </c>
      <c r="AA139" s="60"/>
      <c r="AB139" s="60"/>
      <c r="AC139" s="60"/>
      <c r="AD139" s="60"/>
      <c r="AE139" s="60"/>
      <c r="AF139" s="61"/>
      <c r="AG139" s="61"/>
      <c r="AH139" s="60"/>
      <c r="AI139" s="60"/>
      <c r="AJ139" s="60"/>
      <c r="AK139" s="61"/>
      <c r="AL139" s="119"/>
      <c r="AM139" s="119"/>
      <c r="AN139" s="63"/>
      <c r="AO139" s="63"/>
      <c r="AP139" s="127"/>
      <c r="AQ139" s="127"/>
      <c r="AR139" s="60"/>
      <c r="AS139" s="127"/>
      <c r="AT139" s="127"/>
      <c r="AU139" s="63"/>
      <c r="AV139" s="63"/>
      <c r="AW139" s="63"/>
    </row>
    <row r="140" spans="1:49">
      <c r="A140" s="13"/>
      <c r="B140" s="13">
        <v>2012</v>
      </c>
      <c r="C140" s="13"/>
      <c r="D140" s="13"/>
      <c r="E140" s="60">
        <f>(利润表!C140+利润表!W140+利润表!Y140)/(负债表!C140+负债表!J140)</f>
        <v>0.028070092549117</v>
      </c>
      <c r="F140" s="60"/>
      <c r="G140" s="60">
        <f>(利润表!C140+利润表!W140+利润表!Y140)/资产表!C140</f>
        <v>0.0131284753173668</v>
      </c>
      <c r="H140" s="60">
        <f>利润表!C140/负债表!C140</f>
        <v>0.028070092549117</v>
      </c>
      <c r="I140" s="60">
        <f>利润表!C140/资产表!C140</f>
        <v>0.0131284753173668</v>
      </c>
      <c r="J140" s="60"/>
      <c r="K140" s="60" t="e">
        <f>利润表!C140/利润表!#REF!</f>
        <v>#REF!</v>
      </c>
      <c r="L140" s="60" t="e">
        <f>利润表!#REF!/资产表!C140</f>
        <v>#REF!</v>
      </c>
      <c r="M140" s="109">
        <f>资产表!C140/负债表!C140</f>
        <v>2.13810757689318</v>
      </c>
      <c r="N140" s="109"/>
      <c r="O140" s="109"/>
      <c r="P140" s="109"/>
      <c r="Q140" s="109"/>
      <c r="R140" s="60">
        <f>负债表!I140/资产表!C140</f>
        <v>0.532296685720056</v>
      </c>
      <c r="S140" s="60"/>
      <c r="T140" s="60"/>
      <c r="U140" s="60" t="e">
        <f>(利润表!C140-利润表!C141)/利润表!C141</f>
        <v>#DIV/0!</v>
      </c>
      <c r="V140" s="60" t="e">
        <f>(利润表!D140-利润表!D141)/利润表!D141</f>
        <v>#DIV/0!</v>
      </c>
      <c r="W140" s="60" t="e">
        <f>(现金流量表!C140-现金流量表!C141)/现金流量表!C141</f>
        <v>#DIV/0!</v>
      </c>
      <c r="X140" s="60"/>
      <c r="Y140" s="60"/>
      <c r="Z140" s="60" t="e">
        <f>(资产表!C140-资产表!C141)/资产表!C141</f>
        <v>#DIV/0!</v>
      </c>
      <c r="AA140" s="60"/>
      <c r="AB140" s="60"/>
      <c r="AC140" s="60"/>
      <c r="AD140" s="60"/>
      <c r="AE140" s="60"/>
      <c r="AF140" s="61"/>
      <c r="AG140" s="61"/>
      <c r="AH140" s="60"/>
      <c r="AI140" s="60"/>
      <c r="AJ140" s="60"/>
      <c r="AK140" s="61"/>
      <c r="AL140" s="119"/>
      <c r="AM140" s="119"/>
      <c r="AN140" s="63"/>
      <c r="AO140" s="63"/>
      <c r="AP140" s="127"/>
      <c r="AQ140" s="127"/>
      <c r="AR140" s="60"/>
      <c r="AS140" s="127"/>
      <c r="AT140" s="127"/>
      <c r="AU140" s="63"/>
      <c r="AV140" s="63"/>
      <c r="AW140" s="63"/>
    </row>
    <row r="141" spans="1:49">
      <c r="A141" s="13"/>
      <c r="B141" s="13">
        <v>2011</v>
      </c>
      <c r="C141" s="13"/>
      <c r="D141" s="13"/>
      <c r="E141" s="60" t="e">
        <f>(利润表!C141+利润表!W141+利润表!Y141)/(负债表!C141+负债表!J141)</f>
        <v>#DIV/0!</v>
      </c>
      <c r="F141" s="60"/>
      <c r="G141" s="60" t="e">
        <f>(利润表!C141+利润表!W141+利润表!Y141)/资产表!C141</f>
        <v>#DIV/0!</v>
      </c>
      <c r="H141" s="60" t="e">
        <f>利润表!C141/负债表!C141</f>
        <v>#DIV/0!</v>
      </c>
      <c r="I141" s="60" t="e">
        <f>利润表!C141/资产表!C141</f>
        <v>#DIV/0!</v>
      </c>
      <c r="J141" s="60"/>
      <c r="K141" s="60" t="e">
        <f>利润表!C141/利润表!#REF!</f>
        <v>#REF!</v>
      </c>
      <c r="L141" s="60" t="e">
        <f>利润表!#REF!/资产表!C141</f>
        <v>#REF!</v>
      </c>
      <c r="M141" s="109" t="e">
        <f>资产表!C141/负债表!C141</f>
        <v>#DIV/0!</v>
      </c>
      <c r="N141" s="109"/>
      <c r="O141" s="109"/>
      <c r="P141" s="109"/>
      <c r="Q141" s="109"/>
      <c r="R141" s="60" t="e">
        <f>负债表!I141/资产表!C141</f>
        <v>#DIV/0!</v>
      </c>
      <c r="S141" s="60"/>
      <c r="T141" s="60"/>
      <c r="U141" s="60" t="e">
        <f>(利润表!C141-利润表!C142)/利润表!C142</f>
        <v>#DIV/0!</v>
      </c>
      <c r="V141" s="60" t="e">
        <f>(利润表!D141-利润表!D142)/利润表!D142</f>
        <v>#DIV/0!</v>
      </c>
      <c r="W141" s="60" t="e">
        <f>(现金流量表!C141-现金流量表!C142)/现金流量表!C142</f>
        <v>#DIV/0!</v>
      </c>
      <c r="X141" s="60"/>
      <c r="Y141" s="60"/>
      <c r="Z141" s="60" t="e">
        <f>(资产表!C141-资产表!C142)/资产表!C142</f>
        <v>#DIV/0!</v>
      </c>
      <c r="AA141" s="60"/>
      <c r="AB141" s="60"/>
      <c r="AC141" s="60"/>
      <c r="AD141" s="60"/>
      <c r="AE141" s="60"/>
      <c r="AF141" s="61"/>
      <c r="AG141" s="61"/>
      <c r="AH141" s="60"/>
      <c r="AI141" s="60"/>
      <c r="AJ141" s="60"/>
      <c r="AK141" s="61"/>
      <c r="AL141" s="119"/>
      <c r="AM141" s="119"/>
      <c r="AN141" s="63"/>
      <c r="AO141" s="63"/>
      <c r="AP141" s="127"/>
      <c r="AQ141" s="127"/>
      <c r="AR141" s="60"/>
      <c r="AS141" s="127"/>
      <c r="AT141" s="127"/>
      <c r="AU141" s="63"/>
      <c r="AV141" s="63"/>
      <c r="AW141" s="63"/>
    </row>
    <row r="142" spans="1:49">
      <c r="A142" s="13"/>
      <c r="B142" s="13">
        <v>2010</v>
      </c>
      <c r="C142" s="13"/>
      <c r="D142" s="13"/>
      <c r="E142" s="60" t="e">
        <f>(利润表!C142+利润表!W142+利润表!Y142)/(负债表!C142+负债表!J142)</f>
        <v>#DIV/0!</v>
      </c>
      <c r="F142" s="60"/>
      <c r="G142" s="60" t="e">
        <f>(利润表!C142+利润表!W142+利润表!Y142)/资产表!C142</f>
        <v>#DIV/0!</v>
      </c>
      <c r="H142" s="60" t="e">
        <f>利润表!C142/负债表!C142</f>
        <v>#DIV/0!</v>
      </c>
      <c r="I142" s="60" t="e">
        <f>利润表!C142/资产表!C142</f>
        <v>#DIV/0!</v>
      </c>
      <c r="J142" s="60"/>
      <c r="K142" s="60" t="e">
        <f>利润表!C142/利润表!#REF!</f>
        <v>#REF!</v>
      </c>
      <c r="L142" s="60" t="e">
        <f>利润表!#REF!/资产表!C142</f>
        <v>#REF!</v>
      </c>
      <c r="M142" s="109" t="e">
        <f>资产表!C142/负债表!C142</f>
        <v>#DIV/0!</v>
      </c>
      <c r="N142" s="109"/>
      <c r="O142" s="109"/>
      <c r="P142" s="109"/>
      <c r="Q142" s="109"/>
      <c r="R142" s="60" t="e">
        <f>负债表!I142/资产表!C142</f>
        <v>#DIV/0!</v>
      </c>
      <c r="S142" s="60"/>
      <c r="T142" s="60"/>
      <c r="U142" s="60">
        <f>(利润表!C142-利润表!C143)/利润表!C143</f>
        <v>-1</v>
      </c>
      <c r="V142" s="60" t="e">
        <f>(利润表!D142-利润表!D143)/利润表!D143</f>
        <v>#DIV/0!</v>
      </c>
      <c r="W142" s="60" t="e">
        <f>(现金流量表!C142-现金流量表!C143)/现金流量表!C143</f>
        <v>#DIV/0!</v>
      </c>
      <c r="X142" s="60"/>
      <c r="Y142" s="60"/>
      <c r="Z142" s="60">
        <f>(资产表!C142-资产表!C143)/资产表!C143</f>
        <v>-1</v>
      </c>
      <c r="AA142" s="60"/>
      <c r="AB142" s="60"/>
      <c r="AC142" s="60"/>
      <c r="AD142" s="60"/>
      <c r="AE142" s="60"/>
      <c r="AF142" s="61"/>
      <c r="AG142" s="61"/>
      <c r="AH142" s="60"/>
      <c r="AI142" s="60"/>
      <c r="AJ142" s="60"/>
      <c r="AK142" s="61"/>
      <c r="AL142" s="119"/>
      <c r="AM142" s="119"/>
      <c r="AN142" s="63"/>
      <c r="AO142" s="63"/>
      <c r="AP142" s="127"/>
      <c r="AQ142" s="127"/>
      <c r="AR142" s="60"/>
      <c r="AS142" s="127"/>
      <c r="AT142" s="127"/>
      <c r="AU142" s="63"/>
      <c r="AV142" s="63"/>
      <c r="AW142" s="63"/>
    </row>
    <row r="143" spans="1:49">
      <c r="A143" s="13" t="s">
        <v>59</v>
      </c>
      <c r="B143" s="13">
        <v>2023</v>
      </c>
      <c r="C143" s="13"/>
      <c r="D143" s="13"/>
      <c r="E143" s="60">
        <f>(利润表!C143+利润表!W143+利润表!Y143)/(负债表!C143+负债表!J143)</f>
        <v>0.0297883936533926</v>
      </c>
      <c r="F143" s="60"/>
      <c r="G143" s="60">
        <f>(利润表!C143+利润表!W143+利润表!Y143)/资产表!C143</f>
        <v>0.0230056523131255</v>
      </c>
      <c r="H143" s="60">
        <f>利润表!C143/负债表!C143</f>
        <v>0.0297883936533926</v>
      </c>
      <c r="I143" s="60">
        <f>利润表!C143/资产表!C143</f>
        <v>0.0230056523131255</v>
      </c>
      <c r="J143" s="60"/>
      <c r="K143" s="60" t="e">
        <f>利润表!C143/利润表!#REF!</f>
        <v>#REF!</v>
      </c>
      <c r="L143" s="60" t="e">
        <f>利润表!#REF!/资产表!C143</f>
        <v>#REF!</v>
      </c>
      <c r="M143" s="109">
        <f>资产表!C143/负债表!C143</f>
        <v>1.29482934228287</v>
      </c>
      <c r="N143" s="109"/>
      <c r="O143" s="109"/>
      <c r="P143" s="109"/>
      <c r="Q143" s="109"/>
      <c r="R143" s="60">
        <f>负债表!I143/资产表!C143</f>
        <v>0.227697452208694</v>
      </c>
      <c r="S143" s="60"/>
      <c r="T143" s="60"/>
      <c r="U143" s="60">
        <f>(利润表!C143-利润表!C144)/利润表!C144</f>
        <v>-0.249687250684999</v>
      </c>
      <c r="V143" s="60" t="e">
        <f>(利润表!D143-利润表!D144)/利润表!D144</f>
        <v>#DIV/0!</v>
      </c>
      <c r="W143" s="60" t="e">
        <f>(现金流量表!C143-现金流量表!C144)/现金流量表!C144</f>
        <v>#DIV/0!</v>
      </c>
      <c r="X143" s="60"/>
      <c r="Y143" s="60"/>
      <c r="Z143" s="60">
        <f>(资产表!C143-资产表!C144)/资产表!C144</f>
        <v>0.0456325993532289</v>
      </c>
      <c r="AA143" s="60"/>
      <c r="AB143" s="60"/>
      <c r="AC143" s="60"/>
      <c r="AD143" s="60"/>
      <c r="AE143" s="60"/>
      <c r="AF143" s="61"/>
      <c r="AG143" s="61"/>
      <c r="AH143" s="60"/>
      <c r="AI143" s="60"/>
      <c r="AJ143" s="60"/>
      <c r="AK143" s="61"/>
      <c r="AL143" s="119"/>
      <c r="AM143" s="119"/>
      <c r="AN143" s="63"/>
      <c r="AO143" s="63"/>
      <c r="AP143" s="127"/>
      <c r="AQ143" s="127"/>
      <c r="AR143" s="60"/>
      <c r="AS143" s="127"/>
      <c r="AT143" s="127"/>
      <c r="AU143" s="63"/>
      <c r="AV143" s="63"/>
      <c r="AW143" s="63"/>
    </row>
    <row r="144" spans="1:49">
      <c r="A144" s="13"/>
      <c r="B144" s="13">
        <v>2022</v>
      </c>
      <c r="C144" s="13"/>
      <c r="D144" s="13"/>
      <c r="E144" s="60">
        <f>(利润表!C144+利润表!W144+利润表!Y144)/(负债表!C144+负债表!J144)</f>
        <v>0.0398482611281403</v>
      </c>
      <c r="F144" s="60"/>
      <c r="G144" s="60">
        <f>(利润表!C144+利润表!W144+利润表!Y144)/资产表!C144</f>
        <v>0.0320605774724627</v>
      </c>
      <c r="H144" s="60">
        <f>利润表!C144/负债表!C144</f>
        <v>0.0398482611281403</v>
      </c>
      <c r="I144" s="60">
        <f>利润表!C144/资产表!C144</f>
        <v>0.0320605774724627</v>
      </c>
      <c r="J144" s="60"/>
      <c r="K144" s="60" t="e">
        <f>利润表!C144/利润表!#REF!</f>
        <v>#REF!</v>
      </c>
      <c r="L144" s="60" t="e">
        <f>利润表!#REF!/资产表!C144</f>
        <v>#REF!</v>
      </c>
      <c r="M144" s="109">
        <f>资产表!C144/负债表!C144</f>
        <v>1.24290528336137</v>
      </c>
      <c r="N144" s="109"/>
      <c r="O144" s="109"/>
      <c r="P144" s="109"/>
      <c r="Q144" s="109"/>
      <c r="R144" s="60">
        <f>负债表!I144/资产表!C144</f>
        <v>0.195433462720863</v>
      </c>
      <c r="S144" s="60"/>
      <c r="T144" s="60"/>
      <c r="U144" s="60">
        <f>(利润表!C144-利润表!C145)/利润表!C145</f>
        <v>-0.477943797359551</v>
      </c>
      <c r="V144" s="60" t="e">
        <f>(利润表!D144-利润表!D145)/利润表!D145</f>
        <v>#DIV/0!</v>
      </c>
      <c r="W144" s="60" t="e">
        <f>(现金流量表!C144-现金流量表!C145)/现金流量表!C145</f>
        <v>#DIV/0!</v>
      </c>
      <c r="X144" s="60"/>
      <c r="Y144" s="60"/>
      <c r="Z144" s="60">
        <f>(资产表!C144-资产表!C145)/资产表!C145</f>
        <v>0.0422246745152425</v>
      </c>
      <c r="AA144" s="60"/>
      <c r="AB144" s="60"/>
      <c r="AC144" s="60"/>
      <c r="AD144" s="60"/>
      <c r="AE144" s="60"/>
      <c r="AF144" s="61"/>
      <c r="AG144" s="61"/>
      <c r="AH144" s="60"/>
      <c r="AI144" s="60"/>
      <c r="AJ144" s="60"/>
      <c r="AK144" s="61"/>
      <c r="AL144" s="119"/>
      <c r="AM144" s="119"/>
      <c r="AN144" s="63"/>
      <c r="AO144" s="63"/>
      <c r="AP144" s="127"/>
      <c r="AQ144" s="127"/>
      <c r="AR144" s="60"/>
      <c r="AS144" s="127"/>
      <c r="AT144" s="127"/>
      <c r="AU144" s="63"/>
      <c r="AV144" s="63"/>
      <c r="AW144" s="63"/>
    </row>
    <row r="145" spans="1:49">
      <c r="A145" s="13"/>
      <c r="B145" s="13">
        <v>2021</v>
      </c>
      <c r="C145" s="13"/>
      <c r="D145" s="13"/>
      <c r="E145" s="60">
        <f>(利润表!C145+利润表!W145+利润表!Y145)/(负债表!C145+负债表!J145)</f>
        <v>0.0755009535569444</v>
      </c>
      <c r="F145" s="60"/>
      <c r="G145" s="60">
        <f>(利润表!C145+利润表!W145+利润表!Y145)/资产表!C145</f>
        <v>0.0640052253991153</v>
      </c>
      <c r="H145" s="60">
        <f>利润表!C145/负债表!C145</f>
        <v>0.0755009535569444</v>
      </c>
      <c r="I145" s="60">
        <f>利润表!C145/资产表!C145</f>
        <v>0.0640052253991153</v>
      </c>
      <c r="J145" s="60"/>
      <c r="K145" s="60" t="e">
        <f>利润表!C145/利润表!#REF!</f>
        <v>#REF!</v>
      </c>
      <c r="L145" s="60" t="e">
        <f>利润表!#REF!/资产表!C145</f>
        <v>#REF!</v>
      </c>
      <c r="M145" s="109">
        <f>资产表!C145/负债表!C145</f>
        <v>1.17960608819273</v>
      </c>
      <c r="N145" s="109"/>
      <c r="O145" s="109"/>
      <c r="P145" s="109"/>
      <c r="Q145" s="109"/>
      <c r="R145" s="60">
        <f>负债表!I145/资产表!C145</f>
        <v>0.15225937708401</v>
      </c>
      <c r="S145" s="60"/>
      <c r="T145" s="60"/>
      <c r="U145" s="60">
        <f>(利润表!C145-利润表!C146)/利润表!C146</f>
        <v>-0.312610006711865</v>
      </c>
      <c r="V145" s="60" t="e">
        <f>(利润表!D145-利润表!D146)/利润表!D146</f>
        <v>#DIV/0!</v>
      </c>
      <c r="W145" s="60" t="e">
        <f>(现金流量表!C145-现金流量表!C146)/现金流量表!C146</f>
        <v>#DIV/0!</v>
      </c>
      <c r="X145" s="60"/>
      <c r="Y145" s="60"/>
      <c r="Z145" s="60">
        <f>(资产表!C145-资产表!C146)/资产表!C146</f>
        <v>0.0574581779259202</v>
      </c>
      <c r="AA145" s="60"/>
      <c r="AB145" s="60"/>
      <c r="AC145" s="60"/>
      <c r="AD145" s="60"/>
      <c r="AE145" s="60"/>
      <c r="AF145" s="61"/>
      <c r="AG145" s="61"/>
      <c r="AH145" s="60"/>
      <c r="AI145" s="60"/>
      <c r="AJ145" s="60"/>
      <c r="AK145" s="61"/>
      <c r="AL145" s="119"/>
      <c r="AM145" s="119"/>
      <c r="AN145" s="63"/>
      <c r="AO145" s="63"/>
      <c r="AP145" s="127"/>
      <c r="AQ145" s="127"/>
      <c r="AR145" s="60"/>
      <c r="AS145" s="127"/>
      <c r="AT145" s="127"/>
      <c r="AU145" s="63"/>
      <c r="AV145" s="63"/>
      <c r="AW145" s="63"/>
    </row>
    <row r="146" spans="1:49">
      <c r="A146" s="13"/>
      <c r="B146" s="13">
        <v>2020</v>
      </c>
      <c r="C146" s="13"/>
      <c r="D146" s="13"/>
      <c r="E146" s="60">
        <f>(利润表!C146+利润表!W146+利润表!Y146)/(负债表!C146+负债表!J146)</f>
        <v>0.110723067164169</v>
      </c>
      <c r="F146" s="60"/>
      <c r="G146" s="60">
        <f>(利润表!C146+利润表!W146+利润表!Y146)/资产表!C146</f>
        <v>0.0984635355317363</v>
      </c>
      <c r="H146" s="60">
        <f>利润表!C146/负债表!C146</f>
        <v>0.110723067164169</v>
      </c>
      <c r="I146" s="60">
        <f>利润表!C146/资产表!C146</f>
        <v>0.0984635355317363</v>
      </c>
      <c r="J146" s="60"/>
      <c r="K146" s="60" t="e">
        <f>利润表!C146/利润表!#REF!</f>
        <v>#REF!</v>
      </c>
      <c r="L146" s="60" t="e">
        <f>利润表!#REF!/资产表!C146</f>
        <v>#REF!</v>
      </c>
      <c r="M146" s="109">
        <f>资产表!C146/负债表!C146</f>
        <v>1.12450834277103</v>
      </c>
      <c r="N146" s="109"/>
      <c r="O146" s="109"/>
      <c r="P146" s="109"/>
      <c r="Q146" s="109"/>
      <c r="R146" s="60">
        <f>负债表!I146/资产表!C146</f>
        <v>0.110722471355094</v>
      </c>
      <c r="S146" s="60"/>
      <c r="T146" s="60"/>
      <c r="U146" s="60">
        <f>(利润表!C146-利润表!C147)/利润表!C147</f>
        <v>-0.2759536698473</v>
      </c>
      <c r="V146" s="60" t="e">
        <f>(利润表!D146-利润表!D147)/利润表!D147</f>
        <v>#DIV/0!</v>
      </c>
      <c r="W146" s="60" t="e">
        <f>(现金流量表!C146-现金流量表!C147)/现金流量表!C147</f>
        <v>#DIV/0!</v>
      </c>
      <c r="X146" s="60"/>
      <c r="Y146" s="60"/>
      <c r="Z146" s="60">
        <f>(资产表!C146-资产表!C147)/资产表!C147</f>
        <v>0.615542567936812</v>
      </c>
      <c r="AA146" s="60"/>
      <c r="AB146" s="60"/>
      <c r="AC146" s="60"/>
      <c r="AD146" s="60"/>
      <c r="AE146" s="60"/>
      <c r="AF146" s="61"/>
      <c r="AG146" s="61"/>
      <c r="AH146" s="60"/>
      <c r="AI146" s="60"/>
      <c r="AJ146" s="60"/>
      <c r="AK146" s="61"/>
      <c r="AL146" s="119"/>
      <c r="AM146" s="119"/>
      <c r="AN146" s="63"/>
      <c r="AO146" s="63"/>
      <c r="AP146" s="127"/>
      <c r="AQ146" s="127"/>
      <c r="AR146" s="60"/>
      <c r="AS146" s="127"/>
      <c r="AT146" s="127"/>
      <c r="AU146" s="63"/>
      <c r="AV146" s="63"/>
      <c r="AW146" s="63"/>
    </row>
    <row r="147" spans="1:49">
      <c r="A147" s="13"/>
      <c r="B147" s="13">
        <v>2019</v>
      </c>
      <c r="C147" s="13"/>
      <c r="D147" s="13"/>
      <c r="E147" s="60" t="e">
        <f>(利润表!C147+利润表!W147+利润表!Y147)/(负债表!C147+负债表!J147)</f>
        <v>#DIV/0!</v>
      </c>
      <c r="F147" s="60"/>
      <c r="G147" s="60">
        <f>(利润表!C147+利润表!W147+利润表!Y147)/资产表!C147</f>
        <v>0.219698693877132</v>
      </c>
      <c r="H147" s="60" t="e">
        <f>利润表!C147/负债表!C147</f>
        <v>#DIV/0!</v>
      </c>
      <c r="I147" s="60">
        <f>利润表!C147/资产表!C147</f>
        <v>0.219698693877132</v>
      </c>
      <c r="J147" s="60"/>
      <c r="K147" s="60" t="e">
        <f>利润表!C147/利润表!#REF!</f>
        <v>#REF!</v>
      </c>
      <c r="L147" s="60" t="e">
        <f>利润表!#REF!/资产表!C147</f>
        <v>#REF!</v>
      </c>
      <c r="M147" s="109" t="e">
        <f>资产表!C147/负债表!C147</f>
        <v>#DIV/0!</v>
      </c>
      <c r="N147" s="109"/>
      <c r="O147" s="109"/>
      <c r="P147" s="109"/>
      <c r="Q147" s="109"/>
      <c r="R147" s="60">
        <f>负债表!I147/资产表!C147</f>
        <v>1</v>
      </c>
      <c r="S147" s="60"/>
      <c r="T147" s="60"/>
      <c r="U147" s="60">
        <f>(利润表!C147-利润表!C148)/利润表!C148</f>
        <v>0.163414568814564</v>
      </c>
      <c r="V147" s="60" t="e">
        <f>(利润表!D147-利润表!D148)/利润表!D148</f>
        <v>#DIV/0!</v>
      </c>
      <c r="W147" s="60" t="e">
        <f>(现金流量表!C147-现金流量表!C148)/现金流量表!C148</f>
        <v>#DIV/0!</v>
      </c>
      <c r="X147" s="60"/>
      <c r="Y147" s="60"/>
      <c r="Z147" s="60">
        <f>(资产表!C147-资产表!C148)/资产表!C148</f>
        <v>0.222834527984165</v>
      </c>
      <c r="AA147" s="60"/>
      <c r="AB147" s="60"/>
      <c r="AC147" s="60"/>
      <c r="AD147" s="60"/>
      <c r="AE147" s="60"/>
      <c r="AF147" s="61"/>
      <c r="AG147" s="61"/>
      <c r="AH147" s="60"/>
      <c r="AI147" s="60"/>
      <c r="AJ147" s="60"/>
      <c r="AK147" s="61"/>
      <c r="AL147" s="119"/>
      <c r="AM147" s="119"/>
      <c r="AN147" s="63"/>
      <c r="AO147" s="63"/>
      <c r="AP147" s="127"/>
      <c r="AQ147" s="127"/>
      <c r="AR147" s="60"/>
      <c r="AS147" s="127"/>
      <c r="AT147" s="127"/>
      <c r="AU147" s="63"/>
      <c r="AV147" s="63"/>
      <c r="AW147" s="63"/>
    </row>
    <row r="148" spans="1:49">
      <c r="A148" s="13"/>
      <c r="B148" s="13">
        <v>2018</v>
      </c>
      <c r="C148" s="13"/>
      <c r="D148" s="13"/>
      <c r="E148" s="60" t="e">
        <f>(利润表!C148+利润表!W148+利润表!Y148)/(负债表!C148+负债表!J148)</f>
        <v>#DIV/0!</v>
      </c>
      <c r="F148" s="60"/>
      <c r="G148" s="60">
        <f>(利润表!C148+利润表!W148+利润表!Y148)/资产表!C148</f>
        <v>0.230919532750669</v>
      </c>
      <c r="H148" s="60" t="e">
        <f>利润表!C148/负债表!C148</f>
        <v>#DIV/0!</v>
      </c>
      <c r="I148" s="60">
        <f>利润表!C148/资产表!C148</f>
        <v>0.230919532750669</v>
      </c>
      <c r="J148" s="60"/>
      <c r="K148" s="60" t="e">
        <f>利润表!C148/利润表!#REF!</f>
        <v>#REF!</v>
      </c>
      <c r="L148" s="60" t="e">
        <f>利润表!#REF!/资产表!C148</f>
        <v>#REF!</v>
      </c>
      <c r="M148" s="109" t="e">
        <f>资产表!C148/负债表!C148</f>
        <v>#DIV/0!</v>
      </c>
      <c r="N148" s="109"/>
      <c r="O148" s="109"/>
      <c r="P148" s="109"/>
      <c r="Q148" s="109"/>
      <c r="R148" s="60">
        <f>负债表!I148/资产表!C148</f>
        <v>1</v>
      </c>
      <c r="S148" s="60"/>
      <c r="T148" s="60"/>
      <c r="U148" s="60">
        <f>(利润表!C148-利润表!C149)/利润表!C149</f>
        <v>0.125392701451375</v>
      </c>
      <c r="V148" s="60" t="e">
        <f>(利润表!D148-利润表!D149)/利润表!D149</f>
        <v>#DIV/0!</v>
      </c>
      <c r="W148" s="60" t="e">
        <f>(现金流量表!C148-现金流量表!C149)/现金流量表!C149</f>
        <v>#DIV/0!</v>
      </c>
      <c r="X148" s="60"/>
      <c r="Y148" s="60"/>
      <c r="Z148" s="60">
        <f>(资产表!C148-资产表!C149)/资产表!C149</f>
        <v>0.304935413526552</v>
      </c>
      <c r="AA148" s="60"/>
      <c r="AB148" s="60"/>
      <c r="AC148" s="60"/>
      <c r="AD148" s="60"/>
      <c r="AE148" s="60"/>
      <c r="AF148" s="61"/>
      <c r="AG148" s="61"/>
      <c r="AH148" s="60"/>
      <c r="AI148" s="60"/>
      <c r="AJ148" s="60"/>
      <c r="AK148" s="61"/>
      <c r="AL148" s="119"/>
      <c r="AM148" s="119"/>
      <c r="AN148" s="63"/>
      <c r="AO148" s="63"/>
      <c r="AP148" s="127"/>
      <c r="AQ148" s="127"/>
      <c r="AR148" s="60"/>
      <c r="AS148" s="127"/>
      <c r="AT148" s="127"/>
      <c r="AU148" s="63"/>
      <c r="AV148" s="63"/>
      <c r="AW148" s="63"/>
    </row>
    <row r="149" spans="1:49">
      <c r="A149" s="13"/>
      <c r="B149" s="13">
        <v>2017</v>
      </c>
      <c r="C149" s="13"/>
      <c r="D149" s="13"/>
      <c r="E149" s="60" t="e">
        <f>(利润表!C149+利润表!W149+利润表!Y149)/(负债表!C149+负债表!J149)</f>
        <v>#DIV/0!</v>
      </c>
      <c r="F149" s="60"/>
      <c r="G149" s="60">
        <f>(利润表!C149+利润表!W149+利润表!Y149)/资产表!C149</f>
        <v>0.267759934441313</v>
      </c>
      <c r="H149" s="60" t="e">
        <f>利润表!C149/负债表!C149</f>
        <v>#DIV/0!</v>
      </c>
      <c r="I149" s="60">
        <f>利润表!C149/资产表!C149</f>
        <v>0.267759934441313</v>
      </c>
      <c r="J149" s="60"/>
      <c r="K149" s="60" t="e">
        <f>利润表!C149/利润表!#REF!</f>
        <v>#REF!</v>
      </c>
      <c r="L149" s="60" t="e">
        <f>利润表!#REF!/资产表!C149</f>
        <v>#REF!</v>
      </c>
      <c r="M149" s="109" t="e">
        <f>资产表!C149/负债表!C149</f>
        <v>#DIV/0!</v>
      </c>
      <c r="N149" s="109"/>
      <c r="O149" s="109"/>
      <c r="P149" s="109"/>
      <c r="Q149" s="109"/>
      <c r="R149" s="60">
        <f>负债表!I149/资产表!C149</f>
        <v>1</v>
      </c>
      <c r="S149" s="60"/>
      <c r="T149" s="60"/>
      <c r="U149" s="60">
        <f>(利润表!C149-利润表!C150)/利润表!C150</f>
        <v>0.292570442486746</v>
      </c>
      <c r="V149" s="60" t="e">
        <f>(利润表!D149-利润表!D150)/利润表!D150</f>
        <v>#DIV/0!</v>
      </c>
      <c r="W149" s="60" t="e">
        <f>(现金流量表!C149-现金流量表!C150)/现金流量表!C150</f>
        <v>#DIV/0!</v>
      </c>
      <c r="X149" s="60"/>
      <c r="Y149" s="60"/>
      <c r="Z149" s="60">
        <f>(资产表!C149-资产表!C150)/资产表!C150</f>
        <v>0.706538415493014</v>
      </c>
      <c r="AA149" s="60"/>
      <c r="AB149" s="60"/>
      <c r="AC149" s="60"/>
      <c r="AD149" s="60"/>
      <c r="AE149" s="60"/>
      <c r="AF149" s="61"/>
      <c r="AG149" s="61"/>
      <c r="AH149" s="60"/>
      <c r="AI149" s="60"/>
      <c r="AJ149" s="60"/>
      <c r="AK149" s="61"/>
      <c r="AL149" s="119"/>
      <c r="AM149" s="119"/>
      <c r="AN149" s="63"/>
      <c r="AO149" s="63"/>
      <c r="AP149" s="127"/>
      <c r="AQ149" s="127"/>
      <c r="AR149" s="60"/>
      <c r="AS149" s="127"/>
      <c r="AT149" s="127"/>
      <c r="AU149" s="63"/>
      <c r="AV149" s="63"/>
      <c r="AW149" s="63"/>
    </row>
    <row r="150" spans="1:49">
      <c r="A150" s="13"/>
      <c r="B150" s="13">
        <v>2016</v>
      </c>
      <c r="C150" s="13"/>
      <c r="D150" s="13"/>
      <c r="E150" s="60" t="e">
        <f>(利润表!C150+利润表!W150+利润表!Y150)/(负债表!C150+负债表!J150)</f>
        <v>#DIV/0!</v>
      </c>
      <c r="F150" s="60"/>
      <c r="G150" s="60">
        <f>(利润表!C150+利润表!W150+利润表!Y150)/资产表!C150</f>
        <v>0.353514670639451</v>
      </c>
      <c r="H150" s="60" t="e">
        <f>利润表!C150/负债表!C150</f>
        <v>#DIV/0!</v>
      </c>
      <c r="I150" s="60">
        <f>利润表!C150/资产表!C150</f>
        <v>0.353514670639451</v>
      </c>
      <c r="J150" s="60"/>
      <c r="K150" s="60" t="e">
        <f>利润表!C150/利润表!#REF!</f>
        <v>#REF!</v>
      </c>
      <c r="L150" s="60" t="e">
        <f>利润表!#REF!/资产表!C150</f>
        <v>#REF!</v>
      </c>
      <c r="M150" s="109" t="e">
        <f>资产表!C150/负债表!C150</f>
        <v>#DIV/0!</v>
      </c>
      <c r="N150" s="109"/>
      <c r="O150" s="109"/>
      <c r="P150" s="109"/>
      <c r="Q150" s="109"/>
      <c r="R150" s="60">
        <f>负债表!I150/资产表!C150</f>
        <v>1</v>
      </c>
      <c r="S150" s="60"/>
      <c r="T150" s="60"/>
      <c r="U150" s="60" t="e">
        <f>(利润表!C150-利润表!C151)/利润表!C151</f>
        <v>#VALUE!</v>
      </c>
      <c r="V150" s="60" t="e">
        <f>(利润表!D150-利润表!D151)/利润表!D151</f>
        <v>#DIV/0!</v>
      </c>
      <c r="W150" s="60" t="e">
        <f>(现金流量表!C150-现金流量表!C151)/现金流量表!C151</f>
        <v>#DIV/0!</v>
      </c>
      <c r="X150" s="60"/>
      <c r="Y150" s="60"/>
      <c r="Z150" s="60" t="e">
        <f>(资产表!C150-资产表!C151)/资产表!C151</f>
        <v>#VALUE!</v>
      </c>
      <c r="AA150" s="60"/>
      <c r="AB150" s="60"/>
      <c r="AC150" s="60"/>
      <c r="AD150" s="60"/>
      <c r="AE150" s="60"/>
      <c r="AF150" s="61"/>
      <c r="AG150" s="61"/>
      <c r="AH150" s="60"/>
      <c r="AI150" s="60"/>
      <c r="AJ150" s="60"/>
      <c r="AK150" s="61"/>
      <c r="AL150" s="119"/>
      <c r="AM150" s="119"/>
      <c r="AN150" s="63"/>
      <c r="AO150" s="63"/>
      <c r="AP150" s="127"/>
      <c r="AQ150" s="127"/>
      <c r="AR150" s="60"/>
      <c r="AS150" s="127"/>
      <c r="AT150" s="127"/>
      <c r="AU150" s="63"/>
      <c r="AV150" s="63"/>
      <c r="AW150" s="63"/>
    </row>
    <row r="151" spans="1:49">
      <c r="A151" s="13"/>
      <c r="B151" s="13">
        <v>2015</v>
      </c>
      <c r="C151" s="13"/>
      <c r="D151" s="13"/>
      <c r="E151" s="60" t="e">
        <f>(利润表!C151+利润表!W151+利润表!Y151)/(负债表!C151+负债表!J151)</f>
        <v>#VALUE!</v>
      </c>
      <c r="F151" s="60"/>
      <c r="G151" s="60" t="e">
        <f>(利润表!C151+利润表!W151+利润表!Y151)/资产表!C151</f>
        <v>#VALUE!</v>
      </c>
      <c r="H151" s="60" t="e">
        <f>利润表!C151/负债表!C151</f>
        <v>#VALUE!</v>
      </c>
      <c r="I151" s="60" t="e">
        <f>利润表!C151/资产表!C151</f>
        <v>#VALUE!</v>
      </c>
      <c r="J151" s="60"/>
      <c r="K151" s="60" t="e">
        <f>利润表!C151/利润表!#REF!</f>
        <v>#VALUE!</v>
      </c>
      <c r="L151" s="60" t="e">
        <f>利润表!#REF!/资产表!C151</f>
        <v>#REF!</v>
      </c>
      <c r="M151" s="109" t="e">
        <f>资产表!C151/负债表!C151</f>
        <v>#VALUE!</v>
      </c>
      <c r="N151" s="109"/>
      <c r="O151" s="109"/>
      <c r="P151" s="109"/>
      <c r="Q151" s="109"/>
      <c r="R151" s="60" t="e">
        <f>负债表!I151/资产表!C151</f>
        <v>#VALUE!</v>
      </c>
      <c r="S151" s="60"/>
      <c r="T151" s="60"/>
      <c r="U151" s="60" t="e">
        <f>(利润表!C151-利润表!C152)/利润表!C152</f>
        <v>#VALUE!</v>
      </c>
      <c r="V151" s="60" t="e">
        <f>(利润表!D151-利润表!D152)/利润表!D152</f>
        <v>#DIV/0!</v>
      </c>
      <c r="W151" s="60" t="e">
        <f>(现金流量表!C151-现金流量表!C152)/现金流量表!C152</f>
        <v>#DIV/0!</v>
      </c>
      <c r="X151" s="60"/>
      <c r="Y151" s="60"/>
      <c r="Z151" s="60" t="e">
        <f>(资产表!C151-资产表!C152)/资产表!C152</f>
        <v>#VALUE!</v>
      </c>
      <c r="AA151" s="60"/>
      <c r="AB151" s="60"/>
      <c r="AC151" s="60"/>
      <c r="AD151" s="60"/>
      <c r="AE151" s="60"/>
      <c r="AF151" s="61"/>
      <c r="AG151" s="61"/>
      <c r="AH151" s="60"/>
      <c r="AI151" s="60"/>
      <c r="AJ151" s="60"/>
      <c r="AK151" s="61"/>
      <c r="AL151" s="119"/>
      <c r="AM151" s="119"/>
      <c r="AN151" s="63"/>
      <c r="AO151" s="63"/>
      <c r="AP151" s="127"/>
      <c r="AQ151" s="127"/>
      <c r="AR151" s="60"/>
      <c r="AS151" s="127"/>
      <c r="AT151" s="127"/>
      <c r="AU151" s="63"/>
      <c r="AV151" s="63"/>
      <c r="AW151" s="63"/>
    </row>
    <row r="152" spans="1:49">
      <c r="A152" s="13"/>
      <c r="B152" s="13">
        <v>2014</v>
      </c>
      <c r="C152" s="13"/>
      <c r="D152" s="13"/>
      <c r="E152" s="60" t="e">
        <f>(利润表!C152+利润表!W152+利润表!Y152)/(负债表!C152+负债表!J152)</f>
        <v>#VALUE!</v>
      </c>
      <c r="F152" s="60"/>
      <c r="G152" s="60" t="e">
        <f>(利润表!C152+利润表!W152+利润表!Y152)/资产表!C152</f>
        <v>#VALUE!</v>
      </c>
      <c r="H152" s="60" t="e">
        <f>利润表!C152/负债表!C152</f>
        <v>#VALUE!</v>
      </c>
      <c r="I152" s="60" t="e">
        <f>利润表!C152/资产表!C152</f>
        <v>#VALUE!</v>
      </c>
      <c r="J152" s="60"/>
      <c r="K152" s="60" t="e">
        <f>利润表!C152/利润表!#REF!</f>
        <v>#VALUE!</v>
      </c>
      <c r="L152" s="60" t="e">
        <f>利润表!#REF!/资产表!C152</f>
        <v>#REF!</v>
      </c>
      <c r="M152" s="109" t="e">
        <f>资产表!C152/负债表!C152</f>
        <v>#VALUE!</v>
      </c>
      <c r="N152" s="109"/>
      <c r="O152" s="109"/>
      <c r="P152" s="109"/>
      <c r="Q152" s="109"/>
      <c r="R152" s="60" t="e">
        <f>负债表!I152/资产表!C152</f>
        <v>#VALUE!</v>
      </c>
      <c r="S152" s="60"/>
      <c r="T152" s="60"/>
      <c r="U152" s="60" t="e">
        <f>(利润表!C152-利润表!C153)/利润表!C153</f>
        <v>#VALUE!</v>
      </c>
      <c r="V152" s="60" t="e">
        <f>(利润表!D152-利润表!D153)/利润表!D153</f>
        <v>#DIV/0!</v>
      </c>
      <c r="W152" s="60" t="e">
        <f>(现金流量表!C152-现金流量表!C153)/现金流量表!C153</f>
        <v>#DIV/0!</v>
      </c>
      <c r="X152" s="60"/>
      <c r="Y152" s="60"/>
      <c r="Z152" s="60" t="e">
        <f>(资产表!C152-资产表!C153)/资产表!C153</f>
        <v>#VALUE!</v>
      </c>
      <c r="AA152" s="60"/>
      <c r="AB152" s="60"/>
      <c r="AC152" s="60"/>
      <c r="AD152" s="60"/>
      <c r="AE152" s="60"/>
      <c r="AF152" s="61"/>
      <c r="AG152" s="61"/>
      <c r="AH152" s="60"/>
      <c r="AI152" s="60"/>
      <c r="AJ152" s="60"/>
      <c r="AK152" s="61"/>
      <c r="AL152" s="119"/>
      <c r="AM152" s="119"/>
      <c r="AN152" s="63"/>
      <c r="AO152" s="63"/>
      <c r="AP152" s="127"/>
      <c r="AQ152" s="127"/>
      <c r="AR152" s="60"/>
      <c r="AS152" s="127"/>
      <c r="AT152" s="127"/>
      <c r="AU152" s="63"/>
      <c r="AV152" s="63"/>
      <c r="AW152" s="63"/>
    </row>
    <row r="153" spans="1:49">
      <c r="A153" s="13"/>
      <c r="B153" s="13">
        <v>2013</v>
      </c>
      <c r="C153" s="13"/>
      <c r="D153" s="13"/>
      <c r="E153" s="60" t="e">
        <f>(利润表!C153+利润表!W153+利润表!Y153)/(负债表!C153+负债表!J153)</f>
        <v>#VALUE!</v>
      </c>
      <c r="F153" s="60"/>
      <c r="G153" s="60" t="e">
        <f>(利润表!C153+利润表!W153+利润表!Y153)/资产表!C153</f>
        <v>#VALUE!</v>
      </c>
      <c r="H153" s="60" t="e">
        <f>利润表!C153/负债表!C153</f>
        <v>#VALUE!</v>
      </c>
      <c r="I153" s="60" t="e">
        <f>利润表!C153/资产表!C153</f>
        <v>#VALUE!</v>
      </c>
      <c r="J153" s="60"/>
      <c r="K153" s="60" t="e">
        <f>利润表!C153/利润表!#REF!</f>
        <v>#VALUE!</v>
      </c>
      <c r="L153" s="60" t="e">
        <f>利润表!#REF!/资产表!C153</f>
        <v>#REF!</v>
      </c>
      <c r="M153" s="109" t="e">
        <f>资产表!C153/负债表!C153</f>
        <v>#VALUE!</v>
      </c>
      <c r="N153" s="109"/>
      <c r="O153" s="109"/>
      <c r="P153" s="109"/>
      <c r="Q153" s="109"/>
      <c r="R153" s="60" t="e">
        <f>负债表!I153/资产表!C153</f>
        <v>#VALUE!</v>
      </c>
      <c r="S153" s="60"/>
      <c r="T153" s="60"/>
      <c r="U153" s="60" t="e">
        <f>(利润表!C153-利润表!C154)/利润表!C154</f>
        <v>#VALUE!</v>
      </c>
      <c r="V153" s="60" t="e">
        <f>(利润表!D153-利润表!D154)/利润表!D154</f>
        <v>#DIV/0!</v>
      </c>
      <c r="W153" s="60" t="e">
        <f>(现金流量表!C153-现金流量表!C154)/现金流量表!C154</f>
        <v>#DIV/0!</v>
      </c>
      <c r="X153" s="60"/>
      <c r="Y153" s="60"/>
      <c r="Z153" s="60" t="e">
        <f>(资产表!C153-资产表!C154)/资产表!C154</f>
        <v>#VALUE!</v>
      </c>
      <c r="AA153" s="60"/>
      <c r="AB153" s="60"/>
      <c r="AC153" s="60"/>
      <c r="AD153" s="60"/>
      <c r="AE153" s="60"/>
      <c r="AF153" s="61"/>
      <c r="AG153" s="61"/>
      <c r="AH153" s="60"/>
      <c r="AI153" s="60"/>
      <c r="AJ153" s="60"/>
      <c r="AK153" s="61"/>
      <c r="AL153" s="119"/>
      <c r="AM153" s="119"/>
      <c r="AN153" s="63"/>
      <c r="AO153" s="63"/>
      <c r="AP153" s="127"/>
      <c r="AQ153" s="127"/>
      <c r="AR153" s="60"/>
      <c r="AS153" s="127"/>
      <c r="AT153" s="127"/>
      <c r="AU153" s="63"/>
      <c r="AV153" s="63"/>
      <c r="AW153" s="63"/>
    </row>
    <row r="154" spans="1:49">
      <c r="A154" s="13"/>
      <c r="B154" s="13">
        <v>2012</v>
      </c>
      <c r="C154" s="13"/>
      <c r="D154" s="13"/>
      <c r="E154" s="60" t="e">
        <f>(利润表!C154+利润表!W154+利润表!Y154)/(负债表!C154+负债表!J154)</f>
        <v>#VALUE!</v>
      </c>
      <c r="F154" s="60"/>
      <c r="G154" s="60" t="e">
        <f>(利润表!C154+利润表!W154+利润表!Y154)/资产表!C154</f>
        <v>#VALUE!</v>
      </c>
      <c r="H154" s="60" t="e">
        <f>利润表!C154/负债表!C154</f>
        <v>#VALUE!</v>
      </c>
      <c r="I154" s="60" t="e">
        <f>利润表!C154/资产表!C154</f>
        <v>#VALUE!</v>
      </c>
      <c r="J154" s="60"/>
      <c r="K154" s="60" t="e">
        <f>利润表!C154/利润表!#REF!</f>
        <v>#VALUE!</v>
      </c>
      <c r="L154" s="60" t="e">
        <f>利润表!#REF!/资产表!C154</f>
        <v>#REF!</v>
      </c>
      <c r="M154" s="109" t="e">
        <f>资产表!C154/负债表!C154</f>
        <v>#VALUE!</v>
      </c>
      <c r="N154" s="109"/>
      <c r="O154" s="109"/>
      <c r="P154" s="109"/>
      <c r="Q154" s="109"/>
      <c r="R154" s="60" t="e">
        <f>负债表!I154/资产表!C154</f>
        <v>#VALUE!</v>
      </c>
      <c r="S154" s="60"/>
      <c r="T154" s="60"/>
      <c r="U154" s="60" t="e">
        <f>(利润表!C154-利润表!C155)/利润表!C155</f>
        <v>#VALUE!</v>
      </c>
      <c r="V154" s="60" t="e">
        <f>(利润表!D154-利润表!D155)/利润表!D155</f>
        <v>#DIV/0!</v>
      </c>
      <c r="W154" s="60" t="e">
        <f>(现金流量表!C154-现金流量表!C155)/现金流量表!C155</f>
        <v>#DIV/0!</v>
      </c>
      <c r="X154" s="60"/>
      <c r="Y154" s="60"/>
      <c r="Z154" s="60" t="e">
        <f>(资产表!C154-资产表!C155)/资产表!C155</f>
        <v>#VALUE!</v>
      </c>
      <c r="AA154" s="60"/>
      <c r="AB154" s="60"/>
      <c r="AC154" s="60"/>
      <c r="AD154" s="60"/>
      <c r="AE154" s="60"/>
      <c r="AF154" s="61"/>
      <c r="AG154" s="61"/>
      <c r="AH154" s="60"/>
      <c r="AI154" s="60"/>
      <c r="AJ154" s="60"/>
      <c r="AK154" s="61"/>
      <c r="AL154" s="119"/>
      <c r="AM154" s="119"/>
      <c r="AN154" s="63"/>
      <c r="AO154" s="63"/>
      <c r="AP154" s="127"/>
      <c r="AQ154" s="127"/>
      <c r="AR154" s="60"/>
      <c r="AS154" s="127"/>
      <c r="AT154" s="127"/>
      <c r="AU154" s="63"/>
      <c r="AV154" s="63"/>
      <c r="AW154" s="63"/>
    </row>
    <row r="155" spans="1:49">
      <c r="A155" s="13"/>
      <c r="B155" s="13">
        <v>2011</v>
      </c>
      <c r="C155" s="13"/>
      <c r="D155" s="13"/>
      <c r="E155" s="60" t="e">
        <f>(利润表!C155+利润表!W155+利润表!Y155)/(负债表!C155+负债表!J155)</f>
        <v>#DIV/0!</v>
      </c>
      <c r="F155" s="60"/>
      <c r="G155" s="60" t="e">
        <f>(利润表!C155+利润表!W155+利润表!Y155)/资产表!C155</f>
        <v>#DIV/0!</v>
      </c>
      <c r="H155" s="60" t="e">
        <f>利润表!C155/负债表!C155</f>
        <v>#DIV/0!</v>
      </c>
      <c r="I155" s="60" t="e">
        <f>利润表!C155/资产表!C155</f>
        <v>#DIV/0!</v>
      </c>
      <c r="J155" s="60"/>
      <c r="K155" s="60" t="e">
        <f>利润表!C155/利润表!#REF!</f>
        <v>#REF!</v>
      </c>
      <c r="L155" s="60" t="e">
        <f>利润表!#REF!/资产表!C155</f>
        <v>#REF!</v>
      </c>
      <c r="M155" s="109" t="e">
        <f>资产表!C155/负债表!C155</f>
        <v>#DIV/0!</v>
      </c>
      <c r="N155" s="109"/>
      <c r="O155" s="109"/>
      <c r="P155" s="109"/>
      <c r="Q155" s="109"/>
      <c r="R155" s="60" t="e">
        <f>负债表!I155/资产表!C155</f>
        <v>#DIV/0!</v>
      </c>
      <c r="S155" s="60"/>
      <c r="T155" s="60"/>
      <c r="U155" s="60" t="e">
        <f>(利润表!C155-利润表!C156)/利润表!C156</f>
        <v>#DIV/0!</v>
      </c>
      <c r="V155" s="60" t="e">
        <f>(利润表!D155-利润表!D156)/利润表!D156</f>
        <v>#DIV/0!</v>
      </c>
      <c r="W155" s="60" t="e">
        <f>(现金流量表!C155-现金流量表!C156)/现金流量表!C156</f>
        <v>#DIV/0!</v>
      </c>
      <c r="X155" s="60"/>
      <c r="Y155" s="60"/>
      <c r="Z155" s="60" t="e">
        <f>(资产表!C155-资产表!C156)/资产表!C156</f>
        <v>#DIV/0!</v>
      </c>
      <c r="AA155" s="60"/>
      <c r="AB155" s="60"/>
      <c r="AC155" s="60"/>
      <c r="AD155" s="60"/>
      <c r="AE155" s="60"/>
      <c r="AF155" s="61"/>
      <c r="AG155" s="61"/>
      <c r="AH155" s="60"/>
      <c r="AI155" s="60"/>
      <c r="AJ155" s="60"/>
      <c r="AK155" s="61"/>
      <c r="AL155" s="119"/>
      <c r="AM155" s="119"/>
      <c r="AN155" s="63"/>
      <c r="AO155" s="63"/>
      <c r="AP155" s="127"/>
      <c r="AQ155" s="127"/>
      <c r="AR155" s="60"/>
      <c r="AS155" s="127"/>
      <c r="AT155" s="127"/>
      <c r="AU155" s="63"/>
      <c r="AV155" s="63"/>
      <c r="AW155" s="63"/>
    </row>
    <row r="156" spans="1:49">
      <c r="A156" s="13"/>
      <c r="B156" s="13">
        <v>2010</v>
      </c>
      <c r="C156" s="13"/>
      <c r="D156" s="13"/>
      <c r="E156" s="60" t="e">
        <f>(利润表!C156+利润表!W156+利润表!Y156)/(负债表!C156+负债表!J156)</f>
        <v>#DIV/0!</v>
      </c>
      <c r="F156" s="60"/>
      <c r="G156" s="60" t="e">
        <f>(利润表!C156+利润表!W156+利润表!Y156)/资产表!C156</f>
        <v>#DIV/0!</v>
      </c>
      <c r="H156" s="60" t="e">
        <f>利润表!C156/负债表!C156</f>
        <v>#DIV/0!</v>
      </c>
      <c r="I156" s="60" t="e">
        <f>利润表!C156/资产表!C156</f>
        <v>#DIV/0!</v>
      </c>
      <c r="J156" s="60"/>
      <c r="K156" s="60" t="e">
        <f>利润表!C156/利润表!#REF!</f>
        <v>#REF!</v>
      </c>
      <c r="L156" s="60" t="e">
        <f>利润表!#REF!/资产表!C156</f>
        <v>#REF!</v>
      </c>
      <c r="M156" s="109" t="e">
        <f>资产表!C156/负债表!C156</f>
        <v>#DIV/0!</v>
      </c>
      <c r="N156" s="109"/>
      <c r="O156" s="109"/>
      <c r="P156" s="109"/>
      <c r="Q156" s="109"/>
      <c r="R156" s="60" t="e">
        <f>负债表!I156/资产表!C156</f>
        <v>#DIV/0!</v>
      </c>
      <c r="S156" s="60"/>
      <c r="T156" s="60"/>
      <c r="U156" s="60">
        <f>(利润表!C156-利润表!C157)/利润表!C157</f>
        <v>-1</v>
      </c>
      <c r="V156" s="60">
        <f>(利润表!D156-利润表!D157)/利润表!D157</f>
        <v>-1</v>
      </c>
      <c r="W156" s="60" t="e">
        <f>(现金流量表!C156-现金流量表!C157)/现金流量表!C157</f>
        <v>#DIV/0!</v>
      </c>
      <c r="X156" s="60"/>
      <c r="Y156" s="60"/>
      <c r="Z156" s="60">
        <f>(资产表!C156-资产表!C157)/资产表!C157</f>
        <v>-1</v>
      </c>
      <c r="AA156" s="60"/>
      <c r="AB156" s="60"/>
      <c r="AC156" s="60"/>
      <c r="AD156" s="60"/>
      <c r="AE156" s="60"/>
      <c r="AF156" s="61"/>
      <c r="AG156" s="61"/>
      <c r="AH156" s="60"/>
      <c r="AI156" s="60"/>
      <c r="AJ156" s="60"/>
      <c r="AK156" s="61"/>
      <c r="AL156" s="119"/>
      <c r="AM156" s="119"/>
      <c r="AN156" s="63"/>
      <c r="AO156" s="63"/>
      <c r="AP156" s="127"/>
      <c r="AQ156" s="127"/>
      <c r="AR156" s="60"/>
      <c r="AS156" s="127"/>
      <c r="AT156" s="127"/>
      <c r="AU156" s="63"/>
      <c r="AV156" s="63"/>
      <c r="AW156" s="63"/>
    </row>
    <row r="157" spans="1:49">
      <c r="A157" s="13" t="s">
        <v>60</v>
      </c>
      <c r="B157" s="13">
        <v>2023</v>
      </c>
      <c r="C157" s="13"/>
      <c r="D157" s="13"/>
      <c r="E157" s="60">
        <f>(利润表!C157+利润表!W157+利润表!Y157)/(负债表!C157+负债表!J157)</f>
        <v>-0.331765924624654</v>
      </c>
      <c r="F157" s="60"/>
      <c r="G157" s="60">
        <f>(利润表!C157+利润表!W157+利润表!Y157)/资产表!C157</f>
        <v>-0.105730767009226</v>
      </c>
      <c r="H157" s="60">
        <f>利润表!C157/负债表!C157</f>
        <v>-0.331765924624654</v>
      </c>
      <c r="I157" s="60">
        <f>利润表!C157/资产表!C157</f>
        <v>-0.105730767009226</v>
      </c>
      <c r="J157" s="60"/>
      <c r="K157" s="60" t="e">
        <f>利润表!C157/利润表!#REF!</f>
        <v>#REF!</v>
      </c>
      <c r="L157" s="60" t="e">
        <f>利润表!#REF!/资产表!C157</f>
        <v>#REF!</v>
      </c>
      <c r="M157" s="109">
        <f>资产表!C157/负债表!C157</f>
        <v>3.1378371122164</v>
      </c>
      <c r="N157" s="109"/>
      <c r="O157" s="109"/>
      <c r="P157" s="109"/>
      <c r="Q157" s="109"/>
      <c r="R157" s="60">
        <f>负债表!I157/资产表!C157</f>
        <v>0.681309142496038</v>
      </c>
      <c r="S157" s="60"/>
      <c r="T157" s="60"/>
      <c r="U157" s="60">
        <f>(利润表!C157-利润表!C158)/利润表!C158</f>
        <v>-8.91931380754711</v>
      </c>
      <c r="V157" s="60">
        <f>(利润表!D157-利润表!D158)/利润表!D158</f>
        <v>-0.115843234784898</v>
      </c>
      <c r="W157" s="60" t="e">
        <f>(现金流量表!C157-现金流量表!C158)/现金流量表!C158</f>
        <v>#DIV/0!</v>
      </c>
      <c r="X157" s="60"/>
      <c r="Y157" s="60"/>
      <c r="Z157" s="60">
        <f>(资产表!C157-资产表!C158)/资产表!C158</f>
        <v>-0.117607306384445</v>
      </c>
      <c r="AA157" s="60"/>
      <c r="AB157" s="60"/>
      <c r="AC157" s="60"/>
      <c r="AD157" s="60"/>
      <c r="AE157" s="60"/>
      <c r="AF157" s="61"/>
      <c r="AG157" s="61"/>
      <c r="AH157" s="60"/>
      <c r="AI157" s="60"/>
      <c r="AJ157" s="60"/>
      <c r="AK157" s="61"/>
      <c r="AL157" s="119"/>
      <c r="AM157" s="119"/>
      <c r="AN157" s="63"/>
      <c r="AO157" s="63"/>
      <c r="AP157" s="127"/>
      <c r="AQ157" s="127"/>
      <c r="AR157" s="60"/>
      <c r="AS157" s="127"/>
      <c r="AT157" s="127"/>
      <c r="AU157" s="63"/>
      <c r="AV157" s="63"/>
      <c r="AW157" s="63"/>
    </row>
    <row r="158" spans="1:49">
      <c r="A158" s="13"/>
      <c r="B158" s="13">
        <v>2022</v>
      </c>
      <c r="C158" s="13"/>
      <c r="D158" s="13"/>
      <c r="E158" s="60">
        <f>(利润表!C158+利润表!W158+利润表!Y158)/(负债表!C158+负债表!J158)</f>
        <v>0.0317939850973557</v>
      </c>
      <c r="F158" s="60"/>
      <c r="G158" s="60">
        <f>(利润表!C158+利润表!W158+利润表!Y158)/资产表!C158</f>
        <v>0.0117808257844762</v>
      </c>
      <c r="H158" s="60">
        <f>利润表!C158/负债表!C158</f>
        <v>0.0317939850973557</v>
      </c>
      <c r="I158" s="60">
        <f>利润表!C158/资产表!C158</f>
        <v>0.0117808257844762</v>
      </c>
      <c r="J158" s="60"/>
      <c r="K158" s="60" t="e">
        <f>利润表!C158/利润表!#REF!</f>
        <v>#REF!</v>
      </c>
      <c r="L158" s="60" t="e">
        <f>利润表!#REF!/资产表!C158</f>
        <v>#REF!</v>
      </c>
      <c r="M158" s="109">
        <f>资产表!C158/负债表!C158</f>
        <v>2.69879087247442</v>
      </c>
      <c r="N158" s="109"/>
      <c r="O158" s="109"/>
      <c r="P158" s="109"/>
      <c r="Q158" s="109"/>
      <c r="R158" s="60">
        <f>负债表!I158/资产表!C158</f>
        <v>0.629463694204977</v>
      </c>
      <c r="S158" s="60"/>
      <c r="T158" s="60"/>
      <c r="U158" s="60">
        <f>(利润表!C158-利润表!C159)/利润表!C159</f>
        <v>-0.451701673031789</v>
      </c>
      <c r="V158" s="60">
        <f>(利润表!D158-利润表!D159)/利润表!D159</f>
        <v>-0.13728886591465</v>
      </c>
      <c r="W158" s="60" t="e">
        <f>(现金流量表!C158-现金流量表!C159)/现金流量表!C159</f>
        <v>#DIV/0!</v>
      </c>
      <c r="X158" s="60"/>
      <c r="Y158" s="60"/>
      <c r="Z158" s="60">
        <f>(资产表!C158-资产表!C159)/资产表!C159</f>
        <v>-0.0297410552220428</v>
      </c>
      <c r="AA158" s="60"/>
      <c r="AB158" s="60"/>
      <c r="AC158" s="60"/>
      <c r="AD158" s="60"/>
      <c r="AE158" s="60"/>
      <c r="AF158" s="61"/>
      <c r="AG158" s="61"/>
      <c r="AH158" s="60"/>
      <c r="AI158" s="60"/>
      <c r="AJ158" s="60"/>
      <c r="AK158" s="61"/>
      <c r="AL158" s="119"/>
      <c r="AM158" s="119"/>
      <c r="AN158" s="63"/>
      <c r="AO158" s="63"/>
      <c r="AP158" s="127"/>
      <c r="AQ158" s="127"/>
      <c r="AR158" s="60"/>
      <c r="AS158" s="127"/>
      <c r="AT158" s="127"/>
      <c r="AU158" s="63"/>
      <c r="AV158" s="63"/>
      <c r="AW158" s="63"/>
    </row>
    <row r="159" spans="1:49">
      <c r="A159" s="13"/>
      <c r="B159" s="13">
        <v>2021</v>
      </c>
      <c r="C159" s="13"/>
      <c r="D159" s="13"/>
      <c r="E159" s="60">
        <f>(利润表!C159+利润表!W159+利润表!Y159)/(负债表!C159+负债表!J159)</f>
        <v>0.0604556836494689</v>
      </c>
      <c r="F159" s="60"/>
      <c r="G159" s="60">
        <f>(利润表!C159+利润表!W159+利润表!Y159)/资产表!C159</f>
        <v>0.020847139289049</v>
      </c>
      <c r="H159" s="60">
        <f>利润表!C159/负债表!C159</f>
        <v>0.0604556836494689</v>
      </c>
      <c r="I159" s="60">
        <f>利润表!C159/资产表!C159</f>
        <v>0.020847139289049</v>
      </c>
      <c r="J159" s="60"/>
      <c r="K159" s="60" t="e">
        <f>利润表!C159/利润表!#REF!</f>
        <v>#REF!</v>
      </c>
      <c r="L159" s="60" t="e">
        <f>利润表!#REF!/资产表!C159</f>
        <v>#REF!</v>
      </c>
      <c r="M159" s="109">
        <f>资产表!C159/负债表!C159</f>
        <v>2.89995105857168</v>
      </c>
      <c r="N159" s="109"/>
      <c r="O159" s="109"/>
      <c r="P159" s="109"/>
      <c r="Q159" s="109"/>
      <c r="R159" s="60">
        <f>负债表!I159/资产表!C159</f>
        <v>0.655166594262273</v>
      </c>
      <c r="S159" s="60"/>
      <c r="T159" s="60"/>
      <c r="U159" s="60">
        <f>(利润表!C159-利润表!C160)/利润表!C160</f>
        <v>0.269417760517054</v>
      </c>
      <c r="V159" s="60">
        <f>(利润表!D159-利润表!D160)/利润表!D160</f>
        <v>0.072112942276279</v>
      </c>
      <c r="W159" s="60" t="e">
        <f>(现金流量表!C159-现金流量表!C160)/现金流量表!C160</f>
        <v>#DIV/0!</v>
      </c>
      <c r="X159" s="60"/>
      <c r="Y159" s="60"/>
      <c r="Z159" s="60">
        <f>(资产表!C159-资产表!C160)/资产表!C160</f>
        <v>0.0422803793663641</v>
      </c>
      <c r="AA159" s="60"/>
      <c r="AB159" s="60"/>
      <c r="AC159" s="60"/>
      <c r="AD159" s="60"/>
      <c r="AE159" s="60"/>
      <c r="AF159" s="61"/>
      <c r="AG159" s="61"/>
      <c r="AH159" s="60"/>
      <c r="AI159" s="60"/>
      <c r="AJ159" s="60"/>
      <c r="AK159" s="61"/>
      <c r="AL159" s="119"/>
      <c r="AM159" s="119"/>
      <c r="AN159" s="63"/>
      <c r="AO159" s="63"/>
      <c r="AP159" s="127"/>
      <c r="AQ159" s="127"/>
      <c r="AR159" s="60"/>
      <c r="AS159" s="127"/>
      <c r="AT159" s="127"/>
      <c r="AU159" s="63"/>
      <c r="AV159" s="63"/>
      <c r="AW159" s="63"/>
    </row>
    <row r="160" spans="1:49">
      <c r="A160" s="13"/>
      <c r="B160" s="13">
        <v>2020</v>
      </c>
      <c r="C160" s="13"/>
      <c r="D160" s="13"/>
      <c r="E160" s="60">
        <f>(利润表!C160+利润表!W160+利润表!Y160)/(负债表!C160+负债表!J160)</f>
        <v>0.0510824839488641</v>
      </c>
      <c r="F160" s="60"/>
      <c r="G160" s="60">
        <f>(利润表!C160+利润表!W160+利润表!Y160)/资产表!C160</f>
        <v>0.0171169530809487</v>
      </c>
      <c r="H160" s="60">
        <f>利润表!C160/负债表!C160</f>
        <v>0.0510824839488641</v>
      </c>
      <c r="I160" s="60">
        <f>利润表!C160/资产表!C160</f>
        <v>0.0171169530809487</v>
      </c>
      <c r="J160" s="60"/>
      <c r="K160" s="60" t="e">
        <f>利润表!C160/利润表!#REF!</f>
        <v>#REF!</v>
      </c>
      <c r="L160" s="60" t="e">
        <f>利润表!#REF!/资产表!C160</f>
        <v>#REF!</v>
      </c>
      <c r="M160" s="109">
        <f>资产表!C160/负债表!C160</f>
        <v>2.9843210825716</v>
      </c>
      <c r="N160" s="109"/>
      <c r="O160" s="109"/>
      <c r="P160" s="109"/>
      <c r="Q160" s="109"/>
      <c r="R160" s="60">
        <f>负债表!I160/资产表!C160</f>
        <v>0.664915412138463</v>
      </c>
      <c r="S160" s="60"/>
      <c r="T160" s="60"/>
      <c r="U160" s="60">
        <f>(利润表!C160-利润表!C161)/利润表!C161</f>
        <v>-1.0558643718822</v>
      </c>
      <c r="V160" s="60">
        <f>(利润表!D160-利润表!D161)/利润表!D161</f>
        <v>-0.143496471198484</v>
      </c>
      <c r="W160" s="60" t="e">
        <f>(现金流量表!C160-现金流量表!C161)/现金流量表!C161</f>
        <v>#DIV/0!</v>
      </c>
      <c r="X160" s="60"/>
      <c r="Y160" s="60"/>
      <c r="Z160" s="60">
        <f>(资产表!C160-资产表!C161)/资产表!C161</f>
        <v>-0.0604381396006373</v>
      </c>
      <c r="AA160" s="60"/>
      <c r="AB160" s="60"/>
      <c r="AC160" s="60"/>
      <c r="AD160" s="60"/>
      <c r="AE160" s="60"/>
      <c r="AF160" s="61"/>
      <c r="AG160" s="61"/>
      <c r="AH160" s="60"/>
      <c r="AI160" s="60"/>
      <c r="AJ160" s="60"/>
      <c r="AK160" s="61"/>
      <c r="AL160" s="119"/>
      <c r="AM160" s="119"/>
      <c r="AN160" s="63"/>
      <c r="AO160" s="63"/>
      <c r="AP160" s="127"/>
      <c r="AQ160" s="127"/>
      <c r="AR160" s="60"/>
      <c r="AS160" s="127"/>
      <c r="AT160" s="127"/>
      <c r="AU160" s="63"/>
      <c r="AV160" s="63"/>
      <c r="AW160" s="63"/>
    </row>
    <row r="161" spans="1:49">
      <c r="A161" s="13"/>
      <c r="B161" s="13">
        <v>2019</v>
      </c>
      <c r="C161" s="13"/>
      <c r="D161" s="13"/>
      <c r="E161" s="60">
        <f>(利润表!C161+利润表!W161+利润表!Y161)/(负债表!C161+负债表!J161)</f>
        <v>-0.563103139679223</v>
      </c>
      <c r="F161" s="60"/>
      <c r="G161" s="60">
        <f>(利润表!C161+利润表!W161+利润表!Y161)/资产表!C161</f>
        <v>-0.287883596275248</v>
      </c>
      <c r="H161" s="60">
        <f>利润表!C161/负债表!C161</f>
        <v>-0.563103139679223</v>
      </c>
      <c r="I161" s="60">
        <f>利润表!C161/资产表!C161</f>
        <v>-0.287883596275248</v>
      </c>
      <c r="J161" s="60"/>
      <c r="K161" s="60" t="e">
        <f>利润表!C161/利润表!#REF!</f>
        <v>#REF!</v>
      </c>
      <c r="L161" s="60" t="e">
        <f>利润表!#REF!/资产表!C161</f>
        <v>#REF!</v>
      </c>
      <c r="M161" s="109">
        <f>资产表!C161/负债表!C161</f>
        <v>1.9560098142613</v>
      </c>
      <c r="N161" s="109"/>
      <c r="O161" s="109"/>
      <c r="P161" s="109"/>
      <c r="Q161" s="109"/>
      <c r="R161" s="60">
        <f>负债表!I161/资产表!C161</f>
        <v>0.488755121416579</v>
      </c>
      <c r="S161" s="60"/>
      <c r="T161" s="60"/>
      <c r="U161" s="60">
        <f>(利润表!C161-利润表!C162)/利润表!C162</f>
        <v>-36.369185950583</v>
      </c>
      <c r="V161" s="60">
        <f>(利润表!D161-利润表!D162)/利润表!D162</f>
        <v>0.0358250592768236</v>
      </c>
      <c r="W161" s="60" t="e">
        <f>(现金流量表!C161-现金流量表!C162)/现金流量表!C162</f>
        <v>#DIV/0!</v>
      </c>
      <c r="X161" s="60"/>
      <c r="Y161" s="60"/>
      <c r="Z161" s="60">
        <f>(资产表!C161-资产表!C162)/资产表!C162</f>
        <v>-0.221855763879364</v>
      </c>
      <c r="AA161" s="60"/>
      <c r="AB161" s="60"/>
      <c r="AC161" s="60"/>
      <c r="AD161" s="60"/>
      <c r="AE161" s="60"/>
      <c r="AF161" s="61"/>
      <c r="AG161" s="61"/>
      <c r="AH161" s="60"/>
      <c r="AI161" s="60"/>
      <c r="AJ161" s="60"/>
      <c r="AK161" s="61"/>
      <c r="AL161" s="119"/>
      <c r="AM161" s="119"/>
      <c r="AN161" s="63"/>
      <c r="AO161" s="63"/>
      <c r="AP161" s="127"/>
      <c r="AQ161" s="127"/>
      <c r="AR161" s="60"/>
      <c r="AS161" s="127"/>
      <c r="AT161" s="127"/>
      <c r="AU161" s="63"/>
      <c r="AV161" s="63"/>
      <c r="AW161" s="63"/>
    </row>
    <row r="162" spans="1:49">
      <c r="A162" s="13"/>
      <c r="B162" s="13">
        <v>2018</v>
      </c>
      <c r="C162" s="13"/>
      <c r="D162" s="13"/>
      <c r="E162" s="60">
        <f>(利润表!C162+利润表!W162+利润表!Y162)/(负债表!C162+负债表!J162)</f>
        <v>0.0136978456272475</v>
      </c>
      <c r="F162" s="60"/>
      <c r="G162" s="60">
        <f>(利润表!C162+利润表!W162+利润表!Y162)/资产表!C162</f>
        <v>0.00633361936653709</v>
      </c>
      <c r="H162" s="60">
        <f>利润表!C162/负债表!C162</f>
        <v>0.0136978456272475</v>
      </c>
      <c r="I162" s="60">
        <f>利润表!C162/资产表!C162</f>
        <v>0.00633361936653709</v>
      </c>
      <c r="J162" s="60"/>
      <c r="K162" s="60" t="e">
        <f>利润表!C162/利润表!#REF!</f>
        <v>#REF!</v>
      </c>
      <c r="L162" s="60" t="e">
        <f>利润表!#REF!/资产表!C162</f>
        <v>#REF!</v>
      </c>
      <c r="M162" s="109">
        <f>资产表!C162/负债表!C162</f>
        <v>2.16272005539493</v>
      </c>
      <c r="N162" s="109"/>
      <c r="O162" s="109"/>
      <c r="P162" s="109"/>
      <c r="Q162" s="109"/>
      <c r="R162" s="60">
        <f>负债表!I162/资产表!C162</f>
        <v>0.5376193060653</v>
      </c>
      <c r="S162" s="60"/>
      <c r="T162" s="60"/>
      <c r="U162" s="60">
        <f>(利润表!C162-利润表!C163)/利润表!C163</f>
        <v>2.50333219608043</v>
      </c>
      <c r="V162" s="60">
        <f>(利润表!D162-利润表!D163)/利润表!D163</f>
        <v>0.507180169255128</v>
      </c>
      <c r="W162" s="60" t="e">
        <f>(现金流量表!C162-现金流量表!C163)/现金流量表!C163</f>
        <v>#DIV/0!</v>
      </c>
      <c r="X162" s="60"/>
      <c r="Y162" s="60"/>
      <c r="Z162" s="60">
        <f>(资产表!C162-资产表!C163)/资产表!C163</f>
        <v>0.0823177650349652</v>
      </c>
      <c r="AA162" s="60"/>
      <c r="AB162" s="60"/>
      <c r="AC162" s="60"/>
      <c r="AD162" s="60"/>
      <c r="AE162" s="60"/>
      <c r="AF162" s="61"/>
      <c r="AG162" s="61"/>
      <c r="AH162" s="60"/>
      <c r="AI162" s="60"/>
      <c r="AJ162" s="60"/>
      <c r="AK162" s="61"/>
      <c r="AL162" s="119"/>
      <c r="AM162" s="119"/>
      <c r="AN162" s="63"/>
      <c r="AO162" s="63"/>
      <c r="AP162" s="127"/>
      <c r="AQ162" s="127"/>
      <c r="AR162" s="60"/>
      <c r="AS162" s="127"/>
      <c r="AT162" s="127"/>
      <c r="AU162" s="63"/>
      <c r="AV162" s="63"/>
      <c r="AW162" s="63"/>
    </row>
    <row r="163" spans="1:49">
      <c r="A163" s="13"/>
      <c r="B163" s="13">
        <v>2017</v>
      </c>
      <c r="C163" s="13"/>
      <c r="D163" s="13"/>
      <c r="E163" s="60">
        <f>(利润表!C163+利润表!W163+利润表!Y163)/(负债表!C163+负债表!J163)</f>
        <v>0.00458917555719406</v>
      </c>
      <c r="F163" s="60"/>
      <c r="G163" s="60">
        <f>(利润表!C163+利润表!W163+利润表!Y163)/资产表!C163</f>
        <v>0.00195670532330392</v>
      </c>
      <c r="H163" s="60">
        <f>利润表!C163/负债表!C163</f>
        <v>0.00458917555719406</v>
      </c>
      <c r="I163" s="60">
        <f>利润表!C163/资产表!C163</f>
        <v>0.00195670532330392</v>
      </c>
      <c r="J163" s="60"/>
      <c r="K163" s="60" t="e">
        <f>利润表!C163/利润表!#REF!</f>
        <v>#REF!</v>
      </c>
      <c r="L163" s="60" t="e">
        <f>利润表!#REF!/资产表!C163</f>
        <v>#REF!</v>
      </c>
      <c r="M163" s="109">
        <f>资产表!C163/负债表!C163</f>
        <v>2.34535854864706</v>
      </c>
      <c r="N163" s="109"/>
      <c r="O163" s="109"/>
      <c r="P163" s="109"/>
      <c r="Q163" s="109"/>
      <c r="R163" s="60">
        <f>负债表!I163/资产表!C163</f>
        <v>0.573625959844451</v>
      </c>
      <c r="S163" s="60"/>
      <c r="T163" s="60"/>
      <c r="U163" s="60">
        <f>(利润表!C163-利润表!C164)/利润表!C164</f>
        <v>-0.761385115857014</v>
      </c>
      <c r="V163" s="60">
        <f>(利润表!D163-利润表!D164)/利润表!D164</f>
        <v>0.290555079208533</v>
      </c>
      <c r="W163" s="60" t="e">
        <f>(现金流量表!C163-现金流量表!C164)/现金流量表!C164</f>
        <v>#DIV/0!</v>
      </c>
      <c r="X163" s="60"/>
      <c r="Y163" s="60"/>
      <c r="Z163" s="60">
        <f>(资产表!C163-资产表!C164)/资产表!C164</f>
        <v>0.230748843614543</v>
      </c>
      <c r="AA163" s="60"/>
      <c r="AB163" s="60"/>
      <c r="AC163" s="60"/>
      <c r="AD163" s="60"/>
      <c r="AE163" s="60"/>
      <c r="AF163" s="61"/>
      <c r="AG163" s="61"/>
      <c r="AH163" s="60"/>
      <c r="AI163" s="60"/>
      <c r="AJ163" s="60"/>
      <c r="AK163" s="61"/>
      <c r="AL163" s="119"/>
      <c r="AM163" s="119"/>
      <c r="AN163" s="63"/>
      <c r="AO163" s="63"/>
      <c r="AP163" s="127"/>
      <c r="AQ163" s="127"/>
      <c r="AR163" s="60"/>
      <c r="AS163" s="127"/>
      <c r="AT163" s="127"/>
      <c r="AU163" s="63"/>
      <c r="AV163" s="63"/>
      <c r="AW163" s="63"/>
    </row>
    <row r="164" spans="1:49">
      <c r="A164" s="13"/>
      <c r="B164" s="13">
        <v>2016</v>
      </c>
      <c r="C164" s="13"/>
      <c r="D164" s="13"/>
      <c r="E164" s="60">
        <f>(利润表!C164+利润表!W164+利润表!Y164)/(负债表!C164+负债表!J164)</f>
        <v>0.0281754564323408</v>
      </c>
      <c r="F164" s="60"/>
      <c r="G164" s="60">
        <f>(利润表!C164+利润表!W164+利润表!Y164)/资产表!C164</f>
        <v>0.0100924668743952</v>
      </c>
      <c r="H164" s="60">
        <f>利润表!C164/负债表!C164</f>
        <v>0.0281754564323408</v>
      </c>
      <c r="I164" s="60">
        <f>利润表!C164/资产表!C164</f>
        <v>0.0100924668743952</v>
      </c>
      <c r="J164" s="60"/>
      <c r="K164" s="60" t="e">
        <f>利润表!C164/利润表!#REF!</f>
        <v>#REF!</v>
      </c>
      <c r="L164" s="60" t="e">
        <f>利润表!#REF!/资产表!C164</f>
        <v>#REF!</v>
      </c>
      <c r="M164" s="109">
        <f>资产表!C164/负债表!C164</f>
        <v>2.79173137578708</v>
      </c>
      <c r="N164" s="109"/>
      <c r="O164" s="109"/>
      <c r="P164" s="109"/>
      <c r="Q164" s="109"/>
      <c r="R164" s="60">
        <f>负债表!I164/资产表!C164</f>
        <v>0.641799347647455</v>
      </c>
      <c r="S164" s="60"/>
      <c r="T164" s="60"/>
      <c r="U164" s="60">
        <f>(利润表!C164-利润表!C165)/利润表!C165</f>
        <v>0.123247618406567</v>
      </c>
      <c r="V164" s="60">
        <f>(利润表!D164-利润表!D165)/利润表!D165</f>
        <v>-0.410184934685234</v>
      </c>
      <c r="W164" s="60" t="e">
        <f>(现金流量表!C164-现金流量表!C165)/现金流量表!C165</f>
        <v>#DIV/0!</v>
      </c>
      <c r="X164" s="60"/>
      <c r="Y164" s="60"/>
      <c r="Z164" s="60">
        <f>(资产表!C164-资产表!C165)/资产表!C165</f>
        <v>0.0806788767028713</v>
      </c>
      <c r="AA164" s="60"/>
      <c r="AB164" s="60"/>
      <c r="AC164" s="60"/>
      <c r="AD164" s="60"/>
      <c r="AE164" s="60"/>
      <c r="AF164" s="61"/>
      <c r="AG164" s="61"/>
      <c r="AH164" s="60"/>
      <c r="AI164" s="60"/>
      <c r="AJ164" s="60"/>
      <c r="AK164" s="61"/>
      <c r="AL164" s="119"/>
      <c r="AM164" s="119"/>
      <c r="AN164" s="63"/>
      <c r="AO164" s="63"/>
      <c r="AP164" s="127"/>
      <c r="AQ164" s="127"/>
      <c r="AR164" s="60"/>
      <c r="AS164" s="127"/>
      <c r="AT164" s="127"/>
      <c r="AU164" s="63"/>
      <c r="AV164" s="63"/>
      <c r="AW164" s="63"/>
    </row>
    <row r="165" spans="1:49">
      <c r="A165" s="13"/>
      <c r="B165" s="13">
        <v>2015</v>
      </c>
      <c r="C165" s="13"/>
      <c r="D165" s="13"/>
      <c r="E165" s="60">
        <f>(利润表!C165+利润表!W165+利润表!Y165)/(负债表!C165+负债表!J165)</f>
        <v>0.0309516191316339</v>
      </c>
      <c r="F165" s="60"/>
      <c r="G165" s="60">
        <f>(利润表!C165+利润表!W165+利润表!Y165)/资产表!C165</f>
        <v>0.00970998343219683</v>
      </c>
      <c r="H165" s="60">
        <f>利润表!C165/负债表!C165</f>
        <v>0.0309516191316339</v>
      </c>
      <c r="I165" s="60">
        <f>利润表!C165/资产表!C165</f>
        <v>0.00970998343219683</v>
      </c>
      <c r="J165" s="60"/>
      <c r="K165" s="60" t="e">
        <f>利润表!C165/利润表!#REF!</f>
        <v>#REF!</v>
      </c>
      <c r="L165" s="60" t="e">
        <f>利润表!#REF!/资产表!C165</f>
        <v>#REF!</v>
      </c>
      <c r="M165" s="109">
        <f>资产表!C165/负债表!C165</f>
        <v>3.18760782114242</v>
      </c>
      <c r="N165" s="109"/>
      <c r="O165" s="109"/>
      <c r="P165" s="109"/>
      <c r="Q165" s="109"/>
      <c r="R165" s="60">
        <f>负债表!I165/资产表!C165</f>
        <v>0.686285121598928</v>
      </c>
      <c r="S165" s="60"/>
      <c r="T165" s="60"/>
      <c r="U165" s="60">
        <f>(利润表!C165-利润表!C166)/利润表!C166</f>
        <v>3.21488851547702</v>
      </c>
      <c r="V165" s="60">
        <f>(利润表!D165-利润表!D166)/利润表!D166</f>
        <v>-0.0490421736107171</v>
      </c>
      <c r="W165" s="60" t="e">
        <f>(现金流量表!C165-现金流量表!C166)/现金流量表!C166</f>
        <v>#DIV/0!</v>
      </c>
      <c r="X165" s="60"/>
      <c r="Y165" s="60"/>
      <c r="Z165" s="60">
        <f>(资产表!C165-资产表!C166)/资产表!C166</f>
        <v>0.188371991072599</v>
      </c>
      <c r="AA165" s="60"/>
      <c r="AB165" s="60"/>
      <c r="AC165" s="60"/>
      <c r="AD165" s="60"/>
      <c r="AE165" s="60"/>
      <c r="AF165" s="61"/>
      <c r="AG165" s="61"/>
      <c r="AH165" s="60"/>
      <c r="AI165" s="60"/>
      <c r="AJ165" s="60"/>
      <c r="AK165" s="61"/>
      <c r="AL165" s="119"/>
      <c r="AM165" s="119"/>
      <c r="AN165" s="63"/>
      <c r="AO165" s="63"/>
      <c r="AP165" s="127"/>
      <c r="AQ165" s="127"/>
      <c r="AR165" s="60"/>
      <c r="AS165" s="127"/>
      <c r="AT165" s="127"/>
      <c r="AU165" s="63"/>
      <c r="AV165" s="63"/>
      <c r="AW165" s="63"/>
    </row>
    <row r="166" spans="1:49">
      <c r="A166" s="13"/>
      <c r="B166" s="13">
        <v>2014</v>
      </c>
      <c r="C166" s="13"/>
      <c r="D166" s="13"/>
      <c r="E166" s="60">
        <f>(利润表!C166+利润表!W166+利润表!Y166)/(负债表!C166+负债表!J166)</f>
        <v>0.00745222957126998</v>
      </c>
      <c r="F166" s="60"/>
      <c r="G166" s="60">
        <f>(利润表!C166+利润表!W166+利润表!Y166)/资产表!C166</f>
        <v>0.00273769337011652</v>
      </c>
      <c r="H166" s="60">
        <f>利润表!C166/负债表!C166</f>
        <v>0.00745222957126998</v>
      </c>
      <c r="I166" s="60">
        <f>利润表!C166/资产表!C166</f>
        <v>0.00273769337011652</v>
      </c>
      <c r="J166" s="60"/>
      <c r="K166" s="60" t="e">
        <f>利润表!C166/利润表!#REF!</f>
        <v>#REF!</v>
      </c>
      <c r="L166" s="60" t="e">
        <f>利润表!#REF!/资产表!C166</f>
        <v>#REF!</v>
      </c>
      <c r="M166" s="109">
        <f>资产表!C166/负债表!C166</f>
        <v>2.72208336134912</v>
      </c>
      <c r="N166" s="109"/>
      <c r="O166" s="109"/>
      <c r="P166" s="109"/>
      <c r="Q166" s="109"/>
      <c r="R166" s="60">
        <f>负债表!I166/资产表!C166</f>
        <v>0.632634321858395</v>
      </c>
      <c r="S166" s="60"/>
      <c r="T166" s="60"/>
      <c r="U166" s="60">
        <f>(利润表!C166-利润表!C167)/利润表!C167</f>
        <v>-0.742261864115027</v>
      </c>
      <c r="V166" s="60">
        <f>(利润表!D166-利润表!D167)/利润表!D167</f>
        <v>0.058285954499237</v>
      </c>
      <c r="W166" s="60" t="e">
        <f>(现金流量表!C166-现金流量表!C167)/现金流量表!C167</f>
        <v>#DIV/0!</v>
      </c>
      <c r="X166" s="60"/>
      <c r="Y166" s="60"/>
      <c r="Z166" s="60">
        <f>(资产表!C166-资产表!C167)/资产表!C167</f>
        <v>0.138616540988972</v>
      </c>
      <c r="AA166" s="60"/>
      <c r="AB166" s="60"/>
      <c r="AC166" s="60"/>
      <c r="AD166" s="60"/>
      <c r="AE166" s="60"/>
      <c r="AF166" s="61"/>
      <c r="AG166" s="61"/>
      <c r="AH166" s="60"/>
      <c r="AI166" s="60"/>
      <c r="AJ166" s="60"/>
      <c r="AK166" s="61"/>
      <c r="AL166" s="119"/>
      <c r="AM166" s="119"/>
      <c r="AN166" s="63"/>
      <c r="AO166" s="63"/>
      <c r="AP166" s="127"/>
      <c r="AQ166" s="127"/>
      <c r="AR166" s="60"/>
      <c r="AS166" s="127"/>
      <c r="AT166" s="127"/>
      <c r="AU166" s="63"/>
      <c r="AV166" s="63"/>
      <c r="AW166" s="63"/>
    </row>
    <row r="167" spans="1:49">
      <c r="A167" s="13"/>
      <c r="B167" s="13">
        <v>2013</v>
      </c>
      <c r="C167" s="13"/>
      <c r="D167" s="13"/>
      <c r="E167" s="60">
        <f>(利润表!C167+利润表!W167+利润表!Y167)/(负债表!C167+负债表!J167)</f>
        <v>0.029003289140731</v>
      </c>
      <c r="F167" s="60"/>
      <c r="G167" s="60">
        <f>(利润表!C167+利润表!W167+利润表!Y167)/资产表!C167</f>
        <v>0.0120943799980058</v>
      </c>
      <c r="H167" s="60">
        <f>利润表!C167/负债表!C167</f>
        <v>0.029003289140731</v>
      </c>
      <c r="I167" s="60">
        <f>利润表!C167/资产表!C167</f>
        <v>0.0120943799980058</v>
      </c>
      <c r="J167" s="60"/>
      <c r="K167" s="60" t="e">
        <f>利润表!C167/利润表!#REF!</f>
        <v>#REF!</v>
      </c>
      <c r="L167" s="60" t="e">
        <f>利润表!#REF!/资产表!C167</f>
        <v>#REF!</v>
      </c>
      <c r="M167" s="109">
        <f>资产表!C167/负债表!C167</f>
        <v>2.39807986399579</v>
      </c>
      <c r="N167" s="109"/>
      <c r="O167" s="109"/>
      <c r="P167" s="109"/>
      <c r="Q167" s="109"/>
      <c r="R167" s="60">
        <f>负债表!I167/资产表!C167</f>
        <v>0.582999709470161</v>
      </c>
      <c r="S167" s="60"/>
      <c r="T167" s="60"/>
      <c r="U167" s="60">
        <f>(利润表!C167-利润表!C168)/利润表!C168</f>
        <v>0.0498493535790657</v>
      </c>
      <c r="V167" s="60">
        <f>(利润表!D167-利润表!D168)/利润表!D168</f>
        <v>0.0457326747548934</v>
      </c>
      <c r="W167" s="60" t="e">
        <f>(现金流量表!C167-现金流量表!C168)/现金流量表!C168</f>
        <v>#DIV/0!</v>
      </c>
      <c r="X167" s="60"/>
      <c r="Y167" s="60"/>
      <c r="Z167" s="60">
        <f>(资产表!C167-资产表!C168)/资产表!C168</f>
        <v>0.104413567324245</v>
      </c>
      <c r="AA167" s="60"/>
      <c r="AB167" s="60"/>
      <c r="AC167" s="60"/>
      <c r="AD167" s="60"/>
      <c r="AE167" s="60"/>
      <c r="AF167" s="61"/>
      <c r="AG167" s="61"/>
      <c r="AH167" s="60"/>
      <c r="AI167" s="60"/>
      <c r="AJ167" s="60"/>
      <c r="AK167" s="61"/>
      <c r="AL167" s="119"/>
      <c r="AM167" s="119"/>
      <c r="AN167" s="63"/>
      <c r="AO167" s="63"/>
      <c r="AP167" s="127"/>
      <c r="AQ167" s="127"/>
      <c r="AR167" s="60"/>
      <c r="AS167" s="127"/>
      <c r="AT167" s="127"/>
      <c r="AU167" s="63"/>
      <c r="AV167" s="63"/>
      <c r="AW167" s="63"/>
    </row>
    <row r="168" spans="1:49">
      <c r="A168" s="13"/>
      <c r="B168" s="13">
        <v>2012</v>
      </c>
      <c r="C168" s="13"/>
      <c r="D168" s="13"/>
      <c r="E168" s="60">
        <f>(利润表!C168+利润表!W168+利润表!Y168)/(负债表!C168+负债表!J168)</f>
        <v>0.0285628537525406</v>
      </c>
      <c r="F168" s="60"/>
      <c r="G168" s="60">
        <f>(利润表!C168+利润表!W168+利润表!Y168)/资产表!C168</f>
        <v>0.0127229657404048</v>
      </c>
      <c r="H168" s="60">
        <f>利润表!C168/负债表!C168</f>
        <v>0.0285628537525406</v>
      </c>
      <c r="I168" s="60">
        <f>利润表!C168/资产表!C168</f>
        <v>0.0127229657404048</v>
      </c>
      <c r="J168" s="60"/>
      <c r="K168" s="60" t="e">
        <f>利润表!C168/利润表!#REF!</f>
        <v>#REF!</v>
      </c>
      <c r="L168" s="60" t="e">
        <f>利润表!#REF!/资产表!C168</f>
        <v>#REF!</v>
      </c>
      <c r="M168" s="109">
        <f>资产表!C168/负债表!C168</f>
        <v>2.24498393969832</v>
      </c>
      <c r="N168" s="109"/>
      <c r="O168" s="109"/>
      <c r="P168" s="109"/>
      <c r="Q168" s="109"/>
      <c r="R168" s="60">
        <f>负债表!I168/资产表!C168</f>
        <v>0.554562514984237</v>
      </c>
      <c r="S168" s="60"/>
      <c r="T168" s="60"/>
      <c r="U168" s="60" t="e">
        <f>(利润表!C168-利润表!C169)/利润表!C169</f>
        <v>#DIV/0!</v>
      </c>
      <c r="V168" s="60" t="e">
        <f>(利润表!D168-利润表!D169)/利润表!D169</f>
        <v>#DIV/0!</v>
      </c>
      <c r="W168" s="60" t="e">
        <f>(现金流量表!C168-现金流量表!C169)/现金流量表!C169</f>
        <v>#DIV/0!</v>
      </c>
      <c r="X168" s="60"/>
      <c r="Y168" s="60"/>
      <c r="Z168" s="60" t="e">
        <f>(资产表!C168-资产表!C169)/资产表!C169</f>
        <v>#DIV/0!</v>
      </c>
      <c r="AA168" s="60"/>
      <c r="AB168" s="60"/>
      <c r="AC168" s="60"/>
      <c r="AD168" s="60"/>
      <c r="AE168" s="60"/>
      <c r="AF168" s="61"/>
      <c r="AG168" s="61"/>
      <c r="AH168" s="60"/>
      <c r="AI168" s="60"/>
      <c r="AJ168" s="60"/>
      <c r="AK168" s="61"/>
      <c r="AL168" s="119"/>
      <c r="AM168" s="119"/>
      <c r="AN168" s="63"/>
      <c r="AO168" s="63"/>
      <c r="AP168" s="127"/>
      <c r="AQ168" s="127"/>
      <c r="AR168" s="60"/>
      <c r="AS168" s="127"/>
      <c r="AT168" s="127"/>
      <c r="AU168" s="63"/>
      <c r="AV168" s="63"/>
      <c r="AW168" s="63"/>
    </row>
    <row r="169" spans="1:49">
      <c r="A169" s="13"/>
      <c r="B169" s="13">
        <v>2011</v>
      </c>
      <c r="C169" s="13"/>
      <c r="D169" s="13"/>
      <c r="E169" s="60" t="e">
        <f>(利润表!C169+利润表!W169+利润表!Y169)/(负债表!C169+负债表!J169)</f>
        <v>#DIV/0!</v>
      </c>
      <c r="F169" s="60"/>
      <c r="G169" s="60" t="e">
        <f>(利润表!C169+利润表!W169+利润表!Y169)/资产表!C169</f>
        <v>#DIV/0!</v>
      </c>
      <c r="H169" s="60" t="e">
        <f>利润表!C169/负债表!C169</f>
        <v>#DIV/0!</v>
      </c>
      <c r="I169" s="60" t="e">
        <f>利润表!C169/资产表!C169</f>
        <v>#DIV/0!</v>
      </c>
      <c r="J169" s="60"/>
      <c r="K169" s="60" t="e">
        <f>利润表!C169/利润表!#REF!</f>
        <v>#REF!</v>
      </c>
      <c r="L169" s="60" t="e">
        <f>利润表!#REF!/资产表!C169</f>
        <v>#REF!</v>
      </c>
      <c r="M169" s="109" t="e">
        <f>资产表!C169/负债表!C169</f>
        <v>#DIV/0!</v>
      </c>
      <c r="N169" s="109"/>
      <c r="O169" s="109"/>
      <c r="P169" s="109"/>
      <c r="Q169" s="109"/>
      <c r="R169" s="60" t="e">
        <f>负债表!I169/资产表!C169</f>
        <v>#DIV/0!</v>
      </c>
      <c r="S169" s="60"/>
      <c r="T169" s="60"/>
      <c r="U169" s="60" t="e">
        <f>(利润表!C169-利润表!C170)/利润表!C170</f>
        <v>#DIV/0!</v>
      </c>
      <c r="V169" s="60" t="e">
        <f>(利润表!D169-利润表!D170)/利润表!D170</f>
        <v>#DIV/0!</v>
      </c>
      <c r="W169" s="60" t="e">
        <f>(现金流量表!C169-现金流量表!C170)/现金流量表!C170</f>
        <v>#DIV/0!</v>
      </c>
      <c r="X169" s="60"/>
      <c r="Y169" s="60"/>
      <c r="Z169" s="60" t="e">
        <f>(资产表!C169-资产表!C170)/资产表!C170</f>
        <v>#DIV/0!</v>
      </c>
      <c r="AA169" s="60"/>
      <c r="AB169" s="60"/>
      <c r="AC169" s="60"/>
      <c r="AD169" s="60"/>
      <c r="AE169" s="60"/>
      <c r="AF169" s="61"/>
      <c r="AG169" s="61"/>
      <c r="AH169" s="60"/>
      <c r="AI169" s="60"/>
      <c r="AJ169" s="60"/>
      <c r="AK169" s="61"/>
      <c r="AL169" s="119"/>
      <c r="AM169" s="119"/>
      <c r="AN169" s="63"/>
      <c r="AO169" s="63"/>
      <c r="AP169" s="127"/>
      <c r="AQ169" s="127"/>
      <c r="AR169" s="60"/>
      <c r="AS169" s="127"/>
      <c r="AT169" s="127"/>
      <c r="AU169" s="63"/>
      <c r="AV169" s="63"/>
      <c r="AW169" s="63"/>
    </row>
    <row r="170" spans="1:49">
      <c r="A170" s="13"/>
      <c r="B170" s="13">
        <v>2010</v>
      </c>
      <c r="C170" s="13"/>
      <c r="D170" s="13"/>
      <c r="E170" s="60" t="e">
        <f>(利润表!C170+利润表!W170+利润表!Y170)/(负债表!C170+负债表!J170)</f>
        <v>#DIV/0!</v>
      </c>
      <c r="F170" s="60"/>
      <c r="G170" s="60" t="e">
        <f>(利润表!C170+利润表!W170+利润表!Y170)/资产表!C170</f>
        <v>#DIV/0!</v>
      </c>
      <c r="H170" s="60" t="e">
        <f>利润表!C170/负债表!C170</f>
        <v>#DIV/0!</v>
      </c>
      <c r="I170" s="60" t="e">
        <f>利润表!C170/资产表!C170</f>
        <v>#DIV/0!</v>
      </c>
      <c r="J170" s="60"/>
      <c r="K170" s="60" t="e">
        <f>利润表!C170/利润表!#REF!</f>
        <v>#REF!</v>
      </c>
      <c r="L170" s="60" t="e">
        <f>利润表!#REF!/资产表!C170</f>
        <v>#REF!</v>
      </c>
      <c r="M170" s="109" t="e">
        <f>资产表!C170/负债表!C170</f>
        <v>#DIV/0!</v>
      </c>
      <c r="N170" s="109"/>
      <c r="O170" s="109"/>
      <c r="P170" s="109"/>
      <c r="Q170" s="109"/>
      <c r="R170" s="60" t="e">
        <f>负债表!I170/资产表!C170</f>
        <v>#DIV/0!</v>
      </c>
      <c r="S170" s="60"/>
      <c r="T170" s="60"/>
      <c r="U170" s="60" t="e">
        <f>(利润表!C170-利润表!C171)/利润表!C171</f>
        <v>#DIV/0!</v>
      </c>
      <c r="V170" s="60" t="e">
        <f>(利润表!D170-利润表!D171)/利润表!D171</f>
        <v>#DIV/0!</v>
      </c>
      <c r="W170" s="60" t="e">
        <f>(现金流量表!C170-现金流量表!C171)/现金流量表!C171</f>
        <v>#DIV/0!</v>
      </c>
      <c r="X170" s="60"/>
      <c r="Y170" s="60"/>
      <c r="Z170" s="60" t="e">
        <f>(资产表!C170-资产表!C171)/资产表!C171</f>
        <v>#DIV/0!</v>
      </c>
      <c r="AA170" s="60"/>
      <c r="AB170" s="60"/>
      <c r="AC170" s="60"/>
      <c r="AD170" s="60"/>
      <c r="AE170" s="60"/>
      <c r="AF170" s="61"/>
      <c r="AG170" s="61"/>
      <c r="AH170" s="60"/>
      <c r="AI170" s="60"/>
      <c r="AJ170" s="60"/>
      <c r="AK170" s="61"/>
      <c r="AL170" s="119"/>
      <c r="AM170" s="119"/>
      <c r="AN170" s="63"/>
      <c r="AO170" s="63"/>
      <c r="AP170" s="127"/>
      <c r="AQ170" s="127"/>
      <c r="AR170" s="60"/>
      <c r="AS170" s="127"/>
      <c r="AT170" s="127"/>
      <c r="AU170" s="63"/>
      <c r="AV170" s="63"/>
      <c r="AW170" s="63"/>
    </row>
    <row r="171" spans="1:2">
      <c r="A171" s="129"/>
      <c r="B171" s="130"/>
    </row>
    <row r="172" spans="1:2">
      <c r="A172" s="129"/>
      <c r="B172" s="130"/>
    </row>
    <row r="173" spans="1:2">
      <c r="A173" s="129"/>
      <c r="B173" s="130"/>
    </row>
    <row r="174" spans="1:2">
      <c r="A174" s="129"/>
      <c r="B174" s="130"/>
    </row>
    <row r="175" spans="1:2">
      <c r="A175" s="129"/>
      <c r="B175" s="130"/>
    </row>
    <row r="176" spans="1:2">
      <c r="A176" s="129"/>
      <c r="B176" s="130"/>
    </row>
    <row r="177" spans="1:2">
      <c r="A177" s="129"/>
      <c r="B177" s="130"/>
    </row>
    <row r="178" spans="1:2">
      <c r="A178" s="129"/>
      <c r="B178" s="130"/>
    </row>
    <row r="179" spans="1:2">
      <c r="A179" s="129"/>
      <c r="B179" s="130"/>
    </row>
    <row r="180" spans="1:2">
      <c r="A180" s="129"/>
      <c r="B180" s="130"/>
    </row>
    <row r="181" spans="1:2">
      <c r="A181" s="129"/>
      <c r="B181" s="130"/>
    </row>
    <row r="182" spans="1:2">
      <c r="A182" s="129"/>
      <c r="B182" s="130"/>
    </row>
    <row r="183" spans="1:2">
      <c r="A183" s="129"/>
      <c r="B183" s="130"/>
    </row>
    <row r="184" spans="1:2">
      <c r="A184" s="129"/>
      <c r="B184" s="130"/>
    </row>
    <row r="185" spans="1:2">
      <c r="A185" s="129"/>
      <c r="B185" s="130"/>
    </row>
    <row r="186" spans="1:2">
      <c r="A186" s="129"/>
      <c r="B186" s="130"/>
    </row>
    <row r="187" spans="1:2">
      <c r="A187" s="129"/>
      <c r="B187" s="130"/>
    </row>
    <row r="188" spans="1:2">
      <c r="A188" s="129"/>
      <c r="B188" s="130"/>
    </row>
    <row r="189" spans="1:2">
      <c r="A189" s="129"/>
      <c r="B189" s="130"/>
    </row>
    <row r="190" spans="1:2">
      <c r="A190" s="129"/>
      <c r="B190" s="130"/>
    </row>
    <row r="191" spans="1:2">
      <c r="A191" s="129"/>
      <c r="B191" s="130"/>
    </row>
    <row r="192" spans="1:2">
      <c r="A192" s="129"/>
      <c r="B192" s="130"/>
    </row>
    <row r="193" spans="1:2">
      <c r="A193" s="129"/>
      <c r="B193" s="130"/>
    </row>
    <row r="194" spans="1:2">
      <c r="A194" s="129"/>
      <c r="B194" s="130"/>
    </row>
    <row r="195" spans="1:2">
      <c r="A195" s="129"/>
      <c r="B195" s="130"/>
    </row>
    <row r="196" spans="1:2">
      <c r="A196" s="129"/>
      <c r="B196" s="130"/>
    </row>
    <row r="197" spans="1:2">
      <c r="A197" s="129"/>
      <c r="B197" s="130"/>
    </row>
    <row r="198" spans="1:2">
      <c r="A198" s="129"/>
      <c r="B198" s="130"/>
    </row>
    <row r="199" spans="1:2">
      <c r="A199" s="129"/>
      <c r="B199" s="130"/>
    </row>
    <row r="200" spans="1:2">
      <c r="A200" s="129"/>
      <c r="B200" s="130"/>
    </row>
    <row r="201" spans="1:2">
      <c r="A201" s="129"/>
      <c r="B201" s="130"/>
    </row>
    <row r="202" spans="1:2">
      <c r="A202" s="129"/>
      <c r="B202" s="130"/>
    </row>
    <row r="203" spans="1:2">
      <c r="A203" s="129"/>
      <c r="B203" s="130"/>
    </row>
    <row r="204" spans="1:2">
      <c r="A204" s="129"/>
      <c r="B204" s="130"/>
    </row>
    <row r="205" spans="1:2">
      <c r="A205" s="129"/>
      <c r="B205" s="130"/>
    </row>
    <row r="206" spans="1:2">
      <c r="A206" s="129"/>
      <c r="B206" s="130"/>
    </row>
    <row r="207" spans="1:2">
      <c r="A207" s="129"/>
      <c r="B207" s="130"/>
    </row>
    <row r="208" spans="1:2">
      <c r="A208" s="129"/>
      <c r="B208" s="130"/>
    </row>
    <row r="209" spans="1:2">
      <c r="A209" s="129"/>
      <c r="B209" s="130"/>
    </row>
    <row r="210" spans="1:2">
      <c r="A210" s="129"/>
      <c r="B210" s="130"/>
    </row>
    <row r="211" spans="1:2">
      <c r="A211" s="129"/>
      <c r="B211" s="130"/>
    </row>
    <row r="212" spans="1:2">
      <c r="A212" s="129"/>
      <c r="B212" s="130"/>
    </row>
    <row r="213" spans="1:2">
      <c r="A213" s="129"/>
      <c r="B213" s="130"/>
    </row>
    <row r="214" spans="1:2">
      <c r="A214" s="129"/>
      <c r="B214" s="130"/>
    </row>
    <row r="215" spans="1:2">
      <c r="A215" s="129"/>
      <c r="B215" s="130"/>
    </row>
    <row r="216" spans="1:2">
      <c r="A216" s="129"/>
      <c r="B216" s="130"/>
    </row>
    <row r="217" spans="1:2">
      <c r="A217" s="129"/>
      <c r="B217" s="130"/>
    </row>
    <row r="218" spans="1:2">
      <c r="A218" s="129"/>
      <c r="B218" s="130"/>
    </row>
    <row r="219" spans="1:2">
      <c r="A219" s="129"/>
      <c r="B219" s="130"/>
    </row>
    <row r="220" spans="1:2">
      <c r="A220" s="129"/>
      <c r="B220" s="130"/>
    </row>
    <row r="221" spans="1:2">
      <c r="A221" s="129"/>
      <c r="B221" s="130"/>
    </row>
    <row r="222" spans="1:2">
      <c r="A222" s="129"/>
      <c r="B222" s="130"/>
    </row>
    <row r="223" spans="1:2">
      <c r="A223" s="129"/>
      <c r="B223" s="130"/>
    </row>
    <row r="224" spans="1:2">
      <c r="A224" s="129"/>
      <c r="B224" s="130"/>
    </row>
    <row r="225" spans="1:2">
      <c r="A225" s="129"/>
      <c r="B225" s="130"/>
    </row>
    <row r="226" spans="1:2">
      <c r="A226" s="129"/>
      <c r="B226" s="130"/>
    </row>
    <row r="227" spans="1:2">
      <c r="A227" s="129"/>
      <c r="B227" s="130"/>
    </row>
    <row r="228" spans="1:2">
      <c r="A228" s="129"/>
      <c r="B228" s="130"/>
    </row>
    <row r="229" spans="1:2">
      <c r="A229" s="129"/>
      <c r="B229" s="130"/>
    </row>
    <row r="230" spans="1:2">
      <c r="A230" s="129"/>
      <c r="B230" s="130"/>
    </row>
    <row r="231" spans="1:2">
      <c r="A231" s="129"/>
      <c r="B231" s="130"/>
    </row>
    <row r="232" spans="1:2">
      <c r="A232" s="129"/>
      <c r="B232" s="130"/>
    </row>
    <row r="233" spans="1:2">
      <c r="A233" s="129"/>
      <c r="B233" s="130"/>
    </row>
    <row r="234" spans="1:2">
      <c r="A234" s="129"/>
      <c r="B234" s="130"/>
    </row>
    <row r="235" spans="1:2">
      <c r="A235" s="129"/>
      <c r="B235" s="130"/>
    </row>
    <row r="236" spans="1:2">
      <c r="A236" s="129"/>
      <c r="B236" s="130"/>
    </row>
    <row r="237" spans="1:2">
      <c r="A237" s="129"/>
      <c r="B237" s="130"/>
    </row>
    <row r="238" spans="1:2">
      <c r="A238" s="129"/>
      <c r="B238" s="130"/>
    </row>
    <row r="239" spans="1:2">
      <c r="A239" s="129"/>
      <c r="B239" s="130"/>
    </row>
    <row r="240" spans="1:2">
      <c r="A240" s="129"/>
      <c r="B240" s="130"/>
    </row>
    <row r="241" spans="1:2">
      <c r="A241" s="129"/>
      <c r="B241" s="130"/>
    </row>
    <row r="242" spans="1:2">
      <c r="A242" s="129"/>
      <c r="B242" s="130"/>
    </row>
  </sheetData>
  <mergeCells count="78">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C3:C16"/>
    <mergeCell ref="C17:C30"/>
    <mergeCell ref="C31:C44"/>
    <mergeCell ref="D1:D2"/>
    <mergeCell ref="D3:D16"/>
    <mergeCell ref="D17:D30"/>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O3:AO16"/>
    <mergeCell ref="AP1:AP2"/>
    <mergeCell ref="AP3:AP16"/>
    <mergeCell ref="AQ1:AQ2"/>
    <mergeCell ref="AR1:AR2"/>
    <mergeCell ref="AS1:AS2"/>
    <mergeCell ref="AS3:AS16"/>
    <mergeCell ref="AS17:AS30"/>
    <mergeCell ref="AS31:AS44"/>
    <mergeCell ref="AT1:AT2"/>
    <mergeCell ref="AT3:AT16"/>
    <mergeCell ref="AT17:AT30"/>
    <mergeCell ref="AT31:AT44"/>
    <mergeCell ref="AU1:AU2"/>
    <mergeCell ref="AU3:AU44"/>
    <mergeCell ref="AV1:AV2"/>
    <mergeCell ref="AV3:AV44"/>
    <mergeCell ref="AW1:AW2"/>
    <mergeCell ref="AW3:AW4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45"/>
  <sheetViews>
    <sheetView workbookViewId="0">
      <pane xSplit="2" ySplit="2" topLeftCell="C156" activePane="bottomRight" state="frozen"/>
      <selection/>
      <selection pane="topRight"/>
      <selection pane="bottomLeft"/>
      <selection pane="bottomRight" activeCell="D17" sqref="D17"/>
    </sheetView>
  </sheetViews>
  <sheetFormatPr defaultColWidth="9.23076923076923" defaultRowHeight="16.8"/>
  <cols>
    <col min="1" max="1" width="12.7692307692308" customWidth="1"/>
    <col min="2" max="2" width="9.23076923076923" style="6"/>
    <col min="3" max="12" width="19.8461538461538" style="37" customWidth="1"/>
    <col min="13" max="14" width="20.9230769230769" style="37" customWidth="1"/>
    <col min="15" max="15" width="17.0769230769231" style="32" customWidth="1"/>
    <col min="16" max="17" width="15.9230769230769" style="32" customWidth="1"/>
    <col min="18" max="18" width="11.5384615384615" style="32" customWidth="1"/>
    <col min="19" max="19" width="19.8461538461538" style="68" customWidth="1"/>
    <col min="20" max="20" width="15.9230769230769" style="32" customWidth="1"/>
    <col min="21" max="21" width="17.6153846153846" style="32" customWidth="1"/>
    <col min="22" max="22" width="19.8461538461538" style="32" customWidth="1"/>
    <col min="23" max="23" width="30.9230769230769" customWidth="1"/>
    <col min="24" max="24" width="27.2403846153846" style="68" customWidth="1"/>
    <col min="25" max="25" width="23.6153846153846" customWidth="1"/>
  </cols>
  <sheetData>
    <row r="1" spans="1:25">
      <c r="A1" s="3" t="s">
        <v>0</v>
      </c>
      <c r="B1" s="3" t="s">
        <v>1</v>
      </c>
      <c r="C1" s="35" t="s">
        <v>61</v>
      </c>
      <c r="D1" s="35" t="s">
        <v>62</v>
      </c>
      <c r="E1" s="71" t="s">
        <v>63</v>
      </c>
      <c r="F1" s="71" t="s">
        <v>64</v>
      </c>
      <c r="G1" s="71" t="s">
        <v>65</v>
      </c>
      <c r="H1" s="71" t="s">
        <v>66</v>
      </c>
      <c r="I1" s="73" t="s">
        <v>67</v>
      </c>
      <c r="J1" s="73" t="s">
        <v>68</v>
      </c>
      <c r="K1" s="35" t="s">
        <v>69</v>
      </c>
      <c r="L1" s="74" t="s">
        <v>70</v>
      </c>
      <c r="M1" s="35" t="s">
        <v>71</v>
      </c>
      <c r="N1" s="35" t="s">
        <v>72</v>
      </c>
      <c r="O1" s="71" t="s">
        <v>73</v>
      </c>
      <c r="P1" s="71" t="s">
        <v>74</v>
      </c>
      <c r="Q1" s="71" t="s">
        <v>75</v>
      </c>
      <c r="R1" s="71" t="s">
        <v>76</v>
      </c>
      <c r="S1" s="73" t="s">
        <v>77</v>
      </c>
      <c r="T1" s="73" t="s">
        <v>78</v>
      </c>
      <c r="U1" s="35" t="s">
        <v>79</v>
      </c>
      <c r="V1" s="74" t="s">
        <v>80</v>
      </c>
      <c r="W1" s="8" t="s">
        <v>81</v>
      </c>
      <c r="X1" s="9" t="s">
        <v>82</v>
      </c>
      <c r="Y1" s="97" t="s">
        <v>83</v>
      </c>
    </row>
    <row r="2" spans="1:25">
      <c r="A2" s="10"/>
      <c r="B2" s="10"/>
      <c r="E2" s="72"/>
      <c r="F2" s="72"/>
      <c r="G2" s="72"/>
      <c r="H2" s="72"/>
      <c r="I2" s="75"/>
      <c r="J2" s="75"/>
      <c r="L2" s="76"/>
      <c r="O2" s="72"/>
      <c r="P2" s="72"/>
      <c r="Q2" s="72"/>
      <c r="R2" s="72"/>
      <c r="S2" s="75"/>
      <c r="T2" s="75"/>
      <c r="U2" s="37"/>
      <c r="V2" s="76"/>
      <c r="W2" s="87"/>
      <c r="X2" s="12"/>
      <c r="Y2" s="98"/>
    </row>
    <row r="3" spans="1:25">
      <c r="A3" s="3" t="s">
        <v>49</v>
      </c>
      <c r="B3" s="13">
        <v>2023</v>
      </c>
      <c r="C3" s="37">
        <f t="shared" ref="C3:L3" si="0">M3*1000</f>
        <v>12079498000</v>
      </c>
      <c r="D3" s="37">
        <f t="shared" si="0"/>
        <v>42667221000</v>
      </c>
      <c r="E3" s="37">
        <f t="shared" si="0"/>
        <v>17260392000</v>
      </c>
      <c r="F3" s="37">
        <f t="shared" si="0"/>
        <v>9283999000</v>
      </c>
      <c r="G3" s="37">
        <f t="shared" si="0"/>
        <v>2162401000</v>
      </c>
      <c r="H3" s="37">
        <f t="shared" si="0"/>
        <v>0</v>
      </c>
      <c r="I3" s="37">
        <f t="shared" si="0"/>
        <v>99735000</v>
      </c>
      <c r="J3" s="37">
        <f t="shared" si="0"/>
        <v>13946000</v>
      </c>
      <c r="K3" s="37">
        <f t="shared" si="0"/>
        <v>1841454000</v>
      </c>
      <c r="L3" s="37">
        <f t="shared" si="0"/>
        <v>3608704000</v>
      </c>
      <c r="M3" s="37">
        <f t="shared" ref="M3:M9" si="1">N3+U3-SUM(O3:T3)-V3</f>
        <v>12079498</v>
      </c>
      <c r="N3" s="18">
        <v>42667221</v>
      </c>
      <c r="O3" s="37">
        <v>17260392</v>
      </c>
      <c r="P3" s="37">
        <v>9283999</v>
      </c>
      <c r="Q3" s="37">
        <v>2162401</v>
      </c>
      <c r="R3" s="37"/>
      <c r="S3" s="80">
        <v>99735</v>
      </c>
      <c r="T3" s="80">
        <v>13946</v>
      </c>
      <c r="U3" s="38">
        <v>1841454</v>
      </c>
      <c r="V3" s="88">
        <v>3608704</v>
      </c>
      <c r="W3" s="14">
        <f>X3*1000</f>
        <v>95776000</v>
      </c>
      <c r="X3" s="80">
        <v>95776</v>
      </c>
      <c r="Y3" s="14"/>
    </row>
    <row r="4" spans="1:25">
      <c r="A4" s="3"/>
      <c r="B4" s="13">
        <v>2022</v>
      </c>
      <c r="C4" s="37">
        <f>M4*1000</f>
        <v>8495250000</v>
      </c>
      <c r="D4" s="37">
        <f t="shared" ref="D4:D9" si="2">N4*1000</f>
        <v>33239187000</v>
      </c>
      <c r="E4" s="37">
        <f t="shared" ref="E4:E9" si="3">O4*1000</f>
        <v>14143776000</v>
      </c>
      <c r="F4" s="37">
        <f t="shared" ref="F4:F9" si="4">P4*1000</f>
        <v>7820691000</v>
      </c>
      <c r="G4" s="37">
        <f t="shared" ref="G4:G9" si="5">Q4*1000</f>
        <v>1835125000</v>
      </c>
      <c r="H4" s="37">
        <f t="shared" ref="H4:H9" si="6">R4*1000</f>
        <v>0</v>
      </c>
      <c r="I4" s="37">
        <f t="shared" ref="I4:I9" si="7">S4*1000</f>
        <v>76028000</v>
      </c>
      <c r="J4" s="37">
        <f t="shared" ref="J4:J9" si="8">T4*1000</f>
        <v>22394000</v>
      </c>
      <c r="K4" s="37">
        <f t="shared" ref="K4:K9" si="9">U4*1000</f>
        <v>1709159000</v>
      </c>
      <c r="L4" s="37">
        <f t="shared" ref="L4:L9" si="10">V4*1000</f>
        <v>2555082000</v>
      </c>
      <c r="M4" s="37">
        <f t="shared" si="1"/>
        <v>8495250</v>
      </c>
      <c r="N4" s="18">
        <v>33239187</v>
      </c>
      <c r="O4" s="70">
        <v>14143776</v>
      </c>
      <c r="P4" s="70">
        <v>7820691</v>
      </c>
      <c r="Q4" s="70">
        <v>1835125</v>
      </c>
      <c r="R4" s="70"/>
      <c r="S4" s="80">
        <v>76028</v>
      </c>
      <c r="T4" s="81">
        <v>22394</v>
      </c>
      <c r="U4" s="38">
        <v>1709159</v>
      </c>
      <c r="V4" s="88">
        <v>2555082</v>
      </c>
      <c r="W4" s="14">
        <f t="shared" ref="W4:W9" si="11">X4*1000</f>
        <v>70628000</v>
      </c>
      <c r="X4" s="80">
        <v>70628</v>
      </c>
      <c r="Y4" s="39"/>
    </row>
    <row r="5" spans="1:25">
      <c r="A5" s="3"/>
      <c r="B5" s="13">
        <v>2021</v>
      </c>
      <c r="C5" s="37">
        <f>M5*1000</f>
        <v>7161794000</v>
      </c>
      <c r="D5" s="37">
        <f t="shared" si="2"/>
        <v>29696406000</v>
      </c>
      <c r="E5" s="37">
        <f t="shared" si="3"/>
        <v>12040188000</v>
      </c>
      <c r="F5" s="37">
        <f t="shared" si="4"/>
        <v>7233070000</v>
      </c>
      <c r="G5" s="37">
        <f t="shared" si="5"/>
        <v>1750929000</v>
      </c>
      <c r="H5" s="37">
        <f t="shared" si="6"/>
        <v>0</v>
      </c>
      <c r="I5" s="37">
        <f t="shared" si="7"/>
        <v>52945000</v>
      </c>
      <c r="J5" s="37">
        <f t="shared" si="8"/>
        <v>138536000</v>
      </c>
      <c r="K5" s="37">
        <f t="shared" si="9"/>
        <v>873562000</v>
      </c>
      <c r="L5" s="37">
        <f t="shared" si="10"/>
        <v>2192506000</v>
      </c>
      <c r="M5" s="37">
        <f t="shared" si="1"/>
        <v>7161794</v>
      </c>
      <c r="N5" s="18">
        <v>29696406</v>
      </c>
      <c r="O5" s="37">
        <v>12040188</v>
      </c>
      <c r="P5" s="37">
        <v>7233070</v>
      </c>
      <c r="Q5" s="37">
        <v>1750929</v>
      </c>
      <c r="R5" s="37"/>
      <c r="S5" s="80">
        <v>52945</v>
      </c>
      <c r="T5" s="80">
        <v>138536</v>
      </c>
      <c r="U5" s="38">
        <v>873562</v>
      </c>
      <c r="V5" s="88">
        <v>2192506</v>
      </c>
      <c r="W5" s="14">
        <f t="shared" si="11"/>
        <v>47565000</v>
      </c>
      <c r="X5" s="80">
        <v>47565</v>
      </c>
      <c r="Y5" s="39"/>
    </row>
    <row r="6" spans="1:25">
      <c r="A6" s="3"/>
      <c r="B6" s="13">
        <v>2020</v>
      </c>
      <c r="C6" s="37">
        <f>M6*1000</f>
        <v>5277426000</v>
      </c>
      <c r="D6" s="37">
        <f t="shared" si="2"/>
        <v>22877297000</v>
      </c>
      <c r="E6" s="37">
        <f t="shared" si="3"/>
        <v>9368970000</v>
      </c>
      <c r="F6" s="37">
        <f t="shared" si="4"/>
        <v>5510507000</v>
      </c>
      <c r="G6" s="37">
        <f t="shared" si="5"/>
        <v>1324448000</v>
      </c>
      <c r="H6" s="37">
        <f t="shared" si="6"/>
        <v>0</v>
      </c>
      <c r="I6" s="37">
        <f t="shared" si="7"/>
        <v>78963000</v>
      </c>
      <c r="J6" s="37">
        <f t="shared" si="8"/>
        <v>249097000</v>
      </c>
      <c r="K6" s="37">
        <f t="shared" si="9"/>
        <v>640941000</v>
      </c>
      <c r="L6" s="37">
        <f t="shared" si="10"/>
        <v>1708827000</v>
      </c>
      <c r="M6" s="37">
        <f t="shared" si="1"/>
        <v>5277426</v>
      </c>
      <c r="N6" s="18">
        <v>22877297</v>
      </c>
      <c r="O6" s="37">
        <v>9368970</v>
      </c>
      <c r="P6" s="37">
        <v>5510507</v>
      </c>
      <c r="Q6" s="37">
        <v>1324448</v>
      </c>
      <c r="R6" s="37"/>
      <c r="S6" s="80">
        <v>78963</v>
      </c>
      <c r="T6" s="80">
        <v>249097</v>
      </c>
      <c r="U6" s="38">
        <v>640941</v>
      </c>
      <c r="V6" s="88">
        <v>1708827</v>
      </c>
      <c r="W6" s="14">
        <f t="shared" si="11"/>
        <v>76089000</v>
      </c>
      <c r="X6" s="80">
        <v>76089</v>
      </c>
      <c r="Y6" s="39"/>
    </row>
    <row r="7" spans="1:25">
      <c r="A7" s="3"/>
      <c r="B7" s="13">
        <v>2019</v>
      </c>
      <c r="C7" s="37">
        <f t="shared" ref="C4:C9" si="12">M7*1000</f>
        <v>4954244000</v>
      </c>
      <c r="D7" s="37">
        <f t="shared" si="2"/>
        <v>24021041000</v>
      </c>
      <c r="E7" s="37">
        <f t="shared" si="3"/>
        <v>10710410000</v>
      </c>
      <c r="F7" s="37">
        <f t="shared" si="4"/>
        <v>5816393000</v>
      </c>
      <c r="G7" s="37">
        <f t="shared" si="5"/>
        <v>1382507000</v>
      </c>
      <c r="H7" s="37">
        <f t="shared" si="6"/>
        <v>0</v>
      </c>
      <c r="I7" s="37">
        <f t="shared" si="7"/>
        <v>15525000</v>
      </c>
      <c r="J7" s="37">
        <f t="shared" si="8"/>
        <v>371405000</v>
      </c>
      <c r="K7" s="37">
        <f t="shared" si="9"/>
        <v>773959000</v>
      </c>
      <c r="L7" s="37">
        <f t="shared" si="10"/>
        <v>1544516000</v>
      </c>
      <c r="M7" s="37">
        <f t="shared" si="1"/>
        <v>4954244</v>
      </c>
      <c r="N7" s="18">
        <v>24021041</v>
      </c>
      <c r="O7" s="37">
        <v>10710410</v>
      </c>
      <c r="P7" s="37">
        <v>5816393</v>
      </c>
      <c r="Q7" s="37">
        <v>1382507</v>
      </c>
      <c r="R7" s="37"/>
      <c r="S7" s="80">
        <v>15525</v>
      </c>
      <c r="T7" s="80">
        <v>371405</v>
      </c>
      <c r="U7" s="38">
        <v>773959</v>
      </c>
      <c r="V7" s="89">
        <v>1544516</v>
      </c>
      <c r="W7" s="14">
        <f t="shared" si="11"/>
        <v>12806000</v>
      </c>
      <c r="X7" s="80">
        <v>12806</v>
      </c>
      <c r="Y7" s="39"/>
    </row>
    <row r="8" spans="1:25">
      <c r="A8" s="3"/>
      <c r="B8" s="13">
        <v>2018</v>
      </c>
      <c r="C8" s="37">
        <f t="shared" si="12"/>
        <v>3611712000</v>
      </c>
      <c r="D8" s="37">
        <f t="shared" si="2"/>
        <v>20475045000</v>
      </c>
      <c r="E8" s="37">
        <f t="shared" si="3"/>
        <v>9554211000</v>
      </c>
      <c r="F8" s="37">
        <f t="shared" si="4"/>
        <v>5217524000</v>
      </c>
      <c r="G8" s="37">
        <f t="shared" si="5"/>
        <v>1065167000</v>
      </c>
      <c r="H8" s="37">
        <f t="shared" si="6"/>
        <v>0</v>
      </c>
      <c r="I8" s="37">
        <f t="shared" si="7"/>
        <v>4113000</v>
      </c>
      <c r="J8" s="37">
        <f t="shared" si="8"/>
        <v>404340000</v>
      </c>
      <c r="K8" s="37">
        <f t="shared" si="9"/>
        <v>533548000</v>
      </c>
      <c r="L8" s="37">
        <f t="shared" si="10"/>
        <v>1151526000</v>
      </c>
      <c r="M8" s="37">
        <f t="shared" si="1"/>
        <v>3611712</v>
      </c>
      <c r="N8" s="18">
        <v>20475045</v>
      </c>
      <c r="O8" s="37">
        <v>9554211</v>
      </c>
      <c r="P8" s="37">
        <v>5217524</v>
      </c>
      <c r="Q8" s="37">
        <v>1065167</v>
      </c>
      <c r="R8" s="37"/>
      <c r="S8" s="80">
        <v>4113</v>
      </c>
      <c r="T8" s="80">
        <v>404340</v>
      </c>
      <c r="U8" s="38">
        <v>533548</v>
      </c>
      <c r="V8" s="89">
        <v>1151526</v>
      </c>
      <c r="W8" s="14">
        <f t="shared" si="11"/>
        <v>1033000</v>
      </c>
      <c r="X8" s="80">
        <v>1033</v>
      </c>
      <c r="Y8" s="39"/>
    </row>
    <row r="9" spans="1:25">
      <c r="A9" s="3"/>
      <c r="B9" s="13">
        <v>2017</v>
      </c>
      <c r="C9" s="37">
        <f t="shared" si="12"/>
        <v>3385949000</v>
      </c>
      <c r="D9" s="37">
        <f t="shared" si="2"/>
        <v>17491214000</v>
      </c>
      <c r="E9" s="37">
        <f t="shared" si="3"/>
        <v>7681940000</v>
      </c>
      <c r="F9" s="37">
        <f t="shared" si="4"/>
        <v>4889967000</v>
      </c>
      <c r="G9" s="37">
        <f t="shared" si="5"/>
        <v>859485000</v>
      </c>
      <c r="H9" s="37">
        <f t="shared" si="6"/>
        <v>0</v>
      </c>
      <c r="I9" s="37">
        <f t="shared" si="7"/>
        <v>8381000</v>
      </c>
      <c r="J9" s="37">
        <f t="shared" si="8"/>
        <v>18858000</v>
      </c>
      <c r="K9" s="37">
        <f t="shared" si="9"/>
        <v>402387000</v>
      </c>
      <c r="L9" s="37">
        <f t="shared" si="10"/>
        <v>1049021000</v>
      </c>
      <c r="M9" s="37">
        <f t="shared" si="1"/>
        <v>3385949</v>
      </c>
      <c r="N9" s="18">
        <v>17491214</v>
      </c>
      <c r="O9" s="37">
        <v>7681940</v>
      </c>
      <c r="P9" s="37">
        <v>4889967</v>
      </c>
      <c r="Q9" s="37">
        <v>859485</v>
      </c>
      <c r="R9" s="37"/>
      <c r="S9" s="80">
        <v>8381</v>
      </c>
      <c r="T9" s="80">
        <v>18858</v>
      </c>
      <c r="U9" s="38">
        <v>402387</v>
      </c>
      <c r="V9" s="89">
        <v>1049021</v>
      </c>
      <c r="W9" s="14">
        <f t="shared" si="11"/>
        <v>5205000</v>
      </c>
      <c r="X9" s="80">
        <v>5205</v>
      </c>
      <c r="Y9" s="39"/>
    </row>
    <row r="10" spans="1:25">
      <c r="A10" s="3"/>
      <c r="B10" s="13">
        <v>2016</v>
      </c>
      <c r="C10" s="18"/>
      <c r="D10" s="18"/>
      <c r="E10" s="18"/>
      <c r="F10" s="18"/>
      <c r="G10" s="18"/>
      <c r="H10" s="18"/>
      <c r="I10" s="18"/>
      <c r="J10" s="18"/>
      <c r="K10" s="18"/>
      <c r="L10" s="18"/>
      <c r="N10" s="18"/>
      <c r="O10" s="37"/>
      <c r="P10" s="37"/>
      <c r="Q10" s="37"/>
      <c r="R10" s="37"/>
      <c r="S10" s="82"/>
      <c r="T10" s="80"/>
      <c r="U10" s="38"/>
      <c r="V10" s="88"/>
      <c r="W10" s="14"/>
      <c r="X10" s="82"/>
      <c r="Y10" s="14"/>
    </row>
    <row r="11" spans="1:25">
      <c r="A11" s="3"/>
      <c r="B11" s="13">
        <v>2015</v>
      </c>
      <c r="C11" s="18"/>
      <c r="D11" s="18"/>
      <c r="E11" s="18"/>
      <c r="F11" s="18"/>
      <c r="G11" s="18"/>
      <c r="H11" s="18"/>
      <c r="I11" s="18"/>
      <c r="J11" s="18"/>
      <c r="K11" s="18"/>
      <c r="L11" s="18"/>
      <c r="M11" s="18"/>
      <c r="N11" s="18"/>
      <c r="O11" s="37"/>
      <c r="P11" s="37"/>
      <c r="Q11" s="37"/>
      <c r="R11" s="37"/>
      <c r="S11" s="82"/>
      <c r="T11" s="80"/>
      <c r="U11" s="38"/>
      <c r="V11" s="88"/>
      <c r="W11" s="14"/>
      <c r="X11" s="82"/>
      <c r="Y11" s="14"/>
    </row>
    <row r="12" spans="1:25">
      <c r="A12" s="3"/>
      <c r="B12" s="13">
        <v>2014</v>
      </c>
      <c r="C12" s="18"/>
      <c r="D12" s="18"/>
      <c r="E12" s="18"/>
      <c r="F12" s="18"/>
      <c r="G12" s="18"/>
      <c r="H12" s="18"/>
      <c r="I12" s="18"/>
      <c r="J12" s="18"/>
      <c r="K12" s="18"/>
      <c r="L12" s="18"/>
      <c r="M12" s="18"/>
      <c r="N12" s="18"/>
      <c r="O12" s="37"/>
      <c r="P12" s="37"/>
      <c r="Q12" s="37"/>
      <c r="R12" s="37"/>
      <c r="S12" s="82"/>
      <c r="T12" s="80"/>
      <c r="U12" s="38"/>
      <c r="V12" s="88"/>
      <c r="W12" s="14"/>
      <c r="X12" s="82"/>
      <c r="Y12" s="14"/>
    </row>
    <row r="13" spans="1:25">
      <c r="A13" s="3"/>
      <c r="B13" s="13">
        <v>2013</v>
      </c>
      <c r="C13" s="18"/>
      <c r="D13" s="18"/>
      <c r="E13" s="18"/>
      <c r="F13" s="18"/>
      <c r="G13" s="18"/>
      <c r="H13" s="18"/>
      <c r="I13" s="18"/>
      <c r="J13" s="18"/>
      <c r="K13" s="18"/>
      <c r="L13" s="18"/>
      <c r="M13" s="18"/>
      <c r="N13" s="18"/>
      <c r="O13" s="37"/>
      <c r="P13" s="37"/>
      <c r="Q13" s="37"/>
      <c r="R13" s="37"/>
      <c r="S13" s="82"/>
      <c r="T13" s="80"/>
      <c r="U13" s="38"/>
      <c r="V13" s="88"/>
      <c r="W13" s="14"/>
      <c r="X13" s="82"/>
      <c r="Y13" s="14"/>
    </row>
    <row r="14" spans="1:25">
      <c r="A14" s="3"/>
      <c r="B14" s="13">
        <v>2012</v>
      </c>
      <c r="C14" s="18"/>
      <c r="D14" s="18"/>
      <c r="E14" s="18"/>
      <c r="F14" s="18"/>
      <c r="G14" s="18"/>
      <c r="H14" s="18"/>
      <c r="I14" s="18"/>
      <c r="J14" s="18"/>
      <c r="K14" s="18"/>
      <c r="L14" s="18"/>
      <c r="M14" s="18"/>
      <c r="N14" s="18"/>
      <c r="O14" s="37"/>
      <c r="P14" s="37"/>
      <c r="Q14" s="37"/>
      <c r="R14" s="37"/>
      <c r="S14" s="82"/>
      <c r="T14" s="80"/>
      <c r="U14" s="38"/>
      <c r="V14" s="88"/>
      <c r="W14" s="14"/>
      <c r="X14" s="82"/>
      <c r="Y14" s="14"/>
    </row>
    <row r="15" spans="1:25">
      <c r="A15" s="3"/>
      <c r="B15" s="13">
        <v>2011</v>
      </c>
      <c r="C15" s="18"/>
      <c r="D15" s="18"/>
      <c r="E15" s="18"/>
      <c r="F15" s="18"/>
      <c r="G15" s="18"/>
      <c r="H15" s="18"/>
      <c r="I15" s="18"/>
      <c r="J15" s="18"/>
      <c r="K15" s="18"/>
      <c r="L15" s="18"/>
      <c r="M15" s="18"/>
      <c r="N15" s="18"/>
      <c r="O15" s="77"/>
      <c r="P15" s="77"/>
      <c r="Q15" s="77"/>
      <c r="R15" s="77"/>
      <c r="S15" s="82"/>
      <c r="T15" s="83"/>
      <c r="U15" s="90"/>
      <c r="V15" s="88"/>
      <c r="W15" s="14"/>
      <c r="X15" s="82"/>
      <c r="Y15" s="14"/>
    </row>
    <row r="16" spans="1:25">
      <c r="A16" s="3"/>
      <c r="B16" s="13">
        <v>2010</v>
      </c>
      <c r="C16" s="18"/>
      <c r="D16" s="18"/>
      <c r="E16" s="18"/>
      <c r="F16" s="18"/>
      <c r="G16" s="18"/>
      <c r="H16" s="18"/>
      <c r="I16" s="18"/>
      <c r="J16" s="18"/>
      <c r="K16" s="18"/>
      <c r="L16" s="18"/>
      <c r="M16" s="18"/>
      <c r="N16" s="18"/>
      <c r="O16" s="41"/>
      <c r="P16" s="41"/>
      <c r="Q16" s="41"/>
      <c r="R16" s="41"/>
      <c r="S16" s="82"/>
      <c r="T16" s="84"/>
      <c r="U16" s="41"/>
      <c r="V16" s="88"/>
      <c r="W16" s="91"/>
      <c r="X16" s="82"/>
      <c r="Y16" s="91"/>
    </row>
    <row r="17" spans="1:25">
      <c r="A17" s="3" t="s">
        <v>50</v>
      </c>
      <c r="B17" s="13">
        <v>2023</v>
      </c>
      <c r="C17" s="18">
        <v>2039772803.92</v>
      </c>
      <c r="D17" s="69">
        <v>11262794083.29</v>
      </c>
      <c r="E17" s="18"/>
      <c r="F17" s="18"/>
      <c r="G17" s="18"/>
      <c r="H17" s="18"/>
      <c r="I17" s="18"/>
      <c r="J17" s="18"/>
      <c r="K17" s="18"/>
      <c r="L17" s="18"/>
      <c r="M17" s="70"/>
      <c r="N17" s="18"/>
      <c r="O17" s="72"/>
      <c r="P17" s="72"/>
      <c r="Q17" s="72"/>
      <c r="R17" s="72"/>
      <c r="S17" s="82"/>
      <c r="T17" s="85"/>
      <c r="U17" s="92"/>
      <c r="V17" s="88"/>
      <c r="W17" s="14"/>
      <c r="X17" s="82"/>
      <c r="Y17" s="14"/>
    </row>
    <row r="18" spans="1:25">
      <c r="A18" s="3"/>
      <c r="B18" s="13">
        <v>2022</v>
      </c>
      <c r="C18" s="70">
        <v>1440520571.36</v>
      </c>
      <c r="D18" s="69">
        <v>8505389730.5</v>
      </c>
      <c r="E18" s="70"/>
      <c r="F18" s="70"/>
      <c r="G18" s="70"/>
      <c r="H18" s="70"/>
      <c r="I18" s="70"/>
      <c r="J18" s="70"/>
      <c r="K18" s="70"/>
      <c r="L18" s="70"/>
      <c r="M18" s="18"/>
      <c r="N18" s="18"/>
      <c r="O18" s="37"/>
      <c r="P18" s="37"/>
      <c r="Q18" s="37"/>
      <c r="R18" s="37"/>
      <c r="S18" s="81"/>
      <c r="T18" s="80"/>
      <c r="U18" s="38"/>
      <c r="V18" s="88"/>
      <c r="W18" s="14"/>
      <c r="X18" s="81"/>
      <c r="Y18" s="14"/>
    </row>
    <row r="19" spans="1:25">
      <c r="A19" s="3"/>
      <c r="B19" s="13">
        <v>2021</v>
      </c>
      <c r="C19" s="70">
        <v>1192960407.59</v>
      </c>
      <c r="D19" s="69">
        <v>6977822474.41</v>
      </c>
      <c r="E19" s="70"/>
      <c r="F19" s="70"/>
      <c r="G19" s="70"/>
      <c r="H19" s="70"/>
      <c r="I19" s="70"/>
      <c r="J19" s="70"/>
      <c r="K19" s="70"/>
      <c r="L19" s="70"/>
      <c r="M19" s="18"/>
      <c r="N19" s="18"/>
      <c r="O19" s="37"/>
      <c r="P19" s="37"/>
      <c r="Q19" s="37"/>
      <c r="R19" s="37"/>
      <c r="S19" s="81"/>
      <c r="T19" s="80"/>
      <c r="U19" s="38"/>
      <c r="V19" s="88"/>
      <c r="W19" s="14"/>
      <c r="X19" s="81"/>
      <c r="Y19" s="14"/>
    </row>
    <row r="20" spans="1:25">
      <c r="A20" s="3"/>
      <c r="B20" s="13">
        <v>2020</v>
      </c>
      <c r="C20" s="70">
        <v>812063510.98</v>
      </c>
      <c r="D20" s="69">
        <v>4958502618.73</v>
      </c>
      <c r="E20" s="70"/>
      <c r="F20" s="70"/>
      <c r="G20" s="70"/>
      <c r="H20" s="70"/>
      <c r="I20" s="70"/>
      <c r="J20" s="70"/>
      <c r="K20" s="70"/>
      <c r="L20" s="70"/>
      <c r="M20" s="18"/>
      <c r="N20" s="18"/>
      <c r="O20" s="37"/>
      <c r="P20" s="37"/>
      <c r="Q20" s="37"/>
      <c r="R20" s="37"/>
      <c r="S20" s="81"/>
      <c r="T20" s="80"/>
      <c r="U20" s="38"/>
      <c r="V20" s="88"/>
      <c r="W20" s="14"/>
      <c r="X20" s="81"/>
      <c r="Y20" s="14"/>
    </row>
    <row r="21" spans="1:25">
      <c r="A21" s="3"/>
      <c r="B21" s="13">
        <v>2019</v>
      </c>
      <c r="C21" s="70">
        <v>570573895.59</v>
      </c>
      <c r="D21" s="69">
        <v>4208728479.27</v>
      </c>
      <c r="E21" s="70"/>
      <c r="F21" s="70"/>
      <c r="G21" s="70"/>
      <c r="H21" s="70"/>
      <c r="I21" s="70"/>
      <c r="J21" s="70"/>
      <c r="K21" s="70"/>
      <c r="L21" s="70"/>
      <c r="M21" s="70"/>
      <c r="N21" s="70"/>
      <c r="O21" s="37"/>
      <c r="P21" s="37"/>
      <c r="Q21" s="37"/>
      <c r="R21" s="37"/>
      <c r="S21" s="81"/>
      <c r="T21" s="80"/>
      <c r="U21" s="38"/>
      <c r="V21" s="88"/>
      <c r="W21" s="14"/>
      <c r="X21" s="81"/>
      <c r="Y21" s="14"/>
    </row>
    <row r="22" spans="1:25">
      <c r="A22" s="3"/>
      <c r="B22" s="13">
        <v>2018</v>
      </c>
      <c r="C22" s="70">
        <v>215830978.69</v>
      </c>
      <c r="D22" s="69">
        <v>3037535999.62</v>
      </c>
      <c r="E22" s="70"/>
      <c r="F22" s="70"/>
      <c r="G22" s="70"/>
      <c r="H22" s="70"/>
      <c r="I22" s="70"/>
      <c r="J22" s="70"/>
      <c r="K22" s="70"/>
      <c r="L22" s="70"/>
      <c r="M22" s="18"/>
      <c r="N22" s="18"/>
      <c r="O22" s="37"/>
      <c r="P22" s="37"/>
      <c r="Q22" s="37"/>
      <c r="R22" s="37"/>
      <c r="S22" s="81"/>
      <c r="T22" s="80"/>
      <c r="U22" s="38"/>
      <c r="V22" s="88"/>
      <c r="W22" s="14"/>
      <c r="X22" s="81"/>
      <c r="Y22" s="14"/>
    </row>
    <row r="23" spans="1:25">
      <c r="A23" s="3"/>
      <c r="B23" s="13">
        <v>2017</v>
      </c>
      <c r="C23" s="70">
        <v>296168900</v>
      </c>
      <c r="D23" s="69">
        <v>2843807600</v>
      </c>
      <c r="E23" s="70"/>
      <c r="F23" s="70"/>
      <c r="G23" s="70"/>
      <c r="H23" s="70"/>
      <c r="I23" s="70"/>
      <c r="J23" s="70"/>
      <c r="K23" s="70"/>
      <c r="L23" s="70"/>
      <c r="M23" s="18"/>
      <c r="N23" s="18"/>
      <c r="O23" s="37"/>
      <c r="P23" s="37"/>
      <c r="Q23" s="37"/>
      <c r="R23" s="37"/>
      <c r="S23" s="81"/>
      <c r="T23" s="80"/>
      <c r="U23" s="38"/>
      <c r="V23" s="88"/>
      <c r="W23" s="14"/>
      <c r="X23" s="81"/>
      <c r="Y23" s="14"/>
    </row>
    <row r="24" spans="1:25">
      <c r="A24" s="3"/>
      <c r="B24" s="13">
        <v>2016</v>
      </c>
      <c r="C24" s="18"/>
      <c r="D24" s="69"/>
      <c r="E24" s="18"/>
      <c r="F24" s="18"/>
      <c r="G24" s="18"/>
      <c r="H24" s="18"/>
      <c r="I24" s="18"/>
      <c r="J24" s="18"/>
      <c r="K24" s="18"/>
      <c r="L24" s="18"/>
      <c r="M24" s="18"/>
      <c r="N24" s="18"/>
      <c r="O24" s="37"/>
      <c r="P24" s="37"/>
      <c r="Q24" s="37"/>
      <c r="R24" s="37"/>
      <c r="S24" s="82"/>
      <c r="T24" s="80"/>
      <c r="U24" s="38"/>
      <c r="V24" s="88"/>
      <c r="W24" s="14"/>
      <c r="X24" s="82"/>
      <c r="Y24" s="14"/>
    </row>
    <row r="25" spans="1:25">
      <c r="A25" s="3"/>
      <c r="B25" s="13">
        <v>2015</v>
      </c>
      <c r="C25" s="18"/>
      <c r="D25" s="69"/>
      <c r="E25" s="18"/>
      <c r="F25" s="18"/>
      <c r="G25" s="18"/>
      <c r="H25" s="18"/>
      <c r="I25" s="18"/>
      <c r="J25" s="18"/>
      <c r="K25" s="18"/>
      <c r="L25" s="18"/>
      <c r="M25" s="18"/>
      <c r="N25" s="18"/>
      <c r="O25" s="37"/>
      <c r="P25" s="37"/>
      <c r="Q25" s="37"/>
      <c r="R25" s="37"/>
      <c r="S25" s="82"/>
      <c r="T25" s="80"/>
      <c r="U25" s="38"/>
      <c r="V25" s="88"/>
      <c r="W25" s="14"/>
      <c r="X25" s="82"/>
      <c r="Y25" s="14"/>
    </row>
    <row r="26" spans="1:25">
      <c r="A26" s="3"/>
      <c r="B26" s="13">
        <v>2014</v>
      </c>
      <c r="C26" s="18"/>
      <c r="D26" s="69"/>
      <c r="E26" s="18"/>
      <c r="F26" s="18"/>
      <c r="G26" s="18"/>
      <c r="H26" s="18"/>
      <c r="I26" s="18"/>
      <c r="J26" s="18"/>
      <c r="K26" s="18"/>
      <c r="L26" s="18"/>
      <c r="M26" s="18"/>
      <c r="N26" s="18"/>
      <c r="O26" s="37"/>
      <c r="P26" s="37"/>
      <c r="Q26" s="37"/>
      <c r="R26" s="37"/>
      <c r="S26" s="82"/>
      <c r="T26" s="80"/>
      <c r="U26" s="38"/>
      <c r="V26" s="88"/>
      <c r="W26" s="14"/>
      <c r="X26" s="82"/>
      <c r="Y26" s="14"/>
    </row>
    <row r="27" spans="1:25">
      <c r="A27" s="3"/>
      <c r="B27" s="13">
        <v>2013</v>
      </c>
      <c r="D27" s="69"/>
      <c r="O27" s="37"/>
      <c r="P27" s="37"/>
      <c r="Q27" s="37"/>
      <c r="R27" s="37"/>
      <c r="S27" s="80"/>
      <c r="T27" s="80"/>
      <c r="U27" s="38"/>
      <c r="V27" s="88"/>
      <c r="W27" s="14"/>
      <c r="X27" s="80"/>
      <c r="Y27" s="14"/>
    </row>
    <row r="28" spans="1:25">
      <c r="A28" s="3"/>
      <c r="B28" s="13">
        <v>2012</v>
      </c>
      <c r="C28" s="18"/>
      <c r="D28" s="69"/>
      <c r="E28" s="18"/>
      <c r="F28" s="18"/>
      <c r="G28" s="18"/>
      <c r="H28" s="18"/>
      <c r="I28" s="18"/>
      <c r="J28" s="18"/>
      <c r="K28" s="18"/>
      <c r="L28" s="18"/>
      <c r="M28" s="18"/>
      <c r="N28" s="41"/>
      <c r="O28" s="37"/>
      <c r="P28" s="37"/>
      <c r="Q28" s="37"/>
      <c r="R28" s="37"/>
      <c r="S28" s="82"/>
      <c r="T28" s="80"/>
      <c r="U28" s="38"/>
      <c r="V28" s="88"/>
      <c r="W28" s="14"/>
      <c r="X28" s="82"/>
      <c r="Y28" s="14"/>
    </row>
    <row r="29" spans="1:25">
      <c r="A29" s="3"/>
      <c r="B29" s="13">
        <v>2011</v>
      </c>
      <c r="C29" s="18"/>
      <c r="D29" s="18"/>
      <c r="E29" s="18"/>
      <c r="F29" s="18"/>
      <c r="G29" s="18"/>
      <c r="H29" s="18"/>
      <c r="I29" s="18"/>
      <c r="J29" s="18"/>
      <c r="K29" s="18"/>
      <c r="L29" s="18"/>
      <c r="M29" s="18"/>
      <c r="N29" s="18"/>
      <c r="O29" s="70"/>
      <c r="P29" s="70"/>
      <c r="Q29" s="70"/>
      <c r="R29" s="70"/>
      <c r="S29" s="82"/>
      <c r="T29" s="81"/>
      <c r="U29" s="70"/>
      <c r="V29" s="88"/>
      <c r="W29" s="14"/>
      <c r="X29" s="82"/>
      <c r="Y29" s="14"/>
    </row>
    <row r="30" spans="1:25">
      <c r="A30" s="3"/>
      <c r="B30" s="13">
        <v>2010</v>
      </c>
      <c r="C30" s="18"/>
      <c r="D30" s="18"/>
      <c r="E30" s="18"/>
      <c r="F30" s="18"/>
      <c r="G30" s="18"/>
      <c r="H30" s="18"/>
      <c r="I30" s="18"/>
      <c r="J30" s="18"/>
      <c r="K30" s="18"/>
      <c r="L30" s="18"/>
      <c r="M30" s="18"/>
      <c r="N30" s="18"/>
      <c r="O30" s="37"/>
      <c r="P30" s="37"/>
      <c r="Q30" s="37"/>
      <c r="R30" s="37"/>
      <c r="S30" s="82"/>
      <c r="T30" s="80"/>
      <c r="U30" s="41"/>
      <c r="V30" s="88"/>
      <c r="W30" s="14"/>
      <c r="X30" s="82"/>
      <c r="Y30" s="14"/>
    </row>
    <row r="31" spans="1:25">
      <c r="A31" s="3" t="s">
        <v>51</v>
      </c>
      <c r="B31" s="13">
        <v>2023</v>
      </c>
      <c r="C31" s="70">
        <v>236959909.62</v>
      </c>
      <c r="D31" s="69">
        <v>1411901969.9</v>
      </c>
      <c r="E31" s="70"/>
      <c r="F31" s="70"/>
      <c r="G31" s="70"/>
      <c r="H31" s="70"/>
      <c r="I31" s="70"/>
      <c r="J31" s="70"/>
      <c r="K31" s="70"/>
      <c r="L31" s="70"/>
      <c r="M31" s="18"/>
      <c r="N31" s="18"/>
      <c r="O31" s="70"/>
      <c r="P31" s="70"/>
      <c r="Q31" s="70"/>
      <c r="R31" s="70"/>
      <c r="S31" s="81"/>
      <c r="T31" s="81"/>
      <c r="U31" s="70"/>
      <c r="V31" s="88"/>
      <c r="W31" s="14"/>
      <c r="X31" s="81"/>
      <c r="Y31" s="14"/>
    </row>
    <row r="32" spans="1:25">
      <c r="A32" s="3"/>
      <c r="B32" s="13">
        <v>2022</v>
      </c>
      <c r="C32" s="70">
        <v>221037037.19</v>
      </c>
      <c r="D32" s="69">
        <v>1403544788.59</v>
      </c>
      <c r="E32" s="70"/>
      <c r="F32" s="70"/>
      <c r="G32" s="70"/>
      <c r="H32" s="70"/>
      <c r="I32" s="70"/>
      <c r="J32" s="70"/>
      <c r="K32" s="70"/>
      <c r="L32" s="70"/>
      <c r="M32" s="18"/>
      <c r="N32" s="18"/>
      <c r="O32" s="37"/>
      <c r="P32" s="37"/>
      <c r="Q32" s="37"/>
      <c r="R32" s="37"/>
      <c r="S32" s="81"/>
      <c r="T32" s="80"/>
      <c r="U32" s="38"/>
      <c r="V32" s="88"/>
      <c r="W32" s="14"/>
      <c r="X32" s="81"/>
      <c r="Y32" s="14"/>
    </row>
    <row r="33" spans="1:25">
      <c r="A33" s="3"/>
      <c r="B33" s="13">
        <v>2021</v>
      </c>
      <c r="C33" s="70">
        <v>262494023.05</v>
      </c>
      <c r="D33" s="69">
        <v>1469723271.4</v>
      </c>
      <c r="E33" s="70"/>
      <c r="F33" s="70"/>
      <c r="G33" s="70"/>
      <c r="H33" s="70"/>
      <c r="I33" s="70"/>
      <c r="J33" s="70"/>
      <c r="K33" s="70"/>
      <c r="L33" s="70"/>
      <c r="M33" s="18"/>
      <c r="N33" s="18"/>
      <c r="O33" s="37"/>
      <c r="P33" s="37"/>
      <c r="Q33" s="37"/>
      <c r="R33" s="37"/>
      <c r="S33" s="81"/>
      <c r="T33" s="80"/>
      <c r="U33" s="38"/>
      <c r="V33" s="88"/>
      <c r="W33" s="14"/>
      <c r="X33" s="81"/>
      <c r="Y33" s="14"/>
    </row>
    <row r="34" spans="1:25">
      <c r="A34" s="3"/>
      <c r="B34" s="13">
        <v>2020</v>
      </c>
      <c r="C34" s="70">
        <v>214566624.85</v>
      </c>
      <c r="D34" s="69">
        <v>1087571686.32</v>
      </c>
      <c r="E34" s="70"/>
      <c r="F34" s="70"/>
      <c r="G34" s="70"/>
      <c r="H34" s="70"/>
      <c r="I34" s="70"/>
      <c r="J34" s="70"/>
      <c r="K34" s="70"/>
      <c r="L34" s="70"/>
      <c r="M34" s="18"/>
      <c r="N34" s="18"/>
      <c r="O34" s="37"/>
      <c r="P34" s="37"/>
      <c r="Q34" s="37"/>
      <c r="R34" s="37"/>
      <c r="S34" s="81"/>
      <c r="T34" s="80"/>
      <c r="U34" s="38"/>
      <c r="V34" s="88"/>
      <c r="W34" s="14"/>
      <c r="X34" s="81"/>
      <c r="Y34" s="14"/>
    </row>
    <row r="35" spans="1:25">
      <c r="A35" s="3"/>
      <c r="B35" s="13">
        <v>2019</v>
      </c>
      <c r="C35" s="70">
        <v>181652455.17</v>
      </c>
      <c r="D35" s="69">
        <v>974546121.27</v>
      </c>
      <c r="E35" s="70"/>
      <c r="F35" s="70"/>
      <c r="G35" s="70"/>
      <c r="H35" s="70"/>
      <c r="I35" s="70"/>
      <c r="J35" s="70"/>
      <c r="K35" s="70"/>
      <c r="L35" s="70"/>
      <c r="M35" s="18"/>
      <c r="N35" s="18"/>
      <c r="O35" s="37"/>
      <c r="P35" s="37"/>
      <c r="Q35" s="37"/>
      <c r="R35" s="37"/>
      <c r="S35" s="81"/>
      <c r="T35" s="80"/>
      <c r="U35" s="38"/>
      <c r="V35" s="88"/>
      <c r="W35" s="14"/>
      <c r="X35" s="81"/>
      <c r="Y35" s="14"/>
    </row>
    <row r="36" spans="1:25">
      <c r="A36" s="3"/>
      <c r="B36" s="13">
        <v>2018</v>
      </c>
      <c r="C36" s="70">
        <v>124426337.48</v>
      </c>
      <c r="D36" s="69">
        <v>787052295.39</v>
      </c>
      <c r="E36" s="70"/>
      <c r="F36" s="70"/>
      <c r="G36" s="70"/>
      <c r="H36" s="70"/>
      <c r="I36" s="70"/>
      <c r="J36" s="70"/>
      <c r="K36" s="70"/>
      <c r="L36" s="70"/>
      <c r="M36" s="18"/>
      <c r="N36" s="18"/>
      <c r="O36" s="37"/>
      <c r="P36" s="37"/>
      <c r="Q36" s="37"/>
      <c r="R36" s="37"/>
      <c r="S36" s="81"/>
      <c r="T36" s="80"/>
      <c r="U36" s="38"/>
      <c r="V36" s="88"/>
      <c r="W36" s="14"/>
      <c r="X36" s="81"/>
      <c r="Y36" s="14"/>
    </row>
    <row r="37" spans="1:25">
      <c r="A37" s="3"/>
      <c r="B37" s="13">
        <v>2017</v>
      </c>
      <c r="C37" s="70">
        <v>90178521.95</v>
      </c>
      <c r="D37" s="69">
        <v>602037719.04</v>
      </c>
      <c r="E37" s="70"/>
      <c r="F37" s="70"/>
      <c r="G37" s="70"/>
      <c r="H37" s="70"/>
      <c r="I37" s="70"/>
      <c r="J37" s="70"/>
      <c r="K37" s="70"/>
      <c r="L37" s="70"/>
      <c r="M37" s="18"/>
      <c r="N37" s="18"/>
      <c r="O37" s="37"/>
      <c r="P37" s="37"/>
      <c r="Q37" s="37"/>
      <c r="R37" s="37"/>
      <c r="S37" s="81"/>
      <c r="T37" s="80"/>
      <c r="U37" s="38"/>
      <c r="V37" s="88"/>
      <c r="W37" s="14"/>
      <c r="X37" s="81"/>
      <c r="Y37" s="14"/>
    </row>
    <row r="38" spans="1:25">
      <c r="A38" s="3"/>
      <c r="B38" s="13">
        <v>2016</v>
      </c>
      <c r="C38" s="70">
        <v>102451108.49</v>
      </c>
      <c r="D38" s="69">
        <v>453098275.29</v>
      </c>
      <c r="E38" s="70"/>
      <c r="F38" s="70"/>
      <c r="G38" s="70"/>
      <c r="H38" s="70"/>
      <c r="I38" s="70"/>
      <c r="J38" s="70"/>
      <c r="K38" s="70"/>
      <c r="L38" s="70"/>
      <c r="M38" s="18"/>
      <c r="N38" s="18"/>
      <c r="O38" s="37"/>
      <c r="P38" s="37"/>
      <c r="Q38" s="37"/>
      <c r="R38" s="37"/>
      <c r="S38" s="81"/>
      <c r="T38" s="80"/>
      <c r="U38" s="38"/>
      <c r="V38" s="88"/>
      <c r="W38" s="14"/>
      <c r="X38" s="81"/>
      <c r="Y38" s="14"/>
    </row>
    <row r="39" spans="1:25">
      <c r="A39" s="3"/>
      <c r="B39" s="13">
        <v>2015</v>
      </c>
      <c r="C39" s="18"/>
      <c r="D39" s="69"/>
      <c r="E39" s="18"/>
      <c r="F39" s="18"/>
      <c r="G39" s="18"/>
      <c r="H39" s="18"/>
      <c r="I39" s="18"/>
      <c r="J39" s="18"/>
      <c r="K39" s="18"/>
      <c r="L39" s="18"/>
      <c r="M39" s="18"/>
      <c r="N39" s="18"/>
      <c r="O39" s="37"/>
      <c r="P39" s="37"/>
      <c r="Q39" s="37"/>
      <c r="R39" s="37"/>
      <c r="S39" s="82"/>
      <c r="T39" s="80"/>
      <c r="U39" s="38"/>
      <c r="V39" s="88"/>
      <c r="W39" s="14"/>
      <c r="X39" s="82"/>
      <c r="Y39" s="14"/>
    </row>
    <row r="40" spans="1:25">
      <c r="A40" s="3"/>
      <c r="B40" s="13">
        <v>2014</v>
      </c>
      <c r="C40" s="18"/>
      <c r="D40" s="69"/>
      <c r="E40" s="18"/>
      <c r="F40" s="18"/>
      <c r="G40" s="18"/>
      <c r="H40" s="18"/>
      <c r="I40" s="18"/>
      <c r="J40" s="18"/>
      <c r="K40" s="18"/>
      <c r="L40" s="18"/>
      <c r="M40" s="18"/>
      <c r="N40" s="18"/>
      <c r="O40" s="37"/>
      <c r="P40" s="37"/>
      <c r="Q40" s="37"/>
      <c r="R40" s="37"/>
      <c r="S40" s="82"/>
      <c r="T40" s="80"/>
      <c r="U40" s="38"/>
      <c r="V40" s="88"/>
      <c r="W40" s="14"/>
      <c r="X40" s="82"/>
      <c r="Y40" s="14"/>
    </row>
    <row r="41" spans="1:25">
      <c r="A41" s="3"/>
      <c r="B41" s="13">
        <v>2013</v>
      </c>
      <c r="C41" s="41"/>
      <c r="D41" s="69"/>
      <c r="E41" s="41"/>
      <c r="F41" s="41"/>
      <c r="G41" s="41"/>
      <c r="H41" s="41"/>
      <c r="I41" s="41"/>
      <c r="J41" s="41"/>
      <c r="K41" s="41"/>
      <c r="L41" s="41"/>
      <c r="M41" s="41"/>
      <c r="N41" s="41"/>
      <c r="O41" s="37"/>
      <c r="P41" s="37"/>
      <c r="Q41" s="37"/>
      <c r="R41" s="37"/>
      <c r="S41" s="84"/>
      <c r="T41" s="80"/>
      <c r="U41" s="38"/>
      <c r="V41" s="88"/>
      <c r="W41" s="14"/>
      <c r="X41" s="84"/>
      <c r="Y41" s="14"/>
    </row>
    <row r="42" spans="1:25">
      <c r="A42" s="3"/>
      <c r="B42" s="13">
        <v>2012</v>
      </c>
      <c r="C42" s="18"/>
      <c r="D42" s="69"/>
      <c r="E42" s="18"/>
      <c r="F42" s="18"/>
      <c r="G42" s="18"/>
      <c r="H42" s="18"/>
      <c r="I42" s="18"/>
      <c r="J42" s="18"/>
      <c r="K42" s="18"/>
      <c r="L42" s="18"/>
      <c r="M42" s="18"/>
      <c r="N42" s="18"/>
      <c r="O42" s="37"/>
      <c r="P42" s="37"/>
      <c r="Q42" s="37"/>
      <c r="R42" s="37"/>
      <c r="S42" s="82"/>
      <c r="T42" s="80"/>
      <c r="U42" s="38"/>
      <c r="V42" s="88"/>
      <c r="W42" s="14"/>
      <c r="X42" s="82"/>
      <c r="Y42" s="14"/>
    </row>
    <row r="43" spans="1:25">
      <c r="A43" s="3"/>
      <c r="B43" s="13">
        <v>2011</v>
      </c>
      <c r="C43" s="18"/>
      <c r="D43" s="18"/>
      <c r="E43" s="18"/>
      <c r="F43" s="18"/>
      <c r="G43" s="18"/>
      <c r="H43" s="18"/>
      <c r="I43" s="18"/>
      <c r="J43" s="18"/>
      <c r="K43" s="18"/>
      <c r="L43" s="18"/>
      <c r="M43" s="18"/>
      <c r="N43" s="18"/>
      <c r="O43" s="37"/>
      <c r="P43" s="37"/>
      <c r="Q43" s="37"/>
      <c r="R43" s="37"/>
      <c r="S43" s="82"/>
      <c r="T43" s="80"/>
      <c r="U43" s="38"/>
      <c r="V43" s="88"/>
      <c r="W43" s="14"/>
      <c r="X43" s="82"/>
      <c r="Y43" s="14"/>
    </row>
    <row r="44" spans="1:25">
      <c r="A44" s="10"/>
      <c r="B44" s="19">
        <v>2010</v>
      </c>
      <c r="C44" s="18"/>
      <c r="D44" s="18"/>
      <c r="E44" s="18"/>
      <c r="F44" s="18"/>
      <c r="G44" s="18"/>
      <c r="H44" s="18"/>
      <c r="I44" s="18"/>
      <c r="J44" s="18"/>
      <c r="K44" s="18"/>
      <c r="L44" s="18"/>
      <c r="M44" s="18"/>
      <c r="N44" s="18"/>
      <c r="O44" s="77"/>
      <c r="P44" s="77"/>
      <c r="Q44" s="77"/>
      <c r="R44" s="77"/>
      <c r="S44" s="82"/>
      <c r="T44" s="83"/>
      <c r="U44" s="93"/>
      <c r="V44" s="88"/>
      <c r="W44" s="94"/>
      <c r="X44" s="82"/>
      <c r="Y44" s="94"/>
    </row>
    <row r="45" spans="1:25">
      <c r="A45" s="3" t="s">
        <v>52</v>
      </c>
      <c r="B45" s="13">
        <v>2023</v>
      </c>
      <c r="C45" s="70">
        <v>1467439640.46</v>
      </c>
      <c r="D45" s="69">
        <v>6161606002.64</v>
      </c>
      <c r="E45" s="70"/>
      <c r="F45" s="70"/>
      <c r="G45" s="70"/>
      <c r="H45" s="70"/>
      <c r="I45" s="70"/>
      <c r="J45" s="70"/>
      <c r="K45" s="70"/>
      <c r="L45" s="70"/>
      <c r="O45" s="78"/>
      <c r="P45" s="78"/>
      <c r="Q45" s="78"/>
      <c r="R45" s="78"/>
      <c r="T45" s="86"/>
      <c r="U45" s="78"/>
      <c r="W45" s="29"/>
      <c r="Y45" s="29"/>
    </row>
    <row r="46" spans="1:25">
      <c r="A46" s="3"/>
      <c r="B46" s="13">
        <v>2022</v>
      </c>
      <c r="C46" s="70">
        <v>1474249491.1</v>
      </c>
      <c r="D46" s="69">
        <v>5922826767.82</v>
      </c>
      <c r="E46" s="70"/>
      <c r="F46" s="70"/>
      <c r="G46" s="70"/>
      <c r="H46" s="70"/>
      <c r="I46" s="70"/>
      <c r="J46" s="70"/>
      <c r="K46" s="70"/>
      <c r="L46" s="70"/>
      <c r="O46" s="79"/>
      <c r="P46" s="79"/>
      <c r="Q46" s="79"/>
      <c r="R46" s="79"/>
      <c r="T46" s="68"/>
      <c r="U46" s="95"/>
      <c r="W46" s="29"/>
      <c r="Y46" s="29"/>
    </row>
    <row r="47" spans="1:25">
      <c r="A47" s="3"/>
      <c r="B47" s="13">
        <v>2021</v>
      </c>
      <c r="C47" s="70">
        <v>2110817033.95</v>
      </c>
      <c r="D47" s="69">
        <v>6905959247.09</v>
      </c>
      <c r="E47" s="70"/>
      <c r="F47" s="70"/>
      <c r="G47" s="70"/>
      <c r="H47" s="70"/>
      <c r="I47" s="70"/>
      <c r="J47" s="70"/>
      <c r="K47" s="70"/>
      <c r="L47" s="70"/>
      <c r="O47" s="79"/>
      <c r="P47" s="79"/>
      <c r="Q47" s="79"/>
      <c r="R47" s="79"/>
      <c r="T47" s="68"/>
      <c r="U47" s="95"/>
      <c r="W47" s="29"/>
      <c r="Y47" s="29"/>
    </row>
    <row r="48" spans="1:25">
      <c r="A48" s="3"/>
      <c r="B48" s="13">
        <v>2020</v>
      </c>
      <c r="C48" s="70">
        <v>1577853629.36</v>
      </c>
      <c r="D48" s="69">
        <v>4427115659.46</v>
      </c>
      <c r="E48" s="70"/>
      <c r="F48" s="70"/>
      <c r="G48" s="70"/>
      <c r="H48" s="70"/>
      <c r="I48" s="70"/>
      <c r="J48" s="70"/>
      <c r="K48" s="70"/>
      <c r="L48" s="70"/>
      <c r="O48" s="79"/>
      <c r="P48" s="79"/>
      <c r="Q48" s="79"/>
      <c r="R48" s="79"/>
      <c r="T48" s="68"/>
      <c r="U48" s="95"/>
      <c r="W48" s="29"/>
      <c r="Y48" s="29"/>
    </row>
    <row r="49" spans="1:25">
      <c r="A49" s="3"/>
      <c r="B49" s="13">
        <v>2019</v>
      </c>
      <c r="C49" s="70">
        <v>2695295487.24</v>
      </c>
      <c r="D49" s="69">
        <v>7459290694.08</v>
      </c>
      <c r="E49" s="70"/>
      <c r="F49" s="70"/>
      <c r="G49" s="70"/>
      <c r="H49" s="70"/>
      <c r="I49" s="70"/>
      <c r="J49" s="70"/>
      <c r="K49" s="70"/>
      <c r="L49" s="70"/>
      <c r="O49" s="79"/>
      <c r="P49" s="79"/>
      <c r="Q49" s="79"/>
      <c r="R49" s="79"/>
      <c r="T49" s="68"/>
      <c r="U49" s="95"/>
      <c r="W49" s="29"/>
      <c r="Y49" s="29"/>
    </row>
    <row r="50" spans="1:25">
      <c r="A50" s="3"/>
      <c r="B50" s="13">
        <v>2018</v>
      </c>
      <c r="C50" s="70">
        <v>2836983603.12</v>
      </c>
      <c r="D50" s="69">
        <v>8144243871.8</v>
      </c>
      <c r="E50" s="70"/>
      <c r="F50" s="70"/>
      <c r="G50" s="70"/>
      <c r="H50" s="70"/>
      <c r="I50" s="70"/>
      <c r="J50" s="70"/>
      <c r="K50" s="70"/>
      <c r="L50" s="70"/>
      <c r="O50" s="79"/>
      <c r="P50" s="79"/>
      <c r="Q50" s="79"/>
      <c r="R50" s="79"/>
      <c r="T50" s="68"/>
      <c r="U50" s="95"/>
      <c r="W50" s="29"/>
      <c r="Y50" s="29"/>
    </row>
    <row r="51" spans="1:25">
      <c r="A51" s="3"/>
      <c r="B51" s="13">
        <v>2017</v>
      </c>
      <c r="C51" s="70">
        <v>2309878714.67</v>
      </c>
      <c r="D51" s="69">
        <v>7740584027.64</v>
      </c>
      <c r="E51" s="70"/>
      <c r="F51" s="70"/>
      <c r="G51" s="70"/>
      <c r="H51" s="70"/>
      <c r="I51" s="70"/>
      <c r="J51" s="70"/>
      <c r="K51" s="70"/>
      <c r="L51" s="70"/>
      <c r="O51" s="79"/>
      <c r="P51" s="79"/>
      <c r="Q51" s="79"/>
      <c r="R51" s="79"/>
      <c r="T51" s="68"/>
      <c r="U51" s="95"/>
      <c r="W51" s="29"/>
      <c r="Y51" s="29"/>
    </row>
    <row r="52" spans="1:25">
      <c r="A52" s="3"/>
      <c r="B52" s="13">
        <v>2016</v>
      </c>
      <c r="C52" s="70">
        <v>2740694174.47</v>
      </c>
      <c r="D52" s="69">
        <v>8900349049.83</v>
      </c>
      <c r="E52" s="70"/>
      <c r="F52" s="70"/>
      <c r="G52" s="70"/>
      <c r="H52" s="70"/>
      <c r="I52" s="70"/>
      <c r="J52" s="70"/>
      <c r="K52" s="70"/>
      <c r="L52" s="70"/>
      <c r="O52" s="79"/>
      <c r="P52" s="79"/>
      <c r="Q52" s="79"/>
      <c r="R52" s="79"/>
      <c r="T52" s="68"/>
      <c r="U52" s="95"/>
      <c r="W52" s="29"/>
      <c r="Y52" s="29"/>
    </row>
    <row r="53" spans="1:25">
      <c r="A53" s="3"/>
      <c r="B53" s="13">
        <v>2015</v>
      </c>
      <c r="C53" s="70">
        <v>2619964646.35</v>
      </c>
      <c r="D53" s="69">
        <v>9117253524.27</v>
      </c>
      <c r="E53" s="70"/>
      <c r="F53" s="70"/>
      <c r="G53" s="70"/>
      <c r="H53" s="70"/>
      <c r="I53" s="70"/>
      <c r="J53" s="70"/>
      <c r="K53" s="70"/>
      <c r="L53" s="70"/>
      <c r="O53" s="79"/>
      <c r="P53" s="79"/>
      <c r="Q53" s="79"/>
      <c r="R53" s="79"/>
      <c r="T53" s="68"/>
      <c r="U53" s="95"/>
      <c r="W53" s="29"/>
      <c r="Y53" s="29"/>
    </row>
    <row r="54" spans="1:25">
      <c r="A54" s="3"/>
      <c r="B54" s="13">
        <v>2014</v>
      </c>
      <c r="C54" s="70">
        <v>1830536444.1</v>
      </c>
      <c r="D54" s="69">
        <v>8261753751.99</v>
      </c>
      <c r="E54" s="70"/>
      <c r="F54" s="70"/>
      <c r="G54" s="70"/>
      <c r="H54" s="70"/>
      <c r="I54" s="70"/>
      <c r="J54" s="70"/>
      <c r="K54" s="70"/>
      <c r="L54" s="70"/>
      <c r="O54" s="79"/>
      <c r="P54" s="79"/>
      <c r="Q54" s="79"/>
      <c r="R54" s="79"/>
      <c r="T54" s="68"/>
      <c r="U54" s="95"/>
      <c r="W54" s="29"/>
      <c r="Y54" s="29"/>
    </row>
    <row r="55" spans="1:25">
      <c r="A55" s="3"/>
      <c r="B55" s="13">
        <v>2013</v>
      </c>
      <c r="C55" s="70">
        <v>1582105403.45</v>
      </c>
      <c r="D55" s="69">
        <v>7431420869.85</v>
      </c>
      <c r="E55" s="70"/>
      <c r="F55" s="70"/>
      <c r="G55" s="70"/>
      <c r="H55" s="70"/>
      <c r="I55" s="70"/>
      <c r="J55" s="70"/>
      <c r="K55" s="70"/>
      <c r="L55" s="70"/>
      <c r="O55" s="79"/>
      <c r="P55" s="79"/>
      <c r="Q55" s="79"/>
      <c r="R55" s="79"/>
      <c r="T55" s="68"/>
      <c r="U55" s="95"/>
      <c r="W55" s="29"/>
      <c r="Y55" s="29"/>
    </row>
    <row r="56" ht="17" spans="1:25">
      <c r="A56" s="3"/>
      <c r="B56" s="13">
        <v>2012</v>
      </c>
      <c r="C56" s="70" t="s">
        <v>84</v>
      </c>
      <c r="D56" s="69" t="s">
        <v>84</v>
      </c>
      <c r="E56" s="70"/>
      <c r="F56" s="70"/>
      <c r="G56" s="70"/>
      <c r="H56" s="70"/>
      <c r="I56" s="70"/>
      <c r="J56" s="70"/>
      <c r="K56" s="70"/>
      <c r="L56" s="70"/>
      <c r="O56" s="79"/>
      <c r="P56" s="79"/>
      <c r="Q56" s="79"/>
      <c r="R56" s="79"/>
      <c r="T56" s="68"/>
      <c r="U56" s="96"/>
      <c r="W56" s="29"/>
      <c r="Y56" s="29"/>
    </row>
    <row r="57" spans="1:25">
      <c r="A57" s="3"/>
      <c r="B57" s="13">
        <v>2011</v>
      </c>
      <c r="O57" s="79"/>
      <c r="P57" s="79"/>
      <c r="Q57" s="79"/>
      <c r="R57" s="79"/>
      <c r="T57" s="68"/>
      <c r="U57" s="96"/>
      <c r="W57" s="29"/>
      <c r="Y57" s="29"/>
    </row>
    <row r="58" spans="1:25">
      <c r="A58" s="10"/>
      <c r="B58" s="19">
        <v>2010</v>
      </c>
      <c r="O58" s="79"/>
      <c r="P58" s="79"/>
      <c r="Q58" s="79"/>
      <c r="R58" s="79"/>
      <c r="T58" s="68"/>
      <c r="U58" s="95"/>
      <c r="W58" s="29"/>
      <c r="Y58" s="29"/>
    </row>
    <row r="59" spans="1:25">
      <c r="A59" s="3" t="s">
        <v>53</v>
      </c>
      <c r="B59" s="13">
        <v>2023</v>
      </c>
      <c r="C59" s="70">
        <v>638126055.28</v>
      </c>
      <c r="D59" s="69">
        <v>2954638663.07</v>
      </c>
      <c r="E59" s="70"/>
      <c r="F59" s="70"/>
      <c r="G59" s="70"/>
      <c r="H59" s="70"/>
      <c r="I59" s="70"/>
      <c r="J59" s="70"/>
      <c r="K59" s="70"/>
      <c r="L59" s="70"/>
      <c r="O59" s="79"/>
      <c r="P59" s="79"/>
      <c r="Q59" s="79"/>
      <c r="R59" s="79"/>
      <c r="T59" s="68"/>
      <c r="U59" s="95"/>
      <c r="W59" s="29"/>
      <c r="Y59" s="29"/>
    </row>
    <row r="60" spans="1:25">
      <c r="A60" s="3"/>
      <c r="B60" s="13">
        <v>2022</v>
      </c>
      <c r="C60" s="70">
        <v>601864728.82</v>
      </c>
      <c r="D60" s="69">
        <v>2692021224.82</v>
      </c>
      <c r="E60" s="70"/>
      <c r="F60" s="70"/>
      <c r="G60" s="70"/>
      <c r="H60" s="70"/>
      <c r="I60" s="70"/>
      <c r="J60" s="70"/>
      <c r="K60" s="70"/>
      <c r="L60" s="70"/>
      <c r="O60" s="79"/>
      <c r="P60" s="79"/>
      <c r="Q60" s="79"/>
      <c r="R60" s="79"/>
      <c r="T60" s="68"/>
      <c r="U60" s="95"/>
      <c r="W60" s="29"/>
      <c r="Y60" s="29"/>
    </row>
    <row r="61" spans="1:25">
      <c r="A61" s="3"/>
      <c r="B61" s="13">
        <v>2021</v>
      </c>
      <c r="C61" s="70">
        <v>569504092.63</v>
      </c>
      <c r="D61" s="69">
        <v>2523907407.01</v>
      </c>
      <c r="E61" s="70"/>
      <c r="F61" s="70"/>
      <c r="G61" s="70"/>
      <c r="H61" s="70"/>
      <c r="I61" s="70"/>
      <c r="J61" s="70"/>
      <c r="K61" s="70"/>
      <c r="L61" s="70"/>
      <c r="O61" s="79"/>
      <c r="P61" s="79"/>
      <c r="Q61" s="79"/>
      <c r="R61" s="79"/>
      <c r="T61" s="68"/>
      <c r="U61" s="95"/>
      <c r="W61" s="29"/>
      <c r="Y61" s="29"/>
    </row>
    <row r="62" spans="1:25">
      <c r="A62" s="3"/>
      <c r="B62" s="13">
        <v>2020</v>
      </c>
      <c r="C62" s="70">
        <v>432188575.47</v>
      </c>
      <c r="D62" s="69">
        <v>1860643698.75</v>
      </c>
      <c r="E62" s="70"/>
      <c r="F62" s="70"/>
      <c r="G62" s="70"/>
      <c r="H62" s="70"/>
      <c r="I62" s="70"/>
      <c r="J62" s="70"/>
      <c r="K62" s="70"/>
      <c r="L62" s="70"/>
      <c r="O62" s="79"/>
      <c r="P62" s="79"/>
      <c r="Q62" s="79"/>
      <c r="R62" s="79"/>
      <c r="T62" s="68"/>
      <c r="U62" s="95"/>
      <c r="W62" s="29"/>
      <c r="Y62" s="29"/>
    </row>
    <row r="63" spans="1:25">
      <c r="A63" s="3"/>
      <c r="B63" s="13">
        <v>2019</v>
      </c>
      <c r="C63" s="70">
        <v>464868495.52</v>
      </c>
      <c r="D63" s="69">
        <v>2255394058.97</v>
      </c>
      <c r="E63" s="70"/>
      <c r="F63" s="70"/>
      <c r="G63" s="70"/>
      <c r="H63" s="70"/>
      <c r="I63" s="70"/>
      <c r="J63" s="70"/>
      <c r="K63" s="70"/>
      <c r="L63" s="70"/>
      <c r="O63" s="79"/>
      <c r="P63" s="79"/>
      <c r="Q63" s="79"/>
      <c r="R63" s="79"/>
      <c r="T63" s="68"/>
      <c r="U63" s="95"/>
      <c r="W63" s="29"/>
      <c r="Y63" s="29"/>
    </row>
    <row r="64" spans="1:25">
      <c r="A64" s="3"/>
      <c r="B64" s="13">
        <v>2018</v>
      </c>
      <c r="C64" s="70">
        <v>413057313.39</v>
      </c>
      <c r="D64" s="69">
        <v>2121966609.34</v>
      </c>
      <c r="E64" s="70"/>
      <c r="F64" s="70"/>
      <c r="G64" s="70"/>
      <c r="H64" s="70"/>
      <c r="I64" s="70"/>
      <c r="J64" s="70"/>
      <c r="K64" s="70"/>
      <c r="L64" s="70"/>
      <c r="O64" s="79"/>
      <c r="P64" s="79"/>
      <c r="Q64" s="79"/>
      <c r="R64" s="79"/>
      <c r="T64" s="68"/>
      <c r="U64" s="95"/>
      <c r="W64" s="29"/>
      <c r="Y64" s="29"/>
    </row>
    <row r="65" spans="1:25">
      <c r="A65" s="3"/>
      <c r="B65" s="13">
        <v>2017</v>
      </c>
      <c r="C65" s="70">
        <v>413597862</v>
      </c>
      <c r="D65" s="69">
        <v>2111873347.17</v>
      </c>
      <c r="E65" s="70"/>
      <c r="F65" s="70"/>
      <c r="G65" s="70"/>
      <c r="H65" s="70"/>
      <c r="I65" s="70"/>
      <c r="J65" s="70"/>
      <c r="K65" s="70"/>
      <c r="L65" s="70"/>
      <c r="O65" s="79"/>
      <c r="P65" s="79"/>
      <c r="Q65" s="79"/>
      <c r="R65" s="79"/>
      <c r="T65" s="68"/>
      <c r="U65" s="95"/>
      <c r="W65" s="29"/>
      <c r="Y65" s="29"/>
    </row>
    <row r="66" spans="1:25">
      <c r="A66" s="3"/>
      <c r="B66" s="13">
        <v>2016</v>
      </c>
      <c r="C66" s="70">
        <v>450367055.47</v>
      </c>
      <c r="D66" s="69">
        <v>2520897586.14</v>
      </c>
      <c r="E66" s="70"/>
      <c r="F66" s="70"/>
      <c r="G66" s="70"/>
      <c r="H66" s="70"/>
      <c r="I66" s="70"/>
      <c r="J66" s="70"/>
      <c r="K66" s="70"/>
      <c r="L66" s="70"/>
      <c r="O66" s="79"/>
      <c r="P66" s="79"/>
      <c r="Q66" s="79"/>
      <c r="R66" s="79"/>
      <c r="T66" s="68"/>
      <c r="U66" s="95"/>
      <c r="W66" s="29"/>
      <c r="Y66" s="29"/>
    </row>
    <row r="67" spans="1:25">
      <c r="A67" s="3"/>
      <c r="B67" s="13">
        <v>2015</v>
      </c>
      <c r="C67" s="70">
        <v>463234690.64</v>
      </c>
      <c r="D67" s="69">
        <v>2706238122.26</v>
      </c>
      <c r="E67" s="70"/>
      <c r="F67" s="70"/>
      <c r="G67" s="70"/>
      <c r="H67" s="70"/>
      <c r="I67" s="70"/>
      <c r="J67" s="70"/>
      <c r="K67" s="70"/>
      <c r="L67" s="70"/>
      <c r="O67" s="79"/>
      <c r="P67" s="79"/>
      <c r="Q67" s="79"/>
      <c r="R67" s="79"/>
      <c r="T67" s="68"/>
      <c r="U67" s="95"/>
      <c r="W67" s="29"/>
      <c r="Y67" s="29"/>
    </row>
    <row r="68" spans="1:25">
      <c r="A68" s="3"/>
      <c r="B68" s="13">
        <v>2014</v>
      </c>
      <c r="C68" s="70">
        <v>443189943.39</v>
      </c>
      <c r="D68" s="69">
        <v>2702791629.97</v>
      </c>
      <c r="E68" s="70"/>
      <c r="F68" s="70"/>
      <c r="G68" s="70"/>
      <c r="H68" s="70"/>
      <c r="I68" s="70"/>
      <c r="J68" s="70"/>
      <c r="K68" s="70"/>
      <c r="L68" s="70"/>
      <c r="O68" s="79"/>
      <c r="P68" s="79"/>
      <c r="Q68" s="79"/>
      <c r="R68" s="79"/>
      <c r="T68" s="68"/>
      <c r="U68" s="95"/>
      <c r="W68" s="29"/>
      <c r="Y68" s="29"/>
    </row>
    <row r="69" spans="1:25">
      <c r="A69" s="3"/>
      <c r="B69" s="13">
        <v>2013</v>
      </c>
      <c r="C69" s="70">
        <v>333940081.73</v>
      </c>
      <c r="D69" s="69">
        <v>2632555406.49</v>
      </c>
      <c r="E69" s="70"/>
      <c r="F69" s="70"/>
      <c r="G69" s="70"/>
      <c r="H69" s="70"/>
      <c r="I69" s="70"/>
      <c r="J69" s="70"/>
      <c r="K69" s="70"/>
      <c r="L69" s="70"/>
      <c r="O69" s="78"/>
      <c r="P69" s="78"/>
      <c r="Q69" s="78"/>
      <c r="R69" s="78"/>
      <c r="T69" s="86"/>
      <c r="U69" s="78"/>
      <c r="W69" s="29"/>
      <c r="Y69" s="29"/>
    </row>
    <row r="70" spans="1:25">
      <c r="A70" s="3"/>
      <c r="B70" s="13">
        <v>2012</v>
      </c>
      <c r="C70" s="70">
        <v>222428340.26</v>
      </c>
      <c r="D70" s="69">
        <v>2137825084.78</v>
      </c>
      <c r="E70" s="70"/>
      <c r="F70" s="70"/>
      <c r="G70" s="70"/>
      <c r="H70" s="70"/>
      <c r="I70" s="70"/>
      <c r="J70" s="70"/>
      <c r="K70" s="70"/>
      <c r="L70" s="70"/>
      <c r="O70" s="79"/>
      <c r="P70" s="79"/>
      <c r="Q70" s="79"/>
      <c r="R70" s="79"/>
      <c r="T70" s="68"/>
      <c r="U70" s="95"/>
      <c r="W70" s="29"/>
      <c r="Y70" s="29"/>
    </row>
    <row r="71" spans="1:25">
      <c r="A71" s="3"/>
      <c r="B71" s="13">
        <v>2011</v>
      </c>
      <c r="O71" s="79"/>
      <c r="P71" s="79"/>
      <c r="Q71" s="79"/>
      <c r="R71" s="79"/>
      <c r="T71" s="68"/>
      <c r="U71" s="95"/>
      <c r="W71" s="29"/>
      <c r="Y71" s="29"/>
    </row>
    <row r="72" spans="1:25">
      <c r="A72" s="10"/>
      <c r="B72" s="19">
        <v>2010</v>
      </c>
      <c r="O72" s="79"/>
      <c r="P72" s="79"/>
      <c r="Q72" s="79"/>
      <c r="R72" s="79"/>
      <c r="T72" s="68"/>
      <c r="U72" s="95"/>
      <c r="W72" s="29"/>
      <c r="Y72" s="29"/>
    </row>
    <row r="73" spans="1:25">
      <c r="A73" s="3" t="s">
        <v>54</v>
      </c>
      <c r="B73" s="13">
        <v>2023</v>
      </c>
      <c r="C73" s="70">
        <v>280294649.73</v>
      </c>
      <c r="D73" s="69">
        <v>3625135804.42</v>
      </c>
      <c r="E73" s="70"/>
      <c r="F73" s="70"/>
      <c r="G73" s="70"/>
      <c r="H73" s="70"/>
      <c r="I73" s="70"/>
      <c r="J73" s="70"/>
      <c r="K73" s="70"/>
      <c r="L73" s="70"/>
      <c r="O73" s="79"/>
      <c r="P73" s="79"/>
      <c r="Q73" s="79"/>
      <c r="R73" s="79"/>
      <c r="T73" s="68"/>
      <c r="U73" s="95"/>
      <c r="W73" s="29"/>
      <c r="Y73" s="29"/>
    </row>
    <row r="74" spans="1:25">
      <c r="A74" s="3"/>
      <c r="B74" s="13">
        <v>2022</v>
      </c>
      <c r="C74" s="70">
        <v>213894643.89</v>
      </c>
      <c r="D74" s="69">
        <v>3127819635.3</v>
      </c>
      <c r="E74" s="70"/>
      <c r="F74" s="70"/>
      <c r="G74" s="70"/>
      <c r="H74" s="70"/>
      <c r="I74" s="70"/>
      <c r="J74" s="70"/>
      <c r="K74" s="70"/>
      <c r="L74" s="70"/>
      <c r="O74" s="79"/>
      <c r="P74" s="79"/>
      <c r="Q74" s="79"/>
      <c r="R74" s="79"/>
      <c r="T74" s="68"/>
      <c r="U74" s="95"/>
      <c r="W74" s="29"/>
      <c r="Y74" s="29"/>
    </row>
    <row r="75" spans="1:25">
      <c r="A75" s="3"/>
      <c r="B75" s="13">
        <v>2021</v>
      </c>
      <c r="C75" s="70">
        <v>222544519.35</v>
      </c>
      <c r="D75" s="69">
        <v>3466259828.73</v>
      </c>
      <c r="E75" s="70"/>
      <c r="F75" s="70"/>
      <c r="G75" s="70"/>
      <c r="H75" s="70"/>
      <c r="I75" s="70"/>
      <c r="J75" s="70"/>
      <c r="K75" s="70"/>
      <c r="L75" s="70"/>
      <c r="O75" s="79"/>
      <c r="P75" s="79"/>
      <c r="Q75" s="79"/>
      <c r="R75" s="79"/>
      <c r="T75" s="68"/>
      <c r="U75" s="95"/>
      <c r="W75" s="29"/>
      <c r="Y75" s="29"/>
    </row>
    <row r="76" spans="1:25">
      <c r="A76" s="3"/>
      <c r="B76" s="13">
        <v>2020</v>
      </c>
      <c r="C76" s="70">
        <v>358356333.16</v>
      </c>
      <c r="D76" s="69">
        <v>3760849721.52</v>
      </c>
      <c r="E76" s="70"/>
      <c r="F76" s="70"/>
      <c r="G76" s="70"/>
      <c r="H76" s="70"/>
      <c r="I76" s="70"/>
      <c r="J76" s="70"/>
      <c r="K76" s="70"/>
      <c r="L76" s="70"/>
      <c r="O76" s="79"/>
      <c r="P76" s="79"/>
      <c r="Q76" s="79"/>
      <c r="R76" s="79"/>
      <c r="T76" s="68"/>
      <c r="U76" s="95"/>
      <c r="W76" s="29"/>
      <c r="Y76" s="29"/>
    </row>
    <row r="77" spans="1:25">
      <c r="A77" s="3"/>
      <c r="B77" s="13">
        <v>2019</v>
      </c>
      <c r="C77" s="70">
        <v>347408830.42</v>
      </c>
      <c r="D77" s="69">
        <v>3977995636.92</v>
      </c>
      <c r="E77" s="70"/>
      <c r="F77" s="70"/>
      <c r="G77" s="70"/>
      <c r="H77" s="70"/>
      <c r="I77" s="70"/>
      <c r="J77" s="70"/>
      <c r="K77" s="70"/>
      <c r="L77" s="70"/>
      <c r="O77" s="79"/>
      <c r="P77" s="79"/>
      <c r="Q77" s="79"/>
      <c r="R77" s="79"/>
      <c r="T77" s="68"/>
      <c r="U77" s="95"/>
      <c r="W77" s="29"/>
      <c r="Y77" s="29"/>
    </row>
    <row r="78" spans="1:25">
      <c r="A78" s="3"/>
      <c r="B78" s="13">
        <v>2018</v>
      </c>
      <c r="C78" s="70">
        <v>314699479.73</v>
      </c>
      <c r="D78" s="69">
        <v>3251089617.98</v>
      </c>
      <c r="E78" s="70"/>
      <c r="F78" s="70"/>
      <c r="G78" s="70"/>
      <c r="H78" s="70"/>
      <c r="I78" s="70"/>
      <c r="J78" s="70"/>
      <c r="K78" s="70"/>
      <c r="L78" s="70"/>
      <c r="O78" s="79"/>
      <c r="P78" s="79"/>
      <c r="Q78" s="79"/>
      <c r="R78" s="79"/>
      <c r="T78" s="68"/>
      <c r="U78" s="95"/>
      <c r="W78" s="29"/>
      <c r="Y78" s="29"/>
    </row>
    <row r="79" spans="1:25">
      <c r="A79" s="3"/>
      <c r="B79" s="13">
        <v>2017</v>
      </c>
      <c r="C79" s="70">
        <v>267766144.24</v>
      </c>
      <c r="D79" s="69">
        <v>2640383869.53</v>
      </c>
      <c r="E79" s="70"/>
      <c r="F79" s="70"/>
      <c r="G79" s="70"/>
      <c r="H79" s="70"/>
      <c r="I79" s="70"/>
      <c r="J79" s="70"/>
      <c r="K79" s="70"/>
      <c r="L79" s="70"/>
      <c r="O79" s="79"/>
      <c r="P79" s="79"/>
      <c r="Q79" s="79"/>
      <c r="R79" s="79"/>
      <c r="T79" s="68"/>
      <c r="U79" s="95"/>
      <c r="W79" s="29"/>
      <c r="Y79" s="29"/>
    </row>
    <row r="80" spans="1:25">
      <c r="A80" s="3"/>
      <c r="B80" s="13">
        <v>2016</v>
      </c>
      <c r="C80" s="70">
        <v>266102092.72</v>
      </c>
      <c r="D80" s="69">
        <v>2389708863.88</v>
      </c>
      <c r="E80" s="70"/>
      <c r="F80" s="70"/>
      <c r="G80" s="70"/>
      <c r="H80" s="70"/>
      <c r="I80" s="70"/>
      <c r="J80" s="70"/>
      <c r="K80" s="70"/>
      <c r="L80" s="70"/>
      <c r="O80" s="78"/>
      <c r="P80" s="78"/>
      <c r="Q80" s="78"/>
      <c r="R80" s="78"/>
      <c r="T80" s="86"/>
      <c r="U80" s="78"/>
      <c r="W80" s="29"/>
      <c r="Y80" s="29"/>
    </row>
    <row r="81" spans="1:25">
      <c r="A81" s="3"/>
      <c r="B81" s="13">
        <v>2015</v>
      </c>
      <c r="C81" s="70">
        <v>203947571.09</v>
      </c>
      <c r="D81" s="69">
        <v>1951740122.14</v>
      </c>
      <c r="E81" s="70"/>
      <c r="F81" s="70"/>
      <c r="G81" s="70"/>
      <c r="H81" s="70"/>
      <c r="I81" s="70"/>
      <c r="J81" s="70"/>
      <c r="K81" s="70"/>
      <c r="L81" s="70"/>
      <c r="O81" s="79"/>
      <c r="P81" s="79"/>
      <c r="Q81" s="79"/>
      <c r="R81" s="79"/>
      <c r="T81" s="68"/>
      <c r="U81" s="95"/>
      <c r="W81" s="29"/>
      <c r="Y81" s="29"/>
    </row>
    <row r="82" spans="1:25">
      <c r="A82" s="3"/>
      <c r="B82" s="13">
        <v>2014</v>
      </c>
      <c r="C82" s="70">
        <v>185271118.22</v>
      </c>
      <c r="D82" s="69">
        <v>2092970526.57</v>
      </c>
      <c r="E82" s="70"/>
      <c r="F82" s="70"/>
      <c r="G82" s="70"/>
      <c r="H82" s="70"/>
      <c r="I82" s="70"/>
      <c r="J82" s="70"/>
      <c r="K82" s="70"/>
      <c r="L82" s="70"/>
      <c r="O82" s="79"/>
      <c r="P82" s="79"/>
      <c r="Q82" s="79"/>
      <c r="R82" s="79"/>
      <c r="T82" s="68"/>
      <c r="U82" s="95"/>
      <c r="W82" s="29"/>
      <c r="Y82" s="29"/>
    </row>
    <row r="83" spans="1:25">
      <c r="A83" s="3"/>
      <c r="B83" s="13">
        <v>2013</v>
      </c>
      <c r="C83" s="70">
        <v>184158884.94</v>
      </c>
      <c r="D83" s="69">
        <v>2101592072.71</v>
      </c>
      <c r="E83" s="70"/>
      <c r="F83" s="70"/>
      <c r="G83" s="70"/>
      <c r="H83" s="70"/>
      <c r="I83" s="70"/>
      <c r="J83" s="70"/>
      <c r="K83" s="70"/>
      <c r="L83" s="70"/>
      <c r="O83" s="79"/>
      <c r="P83" s="79"/>
      <c r="Q83" s="79"/>
      <c r="R83" s="79"/>
      <c r="T83" s="68"/>
      <c r="U83" s="95"/>
      <c r="W83" s="29"/>
      <c r="Y83" s="29"/>
    </row>
    <row r="84" spans="1:25">
      <c r="A84" s="3"/>
      <c r="B84" s="13">
        <v>2012</v>
      </c>
      <c r="C84" s="70">
        <v>170180918.84</v>
      </c>
      <c r="D84" s="69">
        <v>1924480498.01</v>
      </c>
      <c r="E84" s="70"/>
      <c r="F84" s="70"/>
      <c r="G84" s="70"/>
      <c r="H84" s="70"/>
      <c r="I84" s="70"/>
      <c r="J84" s="70"/>
      <c r="K84" s="70"/>
      <c r="L84" s="70"/>
      <c r="O84" s="79"/>
      <c r="P84" s="79"/>
      <c r="Q84" s="79"/>
      <c r="R84" s="79"/>
      <c r="T84" s="68"/>
      <c r="U84" s="95"/>
      <c r="W84" s="29"/>
      <c r="Y84" s="29"/>
    </row>
    <row r="85" spans="1:25">
      <c r="A85" s="3"/>
      <c r="B85" s="13">
        <v>2011</v>
      </c>
      <c r="O85" s="79"/>
      <c r="P85" s="79"/>
      <c r="Q85" s="79"/>
      <c r="R85" s="79"/>
      <c r="T85" s="68"/>
      <c r="U85" s="95"/>
      <c r="W85" s="29"/>
      <c r="Y85" s="29"/>
    </row>
    <row r="86" spans="1:25">
      <c r="A86" s="10"/>
      <c r="B86" s="19">
        <v>2010</v>
      </c>
      <c r="O86" s="79"/>
      <c r="P86" s="79"/>
      <c r="Q86" s="79"/>
      <c r="R86" s="79"/>
      <c r="T86" s="68"/>
      <c r="U86" s="95"/>
      <c r="W86" s="29"/>
      <c r="Y86" s="29"/>
    </row>
    <row r="87" spans="1:25">
      <c r="A87" s="3" t="s">
        <v>55</v>
      </c>
      <c r="B87" s="13">
        <v>2023</v>
      </c>
      <c r="C87" s="70">
        <v>278393717.19</v>
      </c>
      <c r="D87" s="70"/>
      <c r="E87" s="70"/>
      <c r="F87" s="70"/>
      <c r="G87" s="70"/>
      <c r="H87" s="70"/>
      <c r="I87" s="70"/>
      <c r="J87" s="70"/>
      <c r="K87" s="70"/>
      <c r="L87" s="70"/>
      <c r="O87" s="79"/>
      <c r="P87" s="79"/>
      <c r="Q87" s="79"/>
      <c r="R87" s="79"/>
      <c r="T87" s="68"/>
      <c r="U87" s="95"/>
      <c r="W87" s="29"/>
      <c r="Y87" s="29"/>
    </row>
    <row r="88" spans="1:25">
      <c r="A88" s="3"/>
      <c r="B88" s="13">
        <v>2022</v>
      </c>
      <c r="C88" s="70">
        <v>203428130.83</v>
      </c>
      <c r="D88" s="70"/>
      <c r="E88" s="70"/>
      <c r="F88" s="70"/>
      <c r="G88" s="70"/>
      <c r="H88" s="70"/>
      <c r="I88" s="70"/>
      <c r="J88" s="70"/>
      <c r="K88" s="70"/>
      <c r="L88" s="70"/>
      <c r="O88" s="79"/>
      <c r="P88" s="79"/>
      <c r="Q88" s="79"/>
      <c r="R88" s="79"/>
      <c r="T88" s="68"/>
      <c r="U88" s="95"/>
      <c r="W88" s="29"/>
      <c r="Y88" s="29"/>
    </row>
    <row r="89" spans="1:25">
      <c r="A89" s="3"/>
      <c r="B89" s="13">
        <v>2021</v>
      </c>
      <c r="C89" s="70">
        <v>183828445.75</v>
      </c>
      <c r="D89" s="70"/>
      <c r="E89" s="70"/>
      <c r="F89" s="70"/>
      <c r="G89" s="70"/>
      <c r="H89" s="70"/>
      <c r="I89" s="70"/>
      <c r="J89" s="70"/>
      <c r="K89" s="70"/>
      <c r="L89" s="70"/>
      <c r="O89" s="79"/>
      <c r="P89" s="79"/>
      <c r="Q89" s="79"/>
      <c r="R89" s="79"/>
      <c r="T89" s="68"/>
      <c r="U89" s="95"/>
      <c r="W89" s="29"/>
      <c r="Y89" s="29"/>
    </row>
    <row r="90" spans="1:25">
      <c r="A90" s="3"/>
      <c r="B90" s="13">
        <v>2020</v>
      </c>
      <c r="C90" s="70">
        <v>178672907.75</v>
      </c>
      <c r="D90" s="70"/>
      <c r="E90" s="70"/>
      <c r="F90" s="70"/>
      <c r="G90" s="70"/>
      <c r="H90" s="70"/>
      <c r="I90" s="70"/>
      <c r="J90" s="70"/>
      <c r="K90" s="70"/>
      <c r="L90" s="70"/>
      <c r="O90" s="78"/>
      <c r="P90" s="78"/>
      <c r="Q90" s="78"/>
      <c r="R90" s="78"/>
      <c r="T90" s="86"/>
      <c r="U90" s="96"/>
      <c r="W90" s="29"/>
      <c r="Y90" s="29"/>
    </row>
    <row r="91" spans="1:25">
      <c r="A91" s="3"/>
      <c r="B91" s="13">
        <v>2019</v>
      </c>
      <c r="C91" s="70">
        <v>206782795.35</v>
      </c>
      <c r="D91" s="70"/>
      <c r="E91" s="70"/>
      <c r="F91" s="70"/>
      <c r="G91" s="70"/>
      <c r="H91" s="70"/>
      <c r="I91" s="70"/>
      <c r="J91" s="70"/>
      <c r="K91" s="70"/>
      <c r="L91" s="70"/>
      <c r="O91" s="78"/>
      <c r="P91" s="78"/>
      <c r="Q91" s="78"/>
      <c r="R91" s="78"/>
      <c r="T91" s="86"/>
      <c r="U91" s="95"/>
      <c r="W91" s="29"/>
      <c r="Y91" s="29"/>
    </row>
    <row r="92" spans="1:25">
      <c r="A92" s="3"/>
      <c r="B92" s="13">
        <v>2018</v>
      </c>
      <c r="C92" s="70">
        <v>160974055.33</v>
      </c>
      <c r="D92" s="70"/>
      <c r="E92" s="70"/>
      <c r="F92" s="70"/>
      <c r="G92" s="70"/>
      <c r="H92" s="70"/>
      <c r="I92" s="70"/>
      <c r="J92" s="70"/>
      <c r="K92" s="70"/>
      <c r="L92" s="70"/>
      <c r="O92" s="78"/>
      <c r="P92" s="78"/>
      <c r="Q92" s="78"/>
      <c r="R92" s="78"/>
      <c r="T92" s="86"/>
      <c r="U92" s="96"/>
      <c r="W92" s="29"/>
      <c r="Y92" s="29"/>
    </row>
    <row r="93" spans="1:25">
      <c r="A93" s="3"/>
      <c r="B93" s="13">
        <v>2017</v>
      </c>
      <c r="C93" s="70">
        <v>83391801.62</v>
      </c>
      <c r="D93" s="70"/>
      <c r="E93" s="70"/>
      <c r="F93" s="70"/>
      <c r="G93" s="70"/>
      <c r="H93" s="70"/>
      <c r="I93" s="70"/>
      <c r="J93" s="70"/>
      <c r="K93" s="70"/>
      <c r="L93" s="70"/>
      <c r="O93" s="79"/>
      <c r="P93" s="79"/>
      <c r="Q93" s="79"/>
      <c r="R93" s="79"/>
      <c r="T93" s="68"/>
      <c r="U93" s="95"/>
      <c r="W93" s="29"/>
      <c r="Y93" s="29"/>
    </row>
    <row r="94" ht="17" spans="1:25">
      <c r="A94" s="3"/>
      <c r="B94" s="13">
        <v>2016</v>
      </c>
      <c r="C94" s="70" t="s">
        <v>84</v>
      </c>
      <c r="D94" s="70"/>
      <c r="E94" s="70"/>
      <c r="F94" s="70"/>
      <c r="G94" s="70"/>
      <c r="H94" s="70"/>
      <c r="I94" s="70"/>
      <c r="J94" s="70"/>
      <c r="K94" s="70"/>
      <c r="L94" s="70"/>
      <c r="O94" s="79"/>
      <c r="P94" s="79"/>
      <c r="Q94" s="79"/>
      <c r="R94" s="79"/>
      <c r="T94" s="68"/>
      <c r="U94" s="95"/>
      <c r="W94" s="29"/>
      <c r="Y94" s="29"/>
    </row>
    <row r="95" ht="17" spans="1:25">
      <c r="A95" s="3"/>
      <c r="B95" s="13">
        <v>2015</v>
      </c>
      <c r="C95" s="70" t="s">
        <v>84</v>
      </c>
      <c r="D95" s="70"/>
      <c r="E95" s="70"/>
      <c r="F95" s="70"/>
      <c r="G95" s="70"/>
      <c r="H95" s="70"/>
      <c r="I95" s="70"/>
      <c r="J95" s="70"/>
      <c r="K95" s="70"/>
      <c r="L95" s="70"/>
      <c r="O95" s="79"/>
      <c r="P95" s="79"/>
      <c r="Q95" s="79"/>
      <c r="R95" s="79"/>
      <c r="T95" s="68"/>
      <c r="U95" s="95"/>
      <c r="W95" s="29"/>
      <c r="Y95" s="29"/>
    </row>
    <row r="96" ht="17" spans="1:25">
      <c r="A96" s="3"/>
      <c r="B96" s="13">
        <v>2014</v>
      </c>
      <c r="C96" s="70" t="s">
        <v>84</v>
      </c>
      <c r="D96" s="70"/>
      <c r="E96" s="70"/>
      <c r="F96" s="70"/>
      <c r="G96" s="70"/>
      <c r="H96" s="70"/>
      <c r="I96" s="70"/>
      <c r="J96" s="70"/>
      <c r="K96" s="70"/>
      <c r="L96" s="70"/>
      <c r="O96" s="79"/>
      <c r="P96" s="79"/>
      <c r="Q96" s="79"/>
      <c r="R96" s="79"/>
      <c r="T96" s="68"/>
      <c r="U96" s="95"/>
      <c r="W96" s="29"/>
      <c r="Y96" s="29"/>
    </row>
    <row r="97" ht="17" spans="1:25">
      <c r="A97" s="3"/>
      <c r="B97" s="13">
        <v>2013</v>
      </c>
      <c r="C97" s="70" t="s">
        <v>84</v>
      </c>
      <c r="D97" s="70"/>
      <c r="E97" s="70"/>
      <c r="F97" s="70"/>
      <c r="G97" s="70"/>
      <c r="H97" s="70"/>
      <c r="I97" s="70"/>
      <c r="J97" s="70"/>
      <c r="K97" s="70"/>
      <c r="L97" s="70"/>
      <c r="O97" s="79"/>
      <c r="P97" s="79"/>
      <c r="Q97" s="79"/>
      <c r="R97" s="79"/>
      <c r="T97" s="68"/>
      <c r="U97" s="95"/>
      <c r="W97" s="29"/>
      <c r="Y97" s="29"/>
    </row>
    <row r="98" ht="17" spans="1:25">
      <c r="A98" s="3"/>
      <c r="B98" s="13">
        <v>2012</v>
      </c>
      <c r="C98" s="70" t="s">
        <v>84</v>
      </c>
      <c r="D98" s="70"/>
      <c r="E98" s="70"/>
      <c r="F98" s="70"/>
      <c r="G98" s="70"/>
      <c r="H98" s="70"/>
      <c r="I98" s="70"/>
      <c r="J98" s="70"/>
      <c r="K98" s="70"/>
      <c r="L98" s="70"/>
      <c r="O98" s="79"/>
      <c r="P98" s="79"/>
      <c r="Q98" s="79"/>
      <c r="R98" s="79"/>
      <c r="T98" s="68"/>
      <c r="U98" s="95"/>
      <c r="W98" s="29"/>
      <c r="Y98" s="29"/>
    </row>
    <row r="99" spans="1:25">
      <c r="A99" s="3"/>
      <c r="B99" s="13">
        <v>2011</v>
      </c>
      <c r="O99" s="79"/>
      <c r="P99" s="79"/>
      <c r="Q99" s="79"/>
      <c r="R99" s="79"/>
      <c r="T99" s="68"/>
      <c r="U99" s="95"/>
      <c r="W99" s="29"/>
      <c r="Y99" s="29"/>
    </row>
    <row r="100" spans="1:25">
      <c r="A100" s="10"/>
      <c r="B100" s="19">
        <v>2010</v>
      </c>
      <c r="O100" s="79"/>
      <c r="P100" s="79"/>
      <c r="Q100" s="79"/>
      <c r="R100" s="79"/>
      <c r="T100" s="68"/>
      <c r="U100" s="95"/>
      <c r="W100" s="29"/>
      <c r="Y100" s="29"/>
    </row>
    <row r="101" spans="1:25">
      <c r="A101" s="3" t="s">
        <v>56</v>
      </c>
      <c r="B101" s="13">
        <v>2023</v>
      </c>
      <c r="C101" s="70">
        <v>255520074.21</v>
      </c>
      <c r="D101" s="70"/>
      <c r="E101" s="70"/>
      <c r="F101" s="70"/>
      <c r="G101" s="70"/>
      <c r="H101" s="70"/>
      <c r="I101" s="70"/>
      <c r="J101" s="70"/>
      <c r="K101" s="70"/>
      <c r="L101" s="70"/>
      <c r="O101" s="78"/>
      <c r="P101" s="78"/>
      <c r="Q101" s="78"/>
      <c r="R101" s="78"/>
      <c r="T101" s="86"/>
      <c r="U101" s="78"/>
      <c r="W101" s="29"/>
      <c r="Y101" s="29"/>
    </row>
    <row r="102" spans="1:25">
      <c r="A102" s="3"/>
      <c r="B102" s="13">
        <v>2022</v>
      </c>
      <c r="C102" s="70">
        <v>194348828.93</v>
      </c>
      <c r="D102" s="70"/>
      <c r="E102" s="70"/>
      <c r="F102" s="70"/>
      <c r="G102" s="70"/>
      <c r="H102" s="70"/>
      <c r="I102" s="70"/>
      <c r="J102" s="70"/>
      <c r="K102" s="70"/>
      <c r="L102" s="70"/>
      <c r="O102" s="78"/>
      <c r="P102" s="78"/>
      <c r="Q102" s="78"/>
      <c r="R102" s="78"/>
      <c r="T102" s="86"/>
      <c r="U102" s="78"/>
      <c r="W102" s="29"/>
      <c r="Y102" s="29"/>
    </row>
    <row r="103" spans="1:25">
      <c r="A103" s="3"/>
      <c r="B103" s="13">
        <v>2021</v>
      </c>
      <c r="C103" s="70">
        <v>160014984.91</v>
      </c>
      <c r="D103" s="70"/>
      <c r="E103" s="70"/>
      <c r="F103" s="70"/>
      <c r="G103" s="70"/>
      <c r="H103" s="70"/>
      <c r="I103" s="70"/>
      <c r="J103" s="70"/>
      <c r="K103" s="70"/>
      <c r="L103" s="70"/>
      <c r="O103" s="79"/>
      <c r="P103" s="79"/>
      <c r="Q103" s="79"/>
      <c r="R103" s="79"/>
      <c r="T103" s="68"/>
      <c r="U103" s="95"/>
      <c r="W103" s="29"/>
      <c r="Y103" s="29"/>
    </row>
    <row r="104" spans="1:25">
      <c r="A104" s="3"/>
      <c r="B104" s="13">
        <v>2020</v>
      </c>
      <c r="C104" s="70">
        <v>151778272.2</v>
      </c>
      <c r="D104" s="70"/>
      <c r="E104" s="70"/>
      <c r="F104" s="70"/>
      <c r="G104" s="70"/>
      <c r="H104" s="70"/>
      <c r="I104" s="70"/>
      <c r="J104" s="70"/>
      <c r="K104" s="70"/>
      <c r="L104" s="70"/>
      <c r="O104" s="79"/>
      <c r="P104" s="79"/>
      <c r="Q104" s="79"/>
      <c r="R104" s="79"/>
      <c r="T104" s="68"/>
      <c r="U104" s="95"/>
      <c r="W104" s="29"/>
      <c r="Y104" s="29"/>
    </row>
    <row r="105" spans="1:25">
      <c r="A105" s="3"/>
      <c r="B105" s="13">
        <v>2019</v>
      </c>
      <c r="C105" s="70">
        <v>169268723.74</v>
      </c>
      <c r="D105" s="70"/>
      <c r="E105" s="70"/>
      <c r="F105" s="70"/>
      <c r="G105" s="70"/>
      <c r="H105" s="70"/>
      <c r="I105" s="70"/>
      <c r="J105" s="70"/>
      <c r="K105" s="70"/>
      <c r="L105" s="70"/>
      <c r="O105" s="79"/>
      <c r="P105" s="79"/>
      <c r="Q105" s="79"/>
      <c r="R105" s="79"/>
      <c r="T105" s="68"/>
      <c r="U105" s="95"/>
      <c r="W105" s="29"/>
      <c r="Y105" s="29"/>
    </row>
    <row r="106" spans="1:25">
      <c r="A106" s="3"/>
      <c r="B106" s="13">
        <v>2018</v>
      </c>
      <c r="C106" s="70">
        <v>137335846</v>
      </c>
      <c r="D106" s="70"/>
      <c r="E106" s="70"/>
      <c r="F106" s="70"/>
      <c r="G106" s="70"/>
      <c r="H106" s="70"/>
      <c r="I106" s="70"/>
      <c r="J106" s="70"/>
      <c r="K106" s="70"/>
      <c r="L106" s="70"/>
      <c r="O106" s="79"/>
      <c r="P106" s="79"/>
      <c r="Q106" s="79"/>
      <c r="R106" s="79"/>
      <c r="T106" s="68"/>
      <c r="U106" s="95"/>
      <c r="W106" s="29"/>
      <c r="Y106" s="29"/>
    </row>
    <row r="107" spans="1:25">
      <c r="A107" s="3"/>
      <c r="B107" s="13">
        <v>2017</v>
      </c>
      <c r="C107" s="70">
        <v>86425223</v>
      </c>
      <c r="D107" s="70"/>
      <c r="E107" s="70"/>
      <c r="F107" s="70"/>
      <c r="G107" s="70"/>
      <c r="H107" s="70"/>
      <c r="I107" s="70"/>
      <c r="J107" s="70"/>
      <c r="K107" s="70"/>
      <c r="L107" s="70"/>
      <c r="O107" s="79"/>
      <c r="P107" s="79"/>
      <c r="Q107" s="79"/>
      <c r="R107" s="79"/>
      <c r="T107" s="68"/>
      <c r="U107" s="95"/>
      <c r="W107" s="29"/>
      <c r="Y107" s="29"/>
    </row>
    <row r="108" spans="1:25">
      <c r="A108" s="3"/>
      <c r="B108" s="13">
        <v>2016</v>
      </c>
      <c r="C108" s="70">
        <v>122888123</v>
      </c>
      <c r="D108" s="70"/>
      <c r="E108" s="70"/>
      <c r="F108" s="70"/>
      <c r="G108" s="70"/>
      <c r="H108" s="70"/>
      <c r="I108" s="70"/>
      <c r="J108" s="70"/>
      <c r="K108" s="70"/>
      <c r="L108" s="70"/>
      <c r="O108" s="79"/>
      <c r="P108" s="79"/>
      <c r="Q108" s="79"/>
      <c r="R108" s="79"/>
      <c r="T108" s="68"/>
      <c r="U108" s="95"/>
      <c r="W108" s="29"/>
      <c r="Y108" s="29"/>
    </row>
    <row r="109" spans="1:25">
      <c r="A109" s="3"/>
      <c r="B109" s="13">
        <v>2015</v>
      </c>
      <c r="C109" s="70">
        <v>82477663</v>
      </c>
      <c r="D109" s="70"/>
      <c r="E109" s="70"/>
      <c r="F109" s="70"/>
      <c r="G109" s="70"/>
      <c r="H109" s="70"/>
      <c r="I109" s="70"/>
      <c r="J109" s="70"/>
      <c r="K109" s="70"/>
      <c r="L109" s="70"/>
      <c r="O109" s="79"/>
      <c r="P109" s="79"/>
      <c r="Q109" s="79"/>
      <c r="R109" s="79"/>
      <c r="T109" s="68"/>
      <c r="U109" s="95"/>
      <c r="W109" s="29"/>
      <c r="Y109" s="29"/>
    </row>
    <row r="110" ht="17" spans="1:25">
      <c r="A110" s="3"/>
      <c r="B110" s="13">
        <v>2014</v>
      </c>
      <c r="C110" s="70" t="s">
        <v>84</v>
      </c>
      <c r="D110" s="70"/>
      <c r="E110" s="70"/>
      <c r="F110" s="70"/>
      <c r="G110" s="70"/>
      <c r="H110" s="70"/>
      <c r="I110" s="70"/>
      <c r="J110" s="70"/>
      <c r="K110" s="70"/>
      <c r="L110" s="70"/>
      <c r="O110" s="79"/>
      <c r="P110" s="79"/>
      <c r="Q110" s="79"/>
      <c r="R110" s="79"/>
      <c r="T110" s="68"/>
      <c r="U110" s="95"/>
      <c r="W110" s="29"/>
      <c r="Y110" s="29"/>
    </row>
    <row r="111" ht="17" spans="1:25">
      <c r="A111" s="3"/>
      <c r="B111" s="13">
        <v>2013</v>
      </c>
      <c r="C111" s="70" t="s">
        <v>84</v>
      </c>
      <c r="D111" s="70"/>
      <c r="E111" s="70"/>
      <c r="F111" s="70"/>
      <c r="G111" s="70"/>
      <c r="H111" s="70"/>
      <c r="I111" s="70"/>
      <c r="J111" s="70"/>
      <c r="K111" s="70"/>
      <c r="L111" s="70"/>
      <c r="O111" s="79"/>
      <c r="P111" s="79"/>
      <c r="Q111" s="79"/>
      <c r="R111" s="79"/>
      <c r="T111" s="68"/>
      <c r="U111" s="95"/>
      <c r="W111" s="29"/>
      <c r="Y111" s="29"/>
    </row>
    <row r="112" ht="17" spans="1:25">
      <c r="A112" s="3"/>
      <c r="B112" s="13">
        <v>2012</v>
      </c>
      <c r="C112" s="70" t="s">
        <v>84</v>
      </c>
      <c r="D112" s="70"/>
      <c r="E112" s="70"/>
      <c r="F112" s="70"/>
      <c r="G112" s="70"/>
      <c r="H112" s="70"/>
      <c r="I112" s="70"/>
      <c r="J112" s="70"/>
      <c r="K112" s="70"/>
      <c r="L112" s="70"/>
      <c r="O112" s="79"/>
      <c r="P112" s="79"/>
      <c r="Q112" s="79"/>
      <c r="R112" s="79"/>
      <c r="T112" s="68"/>
      <c r="U112" s="95"/>
      <c r="W112" s="29"/>
      <c r="Y112" s="29"/>
    </row>
    <row r="113" spans="1:25">
      <c r="A113" s="3"/>
      <c r="B113" s="13">
        <v>2011</v>
      </c>
      <c r="O113" s="79"/>
      <c r="P113" s="79"/>
      <c r="Q113" s="79"/>
      <c r="R113" s="79"/>
      <c r="T113" s="68"/>
      <c r="U113" s="95"/>
      <c r="W113" s="29"/>
      <c r="Y113" s="29"/>
    </row>
    <row r="114" spans="1:25">
      <c r="A114" s="10"/>
      <c r="B114" s="19">
        <v>2010</v>
      </c>
      <c r="O114" s="79"/>
      <c r="P114" s="79"/>
      <c r="Q114" s="79"/>
      <c r="R114" s="79"/>
      <c r="T114" s="68"/>
      <c r="U114" s="95"/>
      <c r="W114" s="29"/>
      <c r="Y114" s="29"/>
    </row>
    <row r="115" spans="1:25">
      <c r="A115" s="3" t="s">
        <v>57</v>
      </c>
      <c r="B115" s="13">
        <v>2023</v>
      </c>
      <c r="C115" s="70">
        <v>209490367.71</v>
      </c>
      <c r="D115" s="70"/>
      <c r="E115" s="70"/>
      <c r="F115" s="70"/>
      <c r="G115" s="70"/>
      <c r="H115" s="70"/>
      <c r="I115" s="70"/>
      <c r="J115" s="70"/>
      <c r="K115" s="70"/>
      <c r="L115" s="70"/>
      <c r="O115" s="79"/>
      <c r="P115" s="79"/>
      <c r="Q115" s="79"/>
      <c r="R115" s="79"/>
      <c r="T115" s="68"/>
      <c r="U115" s="95"/>
      <c r="W115" s="29"/>
      <c r="Y115" s="29"/>
    </row>
    <row r="116" spans="1:25">
      <c r="A116" s="3"/>
      <c r="B116" s="13">
        <v>2022</v>
      </c>
      <c r="C116" s="70">
        <v>95290544.48</v>
      </c>
      <c r="D116" s="70"/>
      <c r="E116" s="70"/>
      <c r="F116" s="70"/>
      <c r="G116" s="70"/>
      <c r="H116" s="70"/>
      <c r="I116" s="70"/>
      <c r="J116" s="70"/>
      <c r="K116" s="70"/>
      <c r="L116" s="70"/>
      <c r="O116" s="79"/>
      <c r="P116" s="79"/>
      <c r="Q116" s="79"/>
      <c r="R116" s="79"/>
      <c r="T116" s="68"/>
      <c r="U116" s="95"/>
      <c r="W116" s="29"/>
      <c r="Y116" s="29"/>
    </row>
    <row r="117" spans="1:25">
      <c r="A117" s="3"/>
      <c r="B117" s="13">
        <v>2021</v>
      </c>
      <c r="C117" s="70">
        <v>223304693.71</v>
      </c>
      <c r="D117" s="70"/>
      <c r="E117" s="70"/>
      <c r="F117" s="70"/>
      <c r="G117" s="70"/>
      <c r="H117" s="70"/>
      <c r="I117" s="70"/>
      <c r="J117" s="70"/>
      <c r="K117" s="70"/>
      <c r="L117" s="70"/>
      <c r="O117" s="79"/>
      <c r="P117" s="79"/>
      <c r="Q117" s="79"/>
      <c r="R117" s="79"/>
      <c r="T117" s="68"/>
      <c r="U117" s="95"/>
      <c r="W117" s="29"/>
      <c r="Y117" s="29"/>
    </row>
    <row r="118" spans="1:25">
      <c r="A118" s="3"/>
      <c r="B118" s="13">
        <v>2020</v>
      </c>
      <c r="C118" s="70">
        <v>435734627.67</v>
      </c>
      <c r="D118" s="70"/>
      <c r="E118" s="70"/>
      <c r="F118" s="70"/>
      <c r="G118" s="70"/>
      <c r="H118" s="70"/>
      <c r="I118" s="70"/>
      <c r="J118" s="70"/>
      <c r="K118" s="70"/>
      <c r="L118" s="70"/>
      <c r="O118" s="79"/>
      <c r="P118" s="79"/>
      <c r="Q118" s="79"/>
      <c r="R118" s="79"/>
      <c r="T118" s="68"/>
      <c r="U118" s="95"/>
      <c r="W118" s="29"/>
      <c r="Y118" s="29"/>
    </row>
    <row r="119" spans="1:25">
      <c r="A119" s="3"/>
      <c r="B119" s="13">
        <v>2019</v>
      </c>
      <c r="C119" s="70">
        <v>72926044.3</v>
      </c>
      <c r="D119" s="70"/>
      <c r="E119" s="70"/>
      <c r="F119" s="70"/>
      <c r="G119" s="70"/>
      <c r="H119" s="70"/>
      <c r="I119" s="70"/>
      <c r="J119" s="70"/>
      <c r="K119" s="70"/>
      <c r="L119" s="70"/>
      <c r="O119" s="79"/>
      <c r="P119" s="79"/>
      <c r="Q119" s="79"/>
      <c r="R119" s="79"/>
      <c r="T119" s="68"/>
      <c r="U119" s="95"/>
      <c r="W119" s="29"/>
      <c r="Y119" s="29"/>
    </row>
    <row r="120" spans="1:25">
      <c r="A120" s="3"/>
      <c r="B120" s="13">
        <v>2018</v>
      </c>
      <c r="C120" s="70">
        <v>59669761.67</v>
      </c>
      <c r="D120" s="70"/>
      <c r="E120" s="70"/>
      <c r="F120" s="70"/>
      <c r="G120" s="70"/>
      <c r="H120" s="70"/>
      <c r="I120" s="70"/>
      <c r="J120" s="70"/>
      <c r="K120" s="70"/>
      <c r="L120" s="70"/>
      <c r="O120" s="79"/>
      <c r="P120" s="79"/>
      <c r="Q120" s="79"/>
      <c r="R120" s="79"/>
      <c r="T120" s="68"/>
      <c r="U120" s="95"/>
      <c r="W120" s="29"/>
      <c r="Y120" s="29"/>
    </row>
    <row r="121" spans="1:25">
      <c r="A121" s="3"/>
      <c r="B121" s="13">
        <v>2017</v>
      </c>
      <c r="C121" s="70">
        <v>91511655.77</v>
      </c>
      <c r="D121" s="70"/>
      <c r="E121" s="70"/>
      <c r="F121" s="70"/>
      <c r="G121" s="70"/>
      <c r="H121" s="70"/>
      <c r="I121" s="70"/>
      <c r="J121" s="70"/>
      <c r="K121" s="70"/>
      <c r="L121" s="70"/>
      <c r="O121" s="79"/>
      <c r="P121" s="79"/>
      <c r="Q121" s="79"/>
      <c r="R121" s="79"/>
      <c r="T121" s="68"/>
      <c r="U121" s="95"/>
      <c r="W121" s="29"/>
      <c r="Y121" s="29"/>
    </row>
    <row r="122" spans="1:25">
      <c r="A122" s="3"/>
      <c r="B122" s="13">
        <v>2016</v>
      </c>
      <c r="C122" s="70">
        <v>70125326.4</v>
      </c>
      <c r="D122" s="70"/>
      <c r="E122" s="70"/>
      <c r="F122" s="70"/>
      <c r="G122" s="70"/>
      <c r="H122" s="70"/>
      <c r="I122" s="70"/>
      <c r="J122" s="70"/>
      <c r="K122" s="70"/>
      <c r="L122" s="70"/>
      <c r="O122" s="79"/>
      <c r="P122" s="79"/>
      <c r="Q122" s="79"/>
      <c r="R122" s="79"/>
      <c r="T122" s="68"/>
      <c r="U122" s="95"/>
      <c r="W122" s="29"/>
      <c r="Y122" s="29"/>
    </row>
    <row r="123" spans="1:25">
      <c r="A123" s="3"/>
      <c r="B123" s="13">
        <v>2015</v>
      </c>
      <c r="C123" s="70">
        <v>101504767.62</v>
      </c>
      <c r="D123" s="70"/>
      <c r="E123" s="70"/>
      <c r="F123" s="70"/>
      <c r="G123" s="70"/>
      <c r="H123" s="70"/>
      <c r="I123" s="70"/>
      <c r="J123" s="70"/>
      <c r="K123" s="70"/>
      <c r="L123" s="70"/>
      <c r="O123" s="79"/>
      <c r="P123" s="79"/>
      <c r="Q123" s="79"/>
      <c r="R123" s="79"/>
      <c r="T123" s="68"/>
      <c r="U123" s="95"/>
      <c r="W123" s="29"/>
      <c r="Y123" s="29"/>
    </row>
    <row r="124" spans="1:25">
      <c r="A124" s="3"/>
      <c r="B124" s="13">
        <v>2014</v>
      </c>
      <c r="C124" s="70">
        <v>200642562.92</v>
      </c>
      <c r="D124" s="70"/>
      <c r="E124" s="70"/>
      <c r="F124" s="70"/>
      <c r="G124" s="70"/>
      <c r="H124" s="70"/>
      <c r="I124" s="70"/>
      <c r="J124" s="70"/>
      <c r="K124" s="70"/>
      <c r="L124" s="70"/>
      <c r="O124" s="79"/>
      <c r="P124" s="79"/>
      <c r="Q124" s="79"/>
      <c r="R124" s="79"/>
      <c r="T124" s="68"/>
      <c r="U124" s="95"/>
      <c r="W124" s="29"/>
      <c r="Y124" s="29"/>
    </row>
    <row r="125" spans="1:25">
      <c r="A125" s="3"/>
      <c r="B125" s="13">
        <v>2013</v>
      </c>
      <c r="C125" s="70">
        <v>80589912.39</v>
      </c>
      <c r="D125" s="70"/>
      <c r="E125" s="70"/>
      <c r="F125" s="70"/>
      <c r="G125" s="70"/>
      <c r="H125" s="70"/>
      <c r="I125" s="70"/>
      <c r="J125" s="70"/>
      <c r="K125" s="70"/>
      <c r="L125" s="70"/>
      <c r="O125" s="79"/>
      <c r="P125" s="79"/>
      <c r="Q125" s="79"/>
      <c r="R125" s="79"/>
      <c r="T125" s="68"/>
      <c r="U125" s="95"/>
      <c r="W125" s="29"/>
      <c r="Y125" s="29"/>
    </row>
    <row r="126" spans="1:25">
      <c r="A126" s="3"/>
      <c r="B126" s="13">
        <v>2012</v>
      </c>
      <c r="C126" s="70">
        <v>77627334.91</v>
      </c>
      <c r="D126" s="70"/>
      <c r="E126" s="70"/>
      <c r="F126" s="70"/>
      <c r="G126" s="70"/>
      <c r="H126" s="70"/>
      <c r="I126" s="70"/>
      <c r="J126" s="70"/>
      <c r="K126" s="70"/>
      <c r="L126" s="70"/>
      <c r="O126" s="79"/>
      <c r="P126" s="79"/>
      <c r="Q126" s="79"/>
      <c r="R126" s="79"/>
      <c r="T126" s="68"/>
      <c r="U126" s="95"/>
      <c r="W126" s="29"/>
      <c r="Y126" s="29"/>
    </row>
    <row r="127" spans="1:25">
      <c r="A127" s="3"/>
      <c r="B127" s="13">
        <v>2011</v>
      </c>
      <c r="O127" s="79"/>
      <c r="P127" s="79"/>
      <c r="Q127" s="79"/>
      <c r="R127" s="79"/>
      <c r="T127" s="68"/>
      <c r="U127" s="95"/>
      <c r="W127" s="29"/>
      <c r="Y127" s="29"/>
    </row>
    <row r="128" spans="1:25">
      <c r="A128" s="10"/>
      <c r="B128" s="19">
        <v>2010</v>
      </c>
      <c r="O128" s="79"/>
      <c r="P128" s="79"/>
      <c r="Q128" s="79"/>
      <c r="R128" s="79"/>
      <c r="T128" s="68"/>
      <c r="U128" s="95"/>
      <c r="W128" s="29"/>
      <c r="Y128" s="29"/>
    </row>
    <row r="129" spans="1:25">
      <c r="A129" s="3" t="s">
        <v>58</v>
      </c>
      <c r="B129" s="13">
        <v>2023</v>
      </c>
      <c r="C129" s="70">
        <v>58219917.79</v>
      </c>
      <c r="D129" s="70"/>
      <c r="E129" s="70"/>
      <c r="F129" s="70"/>
      <c r="G129" s="70"/>
      <c r="H129" s="70"/>
      <c r="I129" s="70"/>
      <c r="J129" s="70"/>
      <c r="K129" s="70"/>
      <c r="L129" s="70"/>
      <c r="O129" s="79"/>
      <c r="P129" s="79"/>
      <c r="Q129" s="79"/>
      <c r="R129" s="79"/>
      <c r="T129" s="68"/>
      <c r="U129" s="95"/>
      <c r="W129" s="29"/>
      <c r="Y129" s="29"/>
    </row>
    <row r="130" spans="1:25">
      <c r="A130" s="3"/>
      <c r="B130" s="13">
        <v>2022</v>
      </c>
      <c r="C130" s="70">
        <v>92105107.39</v>
      </c>
      <c r="D130" s="70"/>
      <c r="E130" s="70"/>
      <c r="F130" s="70"/>
      <c r="G130" s="70"/>
      <c r="H130" s="70"/>
      <c r="I130" s="70"/>
      <c r="J130" s="70"/>
      <c r="K130" s="70"/>
      <c r="L130" s="70"/>
      <c r="O130" s="79"/>
      <c r="P130" s="79"/>
      <c r="Q130" s="79"/>
      <c r="R130" s="79"/>
      <c r="T130" s="68"/>
      <c r="U130" s="95"/>
      <c r="W130" s="29"/>
      <c r="Y130" s="29"/>
    </row>
    <row r="131" spans="1:25">
      <c r="A131" s="3"/>
      <c r="B131" s="13">
        <v>2021</v>
      </c>
      <c r="C131" s="70">
        <v>-19472165.23</v>
      </c>
      <c r="D131" s="70"/>
      <c r="E131" s="70"/>
      <c r="F131" s="70"/>
      <c r="G131" s="70"/>
      <c r="H131" s="70"/>
      <c r="I131" s="70"/>
      <c r="J131" s="70"/>
      <c r="K131" s="70"/>
      <c r="L131" s="70"/>
      <c r="O131" s="79"/>
      <c r="P131" s="79"/>
      <c r="Q131" s="79"/>
      <c r="R131" s="79"/>
      <c r="T131" s="68"/>
      <c r="U131" s="95"/>
      <c r="W131" s="29"/>
      <c r="Y131" s="29"/>
    </row>
    <row r="132" spans="1:25">
      <c r="A132" s="3"/>
      <c r="B132" s="13">
        <v>2020</v>
      </c>
      <c r="C132" s="70">
        <v>-118075545.36</v>
      </c>
      <c r="D132" s="70"/>
      <c r="E132" s="70"/>
      <c r="F132" s="70"/>
      <c r="G132" s="70"/>
      <c r="H132" s="70"/>
      <c r="I132" s="70"/>
      <c r="J132" s="70"/>
      <c r="K132" s="70"/>
      <c r="L132" s="70"/>
      <c r="O132" s="79"/>
      <c r="P132" s="79"/>
      <c r="Q132" s="79"/>
      <c r="R132" s="79"/>
      <c r="T132" s="68"/>
      <c r="U132" s="95"/>
      <c r="W132" s="29"/>
      <c r="Y132" s="29"/>
    </row>
    <row r="133" spans="1:25">
      <c r="A133" s="3"/>
      <c r="B133" s="13">
        <v>2019</v>
      </c>
      <c r="C133" s="70">
        <v>3597291.99</v>
      </c>
      <c r="D133" s="70"/>
      <c r="E133" s="70"/>
      <c r="F133" s="70"/>
      <c r="G133" s="70"/>
      <c r="H133" s="70"/>
      <c r="I133" s="70"/>
      <c r="J133" s="70"/>
      <c r="K133" s="70"/>
      <c r="L133" s="70"/>
      <c r="O133" s="79"/>
      <c r="P133" s="79"/>
      <c r="Q133" s="79"/>
      <c r="R133" s="79"/>
      <c r="T133" s="68"/>
      <c r="U133" s="95"/>
      <c r="W133" s="29"/>
      <c r="Y133" s="29"/>
    </row>
    <row r="134" spans="1:25">
      <c r="A134" s="3"/>
      <c r="B134" s="13">
        <v>2018</v>
      </c>
      <c r="C134" s="70">
        <v>5323764.78</v>
      </c>
      <c r="D134" s="70"/>
      <c r="E134" s="70"/>
      <c r="F134" s="70"/>
      <c r="G134" s="70"/>
      <c r="H134" s="70"/>
      <c r="I134" s="70"/>
      <c r="J134" s="70"/>
      <c r="K134" s="70"/>
      <c r="L134" s="70"/>
      <c r="O134" s="79"/>
      <c r="P134" s="79"/>
      <c r="Q134" s="79"/>
      <c r="R134" s="79"/>
      <c r="T134" s="68"/>
      <c r="U134" s="95"/>
      <c r="W134" s="29"/>
      <c r="Y134" s="29"/>
    </row>
    <row r="135" spans="1:25">
      <c r="A135" s="3"/>
      <c r="B135" s="13">
        <v>2017</v>
      </c>
      <c r="C135" s="70">
        <v>8315852.81</v>
      </c>
      <c r="D135" s="70"/>
      <c r="E135" s="70"/>
      <c r="F135" s="70"/>
      <c r="G135" s="70"/>
      <c r="H135" s="70"/>
      <c r="I135" s="70"/>
      <c r="J135" s="70"/>
      <c r="K135" s="70"/>
      <c r="L135" s="70"/>
      <c r="O135" s="79"/>
      <c r="P135" s="79"/>
      <c r="Q135" s="79"/>
      <c r="R135" s="79"/>
      <c r="T135" s="68"/>
      <c r="U135" s="95"/>
      <c r="W135" s="29"/>
      <c r="Y135" s="29"/>
    </row>
    <row r="136" spans="1:25">
      <c r="A136" s="3"/>
      <c r="B136" s="13">
        <v>2016</v>
      </c>
      <c r="C136" s="70">
        <v>899974.2</v>
      </c>
      <c r="D136" s="70"/>
      <c r="E136" s="70"/>
      <c r="F136" s="70"/>
      <c r="G136" s="70"/>
      <c r="H136" s="70"/>
      <c r="I136" s="70"/>
      <c r="J136" s="70"/>
      <c r="K136" s="70"/>
      <c r="L136" s="70"/>
      <c r="O136" s="79"/>
      <c r="P136" s="79"/>
      <c r="Q136" s="79"/>
      <c r="R136" s="79"/>
      <c r="T136" s="68"/>
      <c r="U136" s="95"/>
      <c r="W136" s="29"/>
      <c r="Y136" s="29"/>
    </row>
    <row r="137" spans="1:25">
      <c r="A137" s="3"/>
      <c r="B137" s="13">
        <v>2015</v>
      </c>
      <c r="C137" s="70">
        <v>31973004.1</v>
      </c>
      <c r="D137" s="70"/>
      <c r="E137" s="70"/>
      <c r="F137" s="70"/>
      <c r="G137" s="70"/>
      <c r="H137" s="70"/>
      <c r="I137" s="70"/>
      <c r="J137" s="70"/>
      <c r="K137" s="70"/>
      <c r="L137" s="70"/>
      <c r="O137" s="79"/>
      <c r="P137" s="79"/>
      <c r="Q137" s="79"/>
      <c r="R137" s="79"/>
      <c r="T137" s="68"/>
      <c r="U137" s="95"/>
      <c r="W137" s="29"/>
      <c r="Y137" s="29"/>
    </row>
    <row r="138" spans="1:25">
      <c r="A138" s="3"/>
      <c r="B138" s="13">
        <v>2014</v>
      </c>
      <c r="C138" s="70">
        <v>-111149541.54</v>
      </c>
      <c r="D138" s="70"/>
      <c r="E138" s="70"/>
      <c r="F138" s="70"/>
      <c r="G138" s="70"/>
      <c r="H138" s="70"/>
      <c r="I138" s="70"/>
      <c r="J138" s="70"/>
      <c r="K138" s="70"/>
      <c r="L138" s="70"/>
      <c r="O138" s="79"/>
      <c r="P138" s="79"/>
      <c r="Q138" s="79"/>
      <c r="R138" s="79"/>
      <c r="T138" s="68"/>
      <c r="U138" s="95"/>
      <c r="W138" s="29"/>
      <c r="Y138" s="29"/>
    </row>
    <row r="139" spans="1:25">
      <c r="A139" s="3"/>
      <c r="B139" s="13">
        <v>2013</v>
      </c>
      <c r="C139" s="70">
        <v>-93667876.44</v>
      </c>
      <c r="D139" s="70"/>
      <c r="E139" s="70"/>
      <c r="F139" s="70"/>
      <c r="G139" s="70"/>
      <c r="H139" s="70"/>
      <c r="I139" s="70"/>
      <c r="J139" s="70"/>
      <c r="K139" s="70"/>
      <c r="L139" s="70"/>
      <c r="O139" s="79"/>
      <c r="P139" s="79"/>
      <c r="Q139" s="79"/>
      <c r="R139" s="79"/>
      <c r="T139" s="68"/>
      <c r="U139" s="95"/>
      <c r="W139" s="29"/>
      <c r="Y139" s="29"/>
    </row>
    <row r="140" spans="1:25">
      <c r="A140" s="3"/>
      <c r="B140" s="13">
        <v>2012</v>
      </c>
      <c r="C140" s="70">
        <v>33123146.54</v>
      </c>
      <c r="D140" s="70"/>
      <c r="E140" s="70"/>
      <c r="F140" s="70"/>
      <c r="G140" s="70"/>
      <c r="H140" s="70"/>
      <c r="I140" s="70"/>
      <c r="J140" s="70"/>
      <c r="K140" s="70"/>
      <c r="L140" s="70"/>
      <c r="O140" s="79"/>
      <c r="P140" s="79"/>
      <c r="Q140" s="79"/>
      <c r="R140" s="79"/>
      <c r="T140" s="68"/>
      <c r="U140" s="95"/>
      <c r="W140" s="29"/>
      <c r="Y140" s="29"/>
    </row>
    <row r="141" spans="1:25">
      <c r="A141" s="3"/>
      <c r="B141" s="13">
        <v>2011</v>
      </c>
      <c r="O141" s="79"/>
      <c r="P141" s="79"/>
      <c r="Q141" s="79"/>
      <c r="R141" s="79"/>
      <c r="T141" s="68"/>
      <c r="U141" s="95"/>
      <c r="W141" s="29"/>
      <c r="Y141" s="29"/>
    </row>
    <row r="142" spans="1:25">
      <c r="A142" s="10"/>
      <c r="B142" s="19">
        <v>2010</v>
      </c>
      <c r="O142" s="79"/>
      <c r="P142" s="79"/>
      <c r="Q142" s="79"/>
      <c r="R142" s="79"/>
      <c r="T142" s="68"/>
      <c r="U142" s="95"/>
      <c r="W142" s="29"/>
      <c r="Y142" s="29"/>
    </row>
    <row r="143" spans="1:25">
      <c r="A143" s="3" t="s">
        <v>59</v>
      </c>
      <c r="B143" s="13">
        <v>2023</v>
      </c>
      <c r="C143" s="70">
        <v>57575881.73</v>
      </c>
      <c r="D143" s="70"/>
      <c r="E143" s="70"/>
      <c r="F143" s="70"/>
      <c r="G143" s="70"/>
      <c r="H143" s="70"/>
      <c r="I143" s="70"/>
      <c r="J143" s="70"/>
      <c r="K143" s="70"/>
      <c r="L143" s="70"/>
      <c r="O143" s="79"/>
      <c r="P143" s="79"/>
      <c r="Q143" s="79"/>
      <c r="R143" s="79"/>
      <c r="T143" s="68"/>
      <c r="U143" s="95"/>
      <c r="W143" s="29"/>
      <c r="Y143" s="29"/>
    </row>
    <row r="144" spans="1:25">
      <c r="A144" s="3"/>
      <c r="B144" s="13">
        <v>2022</v>
      </c>
      <c r="C144" s="70">
        <v>76735843.53</v>
      </c>
      <c r="D144" s="70"/>
      <c r="E144" s="70"/>
      <c r="F144" s="70"/>
      <c r="G144" s="70"/>
      <c r="H144" s="70"/>
      <c r="I144" s="70"/>
      <c r="J144" s="70"/>
      <c r="K144" s="70"/>
      <c r="L144" s="70"/>
      <c r="O144" s="79"/>
      <c r="P144" s="79"/>
      <c r="Q144" s="79"/>
      <c r="R144" s="79"/>
      <c r="T144" s="68"/>
      <c r="U144" s="95"/>
      <c r="W144" s="29"/>
      <c r="Y144" s="29"/>
    </row>
    <row r="145" spans="1:25">
      <c r="A145" s="3"/>
      <c r="B145" s="13">
        <v>2021</v>
      </c>
      <c r="C145" s="70">
        <v>146987705.81</v>
      </c>
      <c r="D145" s="70"/>
      <c r="E145" s="70"/>
      <c r="F145" s="70"/>
      <c r="G145" s="70"/>
      <c r="H145" s="70"/>
      <c r="I145" s="70"/>
      <c r="J145" s="70"/>
      <c r="K145" s="70"/>
      <c r="L145" s="70"/>
      <c r="O145" s="79"/>
      <c r="P145" s="79"/>
      <c r="Q145" s="79"/>
      <c r="R145" s="79"/>
      <c r="T145" s="68"/>
      <c r="U145" s="95"/>
      <c r="W145" s="29"/>
      <c r="Y145" s="29"/>
    </row>
    <row r="146" spans="1:25">
      <c r="A146" s="3"/>
      <c r="B146" s="13">
        <v>2020</v>
      </c>
      <c r="C146" s="70">
        <v>213834514.97</v>
      </c>
      <c r="D146" s="70"/>
      <c r="E146" s="70"/>
      <c r="F146" s="70"/>
      <c r="G146" s="70"/>
      <c r="H146" s="70"/>
      <c r="I146" s="70"/>
      <c r="J146" s="70"/>
      <c r="K146" s="70"/>
      <c r="L146" s="70"/>
      <c r="O146" s="79"/>
      <c r="P146" s="79"/>
      <c r="Q146" s="79"/>
      <c r="R146" s="79"/>
      <c r="T146" s="68"/>
      <c r="U146" s="95"/>
      <c r="W146" s="29"/>
      <c r="Y146" s="29"/>
    </row>
    <row r="147" spans="1:25">
      <c r="A147" s="3"/>
      <c r="B147" s="13">
        <v>2019</v>
      </c>
      <c r="C147" s="70">
        <v>295332641.11</v>
      </c>
      <c r="D147" s="70"/>
      <c r="E147" s="70"/>
      <c r="F147" s="70"/>
      <c r="G147" s="70"/>
      <c r="H147" s="70"/>
      <c r="I147" s="70"/>
      <c r="J147" s="70"/>
      <c r="K147" s="70"/>
      <c r="L147" s="70"/>
      <c r="O147" s="79"/>
      <c r="P147" s="79"/>
      <c r="Q147" s="79"/>
      <c r="R147" s="79"/>
      <c r="T147" s="68"/>
      <c r="U147" s="95"/>
      <c r="W147" s="29"/>
      <c r="Y147" s="29"/>
    </row>
    <row r="148" spans="1:25">
      <c r="A148" s="3"/>
      <c r="B148" s="13">
        <v>2018</v>
      </c>
      <c r="C148" s="70">
        <v>253849873.49</v>
      </c>
      <c r="D148" s="70"/>
      <c r="E148" s="70"/>
      <c r="F148" s="70"/>
      <c r="G148" s="70"/>
      <c r="H148" s="70"/>
      <c r="I148" s="70"/>
      <c r="J148" s="70"/>
      <c r="K148" s="70"/>
      <c r="L148" s="70"/>
      <c r="O148" s="79"/>
      <c r="P148" s="79"/>
      <c r="Q148" s="79"/>
      <c r="R148" s="79"/>
      <c r="T148" s="68"/>
      <c r="U148" s="95"/>
      <c r="W148" s="29"/>
      <c r="Y148" s="29"/>
    </row>
    <row r="149" spans="1:25">
      <c r="A149" s="3"/>
      <c r="B149" s="13">
        <v>2017</v>
      </c>
      <c r="C149" s="70">
        <v>225565594.27</v>
      </c>
      <c r="D149" s="70"/>
      <c r="E149" s="70"/>
      <c r="F149" s="70"/>
      <c r="G149" s="70"/>
      <c r="H149" s="70"/>
      <c r="I149" s="70"/>
      <c r="J149" s="70"/>
      <c r="K149" s="70"/>
      <c r="L149" s="70"/>
      <c r="O149" s="79"/>
      <c r="P149" s="79"/>
      <c r="Q149" s="79"/>
      <c r="R149" s="79"/>
      <c r="T149" s="68"/>
      <c r="U149" s="95"/>
      <c r="W149" s="29"/>
      <c r="Y149" s="29"/>
    </row>
    <row r="150" spans="1:25">
      <c r="A150" s="3"/>
      <c r="B150" s="13">
        <v>2016</v>
      </c>
      <c r="C150" s="70">
        <v>174509324.1</v>
      </c>
      <c r="D150" s="70"/>
      <c r="E150" s="70"/>
      <c r="F150" s="70"/>
      <c r="G150" s="70"/>
      <c r="H150" s="70"/>
      <c r="I150" s="70"/>
      <c r="J150" s="70"/>
      <c r="K150" s="70"/>
      <c r="L150" s="70"/>
      <c r="O150" s="79"/>
      <c r="P150" s="79"/>
      <c r="Q150" s="79"/>
      <c r="R150" s="79"/>
      <c r="T150" s="68"/>
      <c r="U150" s="95"/>
      <c r="W150" s="29"/>
      <c r="Y150" s="29"/>
    </row>
    <row r="151" ht="17" spans="1:25">
      <c r="A151" s="3"/>
      <c r="B151" s="13">
        <v>2015</v>
      </c>
      <c r="C151" s="70" t="s">
        <v>84</v>
      </c>
      <c r="D151" s="70"/>
      <c r="E151" s="70"/>
      <c r="F151" s="70"/>
      <c r="G151" s="70"/>
      <c r="H151" s="70"/>
      <c r="I151" s="70"/>
      <c r="J151" s="70"/>
      <c r="K151" s="70"/>
      <c r="L151" s="70"/>
      <c r="O151" s="79"/>
      <c r="P151" s="79"/>
      <c r="Q151" s="79"/>
      <c r="R151" s="79"/>
      <c r="T151" s="68"/>
      <c r="U151" s="95"/>
      <c r="W151" s="29"/>
      <c r="Y151" s="29"/>
    </row>
    <row r="152" ht="17" spans="1:25">
      <c r="A152" s="3"/>
      <c r="B152" s="13">
        <v>2014</v>
      </c>
      <c r="C152" s="70" t="s">
        <v>84</v>
      </c>
      <c r="D152" s="70"/>
      <c r="E152" s="70"/>
      <c r="F152" s="70"/>
      <c r="G152" s="70"/>
      <c r="H152" s="70"/>
      <c r="I152" s="70"/>
      <c r="J152" s="70"/>
      <c r="K152" s="70"/>
      <c r="L152" s="70"/>
      <c r="O152" s="79"/>
      <c r="P152" s="79"/>
      <c r="Q152" s="79"/>
      <c r="R152" s="79"/>
      <c r="T152" s="68"/>
      <c r="U152" s="95"/>
      <c r="W152" s="29"/>
      <c r="Y152" s="29"/>
    </row>
    <row r="153" ht="17" spans="1:25">
      <c r="A153" s="3"/>
      <c r="B153" s="13">
        <v>2013</v>
      </c>
      <c r="C153" s="70" t="s">
        <v>84</v>
      </c>
      <c r="D153" s="70"/>
      <c r="E153" s="70"/>
      <c r="F153" s="70"/>
      <c r="G153" s="70"/>
      <c r="H153" s="70"/>
      <c r="I153" s="70"/>
      <c r="J153" s="70"/>
      <c r="K153" s="70"/>
      <c r="L153" s="70"/>
      <c r="O153" s="79"/>
      <c r="P153" s="79"/>
      <c r="Q153" s="79"/>
      <c r="R153" s="79"/>
      <c r="T153" s="68"/>
      <c r="U153" s="95"/>
      <c r="W153" s="29"/>
      <c r="Y153" s="29"/>
    </row>
    <row r="154" ht="17" spans="1:25">
      <c r="A154" s="3"/>
      <c r="B154" s="13">
        <v>2012</v>
      </c>
      <c r="C154" s="70" t="s">
        <v>84</v>
      </c>
      <c r="D154" s="70"/>
      <c r="E154" s="70"/>
      <c r="F154" s="70"/>
      <c r="G154" s="70"/>
      <c r="H154" s="70"/>
      <c r="I154" s="70"/>
      <c r="J154" s="70"/>
      <c r="K154" s="70"/>
      <c r="L154" s="70"/>
      <c r="O154" s="79"/>
      <c r="P154" s="79"/>
      <c r="Q154" s="79"/>
      <c r="R154" s="79"/>
      <c r="T154" s="68"/>
      <c r="U154" s="95"/>
      <c r="W154" s="29"/>
      <c r="Y154" s="29"/>
    </row>
    <row r="155" spans="1:25">
      <c r="A155" s="3"/>
      <c r="B155" s="13">
        <v>2011</v>
      </c>
      <c r="O155" s="79"/>
      <c r="P155" s="79"/>
      <c r="Q155" s="79"/>
      <c r="R155" s="79"/>
      <c r="T155" s="68"/>
      <c r="U155" s="95"/>
      <c r="W155" s="29"/>
      <c r="Y155" s="29"/>
    </row>
    <row r="156" spans="1:25">
      <c r="A156" s="10"/>
      <c r="B156" s="19">
        <v>2010</v>
      </c>
      <c r="O156" s="79"/>
      <c r="P156" s="79"/>
      <c r="Q156" s="79"/>
      <c r="R156" s="79"/>
      <c r="T156" s="68"/>
      <c r="U156" s="95"/>
      <c r="W156" s="29"/>
      <c r="Y156" s="29"/>
    </row>
    <row r="157" spans="1:25">
      <c r="A157" s="3" t="s">
        <v>60</v>
      </c>
      <c r="B157" s="13">
        <v>2023</v>
      </c>
      <c r="C157" s="70">
        <v>-457186658.98</v>
      </c>
      <c r="D157" s="69">
        <v>1122000967.58</v>
      </c>
      <c r="E157" s="70"/>
      <c r="F157" s="70"/>
      <c r="G157" s="70"/>
      <c r="H157" s="70"/>
      <c r="I157" s="70"/>
      <c r="J157" s="70"/>
      <c r="K157" s="70"/>
      <c r="L157" s="70"/>
      <c r="O157" s="79"/>
      <c r="P157" s="79"/>
      <c r="Q157" s="79"/>
      <c r="R157" s="79"/>
      <c r="T157" s="68"/>
      <c r="U157" s="95"/>
      <c r="W157" s="29"/>
      <c r="Y157" s="29"/>
    </row>
    <row r="158" spans="1:25">
      <c r="A158" s="3"/>
      <c r="B158" s="13">
        <v>2022</v>
      </c>
      <c r="C158" s="70">
        <v>57730590.06</v>
      </c>
      <c r="D158" s="69">
        <v>1269006822.91</v>
      </c>
      <c r="E158" s="70"/>
      <c r="F158" s="70"/>
      <c r="G158" s="70"/>
      <c r="H158" s="70"/>
      <c r="I158" s="70"/>
      <c r="J158" s="70"/>
      <c r="K158" s="70"/>
      <c r="L158" s="70"/>
      <c r="O158" s="79"/>
      <c r="P158" s="79"/>
      <c r="Q158" s="79"/>
      <c r="R158" s="79"/>
      <c r="T158" s="68"/>
      <c r="U158" s="95"/>
      <c r="W158" s="29"/>
      <c r="Y158" s="29"/>
    </row>
    <row r="159" spans="1:25">
      <c r="A159" s="3"/>
      <c r="B159" s="13">
        <v>2021</v>
      </c>
      <c r="C159" s="70">
        <v>105290472.76</v>
      </c>
      <c r="D159" s="69">
        <v>1470952179.44</v>
      </c>
      <c r="E159" s="70"/>
      <c r="F159" s="70"/>
      <c r="G159" s="70"/>
      <c r="H159" s="70"/>
      <c r="I159" s="70"/>
      <c r="J159" s="70"/>
      <c r="K159" s="70"/>
      <c r="L159" s="70"/>
      <c r="O159" s="79"/>
      <c r="P159" s="79"/>
      <c r="Q159" s="79"/>
      <c r="R159" s="79"/>
      <c r="T159" s="68"/>
      <c r="U159" s="95"/>
      <c r="W159" s="29"/>
      <c r="Y159" s="29"/>
    </row>
    <row r="160" spans="1:25">
      <c r="A160" s="3"/>
      <c r="B160" s="13">
        <v>2020</v>
      </c>
      <c r="C160" s="70">
        <v>82943910.22</v>
      </c>
      <c r="D160" s="69">
        <v>1372012333.25</v>
      </c>
      <c r="E160" s="70"/>
      <c r="F160" s="70"/>
      <c r="G160" s="70"/>
      <c r="H160" s="70"/>
      <c r="I160" s="70"/>
      <c r="J160" s="70"/>
      <c r="K160" s="70"/>
      <c r="L160" s="70"/>
      <c r="O160" s="79"/>
      <c r="P160" s="79"/>
      <c r="Q160" s="79"/>
      <c r="R160" s="79"/>
      <c r="T160" s="68"/>
      <c r="U160" s="95"/>
      <c r="W160" s="29"/>
      <c r="Y160" s="29"/>
    </row>
    <row r="161" spans="1:25">
      <c r="A161" s="3"/>
      <c r="B161" s="13">
        <v>2019</v>
      </c>
      <c r="C161" s="70">
        <v>-1484737184.46</v>
      </c>
      <c r="D161" s="69">
        <v>1601875867.54</v>
      </c>
      <c r="E161" s="70"/>
      <c r="F161" s="70"/>
      <c r="G161" s="70"/>
      <c r="H161" s="70"/>
      <c r="I161" s="70"/>
      <c r="J161" s="70"/>
      <c r="K161" s="70"/>
      <c r="L161" s="70"/>
      <c r="O161" s="79"/>
      <c r="P161" s="79"/>
      <c r="Q161" s="79"/>
      <c r="R161" s="79"/>
      <c r="T161" s="68"/>
      <c r="U161" s="95"/>
      <c r="W161" s="29"/>
      <c r="Y161" s="29"/>
    </row>
    <row r="162" spans="1:25">
      <c r="A162" s="3"/>
      <c r="B162" s="13">
        <v>2018</v>
      </c>
      <c r="C162" s="70">
        <v>41978268.5</v>
      </c>
      <c r="D162" s="69">
        <v>1546473367.48</v>
      </c>
      <c r="E162" s="70"/>
      <c r="F162" s="70"/>
      <c r="G162" s="70"/>
      <c r="H162" s="70"/>
      <c r="I162" s="70"/>
      <c r="J162" s="70"/>
      <c r="K162" s="70"/>
      <c r="L162" s="70"/>
      <c r="O162" s="79"/>
      <c r="P162" s="79"/>
      <c r="Q162" s="79"/>
      <c r="R162" s="79"/>
      <c r="T162" s="68"/>
      <c r="U162" s="95"/>
      <c r="W162" s="29"/>
      <c r="Y162" s="29"/>
    </row>
    <row r="163" spans="1:25">
      <c r="A163" s="3"/>
      <c r="B163" s="13">
        <v>2017</v>
      </c>
      <c r="C163" s="70">
        <v>11982383.1</v>
      </c>
      <c r="D163" s="69">
        <v>1026070670.93</v>
      </c>
      <c r="E163" s="70"/>
      <c r="F163" s="70"/>
      <c r="G163" s="70"/>
      <c r="H163" s="70"/>
      <c r="I163" s="70"/>
      <c r="J163" s="70"/>
      <c r="K163" s="70"/>
      <c r="L163" s="70"/>
      <c r="O163" s="79"/>
      <c r="P163" s="79"/>
      <c r="Q163" s="79"/>
      <c r="R163" s="79"/>
      <c r="T163" s="68"/>
      <c r="U163" s="95"/>
      <c r="W163" s="29"/>
      <c r="Y163" s="29"/>
    </row>
    <row r="164" spans="1:25">
      <c r="A164" s="3"/>
      <c r="B164" s="13">
        <v>2016</v>
      </c>
      <c r="C164" s="70">
        <v>50216411.03</v>
      </c>
      <c r="D164" s="69">
        <v>795061510.71</v>
      </c>
      <c r="E164" s="70"/>
      <c r="F164" s="70"/>
      <c r="G164" s="70"/>
      <c r="H164" s="70"/>
      <c r="I164" s="70"/>
      <c r="J164" s="70"/>
      <c r="K164" s="70"/>
      <c r="L164" s="70"/>
      <c r="O164" s="79"/>
      <c r="P164" s="79"/>
      <c r="Q164" s="79"/>
      <c r="R164" s="79"/>
      <c r="T164" s="68"/>
      <c r="U164" s="95"/>
      <c r="W164" s="29"/>
      <c r="Y164" s="29"/>
    </row>
    <row r="165" spans="1:25">
      <c r="A165" s="3"/>
      <c r="B165" s="13">
        <v>2015</v>
      </c>
      <c r="C165" s="70">
        <v>44706447.81</v>
      </c>
      <c r="D165" s="69">
        <v>1347984406.41</v>
      </c>
      <c r="E165" s="70"/>
      <c r="F165" s="70"/>
      <c r="G165" s="70"/>
      <c r="H165" s="70"/>
      <c r="I165" s="70"/>
      <c r="J165" s="70"/>
      <c r="K165" s="70"/>
      <c r="L165" s="70"/>
      <c r="O165" s="79"/>
      <c r="P165" s="79"/>
      <c r="Q165" s="79"/>
      <c r="R165" s="79"/>
      <c r="T165" s="68"/>
      <c r="U165" s="95"/>
      <c r="W165" s="29"/>
      <c r="Y165" s="29"/>
    </row>
    <row r="166" spans="1:25">
      <c r="A166" s="3"/>
      <c r="B166" s="13">
        <v>2014</v>
      </c>
      <c r="C166" s="70">
        <v>10606792.48</v>
      </c>
      <c r="D166" s="69">
        <v>1417501774.53</v>
      </c>
      <c r="E166" s="70"/>
      <c r="F166" s="70"/>
      <c r="G166" s="70"/>
      <c r="H166" s="70"/>
      <c r="I166" s="70"/>
      <c r="J166" s="70"/>
      <c r="K166" s="70"/>
      <c r="L166" s="70"/>
      <c r="O166" s="79"/>
      <c r="P166" s="79"/>
      <c r="Q166" s="79"/>
      <c r="R166" s="79"/>
      <c r="T166" s="68"/>
      <c r="U166" s="95"/>
      <c r="W166" s="29"/>
      <c r="Y166" s="29"/>
    </row>
    <row r="167" spans="1:25">
      <c r="A167" s="3"/>
      <c r="B167" s="13">
        <v>2013</v>
      </c>
      <c r="C167" s="70">
        <v>41153368.49</v>
      </c>
      <c r="D167" s="69">
        <v>1339431718.34</v>
      </c>
      <c r="E167" s="70"/>
      <c r="F167" s="70"/>
      <c r="G167" s="70"/>
      <c r="H167" s="70"/>
      <c r="I167" s="70"/>
      <c r="J167" s="70"/>
      <c r="K167" s="70"/>
      <c r="L167" s="70"/>
      <c r="O167" s="78"/>
      <c r="P167" s="78"/>
      <c r="Q167" s="78"/>
      <c r="R167" s="78"/>
      <c r="T167" s="86"/>
      <c r="U167" s="78"/>
      <c r="W167" s="29"/>
      <c r="Y167" s="31"/>
    </row>
    <row r="168" spans="1:25">
      <c r="A168" s="3"/>
      <c r="B168" s="13">
        <v>2012</v>
      </c>
      <c r="C168" s="70">
        <v>39199308.31</v>
      </c>
      <c r="D168" s="69">
        <v>1280854802.26</v>
      </c>
      <c r="E168" s="70"/>
      <c r="F168" s="70"/>
      <c r="G168" s="70"/>
      <c r="H168" s="70"/>
      <c r="I168" s="70"/>
      <c r="J168" s="70"/>
      <c r="K168" s="70"/>
      <c r="L168" s="70"/>
      <c r="O168" s="79"/>
      <c r="P168" s="79"/>
      <c r="Q168" s="79"/>
      <c r="R168" s="79"/>
      <c r="T168" s="68"/>
      <c r="U168" s="95"/>
      <c r="W168" s="29"/>
      <c r="Y168" s="29"/>
    </row>
    <row r="169" spans="1:25">
      <c r="A169" s="3"/>
      <c r="B169" s="13">
        <v>2011</v>
      </c>
      <c r="O169" s="79"/>
      <c r="P169" s="79"/>
      <c r="Q169" s="79"/>
      <c r="R169" s="79"/>
      <c r="T169" s="68"/>
      <c r="U169" s="95"/>
      <c r="W169" s="29"/>
      <c r="Y169" s="29"/>
    </row>
    <row r="170" spans="1:25">
      <c r="A170" s="3"/>
      <c r="B170" s="13">
        <v>2010</v>
      </c>
      <c r="O170" s="79"/>
      <c r="P170" s="79"/>
      <c r="Q170" s="79"/>
      <c r="R170" s="79"/>
      <c r="T170" s="68"/>
      <c r="U170" s="95"/>
      <c r="W170" s="29"/>
      <c r="Y170" s="29"/>
    </row>
    <row r="171" spans="1:25">
      <c r="A171" s="5"/>
      <c r="B171" s="28"/>
      <c r="O171" s="79"/>
      <c r="P171" s="79"/>
      <c r="Q171" s="79"/>
      <c r="R171" s="79"/>
      <c r="T171" s="68"/>
      <c r="U171" s="95"/>
      <c r="W171" s="29"/>
      <c r="Y171" s="29"/>
    </row>
    <row r="172" spans="1:25">
      <c r="A172" s="5"/>
      <c r="B172" s="28"/>
      <c r="O172" s="79"/>
      <c r="P172" s="79"/>
      <c r="Q172" s="79"/>
      <c r="R172" s="79"/>
      <c r="T172" s="68"/>
      <c r="U172" s="95"/>
      <c r="W172" s="29"/>
      <c r="Y172" s="29"/>
    </row>
    <row r="173" spans="1:25">
      <c r="A173" s="5"/>
      <c r="B173" s="28"/>
      <c r="O173" s="79"/>
      <c r="P173" s="79"/>
      <c r="Q173" s="79"/>
      <c r="R173" s="79"/>
      <c r="T173" s="68"/>
      <c r="U173" s="95"/>
      <c r="W173" s="29"/>
      <c r="Y173" s="29"/>
    </row>
    <row r="174" spans="1:25">
      <c r="A174" s="5"/>
      <c r="B174" s="28"/>
      <c r="O174" s="79"/>
      <c r="P174" s="79"/>
      <c r="Q174" s="79"/>
      <c r="R174" s="79"/>
      <c r="T174" s="68"/>
      <c r="U174" s="95"/>
      <c r="W174" s="29"/>
      <c r="Y174" s="29"/>
    </row>
    <row r="175" spans="1:25">
      <c r="A175" s="5"/>
      <c r="B175" s="28"/>
      <c r="O175" s="79"/>
      <c r="P175" s="79"/>
      <c r="Q175" s="79"/>
      <c r="R175" s="79"/>
      <c r="T175" s="68"/>
      <c r="U175" s="95"/>
      <c r="W175" s="29"/>
      <c r="Y175" s="29"/>
    </row>
    <row r="176" spans="1:25">
      <c r="A176" s="5"/>
      <c r="B176" s="28"/>
      <c r="O176" s="79"/>
      <c r="P176" s="79"/>
      <c r="Q176" s="79"/>
      <c r="R176" s="79"/>
      <c r="T176" s="68"/>
      <c r="U176" s="95"/>
      <c r="W176" s="29"/>
      <c r="Y176" s="29"/>
    </row>
    <row r="177" spans="1:25">
      <c r="A177" s="5"/>
      <c r="B177" s="28"/>
      <c r="O177" s="79"/>
      <c r="P177" s="79"/>
      <c r="Q177" s="79"/>
      <c r="R177" s="79"/>
      <c r="T177" s="68"/>
      <c r="U177" s="95"/>
      <c r="W177" s="29"/>
      <c r="Y177" s="29"/>
    </row>
    <row r="178" spans="1:25">
      <c r="A178" s="5"/>
      <c r="B178" s="28"/>
      <c r="O178" s="79"/>
      <c r="P178" s="79"/>
      <c r="Q178" s="79"/>
      <c r="R178" s="79"/>
      <c r="T178" s="68"/>
      <c r="U178" s="95"/>
      <c r="W178" s="29"/>
      <c r="Y178" s="29"/>
    </row>
    <row r="179" spans="1:25">
      <c r="A179" s="5"/>
      <c r="B179" s="28"/>
      <c r="O179" s="78"/>
      <c r="P179" s="78"/>
      <c r="Q179" s="78"/>
      <c r="R179" s="78"/>
      <c r="T179" s="86"/>
      <c r="U179" s="96"/>
      <c r="W179" s="29"/>
      <c r="Y179" s="29"/>
    </row>
    <row r="180" spans="1:25">
      <c r="A180" s="5"/>
      <c r="B180" s="28"/>
      <c r="O180" s="79"/>
      <c r="P180" s="79"/>
      <c r="Q180" s="79"/>
      <c r="R180" s="79"/>
      <c r="T180" s="68"/>
      <c r="U180" s="95"/>
      <c r="W180" s="29"/>
      <c r="Y180" s="29"/>
    </row>
    <row r="181" spans="1:25">
      <c r="A181" s="5"/>
      <c r="B181" s="28"/>
      <c r="O181" s="79"/>
      <c r="P181" s="79"/>
      <c r="Q181" s="79"/>
      <c r="R181" s="79"/>
      <c r="T181" s="68"/>
      <c r="U181" s="95"/>
      <c r="W181" s="29"/>
      <c r="Y181" s="29"/>
    </row>
    <row r="182" spans="1:25">
      <c r="A182" s="5"/>
      <c r="B182" s="28"/>
      <c r="O182" s="79"/>
      <c r="P182" s="79"/>
      <c r="Q182" s="79"/>
      <c r="R182" s="79"/>
      <c r="T182" s="68"/>
      <c r="U182" s="95"/>
      <c r="W182" s="29"/>
      <c r="Y182" s="29"/>
    </row>
    <row r="183" spans="1:25">
      <c r="A183" s="5"/>
      <c r="B183" s="28"/>
      <c r="O183" s="79"/>
      <c r="P183" s="79"/>
      <c r="Q183" s="79"/>
      <c r="R183" s="79"/>
      <c r="T183" s="68"/>
      <c r="U183" s="95"/>
      <c r="W183" s="29"/>
      <c r="Y183" s="29"/>
    </row>
    <row r="184" spans="1:25">
      <c r="A184" s="5"/>
      <c r="B184" s="28"/>
      <c r="O184" s="79"/>
      <c r="P184" s="79"/>
      <c r="Q184" s="79"/>
      <c r="R184" s="79"/>
      <c r="T184" s="68"/>
      <c r="U184" s="95"/>
      <c r="W184" s="29"/>
      <c r="Y184" s="29"/>
    </row>
    <row r="185" spans="1:25">
      <c r="A185" s="5"/>
      <c r="B185" s="28"/>
      <c r="O185" s="79"/>
      <c r="P185" s="79"/>
      <c r="Q185" s="79"/>
      <c r="R185" s="79"/>
      <c r="T185" s="68"/>
      <c r="U185" s="95"/>
      <c r="W185" s="29"/>
      <c r="Y185" s="29"/>
    </row>
    <row r="186" spans="1:25">
      <c r="A186" s="5"/>
      <c r="B186" s="28"/>
      <c r="O186" s="79"/>
      <c r="P186" s="79"/>
      <c r="Q186" s="79"/>
      <c r="R186" s="79"/>
      <c r="T186" s="68"/>
      <c r="U186" s="95"/>
      <c r="W186" s="29"/>
      <c r="Y186" s="29"/>
    </row>
    <row r="187" spans="1:25">
      <c r="A187" s="5"/>
      <c r="B187" s="28"/>
      <c r="O187" s="79"/>
      <c r="P187" s="79"/>
      <c r="Q187" s="79"/>
      <c r="R187" s="79"/>
      <c r="T187" s="68"/>
      <c r="U187" s="95"/>
      <c r="W187" s="29"/>
      <c r="Y187" s="29"/>
    </row>
    <row r="188" spans="1:25">
      <c r="A188" s="5"/>
      <c r="B188" s="28"/>
      <c r="O188" s="79"/>
      <c r="P188" s="79"/>
      <c r="Q188" s="79"/>
      <c r="R188" s="79"/>
      <c r="T188" s="68"/>
      <c r="U188" s="95"/>
      <c r="W188" s="29"/>
      <c r="Y188" s="29"/>
    </row>
    <row r="189" spans="1:25">
      <c r="A189" s="5"/>
      <c r="B189" s="28"/>
      <c r="O189" s="79"/>
      <c r="P189" s="79"/>
      <c r="Q189" s="79"/>
      <c r="R189" s="79"/>
      <c r="T189" s="68"/>
      <c r="U189" s="95"/>
      <c r="W189" s="29"/>
      <c r="Y189" s="29"/>
    </row>
    <row r="190" spans="1:25">
      <c r="A190" s="5"/>
      <c r="B190" s="28"/>
      <c r="O190" s="79"/>
      <c r="P190" s="79"/>
      <c r="Q190" s="79"/>
      <c r="R190" s="79"/>
      <c r="T190" s="68"/>
      <c r="U190" s="95"/>
      <c r="W190" s="29"/>
      <c r="Y190" s="29"/>
    </row>
    <row r="191" spans="1:25">
      <c r="A191" s="5"/>
      <c r="B191" s="28"/>
      <c r="O191" s="78"/>
      <c r="P191" s="78"/>
      <c r="Q191" s="78"/>
      <c r="R191" s="78"/>
      <c r="T191" s="86"/>
      <c r="U191" s="78"/>
      <c r="W191" s="29"/>
      <c r="Y191" s="29"/>
    </row>
    <row r="192" spans="1:25">
      <c r="A192" s="5"/>
      <c r="B192" s="28"/>
      <c r="O192" s="79"/>
      <c r="P192" s="79"/>
      <c r="Q192" s="79"/>
      <c r="R192" s="79"/>
      <c r="T192" s="68"/>
      <c r="U192" s="95"/>
      <c r="W192" s="29"/>
      <c r="Y192" s="29"/>
    </row>
    <row r="193" spans="1:25">
      <c r="A193" s="5"/>
      <c r="B193" s="28"/>
      <c r="O193" s="79"/>
      <c r="P193" s="79"/>
      <c r="Q193" s="79"/>
      <c r="R193" s="79"/>
      <c r="T193" s="68"/>
      <c r="U193" s="95"/>
      <c r="W193" s="29"/>
      <c r="Y193" s="29"/>
    </row>
    <row r="194" spans="1:25">
      <c r="A194" s="5"/>
      <c r="B194" s="28"/>
      <c r="O194" s="79"/>
      <c r="P194" s="79"/>
      <c r="Q194" s="79"/>
      <c r="R194" s="79"/>
      <c r="T194" s="68"/>
      <c r="U194" s="95"/>
      <c r="W194" s="29"/>
      <c r="Y194" s="29"/>
    </row>
    <row r="195" spans="1:25">
      <c r="A195" s="5"/>
      <c r="B195" s="28"/>
      <c r="O195" s="79"/>
      <c r="P195" s="79"/>
      <c r="Q195" s="79"/>
      <c r="R195" s="79"/>
      <c r="T195" s="68"/>
      <c r="U195" s="95"/>
      <c r="W195" s="29"/>
      <c r="Y195" s="29"/>
    </row>
    <row r="196" spans="1:25">
      <c r="A196" s="5"/>
      <c r="B196" s="28"/>
      <c r="O196" s="79"/>
      <c r="P196" s="79"/>
      <c r="Q196" s="79"/>
      <c r="R196" s="79"/>
      <c r="T196" s="68"/>
      <c r="U196" s="95"/>
      <c r="W196" s="29"/>
      <c r="Y196" s="29"/>
    </row>
    <row r="197" spans="1:25">
      <c r="A197" s="5"/>
      <c r="B197" s="28"/>
      <c r="O197" s="79"/>
      <c r="P197" s="79"/>
      <c r="Q197" s="79"/>
      <c r="R197" s="79"/>
      <c r="T197" s="68"/>
      <c r="U197" s="95"/>
      <c r="W197" s="29"/>
      <c r="Y197" s="29"/>
    </row>
    <row r="198" spans="1:25">
      <c r="A198" s="5"/>
      <c r="B198" s="28"/>
      <c r="O198" s="79"/>
      <c r="P198" s="79"/>
      <c r="Q198" s="79"/>
      <c r="R198" s="79"/>
      <c r="T198" s="68"/>
      <c r="U198" s="95"/>
      <c r="W198" s="29"/>
      <c r="Y198" s="29"/>
    </row>
    <row r="199" spans="1:25">
      <c r="A199" s="5"/>
      <c r="B199" s="28"/>
      <c r="O199" s="79"/>
      <c r="P199" s="79"/>
      <c r="Q199" s="79"/>
      <c r="R199" s="79"/>
      <c r="T199" s="68"/>
      <c r="U199" s="95"/>
      <c r="W199" s="29"/>
      <c r="Y199" s="29"/>
    </row>
    <row r="200" spans="1:25">
      <c r="A200" s="5"/>
      <c r="B200" s="28"/>
      <c r="O200" s="79"/>
      <c r="P200" s="79"/>
      <c r="Q200" s="79"/>
      <c r="R200" s="79"/>
      <c r="T200" s="68"/>
      <c r="U200" s="95"/>
      <c r="W200" s="29"/>
      <c r="Y200" s="29"/>
    </row>
    <row r="201" spans="1:25">
      <c r="A201" s="5"/>
      <c r="B201" s="28"/>
      <c r="O201" s="79"/>
      <c r="P201" s="79"/>
      <c r="Q201" s="79"/>
      <c r="R201" s="79"/>
      <c r="T201" s="68"/>
      <c r="U201" s="95"/>
      <c r="W201" s="29"/>
      <c r="Y201" s="29"/>
    </row>
    <row r="202" spans="1:25">
      <c r="A202" s="5"/>
      <c r="B202" s="28"/>
      <c r="O202" s="79"/>
      <c r="P202" s="79"/>
      <c r="Q202" s="79"/>
      <c r="R202" s="79"/>
      <c r="T202" s="68"/>
      <c r="U202" s="95"/>
      <c r="W202" s="29"/>
      <c r="Y202" s="29"/>
    </row>
    <row r="203" spans="1:25">
      <c r="A203" s="5"/>
      <c r="B203" s="28"/>
      <c r="O203" s="79"/>
      <c r="P203" s="79"/>
      <c r="Q203" s="79"/>
      <c r="R203" s="79"/>
      <c r="T203" s="68"/>
      <c r="U203" s="95"/>
      <c r="W203" s="29"/>
      <c r="Y203" s="29"/>
    </row>
    <row r="204" spans="1:25">
      <c r="A204" s="5"/>
      <c r="B204" s="28"/>
      <c r="O204" s="79"/>
      <c r="P204" s="79"/>
      <c r="Q204" s="79"/>
      <c r="R204" s="79"/>
      <c r="T204" s="68"/>
      <c r="U204" s="95"/>
      <c r="W204" s="29"/>
      <c r="Y204" s="29"/>
    </row>
    <row r="205" spans="1:25">
      <c r="A205" s="5"/>
      <c r="B205" s="28"/>
      <c r="O205" s="79"/>
      <c r="P205" s="79"/>
      <c r="Q205" s="79"/>
      <c r="R205" s="79"/>
      <c r="T205" s="68"/>
      <c r="U205" s="95"/>
      <c r="W205" s="29"/>
      <c r="Y205" s="29"/>
    </row>
    <row r="206" spans="1:25">
      <c r="A206" s="5"/>
      <c r="B206" s="28"/>
      <c r="O206" s="79"/>
      <c r="P206" s="79"/>
      <c r="Q206" s="79"/>
      <c r="R206" s="79"/>
      <c r="T206" s="68"/>
      <c r="U206" s="95"/>
      <c r="W206" s="29"/>
      <c r="Y206" s="29"/>
    </row>
    <row r="207" spans="1:25">
      <c r="A207" s="5"/>
      <c r="B207" s="28"/>
      <c r="O207" s="79"/>
      <c r="P207" s="79"/>
      <c r="Q207" s="79"/>
      <c r="R207" s="79"/>
      <c r="T207" s="68"/>
      <c r="U207" s="95"/>
      <c r="W207" s="29"/>
      <c r="Y207" s="29"/>
    </row>
    <row r="208" spans="1:25">
      <c r="A208" s="5"/>
      <c r="B208" s="28"/>
      <c r="O208" s="79"/>
      <c r="P208" s="79"/>
      <c r="Q208" s="79"/>
      <c r="R208" s="79"/>
      <c r="T208" s="68"/>
      <c r="U208" s="95"/>
      <c r="W208" s="29"/>
      <c r="Y208" s="29"/>
    </row>
    <row r="209" spans="1:25">
      <c r="A209" s="5"/>
      <c r="B209" s="28"/>
      <c r="O209" s="79"/>
      <c r="P209" s="79"/>
      <c r="Q209" s="79"/>
      <c r="R209" s="79"/>
      <c r="T209" s="68"/>
      <c r="U209" s="95"/>
      <c r="W209" s="29"/>
      <c r="Y209" s="29"/>
    </row>
    <row r="210" spans="1:25">
      <c r="A210" s="5"/>
      <c r="B210" s="28"/>
      <c r="O210" s="79"/>
      <c r="P210" s="79"/>
      <c r="Q210" s="79"/>
      <c r="R210" s="79"/>
      <c r="T210" s="68"/>
      <c r="U210" s="95"/>
      <c r="W210" s="29"/>
      <c r="Y210" s="29"/>
    </row>
    <row r="211" spans="1:25">
      <c r="A211" s="5"/>
      <c r="B211" s="28"/>
      <c r="O211" s="79"/>
      <c r="P211" s="79"/>
      <c r="Q211" s="79"/>
      <c r="R211" s="79"/>
      <c r="T211" s="68"/>
      <c r="U211" s="95"/>
      <c r="W211" s="29"/>
      <c r="Y211" s="29"/>
    </row>
    <row r="212" spans="1:25">
      <c r="A212" s="5"/>
      <c r="B212" s="28"/>
      <c r="O212" s="79"/>
      <c r="P212" s="79"/>
      <c r="Q212" s="79"/>
      <c r="R212" s="79"/>
      <c r="T212" s="68"/>
      <c r="U212" s="95"/>
      <c r="W212" s="29"/>
      <c r="Y212" s="29"/>
    </row>
    <row r="213" spans="1:25">
      <c r="A213" s="5"/>
      <c r="B213" s="28"/>
      <c r="O213" s="79"/>
      <c r="P213" s="79"/>
      <c r="Q213" s="79"/>
      <c r="R213" s="79"/>
      <c r="T213" s="68"/>
      <c r="U213" s="95"/>
      <c r="W213" s="29"/>
      <c r="Y213" s="29"/>
    </row>
    <row r="214" spans="1:25">
      <c r="A214" s="5"/>
      <c r="B214" s="28"/>
      <c r="O214" s="79"/>
      <c r="P214" s="79"/>
      <c r="Q214" s="79"/>
      <c r="R214" s="79"/>
      <c r="T214" s="68"/>
      <c r="U214" s="95"/>
      <c r="W214" s="29"/>
      <c r="Y214" s="29"/>
    </row>
    <row r="215" spans="1:25">
      <c r="A215" s="5"/>
      <c r="B215" s="28"/>
      <c r="O215" s="79"/>
      <c r="P215" s="79"/>
      <c r="Q215" s="79"/>
      <c r="R215" s="79"/>
      <c r="T215" s="68"/>
      <c r="U215" s="95"/>
      <c r="W215" s="29"/>
      <c r="Y215" s="29"/>
    </row>
    <row r="216" spans="1:25">
      <c r="A216" s="5"/>
      <c r="B216" s="28"/>
      <c r="O216" s="79"/>
      <c r="P216" s="79"/>
      <c r="Q216" s="79"/>
      <c r="R216" s="79"/>
      <c r="T216" s="68"/>
      <c r="U216" s="95"/>
      <c r="W216" s="29"/>
      <c r="Y216" s="29"/>
    </row>
    <row r="217" spans="1:25">
      <c r="A217" s="5"/>
      <c r="B217" s="28"/>
      <c r="O217" s="79"/>
      <c r="P217" s="79"/>
      <c r="Q217" s="79"/>
      <c r="R217" s="79"/>
      <c r="T217" s="68"/>
      <c r="U217" s="95"/>
      <c r="W217" s="29"/>
      <c r="Y217" s="29"/>
    </row>
    <row r="218" spans="1:25">
      <c r="A218" s="5"/>
      <c r="B218" s="28"/>
      <c r="O218" s="79"/>
      <c r="P218" s="79"/>
      <c r="Q218" s="79"/>
      <c r="R218" s="79"/>
      <c r="T218" s="68"/>
      <c r="U218" s="95"/>
      <c r="W218" s="29"/>
      <c r="Y218" s="29"/>
    </row>
    <row r="219" spans="1:25">
      <c r="A219" s="5"/>
      <c r="B219" s="28"/>
      <c r="O219" s="79"/>
      <c r="P219" s="79"/>
      <c r="Q219" s="79"/>
      <c r="R219" s="79"/>
      <c r="T219" s="68"/>
      <c r="U219" s="95"/>
      <c r="W219" s="29"/>
      <c r="Y219" s="29"/>
    </row>
    <row r="220" spans="1:25">
      <c r="A220" s="5"/>
      <c r="B220" s="28"/>
      <c r="O220" s="79"/>
      <c r="P220" s="79"/>
      <c r="Q220" s="79"/>
      <c r="R220" s="79"/>
      <c r="T220" s="68"/>
      <c r="U220" s="95"/>
      <c r="W220" s="29"/>
      <c r="Y220" s="29"/>
    </row>
    <row r="221" spans="1:25">
      <c r="A221" s="5"/>
      <c r="B221" s="28"/>
      <c r="O221" s="79"/>
      <c r="P221" s="79"/>
      <c r="Q221" s="79"/>
      <c r="R221" s="79"/>
      <c r="T221" s="68"/>
      <c r="U221" s="95"/>
      <c r="W221" s="29"/>
      <c r="Y221" s="29"/>
    </row>
    <row r="222" spans="1:25">
      <c r="A222" s="5"/>
      <c r="B222" s="28"/>
      <c r="O222" s="79"/>
      <c r="P222" s="79"/>
      <c r="Q222" s="79"/>
      <c r="R222" s="79"/>
      <c r="T222" s="68"/>
      <c r="U222" s="95"/>
      <c r="W222" s="29"/>
      <c r="Y222" s="29"/>
    </row>
    <row r="223" spans="1:25">
      <c r="A223" s="5"/>
      <c r="B223" s="28"/>
      <c r="O223" s="79"/>
      <c r="P223" s="79"/>
      <c r="Q223" s="79"/>
      <c r="R223" s="79"/>
      <c r="T223" s="68"/>
      <c r="U223" s="95"/>
      <c r="W223" s="29"/>
      <c r="Y223" s="29"/>
    </row>
    <row r="224" spans="1:25">
      <c r="A224" s="5"/>
      <c r="B224" s="28"/>
      <c r="O224" s="79"/>
      <c r="P224" s="79"/>
      <c r="Q224" s="79"/>
      <c r="R224" s="79"/>
      <c r="T224" s="68"/>
      <c r="U224" s="95"/>
      <c r="W224" s="29"/>
      <c r="Y224" s="29"/>
    </row>
    <row r="225" spans="1:25">
      <c r="A225" s="5"/>
      <c r="B225" s="28"/>
      <c r="O225" s="79"/>
      <c r="P225" s="79"/>
      <c r="Q225" s="79"/>
      <c r="R225" s="79"/>
      <c r="T225" s="68"/>
      <c r="U225" s="95"/>
      <c r="W225" s="29"/>
      <c r="Y225" s="29"/>
    </row>
    <row r="226" spans="1:25">
      <c r="A226" s="5"/>
      <c r="B226" s="28"/>
      <c r="O226" s="79"/>
      <c r="P226" s="79"/>
      <c r="Q226" s="79"/>
      <c r="R226" s="79"/>
      <c r="T226" s="68"/>
      <c r="U226" s="95"/>
      <c r="W226" s="29"/>
      <c r="Y226" s="29"/>
    </row>
    <row r="227" spans="1:25">
      <c r="A227" s="5"/>
      <c r="B227" s="28"/>
      <c r="O227" s="79"/>
      <c r="P227" s="79"/>
      <c r="Q227" s="79"/>
      <c r="R227" s="79"/>
      <c r="T227" s="68"/>
      <c r="U227" s="95"/>
      <c r="W227" s="29"/>
      <c r="Y227" s="29"/>
    </row>
    <row r="228" spans="1:25">
      <c r="A228" s="5"/>
      <c r="B228" s="28"/>
      <c r="O228" s="79"/>
      <c r="P228" s="79"/>
      <c r="Q228" s="79"/>
      <c r="R228" s="79"/>
      <c r="T228" s="68"/>
      <c r="U228" s="95"/>
      <c r="W228" s="29"/>
      <c r="Y228" s="29"/>
    </row>
    <row r="229" spans="1:25">
      <c r="A229" s="5"/>
      <c r="B229" s="28"/>
      <c r="O229" s="79"/>
      <c r="P229" s="79"/>
      <c r="Q229" s="79"/>
      <c r="R229" s="79"/>
      <c r="T229" s="68"/>
      <c r="U229" s="95"/>
      <c r="W229" s="29"/>
      <c r="Y229" s="29"/>
    </row>
    <row r="230" spans="1:25">
      <c r="A230" s="5"/>
      <c r="B230" s="28"/>
      <c r="O230" s="79"/>
      <c r="P230" s="79"/>
      <c r="Q230" s="79"/>
      <c r="R230" s="79"/>
      <c r="T230" s="68"/>
      <c r="U230" s="95"/>
      <c r="W230" s="29"/>
      <c r="Y230" s="29"/>
    </row>
    <row r="231" spans="1:25">
      <c r="A231" s="5"/>
      <c r="B231" s="28"/>
      <c r="O231" s="79"/>
      <c r="P231" s="79"/>
      <c r="Q231" s="79"/>
      <c r="R231" s="79"/>
      <c r="T231" s="68"/>
      <c r="U231" s="95"/>
      <c r="W231" s="29"/>
      <c r="Y231" s="29"/>
    </row>
    <row r="232" spans="1:25">
      <c r="A232" s="5"/>
      <c r="B232" s="28"/>
      <c r="O232" s="79"/>
      <c r="P232" s="79"/>
      <c r="Q232" s="79"/>
      <c r="R232" s="79"/>
      <c r="T232" s="68"/>
      <c r="U232" s="95"/>
      <c r="W232" s="29"/>
      <c r="Y232" s="29"/>
    </row>
    <row r="233" spans="1:25">
      <c r="A233" s="5"/>
      <c r="B233" s="28"/>
      <c r="O233" s="79"/>
      <c r="P233" s="79"/>
      <c r="Q233" s="79"/>
      <c r="R233" s="79"/>
      <c r="T233" s="68"/>
      <c r="U233" s="95"/>
      <c r="W233" s="29"/>
      <c r="Y233" s="29"/>
    </row>
    <row r="234" spans="1:25">
      <c r="A234" s="5"/>
      <c r="B234" s="28"/>
      <c r="O234" s="79"/>
      <c r="P234" s="79"/>
      <c r="Q234" s="79"/>
      <c r="R234" s="79"/>
      <c r="T234" s="68"/>
      <c r="U234" s="95"/>
      <c r="W234" s="29"/>
      <c r="Y234" s="29"/>
    </row>
    <row r="235" spans="1:25">
      <c r="A235" s="5"/>
      <c r="B235" s="28"/>
      <c r="O235" s="79"/>
      <c r="P235" s="79"/>
      <c r="Q235" s="79"/>
      <c r="R235" s="79"/>
      <c r="T235" s="68"/>
      <c r="U235" s="95"/>
      <c r="W235" s="29"/>
      <c r="Y235" s="29"/>
    </row>
    <row r="236" spans="1:25">
      <c r="A236" s="5"/>
      <c r="B236" s="28"/>
      <c r="O236" s="79"/>
      <c r="P236" s="79"/>
      <c r="Q236" s="79"/>
      <c r="R236" s="79"/>
      <c r="T236" s="68"/>
      <c r="U236" s="95"/>
      <c r="W236" s="29"/>
      <c r="Y236" s="29"/>
    </row>
    <row r="237" spans="1:25">
      <c r="A237" s="5"/>
      <c r="B237" s="28"/>
      <c r="O237" s="79"/>
      <c r="P237" s="79"/>
      <c r="Q237" s="79"/>
      <c r="R237" s="79"/>
      <c r="T237" s="68"/>
      <c r="U237" s="95"/>
      <c r="W237" s="29"/>
      <c r="Y237" s="29"/>
    </row>
    <row r="238" spans="1:25">
      <c r="A238" s="5"/>
      <c r="B238" s="28"/>
      <c r="O238" s="79"/>
      <c r="P238" s="79"/>
      <c r="Q238" s="79"/>
      <c r="R238" s="79"/>
      <c r="T238" s="68"/>
      <c r="U238" s="95"/>
      <c r="W238" s="29"/>
      <c r="Y238" s="29"/>
    </row>
    <row r="239" spans="1:25">
      <c r="A239" s="5"/>
      <c r="B239" s="28"/>
      <c r="O239" s="79"/>
      <c r="P239" s="79"/>
      <c r="Q239" s="79"/>
      <c r="R239" s="79"/>
      <c r="T239" s="68"/>
      <c r="U239" s="95"/>
      <c r="W239" s="29"/>
      <c r="Y239" s="29"/>
    </row>
    <row r="240" spans="1:25">
      <c r="A240" s="5"/>
      <c r="B240" s="28"/>
      <c r="O240" s="79"/>
      <c r="P240" s="79"/>
      <c r="Q240" s="79"/>
      <c r="R240" s="79"/>
      <c r="T240" s="68"/>
      <c r="U240" s="95"/>
      <c r="W240" s="29"/>
      <c r="Y240" s="29"/>
    </row>
    <row r="241" spans="1:25">
      <c r="A241" s="5"/>
      <c r="B241" s="28"/>
      <c r="O241" s="79"/>
      <c r="P241" s="79"/>
      <c r="Q241" s="79"/>
      <c r="R241" s="79"/>
      <c r="T241" s="68"/>
      <c r="U241" s="95"/>
      <c r="W241" s="29"/>
      <c r="Y241" s="29"/>
    </row>
    <row r="242" spans="1:25">
      <c r="A242" s="5"/>
      <c r="B242" s="28"/>
      <c r="O242" s="79"/>
      <c r="P242" s="79"/>
      <c r="Q242" s="79"/>
      <c r="R242" s="79"/>
      <c r="T242" s="68"/>
      <c r="U242" s="95"/>
      <c r="W242" s="29"/>
      <c r="Y242" s="29"/>
    </row>
    <row r="243" spans="15:25">
      <c r="O243" s="68"/>
      <c r="P243" s="68"/>
      <c r="Q243" s="68"/>
      <c r="R243" s="68"/>
      <c r="T243" s="68"/>
      <c r="W243" s="7"/>
      <c r="Y243" s="7"/>
    </row>
    <row r="244" spans="15:25">
      <c r="O244" s="68"/>
      <c r="P244" s="68"/>
      <c r="Q244" s="68"/>
      <c r="R244" s="68"/>
      <c r="T244" s="68"/>
      <c r="W244" s="7"/>
      <c r="Y244" s="7"/>
    </row>
    <row r="245" spans="15:25">
      <c r="O245" s="68"/>
      <c r="P245" s="68"/>
      <c r="Q245" s="68"/>
      <c r="R245" s="68"/>
      <c r="T245" s="68"/>
      <c r="W245" s="7"/>
      <c r="Y245" s="7"/>
    </row>
  </sheetData>
  <mergeCells count="37">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42"/>
  <sheetViews>
    <sheetView workbookViewId="0">
      <pane xSplit="2" ySplit="2" topLeftCell="C3" activePane="bottomRight" state="frozen"/>
      <selection/>
      <selection pane="topRight"/>
      <selection pane="bottomLeft"/>
      <selection pane="bottomRight" activeCell="E6" sqref="E6"/>
    </sheetView>
  </sheetViews>
  <sheetFormatPr defaultColWidth="9.23076923076923" defaultRowHeight="16.8"/>
  <cols>
    <col min="1" max="1" width="12.7692307692308" customWidth="1"/>
    <col min="2" max="2" width="9.23076923076923" style="6"/>
    <col min="3" max="3" width="20.9230769230769" style="11" customWidth="1"/>
    <col min="4" max="5" width="22.4615384615385" style="7" customWidth="1"/>
    <col min="6" max="10" width="22.4615384615385" style="52" customWidth="1"/>
    <col min="11" max="11" width="27.3076923076923" style="52" customWidth="1"/>
    <col min="12" max="12" width="20.9230769230769" customWidth="1"/>
    <col min="13" max="13" width="11.5384615384615" customWidth="1"/>
    <col min="14" max="14" width="19.8461538461538" customWidth="1"/>
    <col min="15" max="15" width="16.3846153846154" customWidth="1"/>
    <col min="16" max="16" width="55.1538461538462" customWidth="1"/>
    <col min="17" max="17" width="21.2307692307692" customWidth="1"/>
    <col min="18" max="18" width="18.7692307692308" customWidth="1"/>
    <col min="19" max="19" width="16.3846153846154" customWidth="1"/>
    <col min="20" max="20" width="21.2307692307692" customWidth="1"/>
    <col min="21" max="21" width="23.6153846153846" customWidth="1"/>
    <col min="22" max="22" width="16.3846153846154" customWidth="1"/>
    <col min="23" max="24" width="28.4615384615385" style="53" customWidth="1"/>
    <col min="25" max="26" width="19.8461538461538" customWidth="1"/>
    <col min="27" max="27" width="18.1538461538462" customWidth="1"/>
    <col min="28" max="29" width="19.8461538461538" customWidth="1"/>
    <col min="30" max="30" width="17.0769230769231" customWidth="1"/>
    <col min="31" max="32" width="18.1538461538462" customWidth="1"/>
    <col min="33" max="33" width="15.1538461538462" customWidth="1"/>
    <col min="34" max="36" width="17.6153846153846" customWidth="1"/>
  </cols>
  <sheetData>
    <row r="1" s="51" customFormat="1" spans="1:36">
      <c r="A1" s="3" t="s">
        <v>0</v>
      </c>
      <c r="B1" s="54" t="s">
        <v>1</v>
      </c>
      <c r="C1" s="8" t="s">
        <v>85</v>
      </c>
      <c r="D1" s="9" t="s">
        <v>86</v>
      </c>
      <c r="E1" s="8" t="s">
        <v>87</v>
      </c>
      <c r="F1" s="60" t="s">
        <v>88</v>
      </c>
      <c r="G1" s="61" t="s">
        <v>89</v>
      </c>
      <c r="H1" s="61" t="s">
        <v>90</v>
      </c>
      <c r="I1" s="60" t="s">
        <v>91</v>
      </c>
      <c r="J1" s="60" t="s">
        <v>92</v>
      </c>
      <c r="K1" s="60" t="s">
        <v>93</v>
      </c>
      <c r="L1" s="60" t="s">
        <v>94</v>
      </c>
      <c r="M1" s="39" t="s">
        <v>95</v>
      </c>
      <c r="N1" s="39"/>
      <c r="O1" s="39"/>
      <c r="P1" s="39"/>
      <c r="Q1" s="39"/>
      <c r="R1" s="39"/>
      <c r="S1" s="39"/>
      <c r="T1" s="39"/>
      <c r="U1" s="39"/>
      <c r="V1" s="39"/>
      <c r="W1" s="39"/>
      <c r="X1" s="13" t="s">
        <v>96</v>
      </c>
      <c r="Y1" s="13"/>
      <c r="Z1" s="13"/>
      <c r="AA1" s="13"/>
      <c r="AB1" s="13"/>
      <c r="AC1" s="13"/>
      <c r="AD1" s="13"/>
      <c r="AE1" s="13"/>
      <c r="AF1" s="13"/>
      <c r="AG1" s="13"/>
      <c r="AH1" s="13"/>
      <c r="AI1" s="13"/>
      <c r="AJ1" s="13"/>
    </row>
    <row r="2" s="51" customFormat="1" spans="1:36">
      <c r="A2" s="3"/>
      <c r="B2" s="54"/>
      <c r="C2" s="11"/>
      <c r="D2" s="55"/>
      <c r="E2" s="11"/>
      <c r="F2" s="60"/>
      <c r="G2" s="61"/>
      <c r="H2" s="61"/>
      <c r="I2" s="60"/>
      <c r="J2" s="60"/>
      <c r="K2" s="60"/>
      <c r="L2" s="60"/>
      <c r="M2" s="39" t="s">
        <v>97</v>
      </c>
      <c r="N2" s="15" t="s">
        <v>98</v>
      </c>
      <c r="O2" s="15" t="s">
        <v>99</v>
      </c>
      <c r="P2" s="39" t="s">
        <v>100</v>
      </c>
      <c r="Q2" s="39" t="s">
        <v>101</v>
      </c>
      <c r="R2" s="39" t="s">
        <v>102</v>
      </c>
      <c r="S2" s="39" t="s">
        <v>103</v>
      </c>
      <c r="T2" s="39" t="s">
        <v>104</v>
      </c>
      <c r="U2" s="39" t="s">
        <v>105</v>
      </c>
      <c r="V2" s="15" t="s">
        <v>106</v>
      </c>
      <c r="W2" s="15" t="s">
        <v>107</v>
      </c>
      <c r="X2" s="61" t="s">
        <v>89</v>
      </c>
      <c r="Y2" s="61" t="s">
        <v>90</v>
      </c>
      <c r="Z2" s="63" t="s">
        <v>108</v>
      </c>
      <c r="AA2" s="63" t="s">
        <v>91</v>
      </c>
      <c r="AB2" s="63" t="s">
        <v>109</v>
      </c>
      <c r="AC2" s="63" t="s">
        <v>110</v>
      </c>
      <c r="AD2" s="63" t="s">
        <v>111</v>
      </c>
      <c r="AE2" s="63" t="s">
        <v>112</v>
      </c>
      <c r="AF2" s="63" t="s">
        <v>113</v>
      </c>
      <c r="AG2" s="63" t="s">
        <v>114</v>
      </c>
      <c r="AH2" s="63" t="s">
        <v>115</v>
      </c>
      <c r="AI2" s="63" t="s">
        <v>116</v>
      </c>
      <c r="AJ2" s="63" t="s">
        <v>117</v>
      </c>
    </row>
    <row r="3" s="51" customFormat="1" spans="1:36">
      <c r="A3" s="3" t="s">
        <v>49</v>
      </c>
      <c r="B3" s="56">
        <v>2023</v>
      </c>
      <c r="C3" s="15">
        <f>(D3+E3)*1000</f>
        <v>49137130000</v>
      </c>
      <c r="D3" s="57">
        <v>20675715</v>
      </c>
      <c r="E3" s="15">
        <v>28461415</v>
      </c>
      <c r="F3" s="60"/>
      <c r="G3" s="60"/>
      <c r="H3" s="60"/>
      <c r="I3" s="60"/>
      <c r="J3" s="60"/>
      <c r="K3" s="60"/>
      <c r="L3" s="15"/>
      <c r="M3" s="15"/>
      <c r="N3" s="15"/>
      <c r="O3" s="39"/>
      <c r="P3" s="39"/>
      <c r="Q3" s="39"/>
      <c r="R3" s="39"/>
      <c r="S3" s="39"/>
      <c r="T3" s="39"/>
      <c r="U3" s="15"/>
      <c r="V3" s="15"/>
      <c r="W3" s="15"/>
      <c r="X3" s="15"/>
      <c r="Y3" s="15"/>
      <c r="Z3" s="15"/>
      <c r="AA3" s="15"/>
      <c r="AB3" s="15"/>
      <c r="AC3" s="15"/>
      <c r="AD3" s="15"/>
      <c r="AE3" s="15"/>
      <c r="AF3" s="15"/>
      <c r="AG3" s="15"/>
      <c r="AH3" s="15"/>
      <c r="AI3" s="15"/>
      <c r="AJ3" s="63"/>
    </row>
    <row r="4" spans="1:36">
      <c r="A4" s="3"/>
      <c r="B4" s="56">
        <v>2022</v>
      </c>
      <c r="C4" s="15">
        <f t="shared" ref="C4:C9" si="0">(D4+E4)*1000</f>
        <v>39254841000</v>
      </c>
      <c r="D4" s="57">
        <v>20893360</v>
      </c>
      <c r="E4" s="15">
        <v>18361481</v>
      </c>
      <c r="F4" s="60"/>
      <c r="G4" s="60"/>
      <c r="H4" s="60"/>
      <c r="I4" s="60"/>
      <c r="J4" s="60"/>
      <c r="K4" s="60"/>
      <c r="L4" s="15"/>
      <c r="M4" s="15"/>
      <c r="N4" s="15"/>
      <c r="O4" s="15"/>
      <c r="P4" s="15"/>
      <c r="Q4" s="39"/>
      <c r="R4" s="39"/>
      <c r="S4" s="39"/>
      <c r="T4" s="39"/>
      <c r="U4" s="15"/>
      <c r="V4" s="15"/>
      <c r="W4" s="61"/>
      <c r="X4" s="61"/>
      <c r="Y4" s="61"/>
      <c r="Z4" s="61"/>
      <c r="AA4" s="66"/>
      <c r="AB4" s="39"/>
      <c r="AC4" s="39"/>
      <c r="AD4" s="15"/>
      <c r="AE4" s="39"/>
      <c r="AF4" s="39"/>
      <c r="AG4" s="39"/>
      <c r="AH4" s="15"/>
      <c r="AI4" s="15"/>
      <c r="AJ4" s="63"/>
    </row>
    <row r="5" spans="1:36">
      <c r="A5" s="3"/>
      <c r="B5" s="56">
        <v>2021</v>
      </c>
      <c r="C5" s="15">
        <f t="shared" si="0"/>
        <v>32896096000</v>
      </c>
      <c r="D5" s="57">
        <v>15060442</v>
      </c>
      <c r="E5" s="15">
        <v>17835654</v>
      </c>
      <c r="F5" s="60"/>
      <c r="G5" s="60"/>
      <c r="H5" s="60"/>
      <c r="I5" s="60"/>
      <c r="J5" s="60"/>
      <c r="K5" s="60"/>
      <c r="L5" s="15"/>
      <c r="M5" s="15"/>
      <c r="N5" s="15"/>
      <c r="O5" s="15"/>
      <c r="P5" s="15"/>
      <c r="Q5" s="39"/>
      <c r="R5" s="39"/>
      <c r="S5" s="39"/>
      <c r="T5" s="39"/>
      <c r="U5" s="15"/>
      <c r="V5" s="15"/>
      <c r="W5" s="61"/>
      <c r="X5" s="61"/>
      <c r="Y5" s="61"/>
      <c r="Z5" s="61"/>
      <c r="AA5" s="66"/>
      <c r="AB5" s="39"/>
      <c r="AC5" s="39"/>
      <c r="AD5" s="63"/>
      <c r="AE5" s="39"/>
      <c r="AF5" s="39"/>
      <c r="AG5" s="39"/>
      <c r="AH5" s="63"/>
      <c r="AI5" s="63"/>
      <c r="AJ5" s="63"/>
    </row>
    <row r="6" spans="1:36">
      <c r="A6" s="3"/>
      <c r="B6" s="56">
        <v>2020</v>
      </c>
      <c r="C6" s="15">
        <f t="shared" si="0"/>
        <v>25859412000</v>
      </c>
      <c r="D6" s="57">
        <v>13667773</v>
      </c>
      <c r="E6" s="15">
        <v>12191639</v>
      </c>
      <c r="F6" s="60"/>
      <c r="G6" s="60"/>
      <c r="H6" s="60"/>
      <c r="I6" s="60"/>
      <c r="J6" s="60"/>
      <c r="K6" s="60"/>
      <c r="L6" s="15"/>
      <c r="M6" s="15"/>
      <c r="N6" s="15"/>
      <c r="O6" s="15"/>
      <c r="P6" s="15"/>
      <c r="Q6" s="39"/>
      <c r="R6" s="39"/>
      <c r="S6" s="39"/>
      <c r="T6" s="39"/>
      <c r="U6" s="15"/>
      <c r="V6" s="15"/>
      <c r="W6" s="61"/>
      <c r="X6" s="61"/>
      <c r="Y6" s="61"/>
      <c r="Z6" s="61"/>
      <c r="AA6" s="66"/>
      <c r="AB6" s="39"/>
      <c r="AC6" s="39"/>
      <c r="AD6" s="63"/>
      <c r="AE6" s="39"/>
      <c r="AF6" s="39"/>
      <c r="AG6" s="39"/>
      <c r="AH6" s="63"/>
      <c r="AI6" s="63"/>
      <c r="AJ6" s="63"/>
    </row>
    <row r="7" spans="1:36">
      <c r="A7" s="3"/>
      <c r="B7" s="56">
        <v>2019</v>
      </c>
      <c r="C7" s="15">
        <f t="shared" si="0"/>
        <v>17796471000</v>
      </c>
      <c r="D7" s="57">
        <v>13424135</v>
      </c>
      <c r="E7" s="15">
        <v>4372336</v>
      </c>
      <c r="F7" s="60"/>
      <c r="G7" s="60"/>
      <c r="H7" s="60"/>
      <c r="I7" s="60"/>
      <c r="J7" s="60"/>
      <c r="K7" s="60"/>
      <c r="L7" s="15"/>
      <c r="M7" s="15"/>
      <c r="N7" s="15"/>
      <c r="O7" s="15"/>
      <c r="P7" s="15"/>
      <c r="Q7" s="39"/>
      <c r="R7" s="39"/>
      <c r="S7" s="39"/>
      <c r="T7" s="39"/>
      <c r="U7" s="15"/>
      <c r="V7" s="15"/>
      <c r="W7" s="61"/>
      <c r="X7" s="61"/>
      <c r="Y7" s="61"/>
      <c r="Z7" s="61"/>
      <c r="AA7" s="66"/>
      <c r="AB7" s="39"/>
      <c r="AC7" s="39"/>
      <c r="AD7" s="63"/>
      <c r="AE7" s="39"/>
      <c r="AF7" s="39"/>
      <c r="AG7" s="39"/>
      <c r="AH7" s="63"/>
      <c r="AI7" s="63"/>
      <c r="AJ7" s="63"/>
    </row>
    <row r="8" spans="1:36">
      <c r="A8" s="3"/>
      <c r="B8" s="56">
        <v>2018</v>
      </c>
      <c r="C8" s="15">
        <f t="shared" si="0"/>
        <v>20949998000</v>
      </c>
      <c r="D8" s="57">
        <v>12108953</v>
      </c>
      <c r="E8" s="15">
        <v>8841045</v>
      </c>
      <c r="F8" s="60"/>
      <c r="G8" s="60"/>
      <c r="H8" s="60"/>
      <c r="I8" s="60"/>
      <c r="J8" s="60"/>
      <c r="K8" s="60"/>
      <c r="L8" s="15"/>
      <c r="M8" s="15"/>
      <c r="N8" s="15"/>
      <c r="O8" s="15"/>
      <c r="P8" s="15"/>
      <c r="Q8" s="39"/>
      <c r="R8" s="39"/>
      <c r="S8" s="39"/>
      <c r="T8" s="39"/>
      <c r="U8" s="15"/>
      <c r="V8" s="15"/>
      <c r="W8" s="61"/>
      <c r="X8" s="61"/>
      <c r="Y8" s="61"/>
      <c r="Z8" s="61"/>
      <c r="AA8" s="66"/>
      <c r="AB8" s="39"/>
      <c r="AC8" s="39"/>
      <c r="AD8" s="63"/>
      <c r="AE8" s="39"/>
      <c r="AF8" s="39"/>
      <c r="AG8" s="39"/>
      <c r="AH8" s="63"/>
      <c r="AI8" s="63"/>
      <c r="AJ8" s="63"/>
    </row>
    <row r="9" spans="1:36">
      <c r="A9" s="3"/>
      <c r="B9" s="56">
        <v>2017</v>
      </c>
      <c r="C9" s="15">
        <f t="shared" si="0"/>
        <v>16622593000</v>
      </c>
      <c r="D9" s="57">
        <v>9765826</v>
      </c>
      <c r="E9" s="15">
        <v>6856767</v>
      </c>
      <c r="F9" s="60"/>
      <c r="G9" s="60"/>
      <c r="H9" s="60"/>
      <c r="I9" s="60"/>
      <c r="J9" s="60"/>
      <c r="K9" s="60"/>
      <c r="L9" s="15"/>
      <c r="M9" s="15"/>
      <c r="N9" s="15"/>
      <c r="O9" s="15"/>
      <c r="P9" s="15"/>
      <c r="Q9" s="39"/>
      <c r="R9" s="39"/>
      <c r="S9" s="39"/>
      <c r="T9" s="39"/>
      <c r="U9" s="15"/>
      <c r="V9" s="15"/>
      <c r="W9" s="61"/>
      <c r="X9" s="61"/>
      <c r="Y9" s="61"/>
      <c r="Z9" s="61"/>
      <c r="AA9" s="66"/>
      <c r="AB9" s="39"/>
      <c r="AC9" s="39"/>
      <c r="AD9" s="63"/>
      <c r="AE9" s="39"/>
      <c r="AF9" s="39"/>
      <c r="AG9" s="39"/>
      <c r="AH9" s="63"/>
      <c r="AI9" s="63"/>
      <c r="AJ9" s="63"/>
    </row>
    <row r="10" spans="1:36">
      <c r="A10" s="3"/>
      <c r="B10" s="56">
        <v>2016</v>
      </c>
      <c r="C10" s="39"/>
      <c r="D10" s="57"/>
      <c r="E10" s="15"/>
      <c r="F10" s="60"/>
      <c r="G10" s="60"/>
      <c r="H10" s="60"/>
      <c r="I10" s="60"/>
      <c r="J10" s="60"/>
      <c r="K10" s="60"/>
      <c r="L10" s="15"/>
      <c r="M10" s="15"/>
      <c r="N10" s="15"/>
      <c r="O10" s="15"/>
      <c r="P10" s="15"/>
      <c r="Q10" s="39"/>
      <c r="R10" s="39"/>
      <c r="S10" s="39"/>
      <c r="T10" s="39"/>
      <c r="U10" s="15"/>
      <c r="V10" s="15"/>
      <c r="W10" s="61"/>
      <c r="X10" s="61"/>
      <c r="Y10" s="61"/>
      <c r="Z10" s="61"/>
      <c r="AA10" s="66"/>
      <c r="AB10" s="15"/>
      <c r="AC10" s="15"/>
      <c r="AD10" s="63"/>
      <c r="AE10" s="15"/>
      <c r="AF10" s="15"/>
      <c r="AG10" s="15"/>
      <c r="AH10" s="63"/>
      <c r="AI10" s="63"/>
      <c r="AJ10" s="63"/>
    </row>
    <row r="11" spans="1:36">
      <c r="A11" s="3"/>
      <c r="B11" s="56">
        <v>2015</v>
      </c>
      <c r="C11" s="39"/>
      <c r="D11" s="57"/>
      <c r="E11" s="15"/>
      <c r="F11" s="60"/>
      <c r="G11" s="60"/>
      <c r="H11" s="60"/>
      <c r="I11" s="60"/>
      <c r="J11" s="60"/>
      <c r="K11" s="60"/>
      <c r="L11" s="15"/>
      <c r="M11" s="15"/>
      <c r="N11" s="15"/>
      <c r="O11" s="15"/>
      <c r="P11" s="15"/>
      <c r="Q11" s="39"/>
      <c r="R11" s="39"/>
      <c r="S11" s="39"/>
      <c r="T11" s="39"/>
      <c r="U11" s="15"/>
      <c r="V11" s="15"/>
      <c r="W11" s="61"/>
      <c r="X11" s="61"/>
      <c r="Y11" s="61"/>
      <c r="Z11" s="61"/>
      <c r="AA11" s="66"/>
      <c r="AB11" s="15"/>
      <c r="AC11" s="67"/>
      <c r="AD11" s="63"/>
      <c r="AE11" s="15"/>
      <c r="AF11" s="15"/>
      <c r="AG11" s="15"/>
      <c r="AH11" s="63"/>
      <c r="AI11" s="63"/>
      <c r="AJ11" s="63"/>
    </row>
    <row r="12" spans="1:36">
      <c r="A12" s="3"/>
      <c r="B12" s="56">
        <v>2014</v>
      </c>
      <c r="C12" s="39"/>
      <c r="D12" s="57"/>
      <c r="E12" s="15"/>
      <c r="F12" s="60"/>
      <c r="G12" s="60"/>
      <c r="H12" s="60"/>
      <c r="I12" s="60"/>
      <c r="J12" s="60"/>
      <c r="K12" s="60"/>
      <c r="L12" s="15"/>
      <c r="M12" s="15"/>
      <c r="N12" s="15"/>
      <c r="O12" s="15"/>
      <c r="P12" s="15"/>
      <c r="Q12" s="39"/>
      <c r="R12" s="39"/>
      <c r="S12" s="39"/>
      <c r="T12" s="39"/>
      <c r="U12" s="15"/>
      <c r="V12" s="15"/>
      <c r="W12" s="61"/>
      <c r="X12" s="61"/>
      <c r="Y12" s="61"/>
      <c r="Z12" s="61"/>
      <c r="AA12" s="66"/>
      <c r="AB12" s="15"/>
      <c r="AC12" s="15"/>
      <c r="AD12" s="63"/>
      <c r="AE12" s="15"/>
      <c r="AF12" s="15"/>
      <c r="AG12" s="63"/>
      <c r="AH12" s="63"/>
      <c r="AI12" s="63"/>
      <c r="AJ12" s="63"/>
    </row>
    <row r="13" spans="1:36">
      <c r="A13" s="3"/>
      <c r="B13" s="56">
        <v>2013</v>
      </c>
      <c r="C13" s="39"/>
      <c r="D13" s="57"/>
      <c r="E13" s="15"/>
      <c r="F13" s="60"/>
      <c r="G13" s="60"/>
      <c r="H13" s="60"/>
      <c r="I13" s="60"/>
      <c r="J13" s="60"/>
      <c r="K13" s="60"/>
      <c r="L13" s="15"/>
      <c r="M13" s="15"/>
      <c r="N13" s="15"/>
      <c r="O13" s="15"/>
      <c r="P13" s="15"/>
      <c r="Q13" s="39"/>
      <c r="R13" s="39"/>
      <c r="S13" s="39"/>
      <c r="T13" s="39"/>
      <c r="U13" s="15"/>
      <c r="V13" s="15"/>
      <c r="W13" s="61"/>
      <c r="X13" s="61"/>
      <c r="Y13" s="61"/>
      <c r="Z13" s="61"/>
      <c r="AA13" s="66"/>
      <c r="AB13" s="15"/>
      <c r="AC13" s="15"/>
      <c r="AD13" s="63"/>
      <c r="AE13" s="15"/>
      <c r="AF13" s="15"/>
      <c r="AG13" s="63"/>
      <c r="AH13" s="63"/>
      <c r="AI13" s="63"/>
      <c r="AJ13" s="63"/>
    </row>
    <row r="14" spans="1:36">
      <c r="A14" s="3"/>
      <c r="B14" s="56">
        <v>2012</v>
      </c>
      <c r="C14" s="39"/>
      <c r="D14" s="57"/>
      <c r="E14" s="15"/>
      <c r="F14" s="60"/>
      <c r="G14" s="60"/>
      <c r="H14" s="60"/>
      <c r="I14" s="60"/>
      <c r="J14" s="60"/>
      <c r="K14" s="60"/>
      <c r="L14" s="15"/>
      <c r="M14" s="15"/>
      <c r="N14" s="15"/>
      <c r="O14" s="15"/>
      <c r="P14" s="15"/>
      <c r="Q14" s="39"/>
      <c r="R14" s="39"/>
      <c r="S14" s="39"/>
      <c r="T14" s="39"/>
      <c r="U14" s="15"/>
      <c r="V14" s="15"/>
      <c r="W14" s="61"/>
      <c r="X14" s="61"/>
      <c r="Y14" s="61"/>
      <c r="Z14" s="61"/>
      <c r="AA14" s="66"/>
      <c r="AB14" s="15"/>
      <c r="AC14" s="15"/>
      <c r="AD14" s="63"/>
      <c r="AE14" s="15"/>
      <c r="AF14" s="15"/>
      <c r="AG14" s="63"/>
      <c r="AH14" s="63"/>
      <c r="AI14" s="63"/>
      <c r="AJ14" s="63"/>
    </row>
    <row r="15" spans="1:36">
      <c r="A15" s="3"/>
      <c r="B15" s="56">
        <v>2011</v>
      </c>
      <c r="C15" s="39"/>
      <c r="D15" s="57"/>
      <c r="E15" s="15"/>
      <c r="F15" s="60"/>
      <c r="G15" s="60"/>
      <c r="H15" s="60"/>
      <c r="I15" s="60"/>
      <c r="J15" s="60"/>
      <c r="K15" s="60"/>
      <c r="L15" s="63"/>
      <c r="M15" s="63"/>
      <c r="N15" s="63"/>
      <c r="O15" s="63"/>
      <c r="P15" s="63"/>
      <c r="Q15" s="63"/>
      <c r="R15" s="63"/>
      <c r="S15" s="63"/>
      <c r="T15" s="63"/>
      <c r="U15" s="63"/>
      <c r="V15" s="63"/>
      <c r="W15" s="64"/>
      <c r="X15" s="64"/>
      <c r="Y15" s="63"/>
      <c r="Z15" s="63"/>
      <c r="AA15" s="63"/>
      <c r="AB15" s="63"/>
      <c r="AC15" s="63"/>
      <c r="AD15" s="63"/>
      <c r="AE15" s="63"/>
      <c r="AF15" s="63"/>
      <c r="AG15" s="63"/>
      <c r="AH15" s="63"/>
      <c r="AI15" s="63"/>
      <c r="AJ15" s="63"/>
    </row>
    <row r="16" spans="1:36">
      <c r="A16" s="3"/>
      <c r="B16" s="56">
        <v>2010</v>
      </c>
      <c r="C16" s="39"/>
      <c r="D16" s="57"/>
      <c r="E16" s="15"/>
      <c r="F16" s="60"/>
      <c r="G16" s="60"/>
      <c r="H16" s="60"/>
      <c r="I16" s="60"/>
      <c r="J16" s="60"/>
      <c r="K16" s="60"/>
      <c r="L16" s="63"/>
      <c r="M16" s="63"/>
      <c r="N16" s="63"/>
      <c r="O16" s="63"/>
      <c r="P16" s="63"/>
      <c r="Q16" s="63"/>
      <c r="R16" s="63"/>
      <c r="S16" s="63"/>
      <c r="T16" s="63"/>
      <c r="U16" s="63"/>
      <c r="V16" s="63"/>
      <c r="W16" s="64"/>
      <c r="X16" s="64"/>
      <c r="Y16" s="63"/>
      <c r="Z16" s="63"/>
      <c r="AA16" s="63"/>
      <c r="AB16" s="63"/>
      <c r="AC16" s="63"/>
      <c r="AD16" s="63"/>
      <c r="AE16" s="63"/>
      <c r="AF16" s="63"/>
      <c r="AG16" s="63"/>
      <c r="AH16" s="63"/>
      <c r="AI16" s="63"/>
      <c r="AJ16" s="63"/>
    </row>
    <row r="17" spans="1:36">
      <c r="A17" s="3" t="s">
        <v>50</v>
      </c>
      <c r="B17" s="56">
        <v>2023</v>
      </c>
      <c r="C17" s="15">
        <v>14710049912.67</v>
      </c>
      <c r="D17" s="58"/>
      <c r="E17" s="17"/>
      <c r="F17" s="62"/>
      <c r="G17" s="62"/>
      <c r="H17" s="62"/>
      <c r="I17" s="62"/>
      <c r="J17" s="62"/>
      <c r="K17" s="62"/>
      <c r="L17" s="4"/>
      <c r="M17" s="4"/>
      <c r="N17" s="4"/>
      <c r="O17" s="4"/>
      <c r="P17" s="4"/>
      <c r="Q17" s="4"/>
      <c r="R17" s="4"/>
      <c r="S17" s="4"/>
      <c r="T17" s="4"/>
      <c r="U17" s="4"/>
      <c r="V17" s="4"/>
      <c r="W17" s="65"/>
      <c r="X17" s="65"/>
      <c r="Y17" s="4"/>
      <c r="Z17" s="4"/>
      <c r="AA17" s="4"/>
      <c r="AB17" s="4"/>
      <c r="AC17" s="4"/>
      <c r="AD17" s="4"/>
      <c r="AE17" s="4"/>
      <c r="AF17" s="4"/>
      <c r="AG17" s="4"/>
      <c r="AH17" s="4"/>
      <c r="AI17" s="4"/>
      <c r="AJ17" s="4"/>
    </row>
    <row r="18" spans="1:36">
      <c r="A18" s="3"/>
      <c r="B18" s="56">
        <v>2022</v>
      </c>
      <c r="C18" s="39">
        <v>11869957079.5</v>
      </c>
      <c r="D18" s="57"/>
      <c r="E18" s="15"/>
      <c r="F18" s="62"/>
      <c r="G18" s="62"/>
      <c r="H18" s="62"/>
      <c r="I18" s="62"/>
      <c r="J18" s="62"/>
      <c r="K18" s="62"/>
      <c r="L18" s="4"/>
      <c r="M18" s="4"/>
      <c r="N18" s="4"/>
      <c r="O18" s="4"/>
      <c r="P18" s="4"/>
      <c r="Q18" s="4"/>
      <c r="R18" s="4"/>
      <c r="S18" s="4"/>
      <c r="T18" s="4"/>
      <c r="U18" s="4"/>
      <c r="V18" s="4"/>
      <c r="W18" s="65"/>
      <c r="X18" s="65"/>
      <c r="Y18" s="4"/>
      <c r="Z18" s="4"/>
      <c r="AA18" s="4"/>
      <c r="AB18" s="4"/>
      <c r="AC18" s="4"/>
      <c r="AD18" s="4"/>
      <c r="AE18" s="4"/>
      <c r="AF18" s="4"/>
      <c r="AG18" s="4"/>
      <c r="AH18" s="4"/>
      <c r="AI18" s="4"/>
      <c r="AJ18" s="4"/>
    </row>
    <row r="19" spans="1:36">
      <c r="A19" s="3"/>
      <c r="B19" s="56">
        <v>2021</v>
      </c>
      <c r="C19" s="39">
        <v>7790491158.98</v>
      </c>
      <c r="D19" s="57"/>
      <c r="E19" s="15"/>
      <c r="F19" s="62"/>
      <c r="G19" s="62"/>
      <c r="H19" s="62"/>
      <c r="I19" s="62"/>
      <c r="J19" s="62"/>
      <c r="K19" s="62"/>
      <c r="L19" s="4"/>
      <c r="M19" s="4"/>
      <c r="N19" s="4"/>
      <c r="O19" s="4"/>
      <c r="P19" s="4"/>
      <c r="Q19" s="4"/>
      <c r="R19" s="4"/>
      <c r="S19" s="4"/>
      <c r="T19" s="4"/>
      <c r="U19" s="4"/>
      <c r="V19" s="4"/>
      <c r="W19" s="65"/>
      <c r="X19" s="65"/>
      <c r="Y19" s="4"/>
      <c r="Z19" s="4"/>
      <c r="AA19" s="4"/>
      <c r="AB19" s="4"/>
      <c r="AC19" s="4"/>
      <c r="AD19" s="4"/>
      <c r="AE19" s="4"/>
      <c r="AF19" s="4"/>
      <c r="AG19" s="4"/>
      <c r="AH19" s="4"/>
      <c r="AI19" s="4"/>
      <c r="AJ19" s="4"/>
    </row>
    <row r="20" spans="1:36">
      <c r="A20" s="3"/>
      <c r="B20" s="56">
        <v>2020</v>
      </c>
      <c r="C20" s="39">
        <v>4361286447.41</v>
      </c>
      <c r="D20" s="57"/>
      <c r="E20" s="15"/>
      <c r="F20" s="62"/>
      <c r="G20" s="62"/>
      <c r="H20" s="62"/>
      <c r="I20" s="62"/>
      <c r="J20" s="62"/>
      <c r="K20" s="62"/>
      <c r="L20" s="4"/>
      <c r="M20" s="4"/>
      <c r="N20" s="4"/>
      <c r="O20" s="4"/>
      <c r="P20" s="4"/>
      <c r="Q20" s="4"/>
      <c r="R20" s="4"/>
      <c r="S20" s="4"/>
      <c r="T20" s="4"/>
      <c r="U20" s="4"/>
      <c r="V20" s="4"/>
      <c r="W20" s="65"/>
      <c r="X20" s="65"/>
      <c r="Y20" s="4"/>
      <c r="Z20" s="4"/>
      <c r="AA20" s="4"/>
      <c r="AB20" s="4"/>
      <c r="AC20" s="4"/>
      <c r="AD20" s="4"/>
      <c r="AE20" s="4"/>
      <c r="AF20" s="4"/>
      <c r="AG20" s="4"/>
      <c r="AH20" s="4"/>
      <c r="AI20" s="4"/>
      <c r="AJ20" s="4"/>
    </row>
    <row r="21" spans="1:36">
      <c r="A21" s="3"/>
      <c r="B21" s="56">
        <v>2019</v>
      </c>
      <c r="C21" s="39">
        <v>3340700307.28</v>
      </c>
      <c r="D21" s="57"/>
      <c r="E21" s="15"/>
      <c r="F21" s="62"/>
      <c r="G21" s="62"/>
      <c r="H21" s="62"/>
      <c r="I21" s="62"/>
      <c r="J21" s="62"/>
      <c r="K21" s="62"/>
      <c r="L21" s="4"/>
      <c r="M21" s="4"/>
      <c r="N21" s="4"/>
      <c r="O21" s="4"/>
      <c r="P21" s="4"/>
      <c r="Q21" s="4"/>
      <c r="R21" s="4"/>
      <c r="S21" s="4"/>
      <c r="T21" s="4"/>
      <c r="U21" s="4"/>
      <c r="V21" s="4"/>
      <c r="W21" s="65"/>
      <c r="X21" s="65"/>
      <c r="Y21" s="4"/>
      <c r="Z21" s="4"/>
      <c r="AA21" s="4"/>
      <c r="AB21" s="4"/>
      <c r="AC21" s="4"/>
      <c r="AD21" s="4"/>
      <c r="AE21" s="4"/>
      <c r="AF21" s="4"/>
      <c r="AG21" s="4"/>
      <c r="AH21" s="4"/>
      <c r="AI21" s="4"/>
      <c r="AJ21" s="4"/>
    </row>
    <row r="22" spans="1:36">
      <c r="A22" s="3"/>
      <c r="B22" s="56">
        <v>2018</v>
      </c>
      <c r="C22" s="39">
        <v>2107525687.34</v>
      </c>
      <c r="D22" s="57"/>
      <c r="E22" s="15"/>
      <c r="F22" s="62"/>
      <c r="G22" s="62"/>
      <c r="H22" s="62"/>
      <c r="I22" s="62"/>
      <c r="J22" s="62"/>
      <c r="K22" s="62"/>
      <c r="L22" s="4"/>
      <c r="M22" s="4"/>
      <c r="N22" s="4"/>
      <c r="O22" s="4"/>
      <c r="P22" s="4"/>
      <c r="Q22" s="4"/>
      <c r="R22" s="4"/>
      <c r="S22" s="4"/>
      <c r="T22" s="4"/>
      <c r="U22" s="4"/>
      <c r="V22" s="4"/>
      <c r="W22" s="65"/>
      <c r="X22" s="65"/>
      <c r="Y22" s="4"/>
      <c r="Z22" s="4"/>
      <c r="AA22" s="4"/>
      <c r="AB22" s="4"/>
      <c r="AC22" s="4"/>
      <c r="AD22" s="4"/>
      <c r="AE22" s="4"/>
      <c r="AF22" s="4"/>
      <c r="AG22" s="4"/>
      <c r="AH22" s="4"/>
      <c r="AI22" s="4"/>
      <c r="AJ22" s="4"/>
    </row>
    <row r="23" spans="1:36">
      <c r="A23" s="3"/>
      <c r="B23" s="56">
        <v>2017</v>
      </c>
      <c r="C23" s="39">
        <v>2051014400</v>
      </c>
      <c r="D23" s="57"/>
      <c r="E23" s="15"/>
      <c r="F23" s="62"/>
      <c r="G23" s="62"/>
      <c r="H23" s="62"/>
      <c r="I23" s="62"/>
      <c r="J23" s="62"/>
      <c r="K23" s="62"/>
      <c r="L23" s="4"/>
      <c r="M23" s="4"/>
      <c r="N23" s="4"/>
      <c r="O23" s="4"/>
      <c r="P23" s="4"/>
      <c r="Q23" s="4"/>
      <c r="R23" s="4"/>
      <c r="S23" s="4"/>
      <c r="T23" s="4"/>
      <c r="U23" s="4"/>
      <c r="V23" s="4"/>
      <c r="W23" s="65"/>
      <c r="X23" s="65"/>
      <c r="Y23" s="4"/>
      <c r="Z23" s="4"/>
      <c r="AA23" s="4"/>
      <c r="AB23" s="4"/>
      <c r="AC23" s="4"/>
      <c r="AD23" s="4"/>
      <c r="AE23" s="4"/>
      <c r="AF23" s="4"/>
      <c r="AG23" s="4"/>
      <c r="AH23" s="4"/>
      <c r="AI23" s="4"/>
      <c r="AJ23" s="4"/>
    </row>
    <row r="24" spans="1:36">
      <c r="A24" s="3"/>
      <c r="B24" s="56">
        <v>2016</v>
      </c>
      <c r="C24" s="39"/>
      <c r="D24" s="57"/>
      <c r="E24" s="15"/>
      <c r="F24" s="62"/>
      <c r="G24" s="62"/>
      <c r="H24" s="62"/>
      <c r="I24" s="62"/>
      <c r="J24" s="62"/>
      <c r="K24" s="62"/>
      <c r="L24" s="4"/>
      <c r="M24" s="4"/>
      <c r="N24" s="4"/>
      <c r="O24" s="4"/>
      <c r="P24" s="4"/>
      <c r="Q24" s="4"/>
      <c r="R24" s="4"/>
      <c r="S24" s="4"/>
      <c r="T24" s="4"/>
      <c r="U24" s="4"/>
      <c r="V24" s="4"/>
      <c r="W24" s="65"/>
      <c r="X24" s="65"/>
      <c r="Y24" s="4"/>
      <c r="Z24" s="4"/>
      <c r="AA24" s="4"/>
      <c r="AB24" s="4"/>
      <c r="AC24" s="4"/>
      <c r="AD24" s="4"/>
      <c r="AE24" s="4"/>
      <c r="AF24" s="4"/>
      <c r="AG24" s="4"/>
      <c r="AH24" s="4"/>
      <c r="AI24" s="4"/>
      <c r="AJ24" s="4"/>
    </row>
    <row r="25" spans="1:36">
      <c r="A25" s="3"/>
      <c r="B25" s="56">
        <v>2015</v>
      </c>
      <c r="C25" s="39"/>
      <c r="D25" s="57"/>
      <c r="E25" s="15"/>
      <c r="F25" s="62"/>
      <c r="G25" s="62"/>
      <c r="H25" s="62"/>
      <c r="I25" s="62"/>
      <c r="J25" s="62"/>
      <c r="K25" s="62"/>
      <c r="L25" s="4"/>
      <c r="M25" s="4"/>
      <c r="N25" s="4"/>
      <c r="O25" s="4"/>
      <c r="P25" s="4"/>
      <c r="Q25" s="4"/>
      <c r="R25" s="4"/>
      <c r="S25" s="4"/>
      <c r="T25" s="4"/>
      <c r="U25" s="4"/>
      <c r="V25" s="4"/>
      <c r="W25" s="65"/>
      <c r="X25" s="65"/>
      <c r="Y25" s="4"/>
      <c r="Z25" s="4"/>
      <c r="AA25" s="4"/>
      <c r="AB25" s="4"/>
      <c r="AC25" s="4"/>
      <c r="AD25" s="4"/>
      <c r="AE25" s="4"/>
      <c r="AF25" s="4"/>
      <c r="AG25" s="4"/>
      <c r="AH25" s="4"/>
      <c r="AI25" s="4"/>
      <c r="AJ25" s="4"/>
    </row>
    <row r="26" spans="1:36">
      <c r="A26" s="3"/>
      <c r="B26" s="56">
        <v>2014</v>
      </c>
      <c r="C26" s="39"/>
      <c r="D26" s="57"/>
      <c r="E26" s="15"/>
      <c r="F26" s="62"/>
      <c r="G26" s="62"/>
      <c r="H26" s="62"/>
      <c r="I26" s="62"/>
      <c r="J26" s="62"/>
      <c r="K26" s="62"/>
      <c r="L26" s="4"/>
      <c r="M26" s="4"/>
      <c r="N26" s="4"/>
      <c r="O26" s="4"/>
      <c r="P26" s="4"/>
      <c r="Q26" s="4"/>
      <c r="R26" s="4"/>
      <c r="S26" s="4"/>
      <c r="T26" s="4"/>
      <c r="U26" s="4"/>
      <c r="V26" s="4"/>
      <c r="W26" s="65"/>
      <c r="X26" s="65"/>
      <c r="Y26" s="4"/>
      <c r="Z26" s="4"/>
      <c r="AA26" s="4"/>
      <c r="AB26" s="4"/>
      <c r="AC26" s="4"/>
      <c r="AD26" s="4"/>
      <c r="AE26" s="4"/>
      <c r="AF26" s="4"/>
      <c r="AG26" s="4"/>
      <c r="AH26" s="4"/>
      <c r="AI26" s="4"/>
      <c r="AJ26" s="4"/>
    </row>
    <row r="27" spans="1:36">
      <c r="A27" s="3"/>
      <c r="B27" s="56">
        <v>2013</v>
      </c>
      <c r="C27" s="39"/>
      <c r="D27" s="57"/>
      <c r="E27" s="15"/>
      <c r="F27" s="62"/>
      <c r="G27" s="62"/>
      <c r="H27" s="62"/>
      <c r="I27" s="62"/>
      <c r="J27" s="62"/>
      <c r="K27" s="62"/>
      <c r="L27" s="4"/>
      <c r="M27" s="4"/>
      <c r="N27" s="4"/>
      <c r="O27" s="4"/>
      <c r="P27" s="4"/>
      <c r="Q27" s="4"/>
      <c r="R27" s="4"/>
      <c r="S27" s="4"/>
      <c r="T27" s="4"/>
      <c r="U27" s="4"/>
      <c r="V27" s="4"/>
      <c r="W27" s="65"/>
      <c r="X27" s="65"/>
      <c r="Y27" s="4"/>
      <c r="Z27" s="4"/>
      <c r="AA27" s="4"/>
      <c r="AB27" s="4"/>
      <c r="AC27" s="4"/>
      <c r="AD27" s="4"/>
      <c r="AE27" s="4"/>
      <c r="AF27" s="4"/>
      <c r="AG27" s="4"/>
      <c r="AH27" s="4"/>
      <c r="AI27" s="4"/>
      <c r="AJ27" s="4"/>
    </row>
    <row r="28" spans="1:36">
      <c r="A28" s="3"/>
      <c r="B28" s="56">
        <v>2012</v>
      </c>
      <c r="C28" s="20"/>
      <c r="D28" s="57"/>
      <c r="E28" s="15"/>
      <c r="F28" s="62"/>
      <c r="G28" s="62"/>
      <c r="H28" s="62"/>
      <c r="I28" s="62"/>
      <c r="J28" s="62"/>
      <c r="K28" s="62"/>
      <c r="L28" s="4"/>
      <c r="M28" s="4"/>
      <c r="N28" s="4"/>
      <c r="O28" s="4"/>
      <c r="P28" s="4"/>
      <c r="Q28" s="4"/>
      <c r="R28" s="4"/>
      <c r="S28" s="4"/>
      <c r="T28" s="4"/>
      <c r="U28" s="4"/>
      <c r="V28" s="4"/>
      <c r="W28" s="65"/>
      <c r="X28" s="65"/>
      <c r="Y28" s="4"/>
      <c r="Z28" s="4"/>
      <c r="AA28" s="4"/>
      <c r="AB28" s="4"/>
      <c r="AC28" s="4"/>
      <c r="AD28" s="4"/>
      <c r="AE28" s="4"/>
      <c r="AF28" s="4"/>
      <c r="AG28" s="4"/>
      <c r="AH28" s="4"/>
      <c r="AI28" s="4"/>
      <c r="AJ28" s="4"/>
    </row>
    <row r="29" spans="1:36">
      <c r="A29" s="3"/>
      <c r="B29" s="56">
        <v>2011</v>
      </c>
      <c r="C29" s="39"/>
      <c r="D29" s="57"/>
      <c r="E29" s="15"/>
      <c r="F29" s="62"/>
      <c r="G29" s="62"/>
      <c r="H29" s="62"/>
      <c r="I29" s="62"/>
      <c r="J29" s="62"/>
      <c r="K29" s="62"/>
      <c r="L29" s="4"/>
      <c r="M29" s="4"/>
      <c r="N29" s="4"/>
      <c r="O29" s="4"/>
      <c r="P29" s="4"/>
      <c r="Q29" s="4"/>
      <c r="R29" s="4"/>
      <c r="S29" s="4"/>
      <c r="T29" s="4"/>
      <c r="U29" s="4"/>
      <c r="V29" s="4"/>
      <c r="W29" s="65"/>
      <c r="X29" s="65"/>
      <c r="Y29" s="4"/>
      <c r="Z29" s="4"/>
      <c r="AA29" s="4"/>
      <c r="AB29" s="4"/>
      <c r="AC29" s="4"/>
      <c r="AD29" s="4"/>
      <c r="AE29" s="4"/>
      <c r="AF29" s="4"/>
      <c r="AG29" s="4"/>
      <c r="AH29" s="4"/>
      <c r="AI29" s="4"/>
      <c r="AJ29" s="4"/>
    </row>
    <row r="30" spans="1:36">
      <c r="A30" s="3"/>
      <c r="B30" s="56">
        <v>2010</v>
      </c>
      <c r="C30" s="39"/>
      <c r="D30" s="57"/>
      <c r="E30" s="15"/>
      <c r="F30" s="62"/>
      <c r="G30" s="62"/>
      <c r="H30" s="62"/>
      <c r="I30" s="62"/>
      <c r="J30" s="62"/>
      <c r="K30" s="62"/>
      <c r="L30" s="4"/>
      <c r="M30" s="4"/>
      <c r="N30" s="4"/>
      <c r="O30" s="4"/>
      <c r="P30" s="4"/>
      <c r="Q30" s="4"/>
      <c r="R30" s="4"/>
      <c r="S30" s="4"/>
      <c r="T30" s="4"/>
      <c r="U30" s="4"/>
      <c r="V30" s="4"/>
      <c r="W30" s="65"/>
      <c r="X30" s="65"/>
      <c r="Y30" s="4"/>
      <c r="Z30" s="4"/>
      <c r="AA30" s="4"/>
      <c r="AB30" s="4"/>
      <c r="AC30" s="4"/>
      <c r="AD30" s="4"/>
      <c r="AE30" s="4"/>
      <c r="AF30" s="4"/>
      <c r="AG30" s="4"/>
      <c r="AH30" s="4"/>
      <c r="AI30" s="4"/>
      <c r="AJ30" s="4"/>
    </row>
    <row r="31" spans="1:36">
      <c r="A31" s="3" t="s">
        <v>51</v>
      </c>
      <c r="B31" s="56">
        <v>2023</v>
      </c>
      <c r="C31" s="15">
        <v>3058575925.11</v>
      </c>
      <c r="D31" s="58"/>
      <c r="E31" s="17"/>
      <c r="F31" s="62"/>
      <c r="G31" s="62"/>
      <c r="H31" s="62"/>
      <c r="I31" s="62"/>
      <c r="J31" s="62"/>
      <c r="K31" s="62"/>
      <c r="L31" s="4"/>
      <c r="M31" s="4"/>
      <c r="N31" s="4"/>
      <c r="O31" s="4"/>
      <c r="P31" s="4"/>
      <c r="Q31" s="4"/>
      <c r="R31" s="4"/>
      <c r="S31" s="4"/>
      <c r="T31" s="4"/>
      <c r="U31" s="4"/>
      <c r="V31" s="4"/>
      <c r="W31" s="65"/>
      <c r="X31" s="65"/>
      <c r="Y31" s="4"/>
      <c r="Z31" s="4"/>
      <c r="AA31" s="4"/>
      <c r="AB31" s="4"/>
      <c r="AC31" s="4"/>
      <c r="AD31" s="4"/>
      <c r="AE31" s="4"/>
      <c r="AF31" s="4"/>
      <c r="AG31" s="4"/>
      <c r="AH31" s="4"/>
      <c r="AI31" s="4"/>
      <c r="AJ31" s="4"/>
    </row>
    <row r="32" spans="1:36">
      <c r="A32" s="3"/>
      <c r="B32" s="56">
        <v>2022</v>
      </c>
      <c r="C32" s="39">
        <v>2376891716.09</v>
      </c>
      <c r="D32" s="57"/>
      <c r="E32" s="15"/>
      <c r="F32" s="62"/>
      <c r="G32" s="62"/>
      <c r="H32" s="62"/>
      <c r="I32" s="62"/>
      <c r="J32" s="62"/>
      <c r="K32" s="62"/>
      <c r="L32" s="4"/>
      <c r="M32" s="4"/>
      <c r="N32" s="4"/>
      <c r="O32" s="4"/>
      <c r="P32" s="4"/>
      <c r="Q32" s="4"/>
      <c r="R32" s="4"/>
      <c r="S32" s="4"/>
      <c r="T32" s="4"/>
      <c r="U32" s="4"/>
      <c r="V32" s="4"/>
      <c r="W32" s="65"/>
      <c r="X32" s="65"/>
      <c r="Y32" s="4"/>
      <c r="Z32" s="4"/>
      <c r="AA32" s="4"/>
      <c r="AB32" s="4"/>
      <c r="AC32" s="4"/>
      <c r="AD32" s="4"/>
      <c r="AE32" s="4"/>
      <c r="AF32" s="4"/>
      <c r="AG32" s="4"/>
      <c r="AH32" s="4"/>
      <c r="AI32" s="4"/>
      <c r="AJ32" s="4"/>
    </row>
    <row r="33" spans="1:36">
      <c r="A33" s="3"/>
      <c r="B33" s="56">
        <v>2021</v>
      </c>
      <c r="C33" s="39">
        <v>2102289041.04</v>
      </c>
      <c r="D33" s="57"/>
      <c r="E33" s="15"/>
      <c r="F33" s="62"/>
      <c r="G33" s="62"/>
      <c r="H33" s="62"/>
      <c r="I33" s="62"/>
      <c r="J33" s="62"/>
      <c r="K33" s="62"/>
      <c r="L33" s="4"/>
      <c r="M33" s="4"/>
      <c r="N33" s="4"/>
      <c r="O33" s="4"/>
      <c r="P33" s="4"/>
      <c r="Q33" s="4"/>
      <c r="R33" s="4"/>
      <c r="S33" s="4"/>
      <c r="T33" s="4"/>
      <c r="U33" s="4"/>
      <c r="V33" s="4"/>
      <c r="W33" s="65"/>
      <c r="X33" s="65"/>
      <c r="Y33" s="4"/>
      <c r="Z33" s="4"/>
      <c r="AA33" s="4"/>
      <c r="AB33" s="4"/>
      <c r="AC33" s="4"/>
      <c r="AD33" s="4"/>
      <c r="AE33" s="4"/>
      <c r="AF33" s="4"/>
      <c r="AG33" s="4"/>
      <c r="AH33" s="4"/>
      <c r="AI33" s="4"/>
      <c r="AJ33" s="4"/>
    </row>
    <row r="34" spans="1:36">
      <c r="A34" s="3"/>
      <c r="B34" s="56">
        <v>2020</v>
      </c>
      <c r="C34" s="39">
        <v>1135931566.72</v>
      </c>
      <c r="D34" s="57"/>
      <c r="E34" s="15"/>
      <c r="F34" s="62"/>
      <c r="G34" s="62"/>
      <c r="H34" s="62"/>
      <c r="I34" s="62"/>
      <c r="J34" s="62"/>
      <c r="K34" s="62"/>
      <c r="L34" s="4"/>
      <c r="M34" s="4"/>
      <c r="N34" s="4"/>
      <c r="O34" s="4"/>
      <c r="P34" s="4"/>
      <c r="Q34" s="4"/>
      <c r="R34" s="4"/>
      <c r="S34" s="4"/>
      <c r="T34" s="4"/>
      <c r="U34" s="4"/>
      <c r="V34" s="4"/>
      <c r="W34" s="65"/>
      <c r="X34" s="65"/>
      <c r="Y34" s="4"/>
      <c r="Z34" s="4"/>
      <c r="AA34" s="4"/>
      <c r="AB34" s="4"/>
      <c r="AC34" s="4"/>
      <c r="AD34" s="4"/>
      <c r="AE34" s="4"/>
      <c r="AF34" s="4"/>
      <c r="AG34" s="4"/>
      <c r="AH34" s="4"/>
      <c r="AI34" s="4"/>
      <c r="AJ34" s="4"/>
    </row>
    <row r="35" spans="1:36">
      <c r="A35" s="3"/>
      <c r="B35" s="56">
        <v>2019</v>
      </c>
      <c r="C35" s="39">
        <v>826773204.85</v>
      </c>
      <c r="D35" s="57"/>
      <c r="E35" s="15"/>
      <c r="F35" s="62"/>
      <c r="G35" s="62"/>
      <c r="H35" s="62"/>
      <c r="I35" s="62"/>
      <c r="J35" s="62"/>
      <c r="K35" s="62"/>
      <c r="L35" s="4"/>
      <c r="M35" s="4"/>
      <c r="N35" s="4"/>
      <c r="O35" s="4"/>
      <c r="P35" s="4"/>
      <c r="Q35" s="4"/>
      <c r="R35" s="4"/>
      <c r="S35" s="4"/>
      <c r="T35" s="4"/>
      <c r="U35" s="4"/>
      <c r="V35" s="4"/>
      <c r="W35" s="65"/>
      <c r="X35" s="65"/>
      <c r="Y35" s="4"/>
      <c r="Z35" s="4"/>
      <c r="AA35" s="4"/>
      <c r="AB35" s="4"/>
      <c r="AC35" s="4"/>
      <c r="AD35" s="4"/>
      <c r="AE35" s="4"/>
      <c r="AF35" s="4"/>
      <c r="AG35" s="4"/>
      <c r="AH35" s="4"/>
      <c r="AI35" s="4"/>
      <c r="AJ35" s="4"/>
    </row>
    <row r="36" spans="1:36">
      <c r="A36" s="3"/>
      <c r="B36" s="56">
        <v>2018</v>
      </c>
      <c r="C36" s="39">
        <v>749010045.6</v>
      </c>
      <c r="D36" s="57"/>
      <c r="E36" s="15"/>
      <c r="F36" s="62"/>
      <c r="G36" s="62"/>
      <c r="H36" s="62"/>
      <c r="I36" s="62"/>
      <c r="J36" s="62"/>
      <c r="K36" s="62"/>
      <c r="L36" s="4"/>
      <c r="M36" s="4"/>
      <c r="N36" s="4"/>
      <c r="O36" s="4"/>
      <c r="P36" s="4"/>
      <c r="Q36" s="4"/>
      <c r="R36" s="4"/>
      <c r="S36" s="4"/>
      <c r="T36" s="4"/>
      <c r="U36" s="4"/>
      <c r="V36" s="4"/>
      <c r="W36" s="65"/>
      <c r="X36" s="65"/>
      <c r="Y36" s="4"/>
      <c r="Z36" s="4"/>
      <c r="AA36" s="4"/>
      <c r="AB36" s="4"/>
      <c r="AC36" s="4"/>
      <c r="AD36" s="4"/>
      <c r="AE36" s="4"/>
      <c r="AF36" s="4"/>
      <c r="AG36" s="4"/>
      <c r="AH36" s="4"/>
      <c r="AI36" s="4"/>
      <c r="AJ36" s="4"/>
    </row>
    <row r="37" spans="1:36">
      <c r="A37" s="3"/>
      <c r="B37" s="56">
        <v>2017</v>
      </c>
      <c r="C37" s="39">
        <v>641830446.5</v>
      </c>
      <c r="D37" s="57"/>
      <c r="E37" s="15"/>
      <c r="F37" s="62"/>
      <c r="G37" s="62"/>
      <c r="H37" s="62"/>
      <c r="I37" s="62"/>
      <c r="J37" s="62"/>
      <c r="K37" s="62"/>
      <c r="L37" s="4"/>
      <c r="M37" s="4"/>
      <c r="N37" s="4"/>
      <c r="O37" s="4"/>
      <c r="P37" s="4"/>
      <c r="Q37" s="4"/>
      <c r="R37" s="4"/>
      <c r="S37" s="4"/>
      <c r="T37" s="4"/>
      <c r="U37" s="4"/>
      <c r="V37" s="4"/>
      <c r="W37" s="65"/>
      <c r="X37" s="65"/>
      <c r="Y37" s="4"/>
      <c r="Z37" s="4"/>
      <c r="AA37" s="4"/>
      <c r="AB37" s="4"/>
      <c r="AC37" s="4"/>
      <c r="AD37" s="4"/>
      <c r="AE37" s="4"/>
      <c r="AF37" s="4"/>
      <c r="AG37" s="4"/>
      <c r="AH37" s="4"/>
      <c r="AI37" s="4"/>
      <c r="AJ37" s="4"/>
    </row>
    <row r="38" spans="1:36">
      <c r="A38" s="3"/>
      <c r="B38" s="56">
        <v>2016</v>
      </c>
      <c r="C38" s="39">
        <v>386236890.02</v>
      </c>
      <c r="D38" s="57"/>
      <c r="E38" s="15"/>
      <c r="F38" s="62"/>
      <c r="G38" s="62"/>
      <c r="H38" s="62"/>
      <c r="I38" s="62"/>
      <c r="J38" s="62"/>
      <c r="K38" s="62"/>
      <c r="L38" s="4"/>
      <c r="M38" s="4"/>
      <c r="N38" s="4"/>
      <c r="O38" s="4"/>
      <c r="P38" s="4"/>
      <c r="Q38" s="4"/>
      <c r="R38" s="4"/>
      <c r="S38" s="4"/>
      <c r="T38" s="4"/>
      <c r="U38" s="4"/>
      <c r="V38" s="4"/>
      <c r="W38" s="65"/>
      <c r="X38" s="65"/>
      <c r="Y38" s="4"/>
      <c r="Z38" s="4"/>
      <c r="AA38" s="4"/>
      <c r="AB38" s="4"/>
      <c r="AC38" s="4"/>
      <c r="AD38" s="4"/>
      <c r="AE38" s="4"/>
      <c r="AF38" s="4"/>
      <c r="AG38" s="4"/>
      <c r="AH38" s="4"/>
      <c r="AI38" s="4"/>
      <c r="AJ38" s="4"/>
    </row>
    <row r="39" spans="1:36">
      <c r="A39" s="3"/>
      <c r="B39" s="56">
        <v>2015</v>
      </c>
      <c r="C39" s="39"/>
      <c r="D39" s="57"/>
      <c r="E39" s="15"/>
      <c r="F39" s="62"/>
      <c r="G39" s="62"/>
      <c r="H39" s="62"/>
      <c r="I39" s="62"/>
      <c r="J39" s="62"/>
      <c r="K39" s="62"/>
      <c r="L39" s="4"/>
      <c r="M39" s="4"/>
      <c r="N39" s="4"/>
      <c r="O39" s="4"/>
      <c r="P39" s="4"/>
      <c r="Q39" s="4"/>
      <c r="R39" s="4"/>
      <c r="S39" s="4"/>
      <c r="T39" s="4"/>
      <c r="U39" s="4"/>
      <c r="V39" s="4"/>
      <c r="W39" s="65"/>
      <c r="X39" s="65"/>
      <c r="Y39" s="4"/>
      <c r="Z39" s="4"/>
      <c r="AA39" s="4"/>
      <c r="AB39" s="4"/>
      <c r="AC39" s="4"/>
      <c r="AD39" s="4"/>
      <c r="AE39" s="4"/>
      <c r="AF39" s="4"/>
      <c r="AG39" s="4"/>
      <c r="AH39" s="4"/>
      <c r="AI39" s="4"/>
      <c r="AJ39" s="4"/>
    </row>
    <row r="40" spans="1:36">
      <c r="A40" s="3"/>
      <c r="B40" s="56">
        <v>2014</v>
      </c>
      <c r="C40" s="15"/>
      <c r="D40" s="57"/>
      <c r="E40" s="15"/>
      <c r="F40" s="62"/>
      <c r="G40" s="62"/>
      <c r="H40" s="62"/>
      <c r="I40" s="62"/>
      <c r="J40" s="62"/>
      <c r="K40" s="62"/>
      <c r="L40" s="4"/>
      <c r="M40" s="4"/>
      <c r="N40" s="4"/>
      <c r="O40" s="4"/>
      <c r="P40" s="4"/>
      <c r="Q40" s="4"/>
      <c r="R40" s="4"/>
      <c r="S40" s="4"/>
      <c r="T40" s="4"/>
      <c r="U40" s="4"/>
      <c r="V40" s="4"/>
      <c r="W40" s="65"/>
      <c r="X40" s="65"/>
      <c r="Y40" s="4"/>
      <c r="Z40" s="4"/>
      <c r="AA40" s="4"/>
      <c r="AB40" s="4"/>
      <c r="AC40" s="4"/>
      <c r="AD40" s="4"/>
      <c r="AE40" s="4"/>
      <c r="AF40" s="4"/>
      <c r="AG40" s="4"/>
      <c r="AH40" s="4"/>
      <c r="AI40" s="4"/>
      <c r="AJ40" s="4"/>
    </row>
    <row r="41" spans="1:36">
      <c r="A41" s="3"/>
      <c r="B41" s="56">
        <v>2013</v>
      </c>
      <c r="C41" s="20"/>
      <c r="D41" s="57"/>
      <c r="E41" s="15"/>
      <c r="F41" s="62"/>
      <c r="G41" s="62"/>
      <c r="H41" s="62"/>
      <c r="I41" s="62"/>
      <c r="J41" s="62"/>
      <c r="K41" s="62"/>
      <c r="L41" s="4"/>
      <c r="M41" s="4"/>
      <c r="N41" s="4"/>
      <c r="O41" s="4"/>
      <c r="P41" s="4"/>
      <c r="Q41" s="4"/>
      <c r="R41" s="4"/>
      <c r="S41" s="4"/>
      <c r="T41" s="4"/>
      <c r="U41" s="4"/>
      <c r="V41" s="4"/>
      <c r="W41" s="65"/>
      <c r="X41" s="65"/>
      <c r="Y41" s="4"/>
      <c r="Z41" s="4"/>
      <c r="AA41" s="4"/>
      <c r="AB41" s="4"/>
      <c r="AC41" s="4"/>
      <c r="AD41" s="4"/>
      <c r="AE41" s="4"/>
      <c r="AF41" s="4"/>
      <c r="AG41" s="4"/>
      <c r="AH41" s="4"/>
      <c r="AI41" s="4"/>
      <c r="AJ41" s="4"/>
    </row>
    <row r="42" spans="1:36">
      <c r="A42" s="3"/>
      <c r="B42" s="56">
        <v>2012</v>
      </c>
      <c r="C42" s="39"/>
      <c r="D42" s="57"/>
      <c r="E42" s="15"/>
      <c r="F42" s="62"/>
      <c r="G42" s="62"/>
      <c r="H42" s="62"/>
      <c r="I42" s="62"/>
      <c r="J42" s="62"/>
      <c r="K42" s="62"/>
      <c r="L42" s="4"/>
      <c r="M42" s="4"/>
      <c r="N42" s="4"/>
      <c r="O42" s="4"/>
      <c r="P42" s="4"/>
      <c r="Q42" s="4"/>
      <c r="R42" s="4"/>
      <c r="S42" s="4"/>
      <c r="T42" s="4"/>
      <c r="U42" s="4"/>
      <c r="V42" s="4"/>
      <c r="W42" s="65"/>
      <c r="X42" s="65"/>
      <c r="Y42" s="4"/>
      <c r="Z42" s="4"/>
      <c r="AA42" s="4"/>
      <c r="AB42" s="4"/>
      <c r="AC42" s="4"/>
      <c r="AD42" s="4"/>
      <c r="AE42" s="4"/>
      <c r="AF42" s="4"/>
      <c r="AG42" s="4"/>
      <c r="AH42" s="4"/>
      <c r="AI42" s="4"/>
      <c r="AJ42" s="4"/>
    </row>
    <row r="43" spans="1:36">
      <c r="A43" s="3"/>
      <c r="B43" s="56">
        <v>2011</v>
      </c>
      <c r="C43" s="39"/>
      <c r="D43" s="57"/>
      <c r="E43" s="15"/>
      <c r="F43" s="62"/>
      <c r="G43" s="62"/>
      <c r="H43" s="62"/>
      <c r="I43" s="62"/>
      <c r="J43" s="62"/>
      <c r="K43" s="62"/>
      <c r="L43" s="4"/>
      <c r="M43" s="4"/>
      <c r="N43" s="4"/>
      <c r="O43" s="4"/>
      <c r="P43" s="4"/>
      <c r="Q43" s="4"/>
      <c r="R43" s="4"/>
      <c r="S43" s="4"/>
      <c r="T43" s="4"/>
      <c r="U43" s="4"/>
      <c r="V43" s="4"/>
      <c r="W43" s="65"/>
      <c r="X43" s="65"/>
      <c r="Y43" s="4"/>
      <c r="Z43" s="4"/>
      <c r="AA43" s="4"/>
      <c r="AB43" s="4"/>
      <c r="AC43" s="4"/>
      <c r="AD43" s="4"/>
      <c r="AE43" s="4"/>
      <c r="AF43" s="4"/>
      <c r="AG43" s="4"/>
      <c r="AH43" s="4"/>
      <c r="AI43" s="4"/>
      <c r="AJ43" s="4"/>
    </row>
    <row r="44" spans="1:36">
      <c r="A44" s="3"/>
      <c r="B44" s="56">
        <v>2010</v>
      </c>
      <c r="C44" s="39"/>
      <c r="D44" s="57"/>
      <c r="E44" s="15"/>
      <c r="F44" s="62"/>
      <c r="G44" s="62"/>
      <c r="H44" s="62"/>
      <c r="I44" s="62"/>
      <c r="J44" s="62"/>
      <c r="K44" s="62"/>
      <c r="L44" s="4"/>
      <c r="M44" s="4"/>
      <c r="N44" s="4"/>
      <c r="O44" s="4"/>
      <c r="P44" s="4"/>
      <c r="Q44" s="4"/>
      <c r="R44" s="4"/>
      <c r="S44" s="4"/>
      <c r="T44" s="4"/>
      <c r="U44" s="4"/>
      <c r="V44" s="4"/>
      <c r="W44" s="65"/>
      <c r="X44" s="65"/>
      <c r="Y44" s="4"/>
      <c r="Z44" s="4"/>
      <c r="AA44" s="4"/>
      <c r="AB44" s="4"/>
      <c r="AC44" s="4"/>
      <c r="AD44" s="4"/>
      <c r="AE44" s="4"/>
      <c r="AF44" s="4"/>
      <c r="AG44" s="4"/>
      <c r="AH44" s="4"/>
      <c r="AI44" s="4"/>
      <c r="AJ44" s="4"/>
    </row>
    <row r="45" spans="1:36">
      <c r="A45" s="3" t="s">
        <v>52</v>
      </c>
      <c r="B45" s="56">
        <v>2023</v>
      </c>
      <c r="C45" s="21">
        <v>16121288564.33</v>
      </c>
      <c r="D45" s="59"/>
      <c r="E45" s="14"/>
      <c r="F45" s="62"/>
      <c r="G45" s="62"/>
      <c r="H45" s="62"/>
      <c r="I45" s="62"/>
      <c r="J45" s="62"/>
      <c r="K45" s="62"/>
      <c r="L45" s="4"/>
      <c r="M45" s="4"/>
      <c r="N45" s="4"/>
      <c r="O45" s="4"/>
      <c r="P45" s="4"/>
      <c r="Q45" s="4"/>
      <c r="R45" s="4"/>
      <c r="S45" s="4"/>
      <c r="T45" s="4"/>
      <c r="U45" s="4"/>
      <c r="V45" s="4"/>
      <c r="W45" s="65"/>
      <c r="X45" s="65"/>
      <c r="Y45" s="4"/>
      <c r="Z45" s="4"/>
      <c r="AA45" s="4"/>
      <c r="AB45" s="4"/>
      <c r="AC45" s="4"/>
      <c r="AD45" s="4"/>
      <c r="AE45" s="4"/>
      <c r="AF45" s="4"/>
      <c r="AG45" s="4"/>
      <c r="AH45" s="4"/>
      <c r="AI45" s="4"/>
      <c r="AJ45" s="4"/>
    </row>
    <row r="46" spans="1:36">
      <c r="A46" s="3"/>
      <c r="B46" s="56">
        <v>2022</v>
      </c>
      <c r="C46" s="21">
        <v>15064161118.75</v>
      </c>
      <c r="D46" s="59"/>
      <c r="E46" s="14"/>
      <c r="F46" s="62"/>
      <c r="G46" s="62"/>
      <c r="H46" s="62"/>
      <c r="I46" s="62"/>
      <c r="J46" s="62"/>
      <c r="K46" s="62"/>
      <c r="L46" s="4"/>
      <c r="M46" s="4"/>
      <c r="N46" s="4"/>
      <c r="O46" s="4"/>
      <c r="P46" s="4"/>
      <c r="Q46" s="4"/>
      <c r="R46" s="4"/>
      <c r="S46" s="4"/>
      <c r="T46" s="4"/>
      <c r="U46" s="4"/>
      <c r="V46" s="4"/>
      <c r="W46" s="65"/>
      <c r="X46" s="65"/>
      <c r="Y46" s="4"/>
      <c r="Z46" s="4"/>
      <c r="AA46" s="4"/>
      <c r="AB46" s="4"/>
      <c r="AC46" s="4"/>
      <c r="AD46" s="4"/>
      <c r="AE46" s="4"/>
      <c r="AF46" s="4"/>
      <c r="AG46" s="4"/>
      <c r="AH46" s="4"/>
      <c r="AI46" s="4"/>
      <c r="AJ46" s="4"/>
    </row>
    <row r="47" spans="1:36">
      <c r="A47" s="3"/>
      <c r="B47" s="56">
        <v>2021</v>
      </c>
      <c r="C47" s="21">
        <v>15884499316.23</v>
      </c>
      <c r="D47" s="59"/>
      <c r="E47" s="14"/>
      <c r="F47" s="62"/>
      <c r="G47" s="62"/>
      <c r="H47" s="62"/>
      <c r="I47" s="62"/>
      <c r="J47" s="62"/>
      <c r="K47" s="62"/>
      <c r="L47" s="4"/>
      <c r="M47" s="4"/>
      <c r="N47" s="4"/>
      <c r="O47" s="4"/>
      <c r="P47" s="4"/>
      <c r="Q47" s="4"/>
      <c r="R47" s="4"/>
      <c r="S47" s="4"/>
      <c r="T47" s="4"/>
      <c r="U47" s="4"/>
      <c r="V47" s="4"/>
      <c r="W47" s="65"/>
      <c r="X47" s="65"/>
      <c r="Y47" s="4"/>
      <c r="Z47" s="4"/>
      <c r="AA47" s="4"/>
      <c r="AB47" s="4"/>
      <c r="AC47" s="4"/>
      <c r="AD47" s="4"/>
      <c r="AE47" s="4"/>
      <c r="AF47" s="4"/>
      <c r="AG47" s="4"/>
      <c r="AH47" s="4"/>
      <c r="AI47" s="4"/>
      <c r="AJ47" s="4"/>
    </row>
    <row r="48" spans="1:36">
      <c r="A48" s="3"/>
      <c r="B48" s="56">
        <v>2020</v>
      </c>
      <c r="C48" s="21">
        <v>15066726493.73</v>
      </c>
      <c r="D48" s="59"/>
      <c r="E48" s="14"/>
      <c r="F48" s="62"/>
      <c r="G48" s="62"/>
      <c r="H48" s="62"/>
      <c r="I48" s="62"/>
      <c r="J48" s="62"/>
      <c r="K48" s="62"/>
      <c r="L48" s="4"/>
      <c r="M48" s="4"/>
      <c r="N48" s="4"/>
      <c r="O48" s="4"/>
      <c r="P48" s="4"/>
      <c r="Q48" s="4"/>
      <c r="R48" s="4"/>
      <c r="S48" s="4"/>
      <c r="T48" s="4"/>
      <c r="U48" s="4"/>
      <c r="V48" s="4"/>
      <c r="W48" s="65"/>
      <c r="X48" s="65"/>
      <c r="Y48" s="4"/>
      <c r="Z48" s="4"/>
      <c r="AA48" s="4"/>
      <c r="AB48" s="4"/>
      <c r="AC48" s="4"/>
      <c r="AD48" s="4"/>
      <c r="AE48" s="4"/>
      <c r="AF48" s="4"/>
      <c r="AG48" s="4"/>
      <c r="AH48" s="4"/>
      <c r="AI48" s="4"/>
      <c r="AJ48" s="4"/>
    </row>
    <row r="49" spans="1:36">
      <c r="A49" s="3"/>
      <c r="B49" s="56">
        <v>2019</v>
      </c>
      <c r="C49" s="21">
        <v>15110238657.01</v>
      </c>
      <c r="D49" s="59"/>
      <c r="E49" s="14"/>
      <c r="F49" s="62"/>
      <c r="G49" s="62"/>
      <c r="H49" s="62"/>
      <c r="I49" s="62"/>
      <c r="J49" s="62"/>
      <c r="K49" s="62"/>
      <c r="L49" s="4"/>
      <c r="M49" s="4"/>
      <c r="N49" s="4"/>
      <c r="O49" s="4"/>
      <c r="P49" s="4"/>
      <c r="Q49" s="4"/>
      <c r="R49" s="4"/>
      <c r="S49" s="4"/>
      <c r="T49" s="4"/>
      <c r="U49" s="4"/>
      <c r="V49" s="4"/>
      <c r="W49" s="65"/>
      <c r="X49" s="65"/>
      <c r="Y49" s="4"/>
      <c r="Z49" s="4"/>
      <c r="AA49" s="4"/>
      <c r="AB49" s="4"/>
      <c r="AC49" s="4"/>
      <c r="AD49" s="4"/>
      <c r="AE49" s="4"/>
      <c r="AF49" s="4"/>
      <c r="AG49" s="4"/>
      <c r="AH49" s="4"/>
      <c r="AI49" s="4"/>
      <c r="AJ49" s="4"/>
    </row>
    <row r="50" spans="1:36">
      <c r="A50" s="3"/>
      <c r="B50" s="56">
        <v>2018</v>
      </c>
      <c r="C50" s="21">
        <v>15292066900.35</v>
      </c>
      <c r="D50" s="59"/>
      <c r="E50" s="14"/>
      <c r="F50" s="62"/>
      <c r="G50" s="62"/>
      <c r="H50" s="62"/>
      <c r="I50" s="62"/>
      <c r="J50" s="62"/>
      <c r="K50" s="62"/>
      <c r="L50" s="4"/>
      <c r="M50" s="4"/>
      <c r="N50" s="4"/>
      <c r="O50" s="4"/>
      <c r="P50" s="4"/>
      <c r="Q50" s="4"/>
      <c r="R50" s="4"/>
      <c r="S50" s="4"/>
      <c r="T50" s="4"/>
      <c r="U50" s="4"/>
      <c r="V50" s="4"/>
      <c r="W50" s="65"/>
      <c r="X50" s="65"/>
      <c r="Y50" s="4"/>
      <c r="Z50" s="4"/>
      <c r="AA50" s="4"/>
      <c r="AB50" s="4"/>
      <c r="AC50" s="4"/>
      <c r="AD50" s="4"/>
      <c r="AE50" s="4"/>
      <c r="AF50" s="4"/>
      <c r="AG50" s="4"/>
      <c r="AH50" s="4"/>
      <c r="AI50" s="4"/>
      <c r="AJ50" s="4"/>
    </row>
    <row r="51" spans="1:36">
      <c r="A51" s="3"/>
      <c r="B51" s="56">
        <v>2017</v>
      </c>
      <c r="C51" s="21">
        <v>11190111419.48</v>
      </c>
      <c r="D51" s="59"/>
      <c r="E51" s="14"/>
      <c r="F51" s="62"/>
      <c r="G51" s="62"/>
      <c r="H51" s="62"/>
      <c r="I51" s="62"/>
      <c r="J51" s="62"/>
      <c r="K51" s="62"/>
      <c r="L51" s="4"/>
      <c r="M51" s="4"/>
      <c r="N51" s="4"/>
      <c r="O51" s="4"/>
      <c r="P51" s="4"/>
      <c r="Q51" s="4"/>
      <c r="R51" s="4"/>
      <c r="S51" s="4"/>
      <c r="T51" s="4"/>
      <c r="U51" s="4"/>
      <c r="V51" s="4"/>
      <c r="W51" s="65"/>
      <c r="X51" s="65"/>
      <c r="Y51" s="4"/>
      <c r="Z51" s="4"/>
      <c r="AA51" s="4"/>
      <c r="AB51" s="4"/>
      <c r="AC51" s="4"/>
      <c r="AD51" s="4"/>
      <c r="AE51" s="4"/>
      <c r="AF51" s="4"/>
      <c r="AG51" s="4"/>
      <c r="AH51" s="4"/>
      <c r="AI51" s="4"/>
      <c r="AJ51" s="4"/>
    </row>
    <row r="52" spans="1:36">
      <c r="A52" s="3"/>
      <c r="B52" s="56">
        <v>2016</v>
      </c>
      <c r="C52" s="21">
        <v>9760576233.52</v>
      </c>
      <c r="D52" s="59"/>
      <c r="E52" s="14"/>
      <c r="F52" s="62"/>
      <c r="G52" s="62"/>
      <c r="H52" s="62"/>
      <c r="I52" s="62"/>
      <c r="J52" s="62"/>
      <c r="K52" s="62"/>
      <c r="L52" s="4"/>
      <c r="M52" s="4"/>
      <c r="N52" s="4"/>
      <c r="O52" s="4"/>
      <c r="P52" s="4"/>
      <c r="Q52" s="4"/>
      <c r="R52" s="4"/>
      <c r="S52" s="4"/>
      <c r="T52" s="4"/>
      <c r="U52" s="4"/>
      <c r="V52" s="4"/>
      <c r="W52" s="65"/>
      <c r="X52" s="65"/>
      <c r="Y52" s="4"/>
      <c r="Z52" s="4"/>
      <c r="AA52" s="4"/>
      <c r="AB52" s="4"/>
      <c r="AC52" s="4"/>
      <c r="AD52" s="4"/>
      <c r="AE52" s="4"/>
      <c r="AF52" s="4"/>
      <c r="AG52" s="4"/>
      <c r="AH52" s="4"/>
      <c r="AI52" s="4"/>
      <c r="AJ52" s="4"/>
    </row>
    <row r="53" spans="1:36">
      <c r="A53" s="3"/>
      <c r="B53" s="56">
        <v>2015</v>
      </c>
      <c r="C53" s="21">
        <v>9378063779.53</v>
      </c>
      <c r="D53" s="59"/>
      <c r="E53" s="14"/>
      <c r="F53" s="62"/>
      <c r="G53" s="62"/>
      <c r="H53" s="62"/>
      <c r="I53" s="62"/>
      <c r="J53" s="62"/>
      <c r="K53" s="62"/>
      <c r="L53" s="4"/>
      <c r="M53" s="4"/>
      <c r="N53" s="4"/>
      <c r="O53" s="4"/>
      <c r="P53" s="4"/>
      <c r="Q53" s="4"/>
      <c r="R53" s="4"/>
      <c r="S53" s="4"/>
      <c r="T53" s="4"/>
      <c r="U53" s="4"/>
      <c r="V53" s="4"/>
      <c r="W53" s="65"/>
      <c r="X53" s="65"/>
      <c r="Y53" s="4"/>
      <c r="Z53" s="4"/>
      <c r="AA53" s="4"/>
      <c r="AB53" s="4"/>
      <c r="AC53" s="4"/>
      <c r="AD53" s="4"/>
      <c r="AE53" s="4"/>
      <c r="AF53" s="4"/>
      <c r="AG53" s="4"/>
      <c r="AH53" s="4"/>
      <c r="AI53" s="4"/>
      <c r="AJ53" s="4"/>
    </row>
    <row r="54" spans="1:36">
      <c r="A54" s="3"/>
      <c r="B54" s="56">
        <v>2014</v>
      </c>
      <c r="C54" s="21">
        <v>7514440186.04</v>
      </c>
      <c r="D54" s="59"/>
      <c r="E54" s="14"/>
      <c r="F54" s="62"/>
      <c r="G54" s="62"/>
      <c r="H54" s="62"/>
      <c r="I54" s="62"/>
      <c r="J54" s="62"/>
      <c r="K54" s="62"/>
      <c r="L54" s="4"/>
      <c r="M54" s="4"/>
      <c r="N54" s="4"/>
      <c r="O54" s="4"/>
      <c r="P54" s="4"/>
      <c r="Q54" s="4"/>
      <c r="R54" s="4"/>
      <c r="S54" s="4"/>
      <c r="T54" s="4"/>
      <c r="U54" s="4"/>
      <c r="V54" s="4"/>
      <c r="W54" s="65"/>
      <c r="X54" s="65"/>
      <c r="Y54" s="4"/>
      <c r="Z54" s="4"/>
      <c r="AA54" s="4"/>
      <c r="AB54" s="4"/>
      <c r="AC54" s="4"/>
      <c r="AD54" s="4"/>
      <c r="AE54" s="4"/>
      <c r="AF54" s="4"/>
      <c r="AG54" s="4"/>
      <c r="AH54" s="4"/>
      <c r="AI54" s="4"/>
      <c r="AJ54" s="4"/>
    </row>
    <row r="55" spans="1:36">
      <c r="A55" s="3"/>
      <c r="B55" s="56">
        <v>2013</v>
      </c>
      <c r="C55" s="21">
        <v>5220671716.67</v>
      </c>
      <c r="D55" s="59"/>
      <c r="E55" s="14"/>
      <c r="F55" s="62"/>
      <c r="G55" s="62"/>
      <c r="H55" s="62"/>
      <c r="I55" s="62"/>
      <c r="J55" s="62"/>
      <c r="K55" s="62"/>
      <c r="L55" s="4"/>
      <c r="M55" s="4"/>
      <c r="N55" s="4"/>
      <c r="O55" s="4"/>
      <c r="P55" s="4"/>
      <c r="Q55" s="4"/>
      <c r="R55" s="4"/>
      <c r="S55" s="4"/>
      <c r="T55" s="4"/>
      <c r="U55" s="4"/>
      <c r="V55" s="4"/>
      <c r="W55" s="65"/>
      <c r="X55" s="65"/>
      <c r="Y55" s="4"/>
      <c r="Z55" s="4"/>
      <c r="AA55" s="4"/>
      <c r="AB55" s="4"/>
      <c r="AC55" s="4"/>
      <c r="AD55" s="4"/>
      <c r="AE55" s="4"/>
      <c r="AF55" s="4"/>
      <c r="AG55" s="4"/>
      <c r="AH55" s="4"/>
      <c r="AI55" s="4"/>
      <c r="AJ55" s="4"/>
    </row>
    <row r="56" spans="1:36">
      <c r="A56" s="3"/>
      <c r="B56" s="56">
        <v>2012</v>
      </c>
      <c r="C56" s="25" t="s">
        <v>84</v>
      </c>
      <c r="D56" s="59"/>
      <c r="E56" s="14"/>
      <c r="F56" s="62"/>
      <c r="G56" s="62"/>
      <c r="H56" s="62"/>
      <c r="I56" s="62"/>
      <c r="J56" s="62"/>
      <c r="K56" s="62"/>
      <c r="L56" s="4"/>
      <c r="M56" s="4"/>
      <c r="N56" s="4"/>
      <c r="O56" s="4"/>
      <c r="P56" s="4"/>
      <c r="Q56" s="4"/>
      <c r="R56" s="4"/>
      <c r="S56" s="4"/>
      <c r="T56" s="4"/>
      <c r="U56" s="4"/>
      <c r="V56" s="4"/>
      <c r="W56" s="65"/>
      <c r="X56" s="65"/>
      <c r="Y56" s="4"/>
      <c r="Z56" s="4"/>
      <c r="AA56" s="4"/>
      <c r="AB56" s="4"/>
      <c r="AC56" s="4"/>
      <c r="AD56" s="4"/>
      <c r="AE56" s="4"/>
      <c r="AF56" s="4"/>
      <c r="AG56" s="4"/>
      <c r="AH56" s="4"/>
      <c r="AI56" s="4"/>
      <c r="AJ56" s="4"/>
    </row>
    <row r="57" spans="1:36">
      <c r="A57" s="3"/>
      <c r="B57" s="56">
        <v>2011</v>
      </c>
      <c r="D57" s="59"/>
      <c r="E57" s="14"/>
      <c r="F57" s="62"/>
      <c r="G57" s="62"/>
      <c r="H57" s="62"/>
      <c r="I57" s="62"/>
      <c r="J57" s="62"/>
      <c r="K57" s="62"/>
      <c r="L57" s="4"/>
      <c r="M57" s="4"/>
      <c r="N57" s="4"/>
      <c r="O57" s="4"/>
      <c r="P57" s="4"/>
      <c r="Q57" s="4"/>
      <c r="R57" s="4"/>
      <c r="S57" s="4"/>
      <c r="T57" s="4"/>
      <c r="U57" s="4"/>
      <c r="V57" s="4"/>
      <c r="W57" s="65"/>
      <c r="X57" s="65"/>
      <c r="Y57" s="4"/>
      <c r="Z57" s="4"/>
      <c r="AA57" s="4"/>
      <c r="AB57" s="4"/>
      <c r="AC57" s="4"/>
      <c r="AD57" s="4"/>
      <c r="AE57" s="4"/>
      <c r="AF57" s="4"/>
      <c r="AG57" s="4"/>
      <c r="AH57" s="4"/>
      <c r="AI57" s="4"/>
      <c r="AJ57" s="4"/>
    </row>
    <row r="58" spans="1:36">
      <c r="A58" s="3"/>
      <c r="B58" s="56">
        <v>2010</v>
      </c>
      <c r="D58" s="59"/>
      <c r="E58" s="14"/>
      <c r="F58" s="62"/>
      <c r="G58" s="62"/>
      <c r="H58" s="62"/>
      <c r="I58" s="62"/>
      <c r="J58" s="62"/>
      <c r="K58" s="62"/>
      <c r="L58" s="4"/>
      <c r="M58" s="4"/>
      <c r="N58" s="4"/>
      <c r="O58" s="4"/>
      <c r="P58" s="4"/>
      <c r="Q58" s="4"/>
      <c r="R58" s="4"/>
      <c r="S58" s="4"/>
      <c r="T58" s="4"/>
      <c r="U58" s="4"/>
      <c r="V58" s="4"/>
      <c r="W58" s="65"/>
      <c r="X58" s="65"/>
      <c r="Y58" s="4"/>
      <c r="Z58" s="4"/>
      <c r="AA58" s="4"/>
      <c r="AB58" s="4"/>
      <c r="AC58" s="4"/>
      <c r="AD58" s="4"/>
      <c r="AE58" s="4"/>
      <c r="AF58" s="4"/>
      <c r="AG58" s="4"/>
      <c r="AH58" s="4"/>
      <c r="AI58" s="4"/>
      <c r="AJ58" s="4"/>
    </row>
    <row r="59" spans="1:36">
      <c r="A59" s="3" t="s">
        <v>53</v>
      </c>
      <c r="B59" s="56">
        <v>2023</v>
      </c>
      <c r="C59" s="21">
        <v>4181239025.28</v>
      </c>
      <c r="D59" s="59"/>
      <c r="E59" s="14"/>
      <c r="F59" s="62"/>
      <c r="G59" s="62"/>
      <c r="H59" s="62"/>
      <c r="I59" s="62"/>
      <c r="J59" s="62"/>
      <c r="K59" s="62"/>
      <c r="L59" s="4"/>
      <c r="M59" s="4"/>
      <c r="N59" s="4"/>
      <c r="O59" s="4"/>
      <c r="P59" s="4"/>
      <c r="Q59" s="4"/>
      <c r="R59" s="4"/>
      <c r="S59" s="4"/>
      <c r="T59" s="4"/>
      <c r="U59" s="4"/>
      <c r="V59" s="4"/>
      <c r="W59" s="65"/>
      <c r="X59" s="65"/>
      <c r="Y59" s="4"/>
      <c r="Z59" s="4"/>
      <c r="AA59" s="4"/>
      <c r="AB59" s="4"/>
      <c r="AC59" s="4"/>
      <c r="AD59" s="4"/>
      <c r="AE59" s="4"/>
      <c r="AF59" s="4"/>
      <c r="AG59" s="4"/>
      <c r="AH59" s="4"/>
      <c r="AI59" s="4"/>
      <c r="AJ59" s="4"/>
    </row>
    <row r="60" spans="1:36">
      <c r="A60" s="3"/>
      <c r="B60" s="56">
        <v>2022</v>
      </c>
      <c r="C60" s="21">
        <v>3813788123.12</v>
      </c>
      <c r="D60" s="59"/>
      <c r="E60" s="14"/>
      <c r="F60" s="62"/>
      <c r="G60" s="62"/>
      <c r="H60" s="62"/>
      <c r="I60" s="62"/>
      <c r="J60" s="62"/>
      <c r="K60" s="62"/>
      <c r="L60" s="4"/>
      <c r="M60" s="4"/>
      <c r="N60" s="4"/>
      <c r="O60" s="4"/>
      <c r="P60" s="4"/>
      <c r="Q60" s="4"/>
      <c r="R60" s="4"/>
      <c r="S60" s="4"/>
      <c r="T60" s="4"/>
      <c r="U60" s="4"/>
      <c r="V60" s="4"/>
      <c r="W60" s="65"/>
      <c r="X60" s="65"/>
      <c r="Y60" s="4"/>
      <c r="Z60" s="4"/>
      <c r="AA60" s="4"/>
      <c r="AB60" s="4"/>
      <c r="AC60" s="4"/>
      <c r="AD60" s="4"/>
      <c r="AE60" s="4"/>
      <c r="AF60" s="4"/>
      <c r="AG60" s="4"/>
      <c r="AH60" s="4"/>
      <c r="AI60" s="4"/>
      <c r="AJ60" s="4"/>
    </row>
    <row r="61" spans="1:36">
      <c r="A61" s="3"/>
      <c r="B61" s="56">
        <v>2021</v>
      </c>
      <c r="C61" s="21">
        <v>3508334611.06</v>
      </c>
      <c r="D61" s="59"/>
      <c r="E61" s="14"/>
      <c r="F61" s="62"/>
      <c r="G61" s="62"/>
      <c r="H61" s="62"/>
      <c r="I61" s="62"/>
      <c r="J61" s="62"/>
      <c r="K61" s="62"/>
      <c r="L61" s="4"/>
      <c r="M61" s="4"/>
      <c r="N61" s="4"/>
      <c r="O61" s="4"/>
      <c r="P61" s="4"/>
      <c r="Q61" s="4"/>
      <c r="R61" s="4"/>
      <c r="S61" s="4"/>
      <c r="T61" s="4"/>
      <c r="U61" s="4"/>
      <c r="V61" s="4"/>
      <c r="W61" s="65"/>
      <c r="X61" s="65"/>
      <c r="Y61" s="4"/>
      <c r="Z61" s="4"/>
      <c r="AA61" s="4"/>
      <c r="AB61" s="4"/>
      <c r="AC61" s="4"/>
      <c r="AD61" s="4"/>
      <c r="AE61" s="4"/>
      <c r="AF61" s="4"/>
      <c r="AG61" s="4"/>
      <c r="AH61" s="4"/>
      <c r="AI61" s="4"/>
      <c r="AJ61" s="4"/>
    </row>
    <row r="62" spans="1:36">
      <c r="A62" s="3"/>
      <c r="B62" s="56">
        <v>2020</v>
      </c>
      <c r="C62" s="21">
        <v>3092933440.81</v>
      </c>
      <c r="D62" s="59"/>
      <c r="E62" s="14"/>
      <c r="F62" s="62"/>
      <c r="G62" s="62"/>
      <c r="H62" s="62"/>
      <c r="I62" s="62"/>
      <c r="J62" s="62"/>
      <c r="K62" s="62"/>
      <c r="L62" s="4"/>
      <c r="M62" s="4"/>
      <c r="N62" s="4"/>
      <c r="O62" s="4"/>
      <c r="P62" s="4"/>
      <c r="Q62" s="4"/>
      <c r="R62" s="4"/>
      <c r="S62" s="4"/>
      <c r="T62" s="4"/>
      <c r="U62" s="4"/>
      <c r="V62" s="4"/>
      <c r="W62" s="65"/>
      <c r="X62" s="65"/>
      <c r="Y62" s="4"/>
      <c r="Z62" s="4"/>
      <c r="AA62" s="4"/>
      <c r="AB62" s="4"/>
      <c r="AC62" s="4"/>
      <c r="AD62" s="4"/>
      <c r="AE62" s="4"/>
      <c r="AF62" s="4"/>
      <c r="AG62" s="4"/>
      <c r="AH62" s="4"/>
      <c r="AI62" s="4"/>
      <c r="AJ62" s="4"/>
    </row>
    <row r="63" spans="1:36">
      <c r="A63" s="3"/>
      <c r="B63" s="56">
        <v>2019</v>
      </c>
      <c r="C63" s="21">
        <v>3105501655.25</v>
      </c>
      <c r="D63" s="59"/>
      <c r="E63" s="14"/>
      <c r="F63" s="62"/>
      <c r="G63" s="62"/>
      <c r="H63" s="62"/>
      <c r="I63" s="62"/>
      <c r="J63" s="62"/>
      <c r="K63" s="62"/>
      <c r="L63" s="4"/>
      <c r="M63" s="4"/>
      <c r="N63" s="4"/>
      <c r="O63" s="4"/>
      <c r="P63" s="4"/>
      <c r="Q63" s="4"/>
      <c r="R63" s="4"/>
      <c r="S63" s="4"/>
      <c r="T63" s="4"/>
      <c r="U63" s="4"/>
      <c r="V63" s="4"/>
      <c r="W63" s="65"/>
      <c r="X63" s="65"/>
      <c r="Y63" s="4"/>
      <c r="Z63" s="4"/>
      <c r="AA63" s="4"/>
      <c r="AB63" s="4"/>
      <c r="AC63" s="4"/>
      <c r="AD63" s="4"/>
      <c r="AE63" s="4"/>
      <c r="AF63" s="4"/>
      <c r="AG63" s="4"/>
      <c r="AH63" s="4"/>
      <c r="AI63" s="4"/>
      <c r="AJ63" s="4"/>
    </row>
    <row r="64" spans="1:36">
      <c r="A64" s="3"/>
      <c r="B64" s="56">
        <v>2018</v>
      </c>
      <c r="C64" s="21">
        <v>2842852497.72</v>
      </c>
      <c r="D64" s="59"/>
      <c r="E64" s="14"/>
      <c r="F64" s="62"/>
      <c r="G64" s="62"/>
      <c r="H64" s="62"/>
      <c r="I64" s="62"/>
      <c r="J64" s="62"/>
      <c r="K64" s="62"/>
      <c r="L64" s="4"/>
      <c r="M64" s="4"/>
      <c r="N64" s="4"/>
      <c r="O64" s="4"/>
      <c r="P64" s="4"/>
      <c r="Q64" s="4"/>
      <c r="R64" s="4"/>
      <c r="S64" s="4"/>
      <c r="T64" s="4"/>
      <c r="U64" s="4"/>
      <c r="V64" s="4"/>
      <c r="W64" s="65"/>
      <c r="X64" s="65"/>
      <c r="Y64" s="4"/>
      <c r="Z64" s="4"/>
      <c r="AA64" s="4"/>
      <c r="AB64" s="4"/>
      <c r="AC64" s="4"/>
      <c r="AD64" s="4"/>
      <c r="AE64" s="4"/>
      <c r="AF64" s="4"/>
      <c r="AG64" s="4"/>
      <c r="AH64" s="4"/>
      <c r="AI64" s="4"/>
      <c r="AJ64" s="4"/>
    </row>
    <row r="65" spans="1:36">
      <c r="A65" s="3"/>
      <c r="B65" s="56">
        <v>2017</v>
      </c>
      <c r="C65" s="21">
        <v>2811642070.79</v>
      </c>
      <c r="D65" s="59"/>
      <c r="E65" s="14"/>
      <c r="F65" s="62"/>
      <c r="G65" s="62"/>
      <c r="H65" s="62"/>
      <c r="I65" s="62"/>
      <c r="J65" s="62"/>
      <c r="K65" s="62"/>
      <c r="L65" s="4"/>
      <c r="M65" s="4"/>
      <c r="N65" s="4"/>
      <c r="O65" s="4"/>
      <c r="P65" s="4"/>
      <c r="Q65" s="4"/>
      <c r="R65" s="4"/>
      <c r="S65" s="4"/>
      <c r="T65" s="4"/>
      <c r="U65" s="4"/>
      <c r="V65" s="4"/>
      <c r="W65" s="65"/>
      <c r="X65" s="65"/>
      <c r="Y65" s="4"/>
      <c r="Z65" s="4"/>
      <c r="AA65" s="4"/>
      <c r="AB65" s="4"/>
      <c r="AC65" s="4"/>
      <c r="AD65" s="4"/>
      <c r="AE65" s="4"/>
      <c r="AF65" s="4"/>
      <c r="AG65" s="4"/>
      <c r="AH65" s="4"/>
      <c r="AI65" s="4"/>
      <c r="AJ65" s="4"/>
    </row>
    <row r="66" spans="1:36">
      <c r="A66" s="3"/>
      <c r="B66" s="56">
        <v>2016</v>
      </c>
      <c r="C66" s="21">
        <v>3096330515.89</v>
      </c>
      <c r="D66" s="59"/>
      <c r="E66" s="14"/>
      <c r="F66" s="62"/>
      <c r="G66" s="62"/>
      <c r="H66" s="62"/>
      <c r="I66" s="62"/>
      <c r="J66" s="62"/>
      <c r="K66" s="62"/>
      <c r="L66" s="4"/>
      <c r="M66" s="4"/>
      <c r="N66" s="4"/>
      <c r="O66" s="4"/>
      <c r="P66" s="4"/>
      <c r="Q66" s="4"/>
      <c r="R66" s="4"/>
      <c r="S66" s="4"/>
      <c r="T66" s="4"/>
      <c r="U66" s="4"/>
      <c r="V66" s="4"/>
      <c r="W66" s="65"/>
      <c r="X66" s="65"/>
      <c r="Y66" s="4"/>
      <c r="Z66" s="4"/>
      <c r="AA66" s="4"/>
      <c r="AB66" s="4"/>
      <c r="AC66" s="4"/>
      <c r="AD66" s="4"/>
      <c r="AE66" s="4"/>
      <c r="AF66" s="4"/>
      <c r="AG66" s="4"/>
      <c r="AH66" s="4"/>
      <c r="AI66" s="4"/>
      <c r="AJ66" s="4"/>
    </row>
    <row r="67" spans="1:36">
      <c r="A67" s="3"/>
      <c r="B67" s="56">
        <v>2015</v>
      </c>
      <c r="C67" s="21">
        <v>2491426927.93</v>
      </c>
      <c r="D67" s="59"/>
      <c r="E67" s="14"/>
      <c r="F67" s="62"/>
      <c r="G67" s="62"/>
      <c r="H67" s="62"/>
      <c r="I67" s="62"/>
      <c r="J67" s="62"/>
      <c r="K67" s="62"/>
      <c r="L67" s="4"/>
      <c r="M67" s="4"/>
      <c r="N67" s="4"/>
      <c r="O67" s="4"/>
      <c r="P67" s="4"/>
      <c r="Q67" s="4"/>
      <c r="R67" s="4"/>
      <c r="S67" s="4"/>
      <c r="T67" s="4"/>
      <c r="U67" s="4"/>
      <c r="V67" s="4"/>
      <c r="W67" s="65"/>
      <c r="X67" s="65"/>
      <c r="Y67" s="4"/>
      <c r="Z67" s="4"/>
      <c r="AA67" s="4"/>
      <c r="AB67" s="4"/>
      <c r="AC67" s="4"/>
      <c r="AD67" s="4"/>
      <c r="AE67" s="4"/>
      <c r="AF67" s="4"/>
      <c r="AG67" s="4"/>
      <c r="AH67" s="4"/>
      <c r="AI67" s="4"/>
      <c r="AJ67" s="4"/>
    </row>
    <row r="68" spans="1:36">
      <c r="A68" s="3"/>
      <c r="B68" s="56">
        <v>2014</v>
      </c>
      <c r="C68" s="21">
        <v>1850786012.83</v>
      </c>
      <c r="D68" s="59"/>
      <c r="E68" s="14"/>
      <c r="F68" s="62"/>
      <c r="G68" s="62"/>
      <c r="H68" s="62"/>
      <c r="I68" s="62"/>
      <c r="J68" s="62"/>
      <c r="K68" s="62"/>
      <c r="L68" s="4"/>
      <c r="M68" s="4"/>
      <c r="N68" s="4"/>
      <c r="O68" s="4"/>
      <c r="P68" s="4"/>
      <c r="Q68" s="4"/>
      <c r="R68" s="4"/>
      <c r="S68" s="4"/>
      <c r="T68" s="4"/>
      <c r="U68" s="4"/>
      <c r="V68" s="4"/>
      <c r="W68" s="65"/>
      <c r="X68" s="65"/>
      <c r="Y68" s="4"/>
      <c r="Z68" s="4"/>
      <c r="AA68" s="4"/>
      <c r="AB68" s="4"/>
      <c r="AC68" s="4"/>
      <c r="AD68" s="4"/>
      <c r="AE68" s="4"/>
      <c r="AF68" s="4"/>
      <c r="AG68" s="4"/>
      <c r="AH68" s="4"/>
      <c r="AI68" s="4"/>
      <c r="AJ68" s="4"/>
    </row>
    <row r="69" spans="1:36">
      <c r="A69" s="3"/>
      <c r="B69" s="56">
        <v>2013</v>
      </c>
      <c r="C69" s="21">
        <v>1875363902.22</v>
      </c>
      <c r="D69" s="59"/>
      <c r="E69" s="14"/>
      <c r="F69" s="62"/>
      <c r="G69" s="62"/>
      <c r="H69" s="62"/>
      <c r="I69" s="62"/>
      <c r="J69" s="62"/>
      <c r="K69" s="62"/>
      <c r="L69" s="4"/>
      <c r="M69" s="4"/>
      <c r="N69" s="4"/>
      <c r="O69" s="4"/>
      <c r="P69" s="4"/>
      <c r="Q69" s="4"/>
      <c r="R69" s="4"/>
      <c r="S69" s="4"/>
      <c r="T69" s="4"/>
      <c r="U69" s="4"/>
      <c r="V69" s="4"/>
      <c r="W69" s="65"/>
      <c r="X69" s="65"/>
      <c r="Y69" s="4"/>
      <c r="Z69" s="4"/>
      <c r="AA69" s="4"/>
      <c r="AB69" s="4"/>
      <c r="AC69" s="4"/>
      <c r="AD69" s="4"/>
      <c r="AE69" s="4"/>
      <c r="AF69" s="4"/>
      <c r="AG69" s="4"/>
      <c r="AH69" s="4"/>
      <c r="AI69" s="4"/>
      <c r="AJ69" s="4"/>
    </row>
    <row r="70" spans="1:36">
      <c r="A70" s="3"/>
      <c r="B70" s="56">
        <v>2012</v>
      </c>
      <c r="C70" s="21">
        <v>1547353234.69</v>
      </c>
      <c r="D70" s="59"/>
      <c r="E70" s="14"/>
      <c r="F70" s="62"/>
      <c r="G70" s="62"/>
      <c r="H70" s="62"/>
      <c r="I70" s="62"/>
      <c r="J70" s="62"/>
      <c r="K70" s="62"/>
      <c r="L70" s="4"/>
      <c r="M70" s="4"/>
      <c r="N70" s="4"/>
      <c r="O70" s="4"/>
      <c r="P70" s="4"/>
      <c r="Q70" s="4"/>
      <c r="R70" s="4"/>
      <c r="S70" s="4"/>
      <c r="T70" s="4"/>
      <c r="U70" s="4"/>
      <c r="V70" s="4"/>
      <c r="W70" s="65"/>
      <c r="X70" s="65"/>
      <c r="Y70" s="4"/>
      <c r="Z70" s="4"/>
      <c r="AA70" s="4"/>
      <c r="AB70" s="4"/>
      <c r="AC70" s="4"/>
      <c r="AD70" s="4"/>
      <c r="AE70" s="4"/>
      <c r="AF70" s="4"/>
      <c r="AG70" s="4"/>
      <c r="AH70" s="4"/>
      <c r="AI70" s="4"/>
      <c r="AJ70" s="4"/>
    </row>
    <row r="71" spans="1:36">
      <c r="A71" s="3"/>
      <c r="B71" s="56">
        <v>2011</v>
      </c>
      <c r="D71" s="59"/>
      <c r="E71" s="14"/>
      <c r="F71" s="62"/>
      <c r="G71" s="62"/>
      <c r="H71" s="62"/>
      <c r="I71" s="62"/>
      <c r="J71" s="62"/>
      <c r="K71" s="62"/>
      <c r="L71" s="4"/>
      <c r="M71" s="4"/>
      <c r="N71" s="4"/>
      <c r="O71" s="4"/>
      <c r="P71" s="4"/>
      <c r="Q71" s="4"/>
      <c r="R71" s="4"/>
      <c r="S71" s="4"/>
      <c r="T71" s="4"/>
      <c r="U71" s="4"/>
      <c r="V71" s="4"/>
      <c r="W71" s="65"/>
      <c r="X71" s="65"/>
      <c r="Y71" s="4"/>
      <c r="Z71" s="4"/>
      <c r="AA71" s="4"/>
      <c r="AB71" s="4"/>
      <c r="AC71" s="4"/>
      <c r="AD71" s="4"/>
      <c r="AE71" s="4"/>
      <c r="AF71" s="4"/>
      <c r="AG71" s="4"/>
      <c r="AH71" s="4"/>
      <c r="AI71" s="4"/>
      <c r="AJ71" s="4"/>
    </row>
    <row r="72" spans="1:36">
      <c r="A72" s="3"/>
      <c r="B72" s="56">
        <v>2010</v>
      </c>
      <c r="D72" s="59"/>
      <c r="E72" s="14"/>
      <c r="F72" s="62"/>
      <c r="G72" s="62"/>
      <c r="H72" s="62"/>
      <c r="I72" s="62"/>
      <c r="J72" s="62"/>
      <c r="K72" s="62"/>
      <c r="L72" s="4"/>
      <c r="M72" s="4"/>
      <c r="N72" s="4"/>
      <c r="O72" s="4"/>
      <c r="P72" s="4"/>
      <c r="Q72" s="4"/>
      <c r="R72" s="4"/>
      <c r="S72" s="4"/>
      <c r="T72" s="4"/>
      <c r="U72" s="4"/>
      <c r="V72" s="4"/>
      <c r="W72" s="65"/>
      <c r="X72" s="65"/>
      <c r="Y72" s="4"/>
      <c r="Z72" s="4"/>
      <c r="AA72" s="4"/>
      <c r="AB72" s="4"/>
      <c r="AC72" s="4"/>
      <c r="AD72" s="4"/>
      <c r="AE72" s="4"/>
      <c r="AF72" s="4"/>
      <c r="AG72" s="4"/>
      <c r="AH72" s="4"/>
      <c r="AI72" s="4"/>
      <c r="AJ72" s="4"/>
    </row>
    <row r="73" spans="1:36">
      <c r="A73" s="3" t="s">
        <v>54</v>
      </c>
      <c r="B73" s="56">
        <v>2023</v>
      </c>
      <c r="C73" s="21">
        <v>5235443834.76</v>
      </c>
      <c r="D73" s="59"/>
      <c r="E73" s="14"/>
      <c r="F73" s="62"/>
      <c r="G73" s="62"/>
      <c r="H73" s="62"/>
      <c r="I73" s="62"/>
      <c r="J73" s="62"/>
      <c r="K73" s="62"/>
      <c r="L73" s="4"/>
      <c r="M73" s="4"/>
      <c r="N73" s="4"/>
      <c r="O73" s="4"/>
      <c r="P73" s="4"/>
      <c r="Q73" s="4"/>
      <c r="R73" s="4"/>
      <c r="S73" s="4"/>
      <c r="T73" s="4"/>
      <c r="U73" s="4"/>
      <c r="V73" s="4"/>
      <c r="W73" s="65"/>
      <c r="X73" s="65"/>
      <c r="Y73" s="4"/>
      <c r="Z73" s="4"/>
      <c r="AA73" s="4"/>
      <c r="AB73" s="4"/>
      <c r="AC73" s="4"/>
      <c r="AD73" s="4"/>
      <c r="AE73" s="4"/>
      <c r="AF73" s="4"/>
      <c r="AG73" s="4"/>
      <c r="AH73" s="4"/>
      <c r="AI73" s="4"/>
      <c r="AJ73" s="4"/>
    </row>
    <row r="74" spans="1:36">
      <c r="A74" s="3"/>
      <c r="B74" s="56">
        <v>2022</v>
      </c>
      <c r="C74" s="21">
        <v>5043950727.28</v>
      </c>
      <c r="D74" s="59"/>
      <c r="E74" s="14"/>
      <c r="F74" s="62"/>
      <c r="G74" s="62"/>
      <c r="H74" s="62"/>
      <c r="I74" s="62"/>
      <c r="J74" s="62"/>
      <c r="K74" s="62"/>
      <c r="L74" s="4"/>
      <c r="M74" s="4"/>
      <c r="N74" s="4"/>
      <c r="O74" s="4"/>
      <c r="P74" s="4"/>
      <c r="Q74" s="4"/>
      <c r="R74" s="4"/>
      <c r="S74" s="4"/>
      <c r="T74" s="4"/>
      <c r="U74" s="4"/>
      <c r="V74" s="4"/>
      <c r="W74" s="65"/>
      <c r="X74" s="65"/>
      <c r="Y74" s="4"/>
      <c r="Z74" s="4"/>
      <c r="AA74" s="4"/>
      <c r="AB74" s="4"/>
      <c r="AC74" s="4"/>
      <c r="AD74" s="4"/>
      <c r="AE74" s="4"/>
      <c r="AF74" s="4"/>
      <c r="AG74" s="4"/>
      <c r="AH74" s="4"/>
      <c r="AI74" s="4"/>
      <c r="AJ74" s="4"/>
    </row>
    <row r="75" spans="1:36">
      <c r="A75" s="3"/>
      <c r="B75" s="56">
        <v>2021</v>
      </c>
      <c r="C75" s="21">
        <v>5011355718.26</v>
      </c>
      <c r="D75" s="59"/>
      <c r="E75" s="14"/>
      <c r="F75" s="62"/>
      <c r="G75" s="62"/>
      <c r="H75" s="62"/>
      <c r="I75" s="62"/>
      <c r="J75" s="62"/>
      <c r="K75" s="62"/>
      <c r="L75" s="4"/>
      <c r="M75" s="4"/>
      <c r="N75" s="4"/>
      <c r="O75" s="4"/>
      <c r="P75" s="4"/>
      <c r="Q75" s="4"/>
      <c r="R75" s="4"/>
      <c r="S75" s="4"/>
      <c r="T75" s="4"/>
      <c r="U75" s="4"/>
      <c r="V75" s="4"/>
      <c r="W75" s="65"/>
      <c r="X75" s="65"/>
      <c r="Y75" s="4"/>
      <c r="Z75" s="4"/>
      <c r="AA75" s="4"/>
      <c r="AB75" s="4"/>
      <c r="AC75" s="4"/>
      <c r="AD75" s="4"/>
      <c r="AE75" s="4"/>
      <c r="AF75" s="4"/>
      <c r="AG75" s="4"/>
      <c r="AH75" s="4"/>
      <c r="AI75" s="4"/>
      <c r="AJ75" s="4"/>
    </row>
    <row r="76" spans="1:36">
      <c r="A76" s="3"/>
      <c r="B76" s="56">
        <v>2020</v>
      </c>
      <c r="C76" s="21">
        <v>4737859938.11</v>
      </c>
      <c r="D76" s="59"/>
      <c r="E76" s="14"/>
      <c r="F76" s="62"/>
      <c r="G76" s="62"/>
      <c r="H76" s="62"/>
      <c r="I76" s="62"/>
      <c r="J76" s="62"/>
      <c r="K76" s="62"/>
      <c r="L76" s="4"/>
      <c r="M76" s="4"/>
      <c r="N76" s="4"/>
      <c r="O76" s="4"/>
      <c r="P76" s="4"/>
      <c r="Q76" s="4"/>
      <c r="R76" s="4"/>
      <c r="S76" s="4"/>
      <c r="T76" s="4"/>
      <c r="U76" s="4"/>
      <c r="V76" s="4"/>
      <c r="W76" s="65"/>
      <c r="X76" s="65"/>
      <c r="Y76" s="4"/>
      <c r="Z76" s="4"/>
      <c r="AA76" s="4"/>
      <c r="AB76" s="4"/>
      <c r="AC76" s="4"/>
      <c r="AD76" s="4"/>
      <c r="AE76" s="4"/>
      <c r="AF76" s="4"/>
      <c r="AG76" s="4"/>
      <c r="AH76" s="4"/>
      <c r="AI76" s="4"/>
      <c r="AJ76" s="4"/>
    </row>
    <row r="77" spans="1:36">
      <c r="A77" s="3"/>
      <c r="B77" s="56">
        <v>2019</v>
      </c>
      <c r="C77" s="21">
        <v>3915618538.94</v>
      </c>
      <c r="D77" s="59"/>
      <c r="E77" s="14"/>
      <c r="F77" s="62"/>
      <c r="G77" s="62"/>
      <c r="H77" s="62"/>
      <c r="I77" s="62"/>
      <c r="J77" s="62"/>
      <c r="K77" s="62"/>
      <c r="L77" s="4"/>
      <c r="M77" s="4"/>
      <c r="N77" s="4"/>
      <c r="O77" s="4"/>
      <c r="P77" s="4"/>
      <c r="Q77" s="4"/>
      <c r="R77" s="4"/>
      <c r="S77" s="4"/>
      <c r="T77" s="4"/>
      <c r="U77" s="4"/>
      <c r="V77" s="4"/>
      <c r="W77" s="65"/>
      <c r="X77" s="65"/>
      <c r="Y77" s="4"/>
      <c r="Z77" s="4"/>
      <c r="AA77" s="4"/>
      <c r="AB77" s="4"/>
      <c r="AC77" s="4"/>
      <c r="AD77" s="4"/>
      <c r="AE77" s="4"/>
      <c r="AF77" s="4"/>
      <c r="AG77" s="4"/>
      <c r="AH77" s="4"/>
      <c r="AI77" s="4"/>
      <c r="AJ77" s="4"/>
    </row>
    <row r="78" spans="1:36">
      <c r="A78" s="3"/>
      <c r="B78" s="56">
        <v>2018</v>
      </c>
      <c r="C78" s="21">
        <v>3339620661.23</v>
      </c>
      <c r="D78" s="59"/>
      <c r="E78" s="14"/>
      <c r="F78" s="62"/>
      <c r="G78" s="62"/>
      <c r="H78" s="62"/>
      <c r="I78" s="62"/>
      <c r="J78" s="62"/>
      <c r="K78" s="62"/>
      <c r="L78" s="4"/>
      <c r="M78" s="4"/>
      <c r="N78" s="4"/>
      <c r="O78" s="4"/>
      <c r="P78" s="4"/>
      <c r="Q78" s="4"/>
      <c r="R78" s="4"/>
      <c r="S78" s="4"/>
      <c r="T78" s="4"/>
      <c r="U78" s="4"/>
      <c r="V78" s="4"/>
      <c r="W78" s="65"/>
      <c r="X78" s="65"/>
      <c r="Y78" s="4"/>
      <c r="Z78" s="4"/>
      <c r="AA78" s="4"/>
      <c r="AB78" s="4"/>
      <c r="AC78" s="4"/>
      <c r="AD78" s="4"/>
      <c r="AE78" s="4"/>
      <c r="AF78" s="4"/>
      <c r="AG78" s="4"/>
      <c r="AH78" s="4"/>
      <c r="AI78" s="4"/>
      <c r="AJ78" s="4"/>
    </row>
    <row r="79" spans="1:36">
      <c r="A79" s="3"/>
      <c r="B79" s="56">
        <v>2017</v>
      </c>
      <c r="C79" s="21">
        <v>2807866904.23</v>
      </c>
      <c r="D79" s="59"/>
      <c r="E79" s="14"/>
      <c r="F79" s="62"/>
      <c r="G79" s="62"/>
      <c r="H79" s="62"/>
      <c r="I79" s="62"/>
      <c r="J79" s="62"/>
      <c r="K79" s="62"/>
      <c r="L79" s="4"/>
      <c r="M79" s="4"/>
      <c r="N79" s="4"/>
      <c r="O79" s="4"/>
      <c r="P79" s="4"/>
      <c r="Q79" s="4"/>
      <c r="R79" s="4"/>
      <c r="S79" s="4"/>
      <c r="T79" s="4"/>
      <c r="U79" s="4"/>
      <c r="V79" s="4"/>
      <c r="W79" s="65"/>
      <c r="X79" s="65"/>
      <c r="Y79" s="4"/>
      <c r="Z79" s="4"/>
      <c r="AA79" s="4"/>
      <c r="AB79" s="4"/>
      <c r="AC79" s="4"/>
      <c r="AD79" s="4"/>
      <c r="AE79" s="4"/>
      <c r="AF79" s="4"/>
      <c r="AG79" s="4"/>
      <c r="AH79" s="4"/>
      <c r="AI79" s="4"/>
      <c r="AJ79" s="4"/>
    </row>
    <row r="80" spans="1:36">
      <c r="A80" s="3"/>
      <c r="B80" s="56">
        <v>2016</v>
      </c>
      <c r="C80" s="21">
        <v>2168549180.53</v>
      </c>
      <c r="D80" s="59"/>
      <c r="E80" s="14"/>
      <c r="F80" s="62"/>
      <c r="G80" s="62"/>
      <c r="H80" s="62"/>
      <c r="I80" s="62"/>
      <c r="J80" s="62"/>
      <c r="K80" s="62"/>
      <c r="L80" s="4"/>
      <c r="M80" s="4"/>
      <c r="N80" s="4"/>
      <c r="O80" s="4"/>
      <c r="P80" s="4"/>
      <c r="Q80" s="4"/>
      <c r="R80" s="4"/>
      <c r="S80" s="4"/>
      <c r="T80" s="4"/>
      <c r="U80" s="4"/>
      <c r="V80" s="4"/>
      <c r="W80" s="65"/>
      <c r="X80" s="65"/>
      <c r="Y80" s="4"/>
      <c r="Z80" s="4"/>
      <c r="AA80" s="4"/>
      <c r="AB80" s="4"/>
      <c r="AC80" s="4"/>
      <c r="AD80" s="4"/>
      <c r="AE80" s="4"/>
      <c r="AF80" s="4"/>
      <c r="AG80" s="4"/>
      <c r="AH80" s="4"/>
      <c r="AI80" s="4"/>
      <c r="AJ80" s="4"/>
    </row>
    <row r="81" spans="1:36">
      <c r="A81" s="3"/>
      <c r="B81" s="56">
        <v>2015</v>
      </c>
      <c r="C81" s="21">
        <v>1676843372.28</v>
      </c>
      <c r="D81" s="59"/>
      <c r="E81" s="14"/>
      <c r="F81" s="62"/>
      <c r="G81" s="62"/>
      <c r="H81" s="62"/>
      <c r="I81" s="62"/>
      <c r="J81" s="62"/>
      <c r="K81" s="62"/>
      <c r="L81" s="4"/>
      <c r="M81" s="4"/>
      <c r="N81" s="4"/>
      <c r="O81" s="4"/>
      <c r="P81" s="4"/>
      <c r="Q81" s="4"/>
      <c r="R81" s="4"/>
      <c r="S81" s="4"/>
      <c r="T81" s="4"/>
      <c r="U81" s="4"/>
      <c r="V81" s="4"/>
      <c r="W81" s="65"/>
      <c r="X81" s="65"/>
      <c r="Y81" s="4"/>
      <c r="Z81" s="4"/>
      <c r="AA81" s="4"/>
      <c r="AB81" s="4"/>
      <c r="AC81" s="4"/>
      <c r="AD81" s="4"/>
      <c r="AE81" s="4"/>
      <c r="AF81" s="4"/>
      <c r="AG81" s="4"/>
      <c r="AH81" s="4"/>
      <c r="AI81" s="4"/>
      <c r="AJ81" s="4"/>
    </row>
    <row r="82" spans="1:36">
      <c r="A82" s="3"/>
      <c r="B82" s="56">
        <v>2014</v>
      </c>
      <c r="C82" s="21">
        <v>1565879799.65</v>
      </c>
      <c r="D82" s="59"/>
      <c r="E82" s="14"/>
      <c r="F82" s="62"/>
      <c r="G82" s="62"/>
      <c r="H82" s="62"/>
      <c r="I82" s="62"/>
      <c r="J82" s="62"/>
      <c r="K82" s="62"/>
      <c r="L82" s="4"/>
      <c r="M82" s="4"/>
      <c r="N82" s="4"/>
      <c r="O82" s="4"/>
      <c r="P82" s="4"/>
      <c r="Q82" s="4"/>
      <c r="R82" s="4"/>
      <c r="S82" s="4"/>
      <c r="T82" s="4"/>
      <c r="U82" s="4"/>
      <c r="V82" s="4"/>
      <c r="W82" s="65"/>
      <c r="X82" s="65"/>
      <c r="Y82" s="4"/>
      <c r="Z82" s="4"/>
      <c r="AA82" s="4"/>
      <c r="AB82" s="4"/>
      <c r="AC82" s="4"/>
      <c r="AD82" s="4"/>
      <c r="AE82" s="4"/>
      <c r="AF82" s="4"/>
      <c r="AG82" s="4"/>
      <c r="AH82" s="4"/>
      <c r="AI82" s="4"/>
      <c r="AJ82" s="4"/>
    </row>
    <row r="83" spans="1:36">
      <c r="A83" s="3"/>
      <c r="B83" s="56">
        <v>2013</v>
      </c>
      <c r="C83" s="21">
        <v>1406341422.83</v>
      </c>
      <c r="D83" s="59"/>
      <c r="E83" s="14"/>
      <c r="F83" s="62"/>
      <c r="G83" s="62"/>
      <c r="H83" s="62"/>
      <c r="I83" s="62"/>
      <c r="J83" s="62"/>
      <c r="K83" s="62"/>
      <c r="L83" s="4"/>
      <c r="M83" s="4"/>
      <c r="N83" s="4"/>
      <c r="O83" s="4"/>
      <c r="P83" s="4"/>
      <c r="Q83" s="4"/>
      <c r="R83" s="4"/>
      <c r="S83" s="4"/>
      <c r="T83" s="4"/>
      <c r="U83" s="4"/>
      <c r="V83" s="4"/>
      <c r="W83" s="65"/>
      <c r="X83" s="65"/>
      <c r="Y83" s="4"/>
      <c r="Z83" s="4"/>
      <c r="AA83" s="4"/>
      <c r="AB83" s="4"/>
      <c r="AC83" s="4"/>
      <c r="AD83" s="4"/>
      <c r="AE83" s="4"/>
      <c r="AF83" s="4"/>
      <c r="AG83" s="4"/>
      <c r="AH83" s="4"/>
      <c r="AI83" s="4"/>
      <c r="AJ83" s="4"/>
    </row>
    <row r="84" spans="1:36">
      <c r="A84" s="3"/>
      <c r="B84" s="56">
        <v>2012</v>
      </c>
      <c r="C84" s="21">
        <v>1304600784.36</v>
      </c>
      <c r="D84" s="59"/>
      <c r="E84" s="14"/>
      <c r="F84" s="62"/>
      <c r="G84" s="62"/>
      <c r="H84" s="62"/>
      <c r="I84" s="62"/>
      <c r="J84" s="62"/>
      <c r="K84" s="62"/>
      <c r="L84" s="4"/>
      <c r="M84" s="4"/>
      <c r="N84" s="4"/>
      <c r="O84" s="4"/>
      <c r="P84" s="4"/>
      <c r="Q84" s="4"/>
      <c r="R84" s="4"/>
      <c r="S84" s="4"/>
      <c r="T84" s="4"/>
      <c r="U84" s="4"/>
      <c r="V84" s="4"/>
      <c r="W84" s="65"/>
      <c r="X84" s="65"/>
      <c r="Y84" s="4"/>
      <c r="Z84" s="4"/>
      <c r="AA84" s="4"/>
      <c r="AB84" s="4"/>
      <c r="AC84" s="4"/>
      <c r="AD84" s="4"/>
      <c r="AE84" s="4"/>
      <c r="AF84" s="4"/>
      <c r="AG84" s="4"/>
      <c r="AH84" s="4"/>
      <c r="AI84" s="4"/>
      <c r="AJ84" s="4"/>
    </row>
    <row r="85" spans="1:36">
      <c r="A85" s="3"/>
      <c r="B85" s="56">
        <v>2011</v>
      </c>
      <c r="D85" s="59"/>
      <c r="E85" s="14"/>
      <c r="F85" s="62"/>
      <c r="G85" s="62"/>
      <c r="H85" s="62"/>
      <c r="I85" s="62"/>
      <c r="J85" s="62"/>
      <c r="K85" s="62"/>
      <c r="L85" s="4"/>
      <c r="M85" s="4"/>
      <c r="N85" s="4"/>
      <c r="O85" s="4"/>
      <c r="P85" s="4"/>
      <c r="Q85" s="4"/>
      <c r="R85" s="4"/>
      <c r="S85" s="4"/>
      <c r="T85" s="4"/>
      <c r="U85" s="4"/>
      <c r="V85" s="4"/>
      <c r="W85" s="65"/>
      <c r="X85" s="65"/>
      <c r="Y85" s="4"/>
      <c r="Z85" s="4"/>
      <c r="AA85" s="4"/>
      <c r="AB85" s="4"/>
      <c r="AC85" s="4"/>
      <c r="AD85" s="4"/>
      <c r="AE85" s="4"/>
      <c r="AF85" s="4"/>
      <c r="AG85" s="4"/>
      <c r="AH85" s="4"/>
      <c r="AI85" s="4"/>
      <c r="AJ85" s="4"/>
    </row>
    <row r="86" spans="1:36">
      <c r="A86" s="3"/>
      <c r="B86" s="56">
        <v>2010</v>
      </c>
      <c r="D86" s="59"/>
      <c r="E86" s="14"/>
      <c r="F86" s="62"/>
      <c r="G86" s="62"/>
      <c r="H86" s="62"/>
      <c r="I86" s="62"/>
      <c r="J86" s="62"/>
      <c r="K86" s="62"/>
      <c r="L86" s="4"/>
      <c r="M86" s="4"/>
      <c r="N86" s="4"/>
      <c r="O86" s="4"/>
      <c r="P86" s="4"/>
      <c r="Q86" s="4"/>
      <c r="R86" s="4"/>
      <c r="S86" s="4"/>
      <c r="T86" s="4"/>
      <c r="U86" s="4"/>
      <c r="V86" s="4"/>
      <c r="W86" s="65"/>
      <c r="X86" s="65"/>
      <c r="Y86" s="4"/>
      <c r="Z86" s="4"/>
      <c r="AA86" s="4"/>
      <c r="AB86" s="4"/>
      <c r="AC86" s="4"/>
      <c r="AD86" s="4"/>
      <c r="AE86" s="4"/>
      <c r="AF86" s="4"/>
      <c r="AG86" s="4"/>
      <c r="AH86" s="4"/>
      <c r="AI86" s="4"/>
      <c r="AJ86" s="4"/>
    </row>
    <row r="87" spans="1:36">
      <c r="A87" s="3" t="s">
        <v>55</v>
      </c>
      <c r="B87" s="56">
        <v>2023</v>
      </c>
      <c r="C87" s="21">
        <v>2226891150.64</v>
      </c>
      <c r="D87" s="59"/>
      <c r="E87" s="14"/>
      <c r="F87" s="62"/>
      <c r="G87" s="62"/>
      <c r="H87" s="62"/>
      <c r="I87" s="62"/>
      <c r="J87" s="62"/>
      <c r="K87" s="62"/>
      <c r="L87" s="4"/>
      <c r="M87" s="4"/>
      <c r="N87" s="4"/>
      <c r="O87" s="4"/>
      <c r="P87" s="4"/>
      <c r="Q87" s="4"/>
      <c r="R87" s="4"/>
      <c r="S87" s="4"/>
      <c r="T87" s="4"/>
      <c r="U87" s="4"/>
      <c r="V87" s="4"/>
      <c r="W87" s="65"/>
      <c r="X87" s="65"/>
      <c r="Y87" s="4"/>
      <c r="Z87" s="4"/>
      <c r="AA87" s="4"/>
      <c r="AB87" s="4"/>
      <c r="AC87" s="4"/>
      <c r="AD87" s="4"/>
      <c r="AE87" s="4"/>
      <c r="AF87" s="4"/>
      <c r="AG87" s="4"/>
      <c r="AH87" s="4"/>
      <c r="AI87" s="4"/>
      <c r="AJ87" s="4"/>
    </row>
    <row r="88" spans="1:36">
      <c r="A88" s="3"/>
      <c r="B88" s="56">
        <v>2022</v>
      </c>
      <c r="C88" s="21">
        <v>1990835970.33</v>
      </c>
      <c r="D88" s="59"/>
      <c r="E88" s="14"/>
      <c r="F88" s="62"/>
      <c r="G88" s="62"/>
      <c r="H88" s="62"/>
      <c r="I88" s="62"/>
      <c r="J88" s="62"/>
      <c r="K88" s="62"/>
      <c r="L88" s="4"/>
      <c r="M88" s="4"/>
      <c r="N88" s="4"/>
      <c r="O88" s="4"/>
      <c r="P88" s="4"/>
      <c r="Q88" s="4"/>
      <c r="R88" s="4"/>
      <c r="S88" s="4"/>
      <c r="T88" s="4"/>
      <c r="U88" s="4"/>
      <c r="V88" s="4"/>
      <c r="W88" s="65"/>
      <c r="X88" s="65"/>
      <c r="Y88" s="4"/>
      <c r="Z88" s="4"/>
      <c r="AA88" s="4"/>
      <c r="AB88" s="4"/>
      <c r="AC88" s="4"/>
      <c r="AD88" s="4"/>
      <c r="AE88" s="4"/>
      <c r="AF88" s="4"/>
      <c r="AG88" s="4"/>
      <c r="AH88" s="4"/>
      <c r="AI88" s="4"/>
      <c r="AJ88" s="4"/>
    </row>
    <row r="89" spans="1:36">
      <c r="A89" s="3"/>
      <c r="B89" s="56">
        <v>2021</v>
      </c>
      <c r="C89" s="21">
        <v>1891479567.27</v>
      </c>
      <c r="D89" s="59"/>
      <c r="E89" s="14"/>
      <c r="F89" s="62"/>
      <c r="G89" s="62"/>
      <c r="H89" s="62"/>
      <c r="I89" s="62"/>
      <c r="J89" s="62"/>
      <c r="K89" s="62"/>
      <c r="L89" s="4"/>
      <c r="M89" s="4"/>
      <c r="N89" s="4"/>
      <c r="O89" s="4"/>
      <c r="P89" s="4"/>
      <c r="Q89" s="4"/>
      <c r="R89" s="4"/>
      <c r="S89" s="4"/>
      <c r="T89" s="4"/>
      <c r="U89" s="4"/>
      <c r="V89" s="4"/>
      <c r="W89" s="65"/>
      <c r="X89" s="65"/>
      <c r="Y89" s="4"/>
      <c r="Z89" s="4"/>
      <c r="AA89" s="4"/>
      <c r="AB89" s="4"/>
      <c r="AC89" s="4"/>
      <c r="AD89" s="4"/>
      <c r="AE89" s="4"/>
      <c r="AF89" s="4"/>
      <c r="AG89" s="4"/>
      <c r="AH89" s="4"/>
      <c r="AI89" s="4"/>
      <c r="AJ89" s="4"/>
    </row>
    <row r="90" spans="1:36">
      <c r="A90" s="3"/>
      <c r="B90" s="56">
        <v>2020</v>
      </c>
      <c r="C90" s="21">
        <v>1348221371.85</v>
      </c>
      <c r="D90" s="59"/>
      <c r="E90" s="14"/>
      <c r="F90" s="62"/>
      <c r="G90" s="62"/>
      <c r="H90" s="62"/>
      <c r="I90" s="62"/>
      <c r="J90" s="62"/>
      <c r="K90" s="62"/>
      <c r="L90" s="4"/>
      <c r="M90" s="4"/>
      <c r="N90" s="4"/>
      <c r="O90" s="4"/>
      <c r="P90" s="4"/>
      <c r="Q90" s="4"/>
      <c r="R90" s="4"/>
      <c r="S90" s="4"/>
      <c r="T90" s="4"/>
      <c r="U90" s="4"/>
      <c r="V90" s="4"/>
      <c r="W90" s="65"/>
      <c r="X90" s="65"/>
      <c r="Y90" s="4"/>
      <c r="Z90" s="4"/>
      <c r="AA90" s="4"/>
      <c r="AB90" s="4"/>
      <c r="AC90" s="4"/>
      <c r="AD90" s="4"/>
      <c r="AE90" s="4"/>
      <c r="AF90" s="4"/>
      <c r="AG90" s="4"/>
      <c r="AH90" s="4"/>
      <c r="AI90" s="4"/>
      <c r="AJ90" s="4"/>
    </row>
    <row r="91" spans="1:36">
      <c r="A91" s="3"/>
      <c r="B91" s="56">
        <v>2019</v>
      </c>
      <c r="C91" s="21">
        <v>1410667109.52</v>
      </c>
      <c r="D91" s="59"/>
      <c r="E91" s="14"/>
      <c r="F91" s="62"/>
      <c r="G91" s="62"/>
      <c r="H91" s="62"/>
      <c r="I91" s="62"/>
      <c r="J91" s="62"/>
      <c r="K91" s="62"/>
      <c r="L91" s="4"/>
      <c r="M91" s="4"/>
      <c r="N91" s="4"/>
      <c r="O91" s="4"/>
      <c r="P91" s="4"/>
      <c r="Q91" s="4"/>
      <c r="R91" s="4"/>
      <c r="S91" s="4"/>
      <c r="T91" s="4"/>
      <c r="U91" s="4"/>
      <c r="V91" s="4"/>
      <c r="W91" s="65"/>
      <c r="X91" s="65"/>
      <c r="Y91" s="4"/>
      <c r="Z91" s="4"/>
      <c r="AA91" s="4"/>
      <c r="AB91" s="4"/>
      <c r="AC91" s="4"/>
      <c r="AD91" s="4"/>
      <c r="AE91" s="4"/>
      <c r="AF91" s="4"/>
      <c r="AG91" s="4"/>
      <c r="AH91" s="4"/>
      <c r="AI91" s="4"/>
      <c r="AJ91" s="4"/>
    </row>
    <row r="92" spans="1:36">
      <c r="A92" s="3"/>
      <c r="B92" s="56">
        <v>2018</v>
      </c>
      <c r="C92" s="21">
        <v>1387253072.64</v>
      </c>
      <c r="D92" s="59"/>
      <c r="E92" s="14"/>
      <c r="F92" s="62"/>
      <c r="G92" s="62"/>
      <c r="H92" s="62"/>
      <c r="I92" s="62"/>
      <c r="J92" s="62"/>
      <c r="K92" s="62"/>
      <c r="L92" s="4"/>
      <c r="M92" s="4"/>
      <c r="N92" s="4"/>
      <c r="O92" s="4"/>
      <c r="P92" s="4"/>
      <c r="Q92" s="4"/>
      <c r="R92" s="4"/>
      <c r="S92" s="4"/>
      <c r="T92" s="4"/>
      <c r="U92" s="4"/>
      <c r="V92" s="4"/>
      <c r="W92" s="65"/>
      <c r="X92" s="65"/>
      <c r="Y92" s="4"/>
      <c r="Z92" s="4"/>
      <c r="AA92" s="4"/>
      <c r="AB92" s="4"/>
      <c r="AC92" s="4"/>
      <c r="AD92" s="4"/>
      <c r="AE92" s="4"/>
      <c r="AF92" s="4"/>
      <c r="AG92" s="4"/>
      <c r="AH92" s="4"/>
      <c r="AI92" s="4"/>
      <c r="AJ92" s="4"/>
    </row>
    <row r="93" spans="1:36">
      <c r="A93" s="3"/>
      <c r="B93" s="56">
        <v>2017</v>
      </c>
      <c r="C93" s="21">
        <v>1309475325.56</v>
      </c>
      <c r="D93" s="59"/>
      <c r="E93" s="14"/>
      <c r="F93" s="62"/>
      <c r="G93" s="62"/>
      <c r="H93" s="62"/>
      <c r="I93" s="62"/>
      <c r="J93" s="62"/>
      <c r="K93" s="62"/>
      <c r="L93" s="4"/>
      <c r="M93" s="4"/>
      <c r="N93" s="4"/>
      <c r="O93" s="4"/>
      <c r="P93" s="4"/>
      <c r="Q93" s="4"/>
      <c r="R93" s="4"/>
      <c r="S93" s="4"/>
      <c r="T93" s="4"/>
      <c r="U93" s="4"/>
      <c r="V93" s="4"/>
      <c r="W93" s="65"/>
      <c r="X93" s="65"/>
      <c r="Y93" s="4"/>
      <c r="Z93" s="4"/>
      <c r="AA93" s="4"/>
      <c r="AB93" s="4"/>
      <c r="AC93" s="4"/>
      <c r="AD93" s="4"/>
      <c r="AE93" s="4"/>
      <c r="AF93" s="4"/>
      <c r="AG93" s="4"/>
      <c r="AH93" s="4"/>
      <c r="AI93" s="4"/>
      <c r="AJ93" s="4"/>
    </row>
    <row r="94" spans="1:36">
      <c r="A94" s="3"/>
      <c r="B94" s="56">
        <v>2016</v>
      </c>
      <c r="C94" s="25" t="s">
        <v>84</v>
      </c>
      <c r="D94" s="59"/>
      <c r="E94" s="14"/>
      <c r="F94" s="62"/>
      <c r="G94" s="62"/>
      <c r="H94" s="62"/>
      <c r="I94" s="62"/>
      <c r="J94" s="62"/>
      <c r="K94" s="62"/>
      <c r="L94" s="4"/>
      <c r="M94" s="4"/>
      <c r="N94" s="4"/>
      <c r="O94" s="4"/>
      <c r="P94" s="4"/>
      <c r="Q94" s="4"/>
      <c r="R94" s="4"/>
      <c r="S94" s="4"/>
      <c r="T94" s="4"/>
      <c r="U94" s="4"/>
      <c r="V94" s="4"/>
      <c r="W94" s="65"/>
      <c r="X94" s="65"/>
      <c r="Y94" s="4"/>
      <c r="Z94" s="4"/>
      <c r="AA94" s="4"/>
      <c r="AB94" s="4"/>
      <c r="AC94" s="4"/>
      <c r="AD94" s="4"/>
      <c r="AE94" s="4"/>
      <c r="AF94" s="4"/>
      <c r="AG94" s="4"/>
      <c r="AH94" s="4"/>
      <c r="AI94" s="4"/>
      <c r="AJ94" s="4"/>
    </row>
    <row r="95" spans="1:36">
      <c r="A95" s="3"/>
      <c r="B95" s="56">
        <v>2015</v>
      </c>
      <c r="C95" s="25" t="s">
        <v>84</v>
      </c>
      <c r="D95" s="59"/>
      <c r="E95" s="14"/>
      <c r="F95" s="62"/>
      <c r="G95" s="62"/>
      <c r="H95" s="62"/>
      <c r="I95" s="62"/>
      <c r="J95" s="62"/>
      <c r="K95" s="62"/>
      <c r="L95" s="4"/>
      <c r="M95" s="4"/>
      <c r="N95" s="4"/>
      <c r="O95" s="4"/>
      <c r="P95" s="4"/>
      <c r="Q95" s="4"/>
      <c r="R95" s="4"/>
      <c r="S95" s="4"/>
      <c r="T95" s="4"/>
      <c r="U95" s="4"/>
      <c r="V95" s="4"/>
      <c r="W95" s="65"/>
      <c r="X95" s="65"/>
      <c r="Y95" s="4"/>
      <c r="Z95" s="4"/>
      <c r="AA95" s="4"/>
      <c r="AB95" s="4"/>
      <c r="AC95" s="4"/>
      <c r="AD95" s="4"/>
      <c r="AE95" s="4"/>
      <c r="AF95" s="4"/>
      <c r="AG95" s="4"/>
      <c r="AH95" s="4"/>
      <c r="AI95" s="4"/>
      <c r="AJ95" s="4"/>
    </row>
    <row r="96" spans="1:36">
      <c r="A96" s="3"/>
      <c r="B96" s="56">
        <v>2014</v>
      </c>
      <c r="C96" s="25" t="s">
        <v>84</v>
      </c>
      <c r="D96" s="59"/>
      <c r="E96" s="14"/>
      <c r="F96" s="62"/>
      <c r="G96" s="62"/>
      <c r="H96" s="62"/>
      <c r="I96" s="62"/>
      <c r="J96" s="62"/>
      <c r="K96" s="62"/>
      <c r="L96" s="4"/>
      <c r="M96" s="4"/>
      <c r="N96" s="4"/>
      <c r="O96" s="4"/>
      <c r="P96" s="4"/>
      <c r="Q96" s="4"/>
      <c r="R96" s="4"/>
      <c r="S96" s="4"/>
      <c r="T96" s="4"/>
      <c r="U96" s="4"/>
      <c r="V96" s="4"/>
      <c r="W96" s="65"/>
      <c r="X96" s="65"/>
      <c r="Y96" s="4"/>
      <c r="Z96" s="4"/>
      <c r="AA96" s="4"/>
      <c r="AB96" s="4"/>
      <c r="AC96" s="4"/>
      <c r="AD96" s="4"/>
      <c r="AE96" s="4"/>
      <c r="AF96" s="4"/>
      <c r="AG96" s="4"/>
      <c r="AH96" s="4"/>
      <c r="AI96" s="4"/>
      <c r="AJ96" s="4"/>
    </row>
    <row r="97" spans="1:36">
      <c r="A97" s="3"/>
      <c r="B97" s="56">
        <v>2013</v>
      </c>
      <c r="C97" s="25" t="s">
        <v>84</v>
      </c>
      <c r="D97" s="59"/>
      <c r="E97" s="14"/>
      <c r="F97" s="62"/>
      <c r="G97" s="62"/>
      <c r="H97" s="62"/>
      <c r="I97" s="62"/>
      <c r="J97" s="62"/>
      <c r="K97" s="62"/>
      <c r="L97" s="4"/>
      <c r="M97" s="4"/>
      <c r="N97" s="4"/>
      <c r="O97" s="4"/>
      <c r="P97" s="4"/>
      <c r="Q97" s="4"/>
      <c r="R97" s="4"/>
      <c r="S97" s="4"/>
      <c r="T97" s="4"/>
      <c r="U97" s="4"/>
      <c r="V97" s="4"/>
      <c r="W97" s="65"/>
      <c r="X97" s="65"/>
      <c r="Y97" s="4"/>
      <c r="Z97" s="4"/>
      <c r="AA97" s="4"/>
      <c r="AB97" s="4"/>
      <c r="AC97" s="4"/>
      <c r="AD97" s="4"/>
      <c r="AE97" s="4"/>
      <c r="AF97" s="4"/>
      <c r="AG97" s="4"/>
      <c r="AH97" s="4"/>
      <c r="AI97" s="4"/>
      <c r="AJ97" s="4"/>
    </row>
    <row r="98" spans="1:36">
      <c r="A98" s="3"/>
      <c r="B98" s="56">
        <v>2012</v>
      </c>
      <c r="C98" s="25" t="s">
        <v>84</v>
      </c>
      <c r="D98" s="59"/>
      <c r="E98" s="14"/>
      <c r="F98" s="62"/>
      <c r="G98" s="62"/>
      <c r="H98" s="62"/>
      <c r="I98" s="62"/>
      <c r="J98" s="62"/>
      <c r="K98" s="62"/>
      <c r="L98" s="4"/>
      <c r="M98" s="4"/>
      <c r="N98" s="4"/>
      <c r="O98" s="4"/>
      <c r="P98" s="4"/>
      <c r="Q98" s="4"/>
      <c r="R98" s="4"/>
      <c r="S98" s="4"/>
      <c r="T98" s="4"/>
      <c r="U98" s="4"/>
      <c r="V98" s="4"/>
      <c r="W98" s="65"/>
      <c r="X98" s="65"/>
      <c r="Y98" s="4"/>
      <c r="Z98" s="4"/>
      <c r="AA98" s="4"/>
      <c r="AB98" s="4"/>
      <c r="AC98" s="4"/>
      <c r="AD98" s="4"/>
      <c r="AE98" s="4"/>
      <c r="AF98" s="4"/>
      <c r="AG98" s="4"/>
      <c r="AH98" s="4"/>
      <c r="AI98" s="4"/>
      <c r="AJ98" s="4"/>
    </row>
    <row r="99" spans="1:36">
      <c r="A99" s="3"/>
      <c r="B99" s="56">
        <v>2011</v>
      </c>
      <c r="D99" s="59"/>
      <c r="E99" s="14"/>
      <c r="F99" s="62"/>
      <c r="G99" s="62"/>
      <c r="H99" s="62"/>
      <c r="I99" s="62"/>
      <c r="J99" s="62"/>
      <c r="K99" s="62"/>
      <c r="L99" s="4"/>
      <c r="M99" s="4"/>
      <c r="N99" s="4"/>
      <c r="O99" s="4"/>
      <c r="P99" s="4"/>
      <c r="Q99" s="4"/>
      <c r="R99" s="4"/>
      <c r="S99" s="4"/>
      <c r="T99" s="4"/>
      <c r="U99" s="4"/>
      <c r="V99" s="4"/>
      <c r="W99" s="65"/>
      <c r="X99" s="65"/>
      <c r="Y99" s="4"/>
      <c r="Z99" s="4"/>
      <c r="AA99" s="4"/>
      <c r="AB99" s="4"/>
      <c r="AC99" s="4"/>
      <c r="AD99" s="4"/>
      <c r="AE99" s="4"/>
      <c r="AF99" s="4"/>
      <c r="AG99" s="4"/>
      <c r="AH99" s="4"/>
      <c r="AI99" s="4"/>
      <c r="AJ99" s="4"/>
    </row>
    <row r="100" spans="1:36">
      <c r="A100" s="3"/>
      <c r="B100" s="56">
        <v>2010</v>
      </c>
      <c r="D100" s="59"/>
      <c r="E100" s="14"/>
      <c r="F100" s="62"/>
      <c r="G100" s="62"/>
      <c r="H100" s="62"/>
      <c r="I100" s="62"/>
      <c r="J100" s="62"/>
      <c r="K100" s="62"/>
      <c r="L100" s="4"/>
      <c r="M100" s="4"/>
      <c r="N100" s="4"/>
      <c r="O100" s="4"/>
      <c r="P100" s="4"/>
      <c r="Q100" s="4"/>
      <c r="R100" s="4"/>
      <c r="S100" s="4"/>
      <c r="T100" s="4"/>
      <c r="U100" s="4"/>
      <c r="V100" s="4"/>
      <c r="W100" s="65"/>
      <c r="X100" s="65"/>
      <c r="Y100" s="4"/>
      <c r="Z100" s="4"/>
      <c r="AA100" s="4"/>
      <c r="AB100" s="4"/>
      <c r="AC100" s="4"/>
      <c r="AD100" s="4"/>
      <c r="AE100" s="4"/>
      <c r="AF100" s="4"/>
      <c r="AG100" s="4"/>
      <c r="AH100" s="4"/>
      <c r="AI100" s="4"/>
      <c r="AJ100" s="4"/>
    </row>
    <row r="101" spans="1:36">
      <c r="A101" s="3" t="s">
        <v>56</v>
      </c>
      <c r="B101" s="56">
        <v>2023</v>
      </c>
      <c r="C101" s="21">
        <v>2610342331.37</v>
      </c>
      <c r="D101" s="59"/>
      <c r="E101" s="14"/>
      <c r="F101" s="62"/>
      <c r="G101" s="62"/>
      <c r="H101" s="62"/>
      <c r="I101" s="62"/>
      <c r="J101" s="62"/>
      <c r="K101" s="62"/>
      <c r="L101" s="4"/>
      <c r="M101" s="4"/>
      <c r="N101" s="4"/>
      <c r="O101" s="4"/>
      <c r="P101" s="4"/>
      <c r="Q101" s="4"/>
      <c r="R101" s="4"/>
      <c r="S101" s="4"/>
      <c r="T101" s="4"/>
      <c r="U101" s="4"/>
      <c r="V101" s="4"/>
      <c r="W101" s="65"/>
      <c r="X101" s="65"/>
      <c r="Y101" s="4"/>
      <c r="Z101" s="4"/>
      <c r="AA101" s="4"/>
      <c r="AB101" s="4"/>
      <c r="AC101" s="4"/>
      <c r="AD101" s="4"/>
      <c r="AE101" s="4"/>
      <c r="AF101" s="4"/>
      <c r="AG101" s="4"/>
      <c r="AH101" s="4"/>
      <c r="AI101" s="4"/>
      <c r="AJ101" s="4"/>
    </row>
    <row r="102" spans="1:36">
      <c r="A102" s="3"/>
      <c r="B102" s="56">
        <v>2022</v>
      </c>
      <c r="C102" s="21">
        <v>2609813359.85</v>
      </c>
      <c r="D102" s="59"/>
      <c r="E102" s="14"/>
      <c r="F102" s="62"/>
      <c r="G102" s="62"/>
      <c r="H102" s="62"/>
      <c r="I102" s="62"/>
      <c r="J102" s="62"/>
      <c r="K102" s="62"/>
      <c r="L102" s="4"/>
      <c r="M102" s="4"/>
      <c r="N102" s="4"/>
      <c r="O102" s="4"/>
      <c r="P102" s="4"/>
      <c r="Q102" s="4"/>
      <c r="R102" s="4"/>
      <c r="S102" s="4"/>
      <c r="T102" s="4"/>
      <c r="U102" s="4"/>
      <c r="V102" s="4"/>
      <c r="W102" s="65"/>
      <c r="X102" s="65"/>
      <c r="Y102" s="4"/>
      <c r="Z102" s="4"/>
      <c r="AA102" s="4"/>
      <c r="AB102" s="4"/>
      <c r="AC102" s="4"/>
      <c r="AD102" s="4"/>
      <c r="AE102" s="4"/>
      <c r="AF102" s="4"/>
      <c r="AG102" s="4"/>
      <c r="AH102" s="4"/>
      <c r="AI102" s="4"/>
      <c r="AJ102" s="4"/>
    </row>
    <row r="103" spans="1:36">
      <c r="A103" s="3"/>
      <c r="B103" s="56">
        <v>2021</v>
      </c>
      <c r="C103" s="21">
        <v>2464111598.87</v>
      </c>
      <c r="D103" s="59"/>
      <c r="E103" s="14"/>
      <c r="F103" s="62"/>
      <c r="G103" s="62"/>
      <c r="H103" s="62"/>
      <c r="I103" s="62"/>
      <c r="J103" s="62"/>
      <c r="K103" s="62"/>
      <c r="L103" s="4"/>
      <c r="M103" s="4"/>
      <c r="N103" s="4"/>
      <c r="O103" s="4"/>
      <c r="P103" s="4"/>
      <c r="Q103" s="4"/>
      <c r="R103" s="4"/>
      <c r="S103" s="4"/>
      <c r="T103" s="4"/>
      <c r="U103" s="4"/>
      <c r="V103" s="4"/>
      <c r="W103" s="65"/>
      <c r="X103" s="65"/>
      <c r="Y103" s="4"/>
      <c r="Z103" s="4"/>
      <c r="AA103" s="4"/>
      <c r="AB103" s="4"/>
      <c r="AC103" s="4"/>
      <c r="AD103" s="4"/>
      <c r="AE103" s="4"/>
      <c r="AF103" s="4"/>
      <c r="AG103" s="4"/>
      <c r="AH103" s="4"/>
      <c r="AI103" s="4"/>
      <c r="AJ103" s="4"/>
    </row>
    <row r="104" spans="1:36">
      <c r="A104" s="3"/>
      <c r="B104" s="56">
        <v>2020</v>
      </c>
      <c r="C104" s="21">
        <v>2224359551.49</v>
      </c>
      <c r="D104" s="59"/>
      <c r="E104" s="14"/>
      <c r="F104" s="62"/>
      <c r="G104" s="62"/>
      <c r="H104" s="62"/>
      <c r="I104" s="62"/>
      <c r="J104" s="62"/>
      <c r="K104" s="62"/>
      <c r="L104" s="4"/>
      <c r="M104" s="4"/>
      <c r="N104" s="4"/>
      <c r="O104" s="4"/>
      <c r="P104" s="4"/>
      <c r="Q104" s="4"/>
      <c r="R104" s="4"/>
      <c r="S104" s="4"/>
      <c r="T104" s="4"/>
      <c r="U104" s="4"/>
      <c r="V104" s="4"/>
      <c r="W104" s="65"/>
      <c r="X104" s="65"/>
      <c r="Y104" s="4"/>
      <c r="Z104" s="4"/>
      <c r="AA104" s="4"/>
      <c r="AB104" s="4"/>
      <c r="AC104" s="4"/>
      <c r="AD104" s="4"/>
      <c r="AE104" s="4"/>
      <c r="AF104" s="4"/>
      <c r="AG104" s="4"/>
      <c r="AH104" s="4"/>
      <c r="AI104" s="4"/>
      <c r="AJ104" s="4"/>
    </row>
    <row r="105" spans="1:36">
      <c r="A105" s="3"/>
      <c r="B105" s="56">
        <v>2019</v>
      </c>
      <c r="C105" s="21">
        <v>2039681895.93</v>
      </c>
      <c r="D105" s="59"/>
      <c r="E105" s="14"/>
      <c r="F105" s="62"/>
      <c r="G105" s="62"/>
      <c r="H105" s="62"/>
      <c r="I105" s="62"/>
      <c r="J105" s="62"/>
      <c r="K105" s="62"/>
      <c r="L105" s="4"/>
      <c r="M105" s="4"/>
      <c r="N105" s="4"/>
      <c r="O105" s="4"/>
      <c r="P105" s="4"/>
      <c r="Q105" s="4"/>
      <c r="R105" s="4"/>
      <c r="S105" s="4"/>
      <c r="T105" s="4"/>
      <c r="U105" s="4"/>
      <c r="V105" s="4"/>
      <c r="W105" s="65"/>
      <c r="X105" s="65"/>
      <c r="Y105" s="4"/>
      <c r="Z105" s="4"/>
      <c r="AA105" s="4"/>
      <c r="AB105" s="4"/>
      <c r="AC105" s="4"/>
      <c r="AD105" s="4"/>
      <c r="AE105" s="4"/>
      <c r="AF105" s="4"/>
      <c r="AG105" s="4"/>
      <c r="AH105" s="4"/>
      <c r="AI105" s="4"/>
      <c r="AJ105" s="4"/>
    </row>
    <row r="106" spans="1:36">
      <c r="A106" s="3"/>
      <c r="B106" s="56">
        <v>2018</v>
      </c>
      <c r="C106" s="21">
        <v>1921458600</v>
      </c>
      <c r="D106" s="59"/>
      <c r="E106" s="14"/>
      <c r="F106" s="62"/>
      <c r="G106" s="62"/>
      <c r="H106" s="62"/>
      <c r="I106" s="62"/>
      <c r="J106" s="62"/>
      <c r="K106" s="62"/>
      <c r="L106" s="4"/>
      <c r="M106" s="4"/>
      <c r="N106" s="4"/>
      <c r="O106" s="4"/>
      <c r="P106" s="4"/>
      <c r="Q106" s="4"/>
      <c r="R106" s="4"/>
      <c r="S106" s="4"/>
      <c r="T106" s="4"/>
      <c r="U106" s="4"/>
      <c r="V106" s="4"/>
      <c r="W106" s="65"/>
      <c r="X106" s="65"/>
      <c r="Y106" s="4"/>
      <c r="Z106" s="4"/>
      <c r="AA106" s="4"/>
      <c r="AB106" s="4"/>
      <c r="AC106" s="4"/>
      <c r="AD106" s="4"/>
      <c r="AE106" s="4"/>
      <c r="AF106" s="4"/>
      <c r="AG106" s="4"/>
      <c r="AH106" s="4"/>
      <c r="AI106" s="4"/>
      <c r="AJ106" s="4"/>
    </row>
    <row r="107" spans="1:36">
      <c r="A107" s="3"/>
      <c r="B107" s="56">
        <v>2017</v>
      </c>
      <c r="C107" s="21">
        <v>1981802978</v>
      </c>
      <c r="D107" s="59"/>
      <c r="E107" s="14"/>
      <c r="F107" s="62"/>
      <c r="G107" s="62"/>
      <c r="H107" s="62"/>
      <c r="I107" s="62"/>
      <c r="J107" s="62"/>
      <c r="K107" s="62"/>
      <c r="L107" s="4"/>
      <c r="M107" s="4"/>
      <c r="N107" s="4"/>
      <c r="O107" s="4"/>
      <c r="P107" s="4"/>
      <c r="Q107" s="4"/>
      <c r="R107" s="4"/>
      <c r="S107" s="4"/>
      <c r="T107" s="4"/>
      <c r="U107" s="4"/>
      <c r="V107" s="4"/>
      <c r="W107" s="65"/>
      <c r="X107" s="65"/>
      <c r="Y107" s="4"/>
      <c r="Z107" s="4"/>
      <c r="AA107" s="4"/>
      <c r="AB107" s="4"/>
      <c r="AC107" s="4"/>
      <c r="AD107" s="4"/>
      <c r="AE107" s="4"/>
      <c r="AF107" s="4"/>
      <c r="AG107" s="4"/>
      <c r="AH107" s="4"/>
      <c r="AI107" s="4"/>
      <c r="AJ107" s="4"/>
    </row>
    <row r="108" spans="1:36">
      <c r="A108" s="3"/>
      <c r="B108" s="56">
        <v>2016</v>
      </c>
      <c r="C108" s="21">
        <v>2156387378</v>
      </c>
      <c r="D108" s="59"/>
      <c r="E108" s="14"/>
      <c r="F108" s="62"/>
      <c r="G108" s="62"/>
      <c r="H108" s="62"/>
      <c r="I108" s="62"/>
      <c r="J108" s="62"/>
      <c r="K108" s="62"/>
      <c r="L108" s="4"/>
      <c r="M108" s="4"/>
      <c r="N108" s="4"/>
      <c r="O108" s="4"/>
      <c r="P108" s="4"/>
      <c r="Q108" s="4"/>
      <c r="R108" s="4"/>
      <c r="S108" s="4"/>
      <c r="T108" s="4"/>
      <c r="U108" s="4"/>
      <c r="V108" s="4"/>
      <c r="W108" s="65"/>
      <c r="X108" s="65"/>
      <c r="Y108" s="4"/>
      <c r="Z108" s="4"/>
      <c r="AA108" s="4"/>
      <c r="AB108" s="4"/>
      <c r="AC108" s="4"/>
      <c r="AD108" s="4"/>
      <c r="AE108" s="4"/>
      <c r="AF108" s="4"/>
      <c r="AG108" s="4"/>
      <c r="AH108" s="4"/>
      <c r="AI108" s="4"/>
      <c r="AJ108" s="4"/>
    </row>
    <row r="109" spans="1:36">
      <c r="A109" s="3"/>
      <c r="B109" s="56">
        <v>2015</v>
      </c>
      <c r="C109" s="21">
        <v>2242249591</v>
      </c>
      <c r="D109" s="59"/>
      <c r="E109" s="14"/>
      <c r="F109" s="62"/>
      <c r="G109" s="62"/>
      <c r="H109" s="62"/>
      <c r="I109" s="62"/>
      <c r="J109" s="62"/>
      <c r="K109" s="62"/>
      <c r="L109" s="4"/>
      <c r="M109" s="4"/>
      <c r="N109" s="4"/>
      <c r="O109" s="4"/>
      <c r="P109" s="4"/>
      <c r="Q109" s="4"/>
      <c r="R109" s="4"/>
      <c r="S109" s="4"/>
      <c r="T109" s="4"/>
      <c r="U109" s="4"/>
      <c r="V109" s="4"/>
      <c r="W109" s="65"/>
      <c r="X109" s="65"/>
      <c r="Y109" s="4"/>
      <c r="Z109" s="4"/>
      <c r="AA109" s="4"/>
      <c r="AB109" s="4"/>
      <c r="AC109" s="4"/>
      <c r="AD109" s="4"/>
      <c r="AE109" s="4"/>
      <c r="AF109" s="4"/>
      <c r="AG109" s="4"/>
      <c r="AH109" s="4"/>
      <c r="AI109" s="4"/>
      <c r="AJ109" s="4"/>
    </row>
    <row r="110" spans="1:36">
      <c r="A110" s="3"/>
      <c r="B110" s="56">
        <v>2014</v>
      </c>
      <c r="C110" s="25" t="s">
        <v>84</v>
      </c>
      <c r="D110" s="59"/>
      <c r="E110" s="14"/>
      <c r="F110" s="62"/>
      <c r="G110" s="62"/>
      <c r="H110" s="62"/>
      <c r="I110" s="62"/>
      <c r="J110" s="62"/>
      <c r="K110" s="62"/>
      <c r="L110" s="4"/>
      <c r="M110" s="4"/>
      <c r="N110" s="4"/>
      <c r="O110" s="4"/>
      <c r="P110" s="4"/>
      <c r="Q110" s="4"/>
      <c r="R110" s="4"/>
      <c r="S110" s="4"/>
      <c r="T110" s="4"/>
      <c r="U110" s="4"/>
      <c r="V110" s="4"/>
      <c r="W110" s="65"/>
      <c r="X110" s="65"/>
      <c r="Y110" s="4"/>
      <c r="Z110" s="4"/>
      <c r="AA110" s="4"/>
      <c r="AB110" s="4"/>
      <c r="AC110" s="4"/>
      <c r="AD110" s="4"/>
      <c r="AE110" s="4"/>
      <c r="AF110" s="4"/>
      <c r="AG110" s="4"/>
      <c r="AH110" s="4"/>
      <c r="AI110" s="4"/>
      <c r="AJ110" s="4"/>
    </row>
    <row r="111" spans="1:36">
      <c r="A111" s="3"/>
      <c r="B111" s="56">
        <v>2013</v>
      </c>
      <c r="C111" s="25" t="s">
        <v>84</v>
      </c>
      <c r="D111" s="59"/>
      <c r="E111" s="14"/>
      <c r="F111" s="62"/>
      <c r="G111" s="62"/>
      <c r="H111" s="62"/>
      <c r="I111" s="62"/>
      <c r="J111" s="62"/>
      <c r="K111" s="62"/>
      <c r="L111" s="4"/>
      <c r="M111" s="4"/>
      <c r="N111" s="4"/>
      <c r="O111" s="4"/>
      <c r="P111" s="4"/>
      <c r="Q111" s="4"/>
      <c r="R111" s="4"/>
      <c r="S111" s="4"/>
      <c r="T111" s="4"/>
      <c r="U111" s="4"/>
      <c r="V111" s="4"/>
      <c r="W111" s="65"/>
      <c r="X111" s="65"/>
      <c r="Y111" s="4"/>
      <c r="Z111" s="4"/>
      <c r="AA111" s="4"/>
      <c r="AB111" s="4"/>
      <c r="AC111" s="4"/>
      <c r="AD111" s="4"/>
      <c r="AE111" s="4"/>
      <c r="AF111" s="4"/>
      <c r="AG111" s="4"/>
      <c r="AH111" s="4"/>
      <c r="AI111" s="4"/>
      <c r="AJ111" s="4"/>
    </row>
    <row r="112" spans="1:36">
      <c r="A112" s="3"/>
      <c r="B112" s="56">
        <v>2012</v>
      </c>
      <c r="C112" s="25" t="s">
        <v>84</v>
      </c>
      <c r="D112" s="59"/>
      <c r="E112" s="14"/>
      <c r="F112" s="62"/>
      <c r="G112" s="62"/>
      <c r="H112" s="62"/>
      <c r="I112" s="62"/>
      <c r="J112" s="62"/>
      <c r="K112" s="62"/>
      <c r="L112" s="4"/>
      <c r="M112" s="4"/>
      <c r="N112" s="4"/>
      <c r="O112" s="4"/>
      <c r="P112" s="4"/>
      <c r="Q112" s="4"/>
      <c r="R112" s="4"/>
      <c r="S112" s="4"/>
      <c r="T112" s="4"/>
      <c r="U112" s="4"/>
      <c r="V112" s="4"/>
      <c r="W112" s="65"/>
      <c r="X112" s="65"/>
      <c r="Y112" s="4"/>
      <c r="Z112" s="4"/>
      <c r="AA112" s="4"/>
      <c r="AB112" s="4"/>
      <c r="AC112" s="4"/>
      <c r="AD112" s="4"/>
      <c r="AE112" s="4"/>
      <c r="AF112" s="4"/>
      <c r="AG112" s="4"/>
      <c r="AH112" s="4"/>
      <c r="AI112" s="4"/>
      <c r="AJ112" s="4"/>
    </row>
    <row r="113" spans="1:36">
      <c r="A113" s="3"/>
      <c r="B113" s="56">
        <v>2011</v>
      </c>
      <c r="D113" s="59"/>
      <c r="E113" s="14"/>
      <c r="F113" s="62"/>
      <c r="G113" s="62"/>
      <c r="H113" s="62"/>
      <c r="I113" s="62"/>
      <c r="J113" s="62"/>
      <c r="K113" s="62"/>
      <c r="L113" s="4"/>
      <c r="M113" s="4"/>
      <c r="N113" s="4"/>
      <c r="O113" s="4"/>
      <c r="P113" s="4"/>
      <c r="Q113" s="4"/>
      <c r="R113" s="4"/>
      <c r="S113" s="4"/>
      <c r="T113" s="4"/>
      <c r="U113" s="4"/>
      <c r="V113" s="4"/>
      <c r="W113" s="65"/>
      <c r="X113" s="65"/>
      <c r="Y113" s="4"/>
      <c r="Z113" s="4"/>
      <c r="AA113" s="4"/>
      <c r="AB113" s="4"/>
      <c r="AC113" s="4"/>
      <c r="AD113" s="4"/>
      <c r="AE113" s="4"/>
      <c r="AF113" s="4"/>
      <c r="AG113" s="4"/>
      <c r="AH113" s="4"/>
      <c r="AI113" s="4"/>
      <c r="AJ113" s="4"/>
    </row>
    <row r="114" spans="1:36">
      <c r="A114" s="3"/>
      <c r="B114" s="56">
        <v>2010</v>
      </c>
      <c r="D114" s="59"/>
      <c r="E114" s="14"/>
      <c r="F114" s="62"/>
      <c r="G114" s="62"/>
      <c r="H114" s="62"/>
      <c r="I114" s="62"/>
      <c r="J114" s="62"/>
      <c r="K114" s="62"/>
      <c r="L114" s="4"/>
      <c r="M114" s="4"/>
      <c r="N114" s="4"/>
      <c r="O114" s="4"/>
      <c r="P114" s="4"/>
      <c r="Q114" s="4"/>
      <c r="R114" s="4"/>
      <c r="S114" s="4"/>
      <c r="T114" s="4"/>
      <c r="U114" s="4"/>
      <c r="V114" s="4"/>
      <c r="W114" s="65"/>
      <c r="X114" s="65"/>
      <c r="Y114" s="4"/>
      <c r="Z114" s="4"/>
      <c r="AA114" s="4"/>
      <c r="AB114" s="4"/>
      <c r="AC114" s="4"/>
      <c r="AD114" s="4"/>
      <c r="AE114" s="4"/>
      <c r="AF114" s="4"/>
      <c r="AG114" s="4"/>
      <c r="AH114" s="4"/>
      <c r="AI114" s="4"/>
      <c r="AJ114" s="4"/>
    </row>
    <row r="115" spans="1:36">
      <c r="A115" s="3" t="s">
        <v>57</v>
      </c>
      <c r="B115" s="56">
        <v>2023</v>
      </c>
      <c r="C115" s="21">
        <v>4465927258.57</v>
      </c>
      <c r="D115" s="59"/>
      <c r="E115" s="14"/>
      <c r="F115" s="62"/>
      <c r="G115" s="62"/>
      <c r="H115" s="62"/>
      <c r="I115" s="62"/>
      <c r="J115" s="62"/>
      <c r="K115" s="62"/>
      <c r="L115" s="4"/>
      <c r="M115" s="4"/>
      <c r="N115" s="4"/>
      <c r="O115" s="4"/>
      <c r="P115" s="4"/>
      <c r="Q115" s="4"/>
      <c r="R115" s="4"/>
      <c r="S115" s="4"/>
      <c r="T115" s="4"/>
      <c r="U115" s="4"/>
      <c r="V115" s="4"/>
      <c r="W115" s="65"/>
      <c r="X115" s="65"/>
      <c r="Y115" s="4"/>
      <c r="Z115" s="4"/>
      <c r="AA115" s="4"/>
      <c r="AB115" s="4"/>
      <c r="AC115" s="4"/>
      <c r="AD115" s="4"/>
      <c r="AE115" s="4"/>
      <c r="AF115" s="4"/>
      <c r="AG115" s="4"/>
      <c r="AH115" s="4"/>
      <c r="AI115" s="4"/>
      <c r="AJ115" s="4"/>
    </row>
    <row r="116" spans="1:36">
      <c r="A116" s="3"/>
      <c r="B116" s="56">
        <v>2022</v>
      </c>
      <c r="C116" s="21">
        <v>4989636145.64</v>
      </c>
      <c r="D116" s="59"/>
      <c r="E116" s="14"/>
      <c r="F116" s="62"/>
      <c r="G116" s="62"/>
      <c r="H116" s="62"/>
      <c r="I116" s="62"/>
      <c r="J116" s="62"/>
      <c r="K116" s="62"/>
      <c r="L116" s="4"/>
      <c r="M116" s="4"/>
      <c r="N116" s="4"/>
      <c r="O116" s="4"/>
      <c r="P116" s="4"/>
      <c r="Q116" s="4"/>
      <c r="R116" s="4"/>
      <c r="S116" s="4"/>
      <c r="T116" s="4"/>
      <c r="U116" s="4"/>
      <c r="V116" s="4"/>
      <c r="W116" s="65"/>
      <c r="X116" s="65"/>
      <c r="Y116" s="4"/>
      <c r="Z116" s="4"/>
      <c r="AA116" s="4"/>
      <c r="AB116" s="4"/>
      <c r="AC116" s="4"/>
      <c r="AD116" s="4"/>
      <c r="AE116" s="4"/>
      <c r="AF116" s="4"/>
      <c r="AG116" s="4"/>
      <c r="AH116" s="4"/>
      <c r="AI116" s="4"/>
      <c r="AJ116" s="4"/>
    </row>
    <row r="117" spans="1:36">
      <c r="A117" s="3"/>
      <c r="B117" s="56">
        <v>2021</v>
      </c>
      <c r="C117" s="21">
        <v>5158848551.06</v>
      </c>
      <c r="D117" s="59"/>
      <c r="E117" s="14"/>
      <c r="F117" s="62"/>
      <c r="G117" s="62"/>
      <c r="H117" s="62"/>
      <c r="I117" s="62"/>
      <c r="J117" s="62"/>
      <c r="K117" s="62"/>
      <c r="L117" s="4"/>
      <c r="M117" s="4"/>
      <c r="N117" s="4"/>
      <c r="O117" s="4"/>
      <c r="P117" s="4"/>
      <c r="Q117" s="4"/>
      <c r="R117" s="4"/>
      <c r="S117" s="4"/>
      <c r="T117" s="4"/>
      <c r="U117" s="4"/>
      <c r="V117" s="4"/>
      <c r="W117" s="65"/>
      <c r="X117" s="65"/>
      <c r="Y117" s="4"/>
      <c r="Z117" s="4"/>
      <c r="AA117" s="4"/>
      <c r="AB117" s="4"/>
      <c r="AC117" s="4"/>
      <c r="AD117" s="4"/>
      <c r="AE117" s="4"/>
      <c r="AF117" s="4"/>
      <c r="AG117" s="4"/>
      <c r="AH117" s="4"/>
      <c r="AI117" s="4"/>
      <c r="AJ117" s="4"/>
    </row>
    <row r="118" spans="1:36">
      <c r="A118" s="3"/>
      <c r="B118" s="56">
        <v>2020</v>
      </c>
      <c r="C118" s="21">
        <v>6719134045.72</v>
      </c>
      <c r="D118" s="59"/>
      <c r="E118" s="14"/>
      <c r="F118" s="62"/>
      <c r="G118" s="62"/>
      <c r="H118" s="62"/>
      <c r="I118" s="62"/>
      <c r="J118" s="62"/>
      <c r="K118" s="62"/>
      <c r="L118" s="4"/>
      <c r="M118" s="4"/>
      <c r="N118" s="4"/>
      <c r="O118" s="4"/>
      <c r="P118" s="4"/>
      <c r="Q118" s="4"/>
      <c r="R118" s="4"/>
      <c r="S118" s="4"/>
      <c r="T118" s="4"/>
      <c r="U118" s="4"/>
      <c r="V118" s="4"/>
      <c r="W118" s="65"/>
      <c r="X118" s="65"/>
      <c r="Y118" s="4"/>
      <c r="Z118" s="4"/>
      <c r="AA118" s="4"/>
      <c r="AB118" s="4"/>
      <c r="AC118" s="4"/>
      <c r="AD118" s="4"/>
      <c r="AE118" s="4"/>
      <c r="AF118" s="4"/>
      <c r="AG118" s="4"/>
      <c r="AH118" s="4"/>
      <c r="AI118" s="4"/>
      <c r="AJ118" s="4"/>
    </row>
    <row r="119" spans="1:36">
      <c r="A119" s="3"/>
      <c r="B119" s="56">
        <v>2019</v>
      </c>
      <c r="C119" s="21">
        <v>8653112696.05</v>
      </c>
      <c r="D119" s="59"/>
      <c r="E119" s="14"/>
      <c r="F119" s="62"/>
      <c r="G119" s="62"/>
      <c r="H119" s="62"/>
      <c r="I119" s="62"/>
      <c r="J119" s="62"/>
      <c r="K119" s="62"/>
      <c r="L119" s="4"/>
      <c r="M119" s="4"/>
      <c r="N119" s="4"/>
      <c r="O119" s="4"/>
      <c r="P119" s="4"/>
      <c r="Q119" s="4"/>
      <c r="R119" s="4"/>
      <c r="S119" s="4"/>
      <c r="T119" s="4"/>
      <c r="U119" s="4"/>
      <c r="V119" s="4"/>
      <c r="W119" s="65"/>
      <c r="X119" s="65"/>
      <c r="Y119" s="4"/>
      <c r="Z119" s="4"/>
      <c r="AA119" s="4"/>
      <c r="AB119" s="4"/>
      <c r="AC119" s="4"/>
      <c r="AD119" s="4"/>
      <c r="AE119" s="4"/>
      <c r="AF119" s="4"/>
      <c r="AG119" s="4"/>
      <c r="AH119" s="4"/>
      <c r="AI119" s="4"/>
      <c r="AJ119" s="4"/>
    </row>
    <row r="120" spans="1:36">
      <c r="A120" s="3"/>
      <c r="B120" s="56">
        <v>2018</v>
      </c>
      <c r="C120" s="21">
        <v>8353178174.39</v>
      </c>
      <c r="D120" s="59"/>
      <c r="E120" s="14"/>
      <c r="F120" s="62"/>
      <c r="G120" s="62"/>
      <c r="H120" s="62"/>
      <c r="I120" s="62"/>
      <c r="J120" s="62"/>
      <c r="K120" s="62"/>
      <c r="L120" s="4"/>
      <c r="M120" s="4"/>
      <c r="N120" s="4"/>
      <c r="O120" s="4"/>
      <c r="P120" s="4"/>
      <c r="Q120" s="4"/>
      <c r="R120" s="4"/>
      <c r="S120" s="4"/>
      <c r="T120" s="4"/>
      <c r="U120" s="4"/>
      <c r="V120" s="4"/>
      <c r="W120" s="65"/>
      <c r="X120" s="65"/>
      <c r="Y120" s="4"/>
      <c r="Z120" s="4"/>
      <c r="AA120" s="4"/>
      <c r="AB120" s="4"/>
      <c r="AC120" s="4"/>
      <c r="AD120" s="4"/>
      <c r="AE120" s="4"/>
      <c r="AF120" s="4"/>
      <c r="AG120" s="4"/>
      <c r="AH120" s="4"/>
      <c r="AI120" s="4"/>
      <c r="AJ120" s="4"/>
    </row>
    <row r="121" spans="1:36">
      <c r="A121" s="3"/>
      <c r="B121" s="56">
        <v>2017</v>
      </c>
      <c r="C121" s="21">
        <v>8236247134.06</v>
      </c>
      <c r="D121" s="59"/>
      <c r="E121" s="14"/>
      <c r="F121" s="62"/>
      <c r="G121" s="62"/>
      <c r="H121" s="62"/>
      <c r="I121" s="62"/>
      <c r="J121" s="62"/>
      <c r="K121" s="62"/>
      <c r="L121" s="4"/>
      <c r="M121" s="4"/>
      <c r="N121" s="4"/>
      <c r="O121" s="4"/>
      <c r="P121" s="4"/>
      <c r="Q121" s="4"/>
      <c r="R121" s="4"/>
      <c r="S121" s="4"/>
      <c r="T121" s="4"/>
      <c r="U121" s="4"/>
      <c r="V121" s="4"/>
      <c r="W121" s="65"/>
      <c r="X121" s="65"/>
      <c r="Y121" s="4"/>
      <c r="Z121" s="4"/>
      <c r="AA121" s="4"/>
      <c r="AB121" s="4"/>
      <c r="AC121" s="4"/>
      <c r="AD121" s="4"/>
      <c r="AE121" s="4"/>
      <c r="AF121" s="4"/>
      <c r="AG121" s="4"/>
      <c r="AH121" s="4"/>
      <c r="AI121" s="4"/>
      <c r="AJ121" s="4"/>
    </row>
    <row r="122" spans="1:36">
      <c r="A122" s="3"/>
      <c r="B122" s="56">
        <v>2016</v>
      </c>
      <c r="C122" s="21">
        <v>8398241358.81</v>
      </c>
      <c r="D122" s="59"/>
      <c r="E122" s="14"/>
      <c r="F122" s="62"/>
      <c r="G122" s="62"/>
      <c r="H122" s="62"/>
      <c r="I122" s="62"/>
      <c r="J122" s="62"/>
      <c r="K122" s="62"/>
      <c r="L122" s="4"/>
      <c r="M122" s="4"/>
      <c r="N122" s="4"/>
      <c r="O122" s="4"/>
      <c r="P122" s="4"/>
      <c r="Q122" s="4"/>
      <c r="R122" s="4"/>
      <c r="S122" s="4"/>
      <c r="T122" s="4"/>
      <c r="U122" s="4"/>
      <c r="V122" s="4"/>
      <c r="W122" s="65"/>
      <c r="X122" s="65"/>
      <c r="Y122" s="4"/>
      <c r="Z122" s="4"/>
      <c r="AA122" s="4"/>
      <c r="AB122" s="4"/>
      <c r="AC122" s="4"/>
      <c r="AD122" s="4"/>
      <c r="AE122" s="4"/>
      <c r="AF122" s="4"/>
      <c r="AG122" s="4"/>
      <c r="AH122" s="4"/>
      <c r="AI122" s="4"/>
      <c r="AJ122" s="4"/>
    </row>
    <row r="123" spans="1:36">
      <c r="A123" s="3"/>
      <c r="B123" s="56">
        <v>2015</v>
      </c>
      <c r="C123" s="21">
        <v>8030879270.69</v>
      </c>
      <c r="D123" s="59"/>
      <c r="E123" s="14"/>
      <c r="F123" s="62"/>
      <c r="G123" s="62"/>
      <c r="H123" s="62"/>
      <c r="I123" s="62"/>
      <c r="J123" s="62"/>
      <c r="K123" s="62"/>
      <c r="L123" s="4"/>
      <c r="M123" s="4"/>
      <c r="N123" s="4"/>
      <c r="O123" s="4"/>
      <c r="P123" s="4"/>
      <c r="Q123" s="4"/>
      <c r="R123" s="4"/>
      <c r="S123" s="4"/>
      <c r="T123" s="4"/>
      <c r="U123" s="4"/>
      <c r="V123" s="4"/>
      <c r="W123" s="65"/>
      <c r="X123" s="65"/>
      <c r="Y123" s="4"/>
      <c r="Z123" s="4"/>
      <c r="AA123" s="4"/>
      <c r="AB123" s="4"/>
      <c r="AC123" s="4"/>
      <c r="AD123" s="4"/>
      <c r="AE123" s="4"/>
      <c r="AF123" s="4"/>
      <c r="AG123" s="4"/>
      <c r="AH123" s="4"/>
      <c r="AI123" s="4"/>
      <c r="AJ123" s="4"/>
    </row>
    <row r="124" spans="1:36">
      <c r="A124" s="3"/>
      <c r="B124" s="56">
        <v>2014</v>
      </c>
      <c r="C124" s="21">
        <v>7520452138.42</v>
      </c>
      <c r="D124" s="59"/>
      <c r="E124" s="14"/>
      <c r="F124" s="62"/>
      <c r="G124" s="62"/>
      <c r="H124" s="62"/>
      <c r="I124" s="62"/>
      <c r="J124" s="62"/>
      <c r="K124" s="62"/>
      <c r="L124" s="4"/>
      <c r="M124" s="4"/>
      <c r="N124" s="4"/>
      <c r="O124" s="4"/>
      <c r="P124" s="4"/>
      <c r="Q124" s="4"/>
      <c r="R124" s="4"/>
      <c r="S124" s="4"/>
      <c r="T124" s="4"/>
      <c r="U124" s="4"/>
      <c r="V124" s="4"/>
      <c r="W124" s="65"/>
      <c r="X124" s="65"/>
      <c r="Y124" s="4"/>
      <c r="Z124" s="4"/>
      <c r="AA124" s="4"/>
      <c r="AB124" s="4"/>
      <c r="AC124" s="4"/>
      <c r="AD124" s="4"/>
      <c r="AE124" s="4"/>
      <c r="AF124" s="4"/>
      <c r="AG124" s="4"/>
      <c r="AH124" s="4"/>
      <c r="AI124" s="4"/>
      <c r="AJ124" s="4"/>
    </row>
    <row r="125" spans="1:36">
      <c r="A125" s="3"/>
      <c r="B125" s="56">
        <v>2013</v>
      </c>
      <c r="C125" s="21">
        <v>7116502608.15</v>
      </c>
      <c r="D125" s="59"/>
      <c r="E125" s="14"/>
      <c r="F125" s="62"/>
      <c r="G125" s="62"/>
      <c r="H125" s="62"/>
      <c r="I125" s="62"/>
      <c r="J125" s="62"/>
      <c r="K125" s="62"/>
      <c r="L125" s="4"/>
      <c r="M125" s="4"/>
      <c r="N125" s="4"/>
      <c r="O125" s="4"/>
      <c r="P125" s="4"/>
      <c r="Q125" s="4"/>
      <c r="R125" s="4"/>
      <c r="S125" s="4"/>
      <c r="T125" s="4"/>
      <c r="U125" s="4"/>
      <c r="V125" s="4"/>
      <c r="W125" s="65"/>
      <c r="X125" s="65"/>
      <c r="Y125" s="4"/>
      <c r="Z125" s="4"/>
      <c r="AA125" s="4"/>
      <c r="AB125" s="4"/>
      <c r="AC125" s="4"/>
      <c r="AD125" s="4"/>
      <c r="AE125" s="4"/>
      <c r="AF125" s="4"/>
      <c r="AG125" s="4"/>
      <c r="AH125" s="4"/>
      <c r="AI125" s="4"/>
      <c r="AJ125" s="4"/>
    </row>
    <row r="126" spans="1:36">
      <c r="A126" s="3"/>
      <c r="B126" s="56">
        <v>2012</v>
      </c>
      <c r="C126" s="21">
        <v>8069925135.49</v>
      </c>
      <c r="D126" s="59"/>
      <c r="E126" s="14"/>
      <c r="F126" s="62"/>
      <c r="G126" s="62"/>
      <c r="H126" s="62"/>
      <c r="I126" s="62"/>
      <c r="J126" s="62"/>
      <c r="K126" s="62"/>
      <c r="L126" s="4"/>
      <c r="M126" s="4"/>
      <c r="N126" s="4"/>
      <c r="O126" s="4"/>
      <c r="P126" s="4"/>
      <c r="Q126" s="4"/>
      <c r="R126" s="4"/>
      <c r="S126" s="4"/>
      <c r="T126" s="4"/>
      <c r="U126" s="4"/>
      <c r="V126" s="4"/>
      <c r="W126" s="65"/>
      <c r="X126" s="65"/>
      <c r="Y126" s="4"/>
      <c r="Z126" s="4"/>
      <c r="AA126" s="4"/>
      <c r="AB126" s="4"/>
      <c r="AC126" s="4"/>
      <c r="AD126" s="4"/>
      <c r="AE126" s="4"/>
      <c r="AF126" s="4"/>
      <c r="AG126" s="4"/>
      <c r="AH126" s="4"/>
      <c r="AI126" s="4"/>
      <c r="AJ126" s="4"/>
    </row>
    <row r="127" spans="1:36">
      <c r="A127" s="3"/>
      <c r="B127" s="56">
        <v>2011</v>
      </c>
      <c r="D127" s="59"/>
      <c r="E127" s="14"/>
      <c r="F127" s="62"/>
      <c r="G127" s="62"/>
      <c r="H127" s="62"/>
      <c r="I127" s="62"/>
      <c r="J127" s="62"/>
      <c r="K127" s="62"/>
      <c r="L127" s="4"/>
      <c r="M127" s="4"/>
      <c r="N127" s="4"/>
      <c r="O127" s="4"/>
      <c r="P127" s="4"/>
      <c r="Q127" s="4"/>
      <c r="R127" s="4"/>
      <c r="S127" s="4"/>
      <c r="T127" s="4"/>
      <c r="U127" s="4"/>
      <c r="V127" s="4"/>
      <c r="W127" s="65"/>
      <c r="X127" s="65"/>
      <c r="Y127" s="4"/>
      <c r="Z127" s="4"/>
      <c r="AA127" s="4"/>
      <c r="AB127" s="4"/>
      <c r="AC127" s="4"/>
      <c r="AD127" s="4"/>
      <c r="AE127" s="4"/>
      <c r="AF127" s="4"/>
      <c r="AG127" s="4"/>
      <c r="AH127" s="4"/>
      <c r="AI127" s="4"/>
      <c r="AJ127" s="4"/>
    </row>
    <row r="128" spans="1:36">
      <c r="A128" s="3"/>
      <c r="B128" s="56">
        <v>2010</v>
      </c>
      <c r="D128" s="59"/>
      <c r="E128" s="14"/>
      <c r="F128" s="62"/>
      <c r="G128" s="62"/>
      <c r="H128" s="62"/>
      <c r="I128" s="62"/>
      <c r="J128" s="62"/>
      <c r="K128" s="62"/>
      <c r="L128" s="4"/>
      <c r="M128" s="4"/>
      <c r="N128" s="4"/>
      <c r="O128" s="4"/>
      <c r="P128" s="4"/>
      <c r="Q128" s="4"/>
      <c r="R128" s="4"/>
      <c r="S128" s="4"/>
      <c r="T128" s="4"/>
      <c r="U128" s="4"/>
      <c r="V128" s="4"/>
      <c r="W128" s="65"/>
      <c r="X128" s="65"/>
      <c r="Y128" s="4"/>
      <c r="Z128" s="4"/>
      <c r="AA128" s="4"/>
      <c r="AB128" s="4"/>
      <c r="AC128" s="4"/>
      <c r="AD128" s="4"/>
      <c r="AE128" s="4"/>
      <c r="AF128" s="4"/>
      <c r="AG128" s="4"/>
      <c r="AH128" s="4"/>
      <c r="AI128" s="4"/>
      <c r="AJ128" s="4"/>
    </row>
    <row r="129" spans="1:36">
      <c r="A129" s="3" t="s">
        <v>58</v>
      </c>
      <c r="B129" s="56">
        <v>2023</v>
      </c>
      <c r="C129" s="21">
        <v>2414723296.01</v>
      </c>
      <c r="D129" s="59"/>
      <c r="E129" s="14"/>
      <c r="F129" s="62"/>
      <c r="G129" s="62"/>
      <c r="H129" s="62"/>
      <c r="I129" s="62"/>
      <c r="J129" s="62"/>
      <c r="K129" s="62"/>
      <c r="L129" s="4"/>
      <c r="M129" s="4"/>
      <c r="N129" s="4"/>
      <c r="O129" s="4"/>
      <c r="P129" s="4"/>
      <c r="Q129" s="4"/>
      <c r="R129" s="4"/>
      <c r="S129" s="4"/>
      <c r="T129" s="4"/>
      <c r="U129" s="4"/>
      <c r="V129" s="4"/>
      <c r="W129" s="65"/>
      <c r="X129" s="65"/>
      <c r="Y129" s="4"/>
      <c r="Z129" s="4"/>
      <c r="AA129" s="4"/>
      <c r="AB129" s="4"/>
      <c r="AC129" s="4"/>
      <c r="AD129" s="4"/>
      <c r="AE129" s="4"/>
      <c r="AF129" s="4"/>
      <c r="AG129" s="4"/>
      <c r="AH129" s="4"/>
      <c r="AI129" s="4"/>
      <c r="AJ129" s="4"/>
    </row>
    <row r="130" spans="1:36">
      <c r="A130" s="3"/>
      <c r="B130" s="56">
        <v>2022</v>
      </c>
      <c r="C130" s="21">
        <v>2274049378.47</v>
      </c>
      <c r="D130" s="59"/>
      <c r="E130" s="14"/>
      <c r="F130" s="62"/>
      <c r="G130" s="62"/>
      <c r="H130" s="62"/>
      <c r="I130" s="62"/>
      <c r="J130" s="62"/>
      <c r="K130" s="62"/>
      <c r="L130" s="4"/>
      <c r="M130" s="4"/>
      <c r="N130" s="4"/>
      <c r="O130" s="4"/>
      <c r="P130" s="4"/>
      <c r="Q130" s="4"/>
      <c r="R130" s="4"/>
      <c r="S130" s="4"/>
      <c r="T130" s="4"/>
      <c r="U130" s="4"/>
      <c r="V130" s="4"/>
      <c r="W130" s="65"/>
      <c r="X130" s="65"/>
      <c r="Y130" s="4"/>
      <c r="Z130" s="4"/>
      <c r="AA130" s="4"/>
      <c r="AB130" s="4"/>
      <c r="AC130" s="4"/>
      <c r="AD130" s="4"/>
      <c r="AE130" s="4"/>
      <c r="AF130" s="4"/>
      <c r="AG130" s="4"/>
      <c r="AH130" s="4"/>
      <c r="AI130" s="4"/>
      <c r="AJ130" s="4"/>
    </row>
    <row r="131" spans="1:36">
      <c r="A131" s="3"/>
      <c r="B131" s="56">
        <v>2021</v>
      </c>
      <c r="C131" s="21">
        <v>2322915312.09</v>
      </c>
      <c r="D131" s="59"/>
      <c r="E131" s="14"/>
      <c r="F131" s="62"/>
      <c r="G131" s="62"/>
      <c r="H131" s="62"/>
      <c r="I131" s="62"/>
      <c r="J131" s="62"/>
      <c r="K131" s="62"/>
      <c r="L131" s="4"/>
      <c r="M131" s="4"/>
      <c r="N131" s="4"/>
      <c r="O131" s="4"/>
      <c r="P131" s="4"/>
      <c r="Q131" s="4"/>
      <c r="R131" s="4"/>
      <c r="S131" s="4"/>
      <c r="T131" s="4"/>
      <c r="U131" s="4"/>
      <c r="V131" s="4"/>
      <c r="W131" s="65"/>
      <c r="X131" s="65"/>
      <c r="Y131" s="4"/>
      <c r="Z131" s="4"/>
      <c r="AA131" s="4"/>
      <c r="AB131" s="4"/>
      <c r="AC131" s="4"/>
      <c r="AD131" s="4"/>
      <c r="AE131" s="4"/>
      <c r="AF131" s="4"/>
      <c r="AG131" s="4"/>
      <c r="AH131" s="4"/>
      <c r="AI131" s="4"/>
      <c r="AJ131" s="4"/>
    </row>
    <row r="132" spans="1:36">
      <c r="A132" s="3"/>
      <c r="B132" s="56">
        <v>2020</v>
      </c>
      <c r="C132" s="21">
        <v>2446007123.77</v>
      </c>
      <c r="D132" s="59"/>
      <c r="E132" s="14"/>
      <c r="F132" s="62"/>
      <c r="G132" s="62"/>
      <c r="H132" s="62"/>
      <c r="I132" s="62"/>
      <c r="J132" s="62"/>
      <c r="K132" s="62"/>
      <c r="L132" s="4"/>
      <c r="M132" s="4"/>
      <c r="N132" s="4"/>
      <c r="O132" s="4"/>
      <c r="P132" s="4"/>
      <c r="Q132" s="4"/>
      <c r="R132" s="4"/>
      <c r="S132" s="4"/>
      <c r="T132" s="4"/>
      <c r="U132" s="4"/>
      <c r="V132" s="4"/>
      <c r="W132" s="65"/>
      <c r="X132" s="65"/>
      <c r="Y132" s="4"/>
      <c r="Z132" s="4"/>
      <c r="AA132" s="4"/>
      <c r="AB132" s="4"/>
      <c r="AC132" s="4"/>
      <c r="AD132" s="4"/>
      <c r="AE132" s="4"/>
      <c r="AF132" s="4"/>
      <c r="AG132" s="4"/>
      <c r="AH132" s="4"/>
      <c r="AI132" s="4"/>
      <c r="AJ132" s="4"/>
    </row>
    <row r="133" spans="1:36">
      <c r="A133" s="3"/>
      <c r="B133" s="56">
        <v>2019</v>
      </c>
      <c r="C133" s="21">
        <v>2353203095.84</v>
      </c>
      <c r="D133" s="59"/>
      <c r="E133" s="14"/>
      <c r="F133" s="62"/>
      <c r="G133" s="62"/>
      <c r="H133" s="62"/>
      <c r="I133" s="62"/>
      <c r="J133" s="62"/>
      <c r="K133" s="62"/>
      <c r="L133" s="4"/>
      <c r="M133" s="4"/>
      <c r="N133" s="4"/>
      <c r="O133" s="4"/>
      <c r="P133" s="4"/>
      <c r="Q133" s="4"/>
      <c r="R133" s="4"/>
      <c r="S133" s="4"/>
      <c r="T133" s="4"/>
      <c r="U133" s="4"/>
      <c r="V133" s="4"/>
      <c r="W133" s="65"/>
      <c r="X133" s="65"/>
      <c r="Y133" s="4"/>
      <c r="Z133" s="4"/>
      <c r="AA133" s="4"/>
      <c r="AB133" s="4"/>
      <c r="AC133" s="4"/>
      <c r="AD133" s="4"/>
      <c r="AE133" s="4"/>
      <c r="AF133" s="4"/>
      <c r="AG133" s="4"/>
      <c r="AH133" s="4"/>
      <c r="AI133" s="4"/>
      <c r="AJ133" s="4"/>
    </row>
    <row r="134" spans="1:36">
      <c r="A134" s="3"/>
      <c r="B134" s="56">
        <v>2018</v>
      </c>
      <c r="C134" s="21">
        <v>1954274579.75</v>
      </c>
      <c r="D134" s="59"/>
      <c r="E134" s="14"/>
      <c r="F134" s="62"/>
      <c r="G134" s="62"/>
      <c r="H134" s="62"/>
      <c r="I134" s="62"/>
      <c r="J134" s="62"/>
      <c r="K134" s="62"/>
      <c r="L134" s="4"/>
      <c r="M134" s="4"/>
      <c r="N134" s="4"/>
      <c r="O134" s="4"/>
      <c r="P134" s="4"/>
      <c r="Q134" s="4"/>
      <c r="R134" s="4"/>
      <c r="S134" s="4"/>
      <c r="T134" s="4"/>
      <c r="U134" s="4"/>
      <c r="V134" s="4"/>
      <c r="W134" s="65"/>
      <c r="X134" s="65"/>
      <c r="Y134" s="4"/>
      <c r="Z134" s="4"/>
      <c r="AA134" s="4"/>
      <c r="AB134" s="4"/>
      <c r="AC134" s="4"/>
      <c r="AD134" s="4"/>
      <c r="AE134" s="4"/>
      <c r="AF134" s="4"/>
      <c r="AG134" s="4"/>
      <c r="AH134" s="4"/>
      <c r="AI134" s="4"/>
      <c r="AJ134" s="4"/>
    </row>
    <row r="135" spans="1:36">
      <c r="A135" s="3"/>
      <c r="B135" s="56">
        <v>2017</v>
      </c>
      <c r="C135" s="21">
        <v>1842748923.14</v>
      </c>
      <c r="D135" s="59"/>
      <c r="E135" s="14"/>
      <c r="F135" s="62"/>
      <c r="G135" s="62"/>
      <c r="H135" s="62"/>
      <c r="I135" s="62"/>
      <c r="J135" s="62"/>
      <c r="K135" s="62"/>
      <c r="L135" s="4"/>
      <c r="M135" s="4"/>
      <c r="N135" s="4"/>
      <c r="O135" s="4"/>
      <c r="P135" s="4"/>
      <c r="Q135" s="4"/>
      <c r="R135" s="4"/>
      <c r="S135" s="4"/>
      <c r="T135" s="4"/>
      <c r="U135" s="4"/>
      <c r="V135" s="4"/>
      <c r="W135" s="65"/>
      <c r="X135" s="65"/>
      <c r="Y135" s="4"/>
      <c r="Z135" s="4"/>
      <c r="AA135" s="4"/>
      <c r="AB135" s="4"/>
      <c r="AC135" s="4"/>
      <c r="AD135" s="4"/>
      <c r="AE135" s="4"/>
      <c r="AF135" s="4"/>
      <c r="AG135" s="4"/>
      <c r="AH135" s="4"/>
      <c r="AI135" s="4"/>
      <c r="AJ135" s="4"/>
    </row>
    <row r="136" spans="1:36">
      <c r="A136" s="3"/>
      <c r="B136" s="56">
        <v>2016</v>
      </c>
      <c r="C136" s="21">
        <v>1762608055.27</v>
      </c>
      <c r="D136" s="59"/>
      <c r="E136" s="14"/>
      <c r="F136" s="62"/>
      <c r="G136" s="62"/>
      <c r="H136" s="62"/>
      <c r="I136" s="62"/>
      <c r="J136" s="62"/>
      <c r="K136" s="62"/>
      <c r="L136" s="4"/>
      <c r="M136" s="4"/>
      <c r="N136" s="4"/>
      <c r="O136" s="4"/>
      <c r="P136" s="4"/>
      <c r="Q136" s="4"/>
      <c r="R136" s="4"/>
      <c r="S136" s="4"/>
      <c r="T136" s="4"/>
      <c r="U136" s="4"/>
      <c r="V136" s="4"/>
      <c r="W136" s="65"/>
      <c r="X136" s="65"/>
      <c r="Y136" s="4"/>
      <c r="Z136" s="4"/>
      <c r="AA136" s="4"/>
      <c r="AB136" s="4"/>
      <c r="AC136" s="4"/>
      <c r="AD136" s="4"/>
      <c r="AE136" s="4"/>
      <c r="AF136" s="4"/>
      <c r="AG136" s="4"/>
      <c r="AH136" s="4"/>
      <c r="AI136" s="4"/>
      <c r="AJ136" s="4"/>
    </row>
    <row r="137" spans="1:36">
      <c r="A137" s="3"/>
      <c r="B137" s="56">
        <v>2015</v>
      </c>
      <c r="C137" s="21">
        <v>1875407731.56</v>
      </c>
      <c r="D137" s="59"/>
      <c r="E137" s="14"/>
      <c r="F137" s="62"/>
      <c r="G137" s="62"/>
      <c r="H137" s="62"/>
      <c r="I137" s="62"/>
      <c r="J137" s="62"/>
      <c r="K137" s="62"/>
      <c r="L137" s="4"/>
      <c r="M137" s="4"/>
      <c r="N137" s="4"/>
      <c r="O137" s="4"/>
      <c r="P137" s="4"/>
      <c r="Q137" s="4"/>
      <c r="R137" s="4"/>
      <c r="S137" s="4"/>
      <c r="T137" s="4"/>
      <c r="U137" s="4"/>
      <c r="V137" s="4"/>
      <c r="W137" s="65"/>
      <c r="X137" s="65"/>
      <c r="Y137" s="4"/>
      <c r="Z137" s="4"/>
      <c r="AA137" s="4"/>
      <c r="AB137" s="4"/>
      <c r="AC137" s="4"/>
      <c r="AD137" s="4"/>
      <c r="AE137" s="4"/>
      <c r="AF137" s="4"/>
      <c r="AG137" s="4"/>
      <c r="AH137" s="4"/>
      <c r="AI137" s="4"/>
      <c r="AJ137" s="4"/>
    </row>
    <row r="138" spans="1:36">
      <c r="A138" s="3"/>
      <c r="B138" s="56">
        <v>2014</v>
      </c>
      <c r="C138" s="21">
        <v>2238092430.74</v>
      </c>
      <c r="D138" s="59"/>
      <c r="E138" s="14"/>
      <c r="F138" s="62"/>
      <c r="G138" s="62"/>
      <c r="H138" s="62"/>
      <c r="I138" s="62"/>
      <c r="J138" s="62"/>
      <c r="K138" s="62"/>
      <c r="L138" s="4"/>
      <c r="M138" s="4"/>
      <c r="N138" s="4"/>
      <c r="O138" s="4"/>
      <c r="P138" s="4"/>
      <c r="Q138" s="4"/>
      <c r="R138" s="4"/>
      <c r="S138" s="4"/>
      <c r="T138" s="4"/>
      <c r="U138" s="4"/>
      <c r="V138" s="4"/>
      <c r="W138" s="65"/>
      <c r="X138" s="65"/>
      <c r="Y138" s="4"/>
      <c r="Z138" s="4"/>
      <c r="AA138" s="4"/>
      <c r="AB138" s="4"/>
      <c r="AC138" s="4"/>
      <c r="AD138" s="4"/>
      <c r="AE138" s="4"/>
      <c r="AF138" s="4"/>
      <c r="AG138" s="4"/>
      <c r="AH138" s="4"/>
      <c r="AI138" s="4"/>
      <c r="AJ138" s="4"/>
    </row>
    <row r="139" spans="1:36">
      <c r="A139" s="3"/>
      <c r="B139" s="56">
        <v>2013</v>
      </c>
      <c r="C139" s="21">
        <v>2263336301.88</v>
      </c>
      <c r="D139" s="59"/>
      <c r="E139" s="14"/>
      <c r="F139" s="62"/>
      <c r="G139" s="62"/>
      <c r="H139" s="62"/>
      <c r="I139" s="62"/>
      <c r="J139" s="62"/>
      <c r="K139" s="62"/>
      <c r="L139" s="4"/>
      <c r="M139" s="4"/>
      <c r="N139" s="4"/>
      <c r="O139" s="4"/>
      <c r="P139" s="4"/>
      <c r="Q139" s="4"/>
      <c r="R139" s="4"/>
      <c r="S139" s="4"/>
      <c r="T139" s="4"/>
      <c r="U139" s="4"/>
      <c r="V139" s="4"/>
      <c r="W139" s="65"/>
      <c r="X139" s="65"/>
      <c r="Y139" s="4"/>
      <c r="Z139" s="4"/>
      <c r="AA139" s="4"/>
      <c r="AB139" s="4"/>
      <c r="AC139" s="4"/>
      <c r="AD139" s="4"/>
      <c r="AE139" s="4"/>
      <c r="AF139" s="4"/>
      <c r="AG139" s="4"/>
      <c r="AH139" s="4"/>
      <c r="AI139" s="4"/>
      <c r="AJ139" s="4"/>
    </row>
    <row r="140" spans="1:36">
      <c r="A140" s="3"/>
      <c r="B140" s="56">
        <v>2012</v>
      </c>
      <c r="C140" s="21">
        <v>2523000252.45</v>
      </c>
      <c r="D140" s="59"/>
      <c r="E140" s="14"/>
      <c r="F140" s="62"/>
      <c r="G140" s="62"/>
      <c r="H140" s="62"/>
      <c r="I140" s="62"/>
      <c r="J140" s="62"/>
      <c r="K140" s="62"/>
      <c r="L140" s="4"/>
      <c r="M140" s="4"/>
      <c r="N140" s="4"/>
      <c r="O140" s="4"/>
      <c r="P140" s="4"/>
      <c r="Q140" s="4"/>
      <c r="R140" s="4"/>
      <c r="S140" s="4"/>
      <c r="T140" s="4"/>
      <c r="U140" s="4"/>
      <c r="V140" s="4"/>
      <c r="W140" s="65"/>
      <c r="X140" s="65"/>
      <c r="Y140" s="4"/>
      <c r="Z140" s="4"/>
      <c r="AA140" s="4"/>
      <c r="AB140" s="4"/>
      <c r="AC140" s="4"/>
      <c r="AD140" s="4"/>
      <c r="AE140" s="4"/>
      <c r="AF140" s="4"/>
      <c r="AG140" s="4"/>
      <c r="AH140" s="4"/>
      <c r="AI140" s="4"/>
      <c r="AJ140" s="4"/>
    </row>
    <row r="141" spans="1:36">
      <c r="A141" s="3"/>
      <c r="B141" s="56">
        <v>2011</v>
      </c>
      <c r="D141" s="59"/>
      <c r="E141" s="14"/>
      <c r="F141" s="62"/>
      <c r="G141" s="62"/>
      <c r="H141" s="62"/>
      <c r="I141" s="62"/>
      <c r="J141" s="62"/>
      <c r="K141" s="62"/>
      <c r="L141" s="4"/>
      <c r="M141" s="4"/>
      <c r="N141" s="4"/>
      <c r="O141" s="4"/>
      <c r="P141" s="4"/>
      <c r="Q141" s="4"/>
      <c r="R141" s="4"/>
      <c r="S141" s="4"/>
      <c r="T141" s="4"/>
      <c r="U141" s="4"/>
      <c r="V141" s="4"/>
      <c r="W141" s="65"/>
      <c r="X141" s="65"/>
      <c r="Y141" s="4"/>
      <c r="Z141" s="4"/>
      <c r="AA141" s="4"/>
      <c r="AB141" s="4"/>
      <c r="AC141" s="4"/>
      <c r="AD141" s="4"/>
      <c r="AE141" s="4"/>
      <c r="AF141" s="4"/>
      <c r="AG141" s="4"/>
      <c r="AH141" s="4"/>
      <c r="AI141" s="4"/>
      <c r="AJ141" s="4"/>
    </row>
    <row r="142" spans="1:36">
      <c r="A142" s="3"/>
      <c r="B142" s="56">
        <v>2010</v>
      </c>
      <c r="D142" s="59"/>
      <c r="E142" s="14"/>
      <c r="F142" s="62"/>
      <c r="G142" s="62"/>
      <c r="H142" s="62"/>
      <c r="I142" s="62"/>
      <c r="J142" s="62"/>
      <c r="K142" s="62"/>
      <c r="L142" s="4"/>
      <c r="M142" s="4"/>
      <c r="N142" s="4"/>
      <c r="O142" s="4"/>
      <c r="P142" s="4"/>
      <c r="Q142" s="4"/>
      <c r="R142" s="4"/>
      <c r="S142" s="4"/>
      <c r="T142" s="4"/>
      <c r="U142" s="4"/>
      <c r="V142" s="4"/>
      <c r="W142" s="65"/>
      <c r="X142" s="65"/>
      <c r="Y142" s="4"/>
      <c r="Z142" s="4"/>
      <c r="AA142" s="4"/>
      <c r="AB142" s="4"/>
      <c r="AC142" s="4"/>
      <c r="AD142" s="4"/>
      <c r="AE142" s="4"/>
      <c r="AF142" s="4"/>
      <c r="AG142" s="4"/>
      <c r="AH142" s="4"/>
      <c r="AI142" s="4"/>
      <c r="AJ142" s="4"/>
    </row>
    <row r="143" spans="1:36">
      <c r="A143" s="3" t="s">
        <v>59</v>
      </c>
      <c r="B143" s="56">
        <v>2023</v>
      </c>
      <c r="C143" s="21">
        <v>2502684164.15</v>
      </c>
      <c r="D143" s="59"/>
      <c r="E143" s="14"/>
      <c r="F143" s="62"/>
      <c r="G143" s="62"/>
      <c r="H143" s="62"/>
      <c r="I143" s="62"/>
      <c r="J143" s="62"/>
      <c r="K143" s="62"/>
      <c r="L143" s="4"/>
      <c r="M143" s="4"/>
      <c r="N143" s="4"/>
      <c r="O143" s="4"/>
      <c r="P143" s="4"/>
      <c r="Q143" s="4"/>
      <c r="R143" s="4"/>
      <c r="S143" s="4"/>
      <c r="T143" s="4"/>
      <c r="U143" s="4"/>
      <c r="V143" s="4"/>
      <c r="W143" s="65"/>
      <c r="X143" s="65"/>
      <c r="Y143" s="4"/>
      <c r="Z143" s="4"/>
      <c r="AA143" s="4"/>
      <c r="AB143" s="4"/>
      <c r="AC143" s="4"/>
      <c r="AD143" s="4"/>
      <c r="AE143" s="4"/>
      <c r="AF143" s="4"/>
      <c r="AG143" s="4"/>
      <c r="AH143" s="4"/>
      <c r="AI143" s="4"/>
      <c r="AJ143" s="4"/>
    </row>
    <row r="144" spans="1:36">
      <c r="A144" s="3"/>
      <c r="B144" s="56">
        <v>2022</v>
      </c>
      <c r="C144" s="21">
        <v>2393464172.5</v>
      </c>
      <c r="D144" s="59"/>
      <c r="E144" s="14"/>
      <c r="F144" s="62"/>
      <c r="G144" s="62"/>
      <c r="H144" s="62"/>
      <c r="I144" s="62"/>
      <c r="J144" s="62"/>
      <c r="K144" s="62"/>
      <c r="L144" s="4"/>
      <c r="M144" s="4"/>
      <c r="N144" s="4"/>
      <c r="O144" s="4"/>
      <c r="P144" s="4"/>
      <c r="Q144" s="4"/>
      <c r="R144" s="4"/>
      <c r="S144" s="4"/>
      <c r="T144" s="4"/>
      <c r="U144" s="4"/>
      <c r="V144" s="4"/>
      <c r="W144" s="65"/>
      <c r="X144" s="65"/>
      <c r="Y144" s="4"/>
      <c r="Z144" s="4"/>
      <c r="AA144" s="4"/>
      <c r="AB144" s="4"/>
      <c r="AC144" s="4"/>
      <c r="AD144" s="4"/>
      <c r="AE144" s="4"/>
      <c r="AF144" s="4"/>
      <c r="AG144" s="4"/>
      <c r="AH144" s="4"/>
      <c r="AI144" s="4"/>
      <c r="AJ144" s="4"/>
    </row>
    <row r="145" spans="1:36">
      <c r="A145" s="3"/>
      <c r="B145" s="56">
        <v>2021</v>
      </c>
      <c r="C145" s="21">
        <v>2296495401.64</v>
      </c>
      <c r="D145" s="59"/>
      <c r="E145" s="14"/>
      <c r="F145" s="62"/>
      <c r="G145" s="62"/>
      <c r="H145" s="62"/>
      <c r="I145" s="62"/>
      <c r="J145" s="62"/>
      <c r="K145" s="62"/>
      <c r="L145" s="4"/>
      <c r="M145" s="4"/>
      <c r="N145" s="4"/>
      <c r="O145" s="4"/>
      <c r="P145" s="4"/>
      <c r="Q145" s="4"/>
      <c r="R145" s="4"/>
      <c r="S145" s="4"/>
      <c r="T145" s="4"/>
      <c r="U145" s="4"/>
      <c r="V145" s="4"/>
      <c r="W145" s="65"/>
      <c r="X145" s="65"/>
      <c r="Y145" s="4"/>
      <c r="Z145" s="4"/>
      <c r="AA145" s="4"/>
      <c r="AB145" s="4"/>
      <c r="AC145" s="4"/>
      <c r="AD145" s="4"/>
      <c r="AE145" s="4"/>
      <c r="AF145" s="4"/>
      <c r="AG145" s="4"/>
      <c r="AH145" s="4"/>
      <c r="AI145" s="4"/>
      <c r="AJ145" s="4"/>
    </row>
    <row r="146" spans="1:36">
      <c r="A146" s="3"/>
      <c r="B146" s="56">
        <v>2020</v>
      </c>
      <c r="C146" s="21">
        <v>2171712744.37</v>
      </c>
      <c r="D146" s="59"/>
      <c r="E146" s="14"/>
      <c r="F146" s="62"/>
      <c r="G146" s="62"/>
      <c r="H146" s="62"/>
      <c r="I146" s="62"/>
      <c r="J146" s="62"/>
      <c r="K146" s="62"/>
      <c r="L146" s="4"/>
      <c r="M146" s="4"/>
      <c r="N146" s="4"/>
      <c r="O146" s="4"/>
      <c r="P146" s="4"/>
      <c r="Q146" s="4"/>
      <c r="R146" s="4"/>
      <c r="S146" s="4"/>
      <c r="T146" s="4"/>
      <c r="U146" s="4"/>
      <c r="V146" s="4"/>
      <c r="W146" s="65"/>
      <c r="X146" s="65"/>
      <c r="Y146" s="4"/>
      <c r="Z146" s="4"/>
      <c r="AA146" s="4"/>
      <c r="AB146" s="4"/>
      <c r="AC146" s="4"/>
      <c r="AD146" s="4"/>
      <c r="AE146" s="4"/>
      <c r="AF146" s="4"/>
      <c r="AG146" s="4"/>
      <c r="AH146" s="4"/>
      <c r="AI146" s="4"/>
      <c r="AJ146" s="4"/>
    </row>
    <row r="147" spans="1:36">
      <c r="A147" s="3"/>
      <c r="B147" s="56">
        <v>2019</v>
      </c>
      <c r="C147" s="21">
        <v>1344262161.5</v>
      </c>
      <c r="D147" s="59"/>
      <c r="E147" s="14"/>
      <c r="F147" s="62"/>
      <c r="G147" s="62"/>
      <c r="H147" s="62"/>
      <c r="I147" s="62"/>
      <c r="J147" s="62"/>
      <c r="K147" s="62"/>
      <c r="L147" s="4"/>
      <c r="M147" s="4"/>
      <c r="N147" s="4"/>
      <c r="O147" s="4"/>
      <c r="P147" s="4"/>
      <c r="Q147" s="4"/>
      <c r="R147" s="4"/>
      <c r="S147" s="4"/>
      <c r="T147" s="4"/>
      <c r="U147" s="4"/>
      <c r="V147" s="4"/>
      <c r="W147" s="65"/>
      <c r="X147" s="65"/>
      <c r="Y147" s="4"/>
      <c r="Z147" s="4"/>
      <c r="AA147" s="4"/>
      <c r="AB147" s="4"/>
      <c r="AC147" s="4"/>
      <c r="AD147" s="4"/>
      <c r="AE147" s="4"/>
      <c r="AF147" s="4"/>
      <c r="AG147" s="4"/>
      <c r="AH147" s="4"/>
      <c r="AI147" s="4"/>
      <c r="AJ147" s="4"/>
    </row>
    <row r="148" spans="1:36">
      <c r="A148" s="3"/>
      <c r="B148" s="56">
        <v>2018</v>
      </c>
      <c r="C148" s="21">
        <v>1099300134.84</v>
      </c>
      <c r="D148" s="59"/>
      <c r="E148" s="14"/>
      <c r="F148" s="62"/>
      <c r="G148" s="62"/>
      <c r="H148" s="62"/>
      <c r="I148" s="62"/>
      <c r="J148" s="62"/>
      <c r="K148" s="62"/>
      <c r="L148" s="4"/>
      <c r="M148" s="4"/>
      <c r="N148" s="4"/>
      <c r="O148" s="4"/>
      <c r="P148" s="4"/>
      <c r="Q148" s="4"/>
      <c r="R148" s="4"/>
      <c r="S148" s="4"/>
      <c r="T148" s="4"/>
      <c r="U148" s="4"/>
      <c r="V148" s="4"/>
      <c r="W148" s="65"/>
      <c r="X148" s="65"/>
      <c r="Y148" s="4"/>
      <c r="Z148" s="4"/>
      <c r="AA148" s="4"/>
      <c r="AB148" s="4"/>
      <c r="AC148" s="4"/>
      <c r="AD148" s="4"/>
      <c r="AE148" s="4"/>
      <c r="AF148" s="4"/>
      <c r="AG148" s="4"/>
      <c r="AH148" s="4"/>
      <c r="AI148" s="4"/>
      <c r="AJ148" s="4"/>
    </row>
    <row r="149" spans="1:36">
      <c r="A149" s="3"/>
      <c r="B149" s="56">
        <v>2017</v>
      </c>
      <c r="C149" s="21">
        <v>842417274.79</v>
      </c>
      <c r="D149" s="59"/>
      <c r="E149" s="14"/>
      <c r="F149" s="62"/>
      <c r="G149" s="62"/>
      <c r="H149" s="62"/>
      <c r="I149" s="62"/>
      <c r="J149" s="62"/>
      <c r="K149" s="62"/>
      <c r="L149" s="4"/>
      <c r="M149" s="4"/>
      <c r="N149" s="4"/>
      <c r="O149" s="4"/>
      <c r="P149" s="4"/>
      <c r="Q149" s="4"/>
      <c r="R149" s="4"/>
      <c r="S149" s="4"/>
      <c r="T149" s="4"/>
      <c r="U149" s="4"/>
      <c r="V149" s="4"/>
      <c r="W149" s="65"/>
      <c r="X149" s="65"/>
      <c r="Y149" s="4"/>
      <c r="Z149" s="4"/>
      <c r="AA149" s="4"/>
      <c r="AB149" s="4"/>
      <c r="AC149" s="4"/>
      <c r="AD149" s="4"/>
      <c r="AE149" s="4"/>
      <c r="AF149" s="4"/>
      <c r="AG149" s="4"/>
      <c r="AH149" s="4"/>
      <c r="AI149" s="4"/>
      <c r="AJ149" s="4"/>
    </row>
    <row r="150" spans="1:36">
      <c r="A150" s="3"/>
      <c r="B150" s="56">
        <v>2016</v>
      </c>
      <c r="C150" s="21">
        <v>493640967.67</v>
      </c>
      <c r="D150" s="59"/>
      <c r="E150" s="14"/>
      <c r="F150" s="62"/>
      <c r="G150" s="62"/>
      <c r="H150" s="62"/>
      <c r="I150" s="62"/>
      <c r="J150" s="62"/>
      <c r="K150" s="62"/>
      <c r="L150" s="4"/>
      <c r="M150" s="4"/>
      <c r="N150" s="4"/>
      <c r="O150" s="4"/>
      <c r="P150" s="4"/>
      <c r="Q150" s="4"/>
      <c r="R150" s="4"/>
      <c r="S150" s="4"/>
      <c r="T150" s="4"/>
      <c r="U150" s="4"/>
      <c r="V150" s="4"/>
      <c r="W150" s="65"/>
      <c r="X150" s="65"/>
      <c r="Y150" s="4"/>
      <c r="Z150" s="4"/>
      <c r="AA150" s="4"/>
      <c r="AB150" s="4"/>
      <c r="AC150" s="4"/>
      <c r="AD150" s="4"/>
      <c r="AE150" s="4"/>
      <c r="AF150" s="4"/>
      <c r="AG150" s="4"/>
      <c r="AH150" s="4"/>
      <c r="AI150" s="4"/>
      <c r="AJ150" s="4"/>
    </row>
    <row r="151" spans="1:36">
      <c r="A151" s="3"/>
      <c r="B151" s="56">
        <v>2015</v>
      </c>
      <c r="C151" s="25" t="s">
        <v>84</v>
      </c>
      <c r="D151" s="59"/>
      <c r="E151" s="14"/>
      <c r="F151" s="62"/>
      <c r="G151" s="62"/>
      <c r="H151" s="62"/>
      <c r="I151" s="62"/>
      <c r="J151" s="62"/>
      <c r="K151" s="62"/>
      <c r="L151" s="4"/>
      <c r="M151" s="4"/>
      <c r="N151" s="4"/>
      <c r="O151" s="4"/>
      <c r="P151" s="4"/>
      <c r="Q151" s="4"/>
      <c r="R151" s="4"/>
      <c r="S151" s="4"/>
      <c r="T151" s="4"/>
      <c r="U151" s="4"/>
      <c r="V151" s="4"/>
      <c r="W151" s="65"/>
      <c r="X151" s="65"/>
      <c r="Y151" s="4"/>
      <c r="Z151" s="4"/>
      <c r="AA151" s="4"/>
      <c r="AB151" s="4"/>
      <c r="AC151" s="4"/>
      <c r="AD151" s="4"/>
      <c r="AE151" s="4"/>
      <c r="AF151" s="4"/>
      <c r="AG151" s="4"/>
      <c r="AH151" s="4"/>
      <c r="AI151" s="4"/>
      <c r="AJ151" s="4"/>
    </row>
    <row r="152" spans="1:36">
      <c r="A152" s="3"/>
      <c r="B152" s="56">
        <v>2014</v>
      </c>
      <c r="C152" s="25" t="s">
        <v>84</v>
      </c>
      <c r="D152" s="59"/>
      <c r="E152" s="14"/>
      <c r="F152" s="62"/>
      <c r="G152" s="62"/>
      <c r="H152" s="62"/>
      <c r="I152" s="62"/>
      <c r="J152" s="62"/>
      <c r="K152" s="62"/>
      <c r="L152" s="4"/>
      <c r="M152" s="4"/>
      <c r="N152" s="4"/>
      <c r="O152" s="4"/>
      <c r="P152" s="4"/>
      <c r="Q152" s="4"/>
      <c r="R152" s="4"/>
      <c r="S152" s="4"/>
      <c r="T152" s="4"/>
      <c r="U152" s="4"/>
      <c r="V152" s="4"/>
      <c r="W152" s="65"/>
      <c r="X152" s="65"/>
      <c r="Y152" s="4"/>
      <c r="Z152" s="4"/>
      <c r="AA152" s="4"/>
      <c r="AB152" s="4"/>
      <c r="AC152" s="4"/>
      <c r="AD152" s="4"/>
      <c r="AE152" s="4"/>
      <c r="AF152" s="4"/>
      <c r="AG152" s="4"/>
      <c r="AH152" s="4"/>
      <c r="AI152" s="4"/>
      <c r="AJ152" s="4"/>
    </row>
    <row r="153" spans="1:36">
      <c r="A153" s="3"/>
      <c r="B153" s="56">
        <v>2013</v>
      </c>
      <c r="C153" s="25" t="s">
        <v>84</v>
      </c>
      <c r="D153" s="59"/>
      <c r="E153" s="14"/>
      <c r="F153" s="62"/>
      <c r="G153" s="62"/>
      <c r="H153" s="62"/>
      <c r="I153" s="62"/>
      <c r="J153" s="62"/>
      <c r="K153" s="62"/>
      <c r="L153" s="4"/>
      <c r="M153" s="4"/>
      <c r="N153" s="4"/>
      <c r="O153" s="4"/>
      <c r="P153" s="4"/>
      <c r="Q153" s="4"/>
      <c r="R153" s="4"/>
      <c r="S153" s="4"/>
      <c r="T153" s="4"/>
      <c r="U153" s="4"/>
      <c r="V153" s="4"/>
      <c r="W153" s="65"/>
      <c r="X153" s="65"/>
      <c r="Y153" s="4"/>
      <c r="Z153" s="4"/>
      <c r="AA153" s="4"/>
      <c r="AB153" s="4"/>
      <c r="AC153" s="4"/>
      <c r="AD153" s="4"/>
      <c r="AE153" s="4"/>
      <c r="AF153" s="4"/>
      <c r="AG153" s="4"/>
      <c r="AH153" s="4"/>
      <c r="AI153" s="4"/>
      <c r="AJ153" s="4"/>
    </row>
    <row r="154" spans="1:36">
      <c r="A154" s="3"/>
      <c r="B154" s="56">
        <v>2012</v>
      </c>
      <c r="C154" s="25" t="s">
        <v>84</v>
      </c>
      <c r="D154" s="59"/>
      <c r="E154" s="14"/>
      <c r="F154" s="62"/>
      <c r="G154" s="62"/>
      <c r="H154" s="62"/>
      <c r="I154" s="62"/>
      <c r="J154" s="62"/>
      <c r="K154" s="62"/>
      <c r="L154" s="4"/>
      <c r="M154" s="4"/>
      <c r="N154" s="4"/>
      <c r="O154" s="4"/>
      <c r="P154" s="4"/>
      <c r="Q154" s="4"/>
      <c r="R154" s="4"/>
      <c r="S154" s="4"/>
      <c r="T154" s="4"/>
      <c r="U154" s="4"/>
      <c r="V154" s="4"/>
      <c r="W154" s="65"/>
      <c r="X154" s="65"/>
      <c r="Y154" s="4"/>
      <c r="Z154" s="4"/>
      <c r="AA154" s="4"/>
      <c r="AB154" s="4"/>
      <c r="AC154" s="4"/>
      <c r="AD154" s="4"/>
      <c r="AE154" s="4"/>
      <c r="AF154" s="4"/>
      <c r="AG154" s="4"/>
      <c r="AH154" s="4"/>
      <c r="AI154" s="4"/>
      <c r="AJ154" s="4"/>
    </row>
    <row r="155" spans="1:36">
      <c r="A155" s="3"/>
      <c r="B155" s="56">
        <v>2011</v>
      </c>
      <c r="D155" s="59"/>
      <c r="E155" s="14"/>
      <c r="F155" s="62"/>
      <c r="G155" s="62"/>
      <c r="H155" s="62"/>
      <c r="I155" s="62"/>
      <c r="J155" s="62"/>
      <c r="K155" s="62"/>
      <c r="L155" s="4"/>
      <c r="M155" s="4"/>
      <c r="N155" s="4"/>
      <c r="O155" s="4"/>
      <c r="P155" s="4"/>
      <c r="Q155" s="4"/>
      <c r="R155" s="4"/>
      <c r="S155" s="4"/>
      <c r="T155" s="4"/>
      <c r="U155" s="4"/>
      <c r="V155" s="4"/>
      <c r="W155" s="65"/>
      <c r="X155" s="65"/>
      <c r="Y155" s="4"/>
      <c r="Z155" s="4"/>
      <c r="AA155" s="4"/>
      <c r="AB155" s="4"/>
      <c r="AC155" s="4"/>
      <c r="AD155" s="4"/>
      <c r="AE155" s="4"/>
      <c r="AF155" s="4"/>
      <c r="AG155" s="4"/>
      <c r="AH155" s="4"/>
      <c r="AI155" s="4"/>
      <c r="AJ155" s="4"/>
    </row>
    <row r="156" spans="1:36">
      <c r="A156" s="3"/>
      <c r="B156" s="56">
        <v>2010</v>
      </c>
      <c r="D156" s="59"/>
      <c r="E156" s="14"/>
      <c r="F156" s="62"/>
      <c r="G156" s="62"/>
      <c r="H156" s="62"/>
      <c r="I156" s="62"/>
      <c r="J156" s="62"/>
      <c r="K156" s="62"/>
      <c r="L156" s="4"/>
      <c r="M156" s="4"/>
      <c r="N156" s="4"/>
      <c r="O156" s="4"/>
      <c r="P156" s="4"/>
      <c r="Q156" s="4"/>
      <c r="R156" s="4"/>
      <c r="S156" s="4"/>
      <c r="T156" s="4"/>
      <c r="U156" s="4"/>
      <c r="V156" s="4"/>
      <c r="W156" s="65"/>
      <c r="X156" s="65"/>
      <c r="Y156" s="4"/>
      <c r="Z156" s="4"/>
      <c r="AA156" s="4"/>
      <c r="AB156" s="4"/>
      <c r="AC156" s="4"/>
      <c r="AD156" s="4"/>
      <c r="AE156" s="4"/>
      <c r="AF156" s="4"/>
      <c r="AG156" s="4"/>
      <c r="AH156" s="4"/>
      <c r="AI156" s="4"/>
      <c r="AJ156" s="4"/>
    </row>
    <row r="157" spans="1:36">
      <c r="A157" s="3" t="s">
        <v>60</v>
      </c>
      <c r="B157" s="56">
        <v>2023</v>
      </c>
      <c r="C157" s="21">
        <v>4324064526.46</v>
      </c>
      <c r="D157" s="59"/>
      <c r="E157" s="14"/>
      <c r="F157" s="62"/>
      <c r="G157" s="62"/>
      <c r="H157" s="62"/>
      <c r="I157" s="62"/>
      <c r="J157" s="62"/>
      <c r="K157" s="62"/>
      <c r="L157" s="4"/>
      <c r="M157" s="4"/>
      <c r="N157" s="4"/>
      <c r="O157" s="4"/>
      <c r="P157" s="4"/>
      <c r="Q157" s="4"/>
      <c r="R157" s="4"/>
      <c r="S157" s="4"/>
      <c r="T157" s="4"/>
      <c r="U157" s="4"/>
      <c r="V157" s="4"/>
      <c r="W157" s="65"/>
      <c r="X157" s="65"/>
      <c r="Y157" s="4"/>
      <c r="Z157" s="4"/>
      <c r="AA157" s="4"/>
      <c r="AB157" s="4"/>
      <c r="AC157" s="4"/>
      <c r="AD157" s="4"/>
      <c r="AE157" s="4"/>
      <c r="AF157" s="4"/>
      <c r="AG157" s="4"/>
      <c r="AH157" s="4"/>
      <c r="AI157" s="4"/>
      <c r="AJ157" s="4"/>
    </row>
    <row r="158" spans="1:36">
      <c r="A158" s="3"/>
      <c r="B158" s="56">
        <v>2022</v>
      </c>
      <c r="C158" s="21">
        <v>4900385687.4</v>
      </c>
      <c r="D158" s="59"/>
      <c r="E158" s="14"/>
      <c r="F158" s="62"/>
      <c r="G158" s="62"/>
      <c r="H158" s="62"/>
      <c r="I158" s="62"/>
      <c r="J158" s="62"/>
      <c r="K158" s="62"/>
      <c r="L158" s="4"/>
      <c r="M158" s="4"/>
      <c r="N158" s="4"/>
      <c r="O158" s="4"/>
      <c r="P158" s="4"/>
      <c r="Q158" s="4"/>
      <c r="R158" s="4"/>
      <c r="S158" s="4"/>
      <c r="T158" s="4"/>
      <c r="U158" s="4"/>
      <c r="V158" s="4"/>
      <c r="W158" s="65"/>
      <c r="X158" s="65"/>
      <c r="Y158" s="4"/>
      <c r="Z158" s="4"/>
      <c r="AA158" s="4"/>
      <c r="AB158" s="4"/>
      <c r="AC158" s="4"/>
      <c r="AD158" s="4"/>
      <c r="AE158" s="4"/>
      <c r="AF158" s="4"/>
      <c r="AG158" s="4"/>
      <c r="AH158" s="4"/>
      <c r="AI158" s="4"/>
      <c r="AJ158" s="4"/>
    </row>
    <row r="159" spans="1:36">
      <c r="A159" s="3"/>
      <c r="B159" s="56">
        <v>2021</v>
      </c>
      <c r="C159" s="21">
        <v>5050595734.03</v>
      </c>
      <c r="D159" s="59"/>
      <c r="E159" s="14"/>
      <c r="F159" s="62"/>
      <c r="G159" s="62"/>
      <c r="H159" s="62"/>
      <c r="I159" s="62"/>
      <c r="J159" s="62"/>
      <c r="K159" s="62"/>
      <c r="L159" s="4"/>
      <c r="M159" s="4"/>
      <c r="N159" s="4"/>
      <c r="O159" s="4"/>
      <c r="P159" s="4"/>
      <c r="Q159" s="4"/>
      <c r="R159" s="4"/>
      <c r="S159" s="4"/>
      <c r="T159" s="4"/>
      <c r="U159" s="4"/>
      <c r="V159" s="4"/>
      <c r="W159" s="65"/>
      <c r="X159" s="65"/>
      <c r="Y159" s="4"/>
      <c r="Z159" s="4"/>
      <c r="AA159" s="4"/>
      <c r="AB159" s="4"/>
      <c r="AC159" s="4"/>
      <c r="AD159" s="4"/>
      <c r="AE159" s="4"/>
      <c r="AF159" s="4"/>
      <c r="AG159" s="4"/>
      <c r="AH159" s="4"/>
      <c r="AI159" s="4"/>
      <c r="AJ159" s="4"/>
    </row>
    <row r="160" spans="1:36">
      <c r="A160" s="3"/>
      <c r="B160" s="56">
        <v>2020</v>
      </c>
      <c r="C160" s="21">
        <v>4845716981.74</v>
      </c>
      <c r="D160" s="59"/>
      <c r="E160" s="14"/>
      <c r="F160" s="62"/>
      <c r="G160" s="62"/>
      <c r="H160" s="62"/>
      <c r="I160" s="62"/>
      <c r="J160" s="62"/>
      <c r="K160" s="62"/>
      <c r="L160" s="4"/>
      <c r="M160" s="4"/>
      <c r="N160" s="4"/>
      <c r="O160" s="4"/>
      <c r="P160" s="4"/>
      <c r="Q160" s="4"/>
      <c r="R160" s="4"/>
      <c r="S160" s="4"/>
      <c r="T160" s="4"/>
      <c r="U160" s="4"/>
      <c r="V160" s="4"/>
      <c r="W160" s="65"/>
      <c r="X160" s="65"/>
      <c r="Y160" s="4"/>
      <c r="Z160" s="4"/>
      <c r="AA160" s="4"/>
      <c r="AB160" s="4"/>
      <c r="AC160" s="4"/>
      <c r="AD160" s="4"/>
      <c r="AE160" s="4"/>
      <c r="AF160" s="4"/>
      <c r="AG160" s="4"/>
      <c r="AH160" s="4"/>
      <c r="AI160" s="4"/>
      <c r="AJ160" s="4"/>
    </row>
    <row r="161" spans="1:36">
      <c r="A161" s="3"/>
      <c r="B161" s="56">
        <v>2019</v>
      </c>
      <c r="C161" s="21">
        <v>5157421970.79</v>
      </c>
      <c r="D161" s="59"/>
      <c r="E161" s="14"/>
      <c r="F161" s="62"/>
      <c r="G161" s="62"/>
      <c r="H161" s="62"/>
      <c r="I161" s="62"/>
      <c r="J161" s="62"/>
      <c r="K161" s="62"/>
      <c r="L161" s="4"/>
      <c r="M161" s="4"/>
      <c r="N161" s="4"/>
      <c r="O161" s="4"/>
      <c r="P161" s="4"/>
      <c r="Q161" s="4"/>
      <c r="R161" s="4"/>
      <c r="S161" s="4"/>
      <c r="T161" s="4"/>
      <c r="U161" s="4"/>
      <c r="V161" s="4"/>
      <c r="W161" s="65"/>
      <c r="X161" s="65"/>
      <c r="Y161" s="4"/>
      <c r="Z161" s="4"/>
      <c r="AA161" s="4"/>
      <c r="AB161" s="4"/>
      <c r="AC161" s="4"/>
      <c r="AD161" s="4"/>
      <c r="AE161" s="4"/>
      <c r="AF161" s="4"/>
      <c r="AG161" s="4"/>
      <c r="AH161" s="4"/>
      <c r="AI161" s="4"/>
      <c r="AJ161" s="4"/>
    </row>
    <row r="162" spans="1:36">
      <c r="A162" s="3"/>
      <c r="B162" s="56">
        <v>2018</v>
      </c>
      <c r="C162" s="21">
        <v>6627848323.47</v>
      </c>
      <c r="D162" s="59"/>
      <c r="E162" s="14"/>
      <c r="F162" s="62"/>
      <c r="G162" s="62"/>
      <c r="H162" s="62"/>
      <c r="I162" s="62"/>
      <c r="J162" s="62"/>
      <c r="K162" s="62"/>
      <c r="L162" s="4"/>
      <c r="M162" s="4"/>
      <c r="N162" s="4"/>
      <c r="O162" s="4"/>
      <c r="P162" s="4"/>
      <c r="Q162" s="4"/>
      <c r="R162" s="4"/>
      <c r="S162" s="4"/>
      <c r="T162" s="4"/>
      <c r="U162" s="4"/>
      <c r="V162" s="4"/>
      <c r="W162" s="65"/>
      <c r="X162" s="65"/>
      <c r="Y162" s="4"/>
      <c r="Z162" s="4"/>
      <c r="AA162" s="4"/>
      <c r="AB162" s="4"/>
      <c r="AC162" s="4"/>
      <c r="AD162" s="4"/>
      <c r="AE162" s="4"/>
      <c r="AF162" s="4"/>
      <c r="AG162" s="4"/>
      <c r="AH162" s="4"/>
      <c r="AI162" s="4"/>
      <c r="AJ162" s="4"/>
    </row>
    <row r="163" spans="1:36">
      <c r="A163" s="3"/>
      <c r="B163" s="56">
        <v>2017</v>
      </c>
      <c r="C163" s="21">
        <v>6123754536.41</v>
      </c>
      <c r="D163" s="59"/>
      <c r="E163" s="14"/>
      <c r="F163" s="62"/>
      <c r="G163" s="62"/>
      <c r="H163" s="62"/>
      <c r="I163" s="62"/>
      <c r="J163" s="62"/>
      <c r="K163" s="62"/>
      <c r="L163" s="4"/>
      <c r="M163" s="4"/>
      <c r="N163" s="4"/>
      <c r="O163" s="4"/>
      <c r="P163" s="4"/>
      <c r="Q163" s="4"/>
      <c r="R163" s="4"/>
      <c r="S163" s="4"/>
      <c r="T163" s="4"/>
      <c r="U163" s="4"/>
      <c r="V163" s="4"/>
      <c r="W163" s="65"/>
      <c r="X163" s="65"/>
      <c r="Y163" s="4"/>
      <c r="Z163" s="4"/>
      <c r="AA163" s="4"/>
      <c r="AB163" s="4"/>
      <c r="AC163" s="4"/>
      <c r="AD163" s="4"/>
      <c r="AE163" s="4"/>
      <c r="AF163" s="4"/>
      <c r="AG163" s="4"/>
      <c r="AH163" s="4"/>
      <c r="AI163" s="4"/>
      <c r="AJ163" s="4"/>
    </row>
    <row r="164" spans="1:36">
      <c r="A164" s="3"/>
      <c r="B164" s="56">
        <v>2016</v>
      </c>
      <c r="C164" s="21">
        <v>4975632980.02</v>
      </c>
      <c r="D164" s="59"/>
      <c r="E164" s="14"/>
      <c r="F164" s="62"/>
      <c r="G164" s="62"/>
      <c r="H164" s="62"/>
      <c r="I164" s="62"/>
      <c r="J164" s="62"/>
      <c r="K164" s="62"/>
      <c r="L164" s="4"/>
      <c r="M164" s="4"/>
      <c r="N164" s="4"/>
      <c r="O164" s="4"/>
      <c r="P164" s="4"/>
      <c r="Q164" s="4"/>
      <c r="R164" s="4"/>
      <c r="S164" s="4"/>
      <c r="T164" s="4"/>
      <c r="U164" s="4"/>
      <c r="V164" s="4"/>
      <c r="W164" s="65"/>
      <c r="X164" s="65"/>
      <c r="Y164" s="4"/>
      <c r="Z164" s="4"/>
      <c r="AA164" s="4"/>
      <c r="AB164" s="4"/>
      <c r="AC164" s="4"/>
      <c r="AD164" s="4"/>
      <c r="AE164" s="4"/>
      <c r="AF164" s="4"/>
      <c r="AG164" s="4"/>
      <c r="AH164" s="4"/>
      <c r="AI164" s="4"/>
      <c r="AJ164" s="4"/>
    </row>
    <row r="165" spans="1:36">
      <c r="A165" s="3"/>
      <c r="B165" s="56">
        <v>2015</v>
      </c>
      <c r="C165" s="21">
        <v>4604173438.83</v>
      </c>
      <c r="D165" s="59"/>
      <c r="E165" s="14"/>
      <c r="F165" s="62"/>
      <c r="G165" s="62"/>
      <c r="H165" s="62"/>
      <c r="I165" s="62"/>
      <c r="J165" s="62"/>
      <c r="K165" s="62"/>
      <c r="L165" s="4"/>
      <c r="M165" s="4"/>
      <c r="N165" s="4"/>
      <c r="O165" s="4"/>
      <c r="P165" s="4"/>
      <c r="Q165" s="4"/>
      <c r="R165" s="4"/>
      <c r="S165" s="4"/>
      <c r="T165" s="4"/>
      <c r="U165" s="4"/>
      <c r="V165" s="4"/>
      <c r="W165" s="65"/>
      <c r="X165" s="65"/>
      <c r="Y165" s="4"/>
      <c r="Z165" s="4"/>
      <c r="AA165" s="4"/>
      <c r="AB165" s="4"/>
      <c r="AC165" s="4"/>
      <c r="AD165" s="4"/>
      <c r="AE165" s="4"/>
      <c r="AF165" s="4"/>
      <c r="AG165" s="4"/>
      <c r="AH165" s="4"/>
      <c r="AI165" s="4"/>
      <c r="AJ165" s="4"/>
    </row>
    <row r="166" spans="1:36">
      <c r="A166" s="3"/>
      <c r="B166" s="56">
        <v>2014</v>
      </c>
      <c r="C166" s="21">
        <v>3874353715.35</v>
      </c>
      <c r="D166" s="59"/>
      <c r="E166" s="14"/>
      <c r="F166" s="62"/>
      <c r="G166" s="62"/>
      <c r="H166" s="62"/>
      <c r="I166" s="62"/>
      <c r="J166" s="62"/>
      <c r="K166" s="62"/>
      <c r="L166" s="4"/>
      <c r="M166" s="4"/>
      <c r="N166" s="4"/>
      <c r="O166" s="4"/>
      <c r="P166" s="4"/>
      <c r="Q166" s="4"/>
      <c r="R166" s="4"/>
      <c r="S166" s="4"/>
      <c r="T166" s="4"/>
      <c r="U166" s="4"/>
      <c r="V166" s="4"/>
      <c r="W166" s="65"/>
      <c r="X166" s="65"/>
      <c r="Y166" s="4"/>
      <c r="Z166" s="4"/>
      <c r="AA166" s="4"/>
      <c r="AB166" s="4"/>
      <c r="AC166" s="4"/>
      <c r="AD166" s="4"/>
      <c r="AE166" s="4"/>
      <c r="AF166" s="4"/>
      <c r="AG166" s="4"/>
      <c r="AH166" s="4"/>
      <c r="AI166" s="4"/>
      <c r="AJ166" s="4"/>
    </row>
    <row r="167" spans="1:36">
      <c r="A167" s="3"/>
      <c r="B167" s="56">
        <v>2013</v>
      </c>
      <c r="C167" s="21">
        <v>3402685255.2</v>
      </c>
      <c r="D167" s="59"/>
      <c r="E167" s="14"/>
      <c r="F167" s="62"/>
      <c r="G167" s="62"/>
      <c r="H167" s="62"/>
      <c r="I167" s="62"/>
      <c r="J167" s="62"/>
      <c r="K167" s="62"/>
      <c r="L167" s="4"/>
      <c r="M167" s="4"/>
      <c r="N167" s="4"/>
      <c r="O167" s="4"/>
      <c r="P167" s="4"/>
      <c r="Q167" s="4"/>
      <c r="R167" s="4"/>
      <c r="S167" s="4"/>
      <c r="T167" s="4"/>
      <c r="U167" s="4"/>
      <c r="V167" s="4"/>
      <c r="W167" s="65"/>
      <c r="X167" s="65"/>
      <c r="Y167" s="4"/>
      <c r="Z167" s="4"/>
      <c r="AA167" s="4"/>
      <c r="AB167" s="4"/>
      <c r="AC167" s="4"/>
      <c r="AD167" s="4"/>
      <c r="AE167" s="4"/>
      <c r="AF167" s="4"/>
      <c r="AG167" s="4"/>
      <c r="AH167" s="4"/>
      <c r="AI167" s="4"/>
      <c r="AJ167" s="4"/>
    </row>
    <row r="168" spans="1:36">
      <c r="A168" s="3"/>
      <c r="B168" s="56">
        <v>2012</v>
      </c>
      <c r="C168" s="21">
        <v>3080988278.19</v>
      </c>
      <c r="D168" s="59"/>
      <c r="E168" s="14"/>
      <c r="F168" s="62"/>
      <c r="G168" s="62"/>
      <c r="H168" s="62"/>
      <c r="I168" s="62"/>
      <c r="J168" s="62"/>
      <c r="K168" s="62"/>
      <c r="L168" s="4"/>
      <c r="M168" s="4"/>
      <c r="N168" s="4"/>
      <c r="O168" s="4"/>
      <c r="P168" s="4"/>
      <c r="Q168" s="4"/>
      <c r="R168" s="4"/>
      <c r="S168" s="4"/>
      <c r="T168" s="4"/>
      <c r="U168" s="4"/>
      <c r="V168" s="4"/>
      <c r="W168" s="65"/>
      <c r="X168" s="65"/>
      <c r="Y168" s="4"/>
      <c r="Z168" s="4"/>
      <c r="AA168" s="4"/>
      <c r="AB168" s="4"/>
      <c r="AC168" s="4"/>
      <c r="AD168" s="4"/>
      <c r="AE168" s="4"/>
      <c r="AF168" s="4"/>
      <c r="AG168" s="4"/>
      <c r="AH168" s="4"/>
      <c r="AI168" s="4"/>
      <c r="AJ168" s="4"/>
    </row>
    <row r="169" spans="1:36">
      <c r="A169" s="3"/>
      <c r="B169" s="56">
        <v>2011</v>
      </c>
      <c r="D169" s="59"/>
      <c r="E169" s="14"/>
      <c r="F169" s="62"/>
      <c r="G169" s="62"/>
      <c r="H169" s="62"/>
      <c r="I169" s="62"/>
      <c r="J169" s="62"/>
      <c r="K169" s="62"/>
      <c r="L169" s="4"/>
      <c r="M169" s="4"/>
      <c r="N169" s="4"/>
      <c r="O169" s="4"/>
      <c r="P169" s="4"/>
      <c r="Q169" s="4"/>
      <c r="R169" s="4"/>
      <c r="S169" s="4"/>
      <c r="T169" s="4"/>
      <c r="U169" s="4"/>
      <c r="V169" s="4"/>
      <c r="W169" s="65"/>
      <c r="X169" s="65"/>
      <c r="Y169" s="4"/>
      <c r="Z169" s="4"/>
      <c r="AA169" s="4"/>
      <c r="AB169" s="4"/>
      <c r="AC169" s="4"/>
      <c r="AD169" s="4"/>
      <c r="AE169" s="4"/>
      <c r="AF169" s="4"/>
      <c r="AG169" s="4"/>
      <c r="AH169" s="4"/>
      <c r="AI169" s="4"/>
      <c r="AJ169" s="4"/>
    </row>
    <row r="170" spans="1:36">
      <c r="A170" s="3"/>
      <c r="B170" s="56">
        <v>2010</v>
      </c>
      <c r="D170" s="59"/>
      <c r="E170" s="14"/>
      <c r="F170" s="62"/>
      <c r="G170" s="62"/>
      <c r="H170" s="62"/>
      <c r="I170" s="62"/>
      <c r="J170" s="62"/>
      <c r="K170" s="62"/>
      <c r="L170" s="4"/>
      <c r="M170" s="4"/>
      <c r="N170" s="4"/>
      <c r="O170" s="4"/>
      <c r="P170" s="4"/>
      <c r="Q170" s="4"/>
      <c r="R170" s="4"/>
      <c r="S170" s="4"/>
      <c r="T170" s="4"/>
      <c r="U170" s="4"/>
      <c r="V170" s="4"/>
      <c r="W170" s="65"/>
      <c r="X170" s="65"/>
      <c r="Y170" s="4"/>
      <c r="Z170" s="4"/>
      <c r="AA170" s="4"/>
      <c r="AB170" s="4"/>
      <c r="AC170" s="4"/>
      <c r="AD170" s="4"/>
      <c r="AE170" s="4"/>
      <c r="AF170" s="4"/>
      <c r="AG170" s="4"/>
      <c r="AH170" s="4"/>
      <c r="AI170" s="4"/>
      <c r="AJ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26">
    <mergeCell ref="M1:W1"/>
    <mergeCell ref="X1:AJ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2"/>
  <sheetViews>
    <sheetView workbookViewId="0">
      <pane xSplit="2" ySplit="2" topLeftCell="D55" activePane="bottomRight" state="frozen"/>
      <selection/>
      <selection pane="topRight"/>
      <selection pane="bottomLeft"/>
      <selection pane="bottomRight" activeCell="E60" sqref="E60"/>
    </sheetView>
  </sheetViews>
  <sheetFormatPr defaultColWidth="9.23076923076923" defaultRowHeight="16.8"/>
  <cols>
    <col min="1" max="1" width="12.7692307692308" customWidth="1"/>
    <col min="2" max="2" width="9.23076923076923" style="6"/>
    <col min="3" max="3" width="20.9230769230769" style="32" customWidth="1"/>
    <col min="4" max="4" width="21.7692307692308" style="6"/>
    <col min="5" max="5" width="21.7692307692308" style="33"/>
    <col min="6" max="8" width="24.8461538461538" style="5" customWidth="1"/>
    <col min="9" max="9" width="21.7692307692308" style="5"/>
    <col min="10" max="10" width="20.9230769230769" style="5"/>
    <col min="11" max="12" width="23.625" style="34" customWidth="1"/>
    <col min="13" max="13" width="19.8461538461538" style="5" customWidth="1"/>
    <col min="14" max="14" width="17.625" style="5" customWidth="1"/>
    <col min="15" max="15" width="15.1538461538462" style="5" customWidth="1"/>
    <col min="16" max="16" width="10.3076923076923" style="5" customWidth="1"/>
    <col min="17" max="17" width="17.6153846153846" style="5" customWidth="1"/>
    <col min="18" max="18" width="15.1538461538462" style="5" customWidth="1"/>
    <col min="19" max="20" width="19.8461538461538" style="5" customWidth="1"/>
    <col min="21" max="21" width="15.1538461538462" style="5" customWidth="1"/>
    <col min="22" max="22" width="20.9230769230769" style="5" customWidth="1"/>
    <col min="23" max="23" width="20.9230769230769" customWidth="1"/>
    <col min="24" max="24" width="18.1538461538462" customWidth="1"/>
    <col min="25" max="25" width="23.6153846153846" customWidth="1"/>
    <col min="26" max="26" width="52.6923076923077" customWidth="1"/>
    <col min="27" max="27" width="18.7692307692308" customWidth="1"/>
    <col min="28" max="33" width="16.3846153846154" customWidth="1"/>
    <col min="34" max="34" width="19.8461538461538" customWidth="1"/>
    <col min="35" max="37" width="16.3846153846154" customWidth="1"/>
    <col min="38" max="40" width="19.8461538461538" customWidth="1"/>
    <col min="41" max="42" width="16.3846153846154" customWidth="1"/>
    <col min="43" max="44" width="19.8461538461538" customWidth="1"/>
    <col min="45" max="45" width="28.4615384615385" customWidth="1"/>
    <col min="46" max="47" width="18.7692307692308" customWidth="1"/>
    <col min="48" max="48" width="17.0769230769231" customWidth="1"/>
    <col min="49" max="49" width="18.1538461538462" customWidth="1"/>
    <col min="50" max="50" width="17.0769230769231" customWidth="1"/>
    <col min="51" max="51" width="18.7692307692308" customWidth="1"/>
    <col min="52" max="52" width="18.1538461538462" customWidth="1"/>
    <col min="53" max="54" width="17.6153846153846" customWidth="1"/>
  </cols>
  <sheetData>
    <row r="1" spans="1:54">
      <c r="A1" s="3" t="s">
        <v>0</v>
      </c>
      <c r="B1" s="3" t="s">
        <v>1</v>
      </c>
      <c r="C1" s="35" t="s">
        <v>118</v>
      </c>
      <c r="D1" s="36" t="s">
        <v>119</v>
      </c>
      <c r="E1" s="42" t="s">
        <v>120</v>
      </c>
      <c r="F1" s="43" t="s">
        <v>121</v>
      </c>
      <c r="G1" s="44"/>
      <c r="H1" s="44"/>
      <c r="I1" s="13" t="s">
        <v>122</v>
      </c>
      <c r="J1" s="13" t="s">
        <v>123</v>
      </c>
      <c r="K1" s="39" t="s">
        <v>124</v>
      </c>
      <c r="L1" s="39" t="s">
        <v>125</v>
      </c>
      <c r="M1" s="13" t="s">
        <v>126</v>
      </c>
      <c r="N1" s="13" t="s">
        <v>127</v>
      </c>
      <c r="O1" s="13" t="s">
        <v>128</v>
      </c>
      <c r="P1" s="13" t="s">
        <v>129</v>
      </c>
      <c r="Q1" s="19" t="s">
        <v>130</v>
      </c>
      <c r="R1" s="19" t="s">
        <v>131</v>
      </c>
      <c r="S1" s="19" t="s">
        <v>132</v>
      </c>
      <c r="T1" s="13" t="s">
        <v>133</v>
      </c>
      <c r="U1" s="13" t="s">
        <v>134</v>
      </c>
      <c r="V1" s="13" t="s">
        <v>135</v>
      </c>
      <c r="W1" s="49" t="s">
        <v>136</v>
      </c>
      <c r="X1" s="3" t="s">
        <v>137</v>
      </c>
      <c r="Y1" s="3"/>
      <c r="Z1" s="3"/>
      <c r="AA1" s="3"/>
      <c r="AB1" s="3"/>
      <c r="AC1" s="3"/>
      <c r="AD1" s="3"/>
      <c r="AE1" s="3"/>
      <c r="AF1" s="3"/>
      <c r="AG1" s="3"/>
      <c r="AH1" s="3"/>
      <c r="AI1" s="3"/>
      <c r="AJ1" s="3"/>
      <c r="AK1" s="3"/>
      <c r="AL1" s="3"/>
      <c r="AM1" s="3"/>
      <c r="AN1" s="3"/>
      <c r="AO1" s="3"/>
      <c r="AP1" s="3"/>
      <c r="AQ1" s="3"/>
      <c r="AR1" s="3"/>
      <c r="AS1" s="3"/>
      <c r="AT1" s="3"/>
      <c r="AU1" s="3" t="s">
        <v>138</v>
      </c>
      <c r="AV1" s="3"/>
      <c r="AW1" s="3"/>
      <c r="AX1" s="3"/>
      <c r="AY1" s="3"/>
      <c r="AZ1" s="3"/>
      <c r="BA1" s="3"/>
      <c r="BB1" s="3"/>
    </row>
    <row r="2" ht="34" spans="1:54">
      <c r="A2" s="3"/>
      <c r="B2" s="3"/>
      <c r="C2" s="37"/>
      <c r="D2" s="3"/>
      <c r="E2" s="39"/>
      <c r="F2" s="13"/>
      <c r="G2" s="45"/>
      <c r="H2" s="45"/>
      <c r="I2" s="13"/>
      <c r="J2" s="13"/>
      <c r="K2" s="39"/>
      <c r="L2" s="39"/>
      <c r="M2" s="13"/>
      <c r="N2" s="13"/>
      <c r="O2" s="13"/>
      <c r="P2" s="13"/>
      <c r="Q2" s="48"/>
      <c r="R2" s="48"/>
      <c r="S2" s="48"/>
      <c r="T2" s="13"/>
      <c r="U2" s="13"/>
      <c r="V2" s="13"/>
      <c r="W2" s="13"/>
      <c r="X2" s="50" t="s">
        <v>139</v>
      </c>
      <c r="Y2" s="39" t="s">
        <v>140</v>
      </c>
      <c r="Z2" s="39" t="s">
        <v>141</v>
      </c>
      <c r="AA2" s="39" t="s">
        <v>142</v>
      </c>
      <c r="AB2" s="39" t="s">
        <v>143</v>
      </c>
      <c r="AC2" s="39" t="s">
        <v>144</v>
      </c>
      <c r="AD2" s="39" t="s">
        <v>145</v>
      </c>
      <c r="AE2" s="39" t="s">
        <v>146</v>
      </c>
      <c r="AF2" s="39" t="s">
        <v>147</v>
      </c>
      <c r="AG2" s="42" t="s">
        <v>148</v>
      </c>
      <c r="AH2" s="42" t="s">
        <v>149</v>
      </c>
      <c r="AI2" s="39" t="s">
        <v>150</v>
      </c>
      <c r="AJ2" s="39" t="s">
        <v>151</v>
      </c>
      <c r="AK2" s="39" t="s">
        <v>152</v>
      </c>
      <c r="AL2" s="39" t="s">
        <v>153</v>
      </c>
      <c r="AM2" s="39" t="s">
        <v>154</v>
      </c>
      <c r="AN2" s="39" t="s">
        <v>155</v>
      </c>
      <c r="AO2" s="39" t="s">
        <v>156</v>
      </c>
      <c r="AP2" s="39" t="s">
        <v>157</v>
      </c>
      <c r="AQ2" s="39" t="s">
        <v>158</v>
      </c>
      <c r="AR2" s="39" t="s">
        <v>159</v>
      </c>
      <c r="AS2" s="39" t="s">
        <v>160</v>
      </c>
      <c r="AT2" s="39" t="s">
        <v>161</v>
      </c>
      <c r="AU2" s="39" t="s">
        <v>162</v>
      </c>
      <c r="AV2" s="50" t="s">
        <v>163</v>
      </c>
      <c r="AW2" s="39" t="s">
        <v>164</v>
      </c>
      <c r="AX2" s="39" t="s">
        <v>165</v>
      </c>
      <c r="AY2" s="39" t="s">
        <v>166</v>
      </c>
      <c r="AZ2" s="14" t="s">
        <v>167</v>
      </c>
      <c r="BA2" s="14" t="s">
        <v>168</v>
      </c>
      <c r="BB2" s="14" t="s">
        <v>169</v>
      </c>
    </row>
    <row r="3" spans="1:54">
      <c r="A3" s="3" t="s">
        <v>49</v>
      </c>
      <c r="B3" s="13">
        <v>2023</v>
      </c>
      <c r="C3" s="38">
        <f>D3*1000</f>
        <v>28570905000</v>
      </c>
      <c r="D3" s="11">
        <v>28570905</v>
      </c>
      <c r="E3" s="11">
        <f>F3*1000</f>
        <v>28570905000</v>
      </c>
      <c r="F3" s="11">
        <v>28570905</v>
      </c>
      <c r="G3" s="11">
        <f>H3-F3</f>
        <v>129862</v>
      </c>
      <c r="H3" s="11">
        <f>SUM(K3:V3)-2*Q2</f>
        <v>28700767</v>
      </c>
      <c r="I3" s="11">
        <f>资产表!C3-C3</f>
        <v>20566225000</v>
      </c>
      <c r="J3" s="11"/>
      <c r="K3" s="11">
        <v>1124647</v>
      </c>
      <c r="L3" s="11"/>
      <c r="M3" s="14">
        <v>8426540</v>
      </c>
      <c r="N3" s="14"/>
      <c r="O3" s="14"/>
      <c r="P3" s="14"/>
      <c r="Q3" s="14">
        <v>64931</v>
      </c>
      <c r="R3" s="14">
        <v>34230</v>
      </c>
      <c r="S3" s="14">
        <v>1816</v>
      </c>
      <c r="T3" s="14">
        <v>562323</v>
      </c>
      <c r="U3" s="14"/>
      <c r="V3" s="14">
        <v>18486280</v>
      </c>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row>
    <row r="4" spans="1:54">
      <c r="A4" s="3"/>
      <c r="B4" s="13">
        <v>2022</v>
      </c>
      <c r="C4" s="38">
        <f t="shared" ref="C4:C9" si="0">D4*1000</f>
        <v>24084076000</v>
      </c>
      <c r="D4" s="11">
        <v>24084076</v>
      </c>
      <c r="E4" s="11">
        <f t="shared" ref="E4:E9" si="1">F4*1000</f>
        <v>24084076000</v>
      </c>
      <c r="F4" s="11">
        <v>24084076</v>
      </c>
      <c r="G4" s="11">
        <f>H4-F4</f>
        <v>138874</v>
      </c>
      <c r="H4" s="11">
        <f>SUM(K4:V4)-2*Q3</f>
        <v>24222950</v>
      </c>
      <c r="I4" s="11">
        <f>资产表!C4-C4</f>
        <v>15170765000</v>
      </c>
      <c r="J4" s="11"/>
      <c r="K4" s="11">
        <v>1124647</v>
      </c>
      <c r="L4" s="11"/>
      <c r="M4" s="14">
        <v>8429611</v>
      </c>
      <c r="N4" s="14"/>
      <c r="O4" s="14"/>
      <c r="P4" s="14"/>
      <c r="Q4" s="14">
        <v>134368</v>
      </c>
      <c r="R4" s="14">
        <v>45328</v>
      </c>
      <c r="S4" s="14">
        <v>2156</v>
      </c>
      <c r="T4" s="14">
        <v>562323</v>
      </c>
      <c r="U4" s="14"/>
      <c r="V4" s="14">
        <v>14054379</v>
      </c>
      <c r="W4" s="14"/>
      <c r="X4" s="11"/>
      <c r="Y4" s="11"/>
      <c r="Z4" s="11"/>
      <c r="AA4" s="11"/>
      <c r="AB4" s="14"/>
      <c r="AC4" s="14"/>
      <c r="AD4" s="14"/>
      <c r="AE4" s="14"/>
      <c r="AF4" s="14"/>
      <c r="AG4" s="14"/>
      <c r="AH4" s="14"/>
      <c r="AI4" s="14"/>
      <c r="AJ4" s="14"/>
      <c r="AK4" s="14"/>
      <c r="AL4" s="14"/>
      <c r="AM4" s="14"/>
      <c r="AN4" s="14"/>
      <c r="AO4" s="14"/>
      <c r="AP4" s="14"/>
      <c r="AQ4" s="14"/>
      <c r="AR4" s="14"/>
      <c r="AS4" s="11"/>
      <c r="AT4" s="11"/>
      <c r="AU4" s="11"/>
      <c r="AV4" s="11"/>
      <c r="AW4" s="11"/>
      <c r="AX4" s="11"/>
      <c r="AY4" s="11"/>
      <c r="AZ4" s="14"/>
      <c r="BA4" s="14"/>
      <c r="BB4" s="14"/>
    </row>
    <row r="5" spans="1:54">
      <c r="A5" s="3"/>
      <c r="B5" s="13">
        <v>2021</v>
      </c>
      <c r="C5" s="38">
        <f t="shared" si="0"/>
        <v>20741634000</v>
      </c>
      <c r="D5" s="11">
        <v>20741634</v>
      </c>
      <c r="E5" s="11">
        <f t="shared" si="1"/>
        <v>20741634000</v>
      </c>
      <c r="F5" s="11">
        <v>20741634</v>
      </c>
      <c r="G5" s="11">
        <f>H5-F5</f>
        <v>-268736</v>
      </c>
      <c r="H5" s="11">
        <f>SUM(K5:V5)-2*Q4</f>
        <v>20472898</v>
      </c>
      <c r="I5" s="11">
        <f>资产表!C5-C5</f>
        <v>12154462000</v>
      </c>
      <c r="J5" s="11"/>
      <c r="K5" s="11">
        <v>1124647</v>
      </c>
      <c r="L5" s="11"/>
      <c r="M5" s="14">
        <v>8434304</v>
      </c>
      <c r="N5" s="14"/>
      <c r="O5" s="14"/>
      <c r="P5" s="14"/>
      <c r="Q5" s="14"/>
      <c r="R5" s="14"/>
      <c r="S5" s="14">
        <v>321</v>
      </c>
      <c r="T5" s="14">
        <v>562323</v>
      </c>
      <c r="U5" s="14"/>
      <c r="V5" s="14">
        <v>10620039</v>
      </c>
      <c r="W5" s="14"/>
      <c r="X5" s="11"/>
      <c r="Y5" s="14"/>
      <c r="Z5" s="14"/>
      <c r="AA5" s="14"/>
      <c r="AB5" s="14"/>
      <c r="AC5" s="14">
        <v>1153133</v>
      </c>
      <c r="AD5" s="14">
        <v>4487638</v>
      </c>
      <c r="AE5" s="14">
        <v>2350952</v>
      </c>
      <c r="AF5" s="14"/>
      <c r="AG5" s="14">
        <v>2500108</v>
      </c>
      <c r="AH5" s="14">
        <f>AG5*1000</f>
        <v>2500108000</v>
      </c>
      <c r="AI5" s="14">
        <v>46721</v>
      </c>
      <c r="AJ5" s="14">
        <v>1050359</v>
      </c>
      <c r="AK5" s="14"/>
      <c r="AL5" s="14"/>
      <c r="AM5" s="14"/>
      <c r="AN5" s="14"/>
      <c r="AO5" s="14"/>
      <c r="AP5" s="14"/>
      <c r="AQ5" s="14"/>
      <c r="AR5" s="14"/>
      <c r="AS5" s="11"/>
      <c r="AT5" s="11"/>
      <c r="AU5" s="11"/>
      <c r="AV5" s="11"/>
      <c r="AW5" s="11"/>
      <c r="AX5" s="11"/>
      <c r="AY5" s="11"/>
      <c r="AZ5" s="14"/>
      <c r="BA5" s="14"/>
      <c r="BB5" s="14"/>
    </row>
    <row r="6" spans="1:54">
      <c r="A6" s="3"/>
      <c r="B6" s="13">
        <v>2020</v>
      </c>
      <c r="C6" s="38">
        <f t="shared" si="0"/>
        <v>15492282000</v>
      </c>
      <c r="D6" s="11">
        <v>15492282</v>
      </c>
      <c r="E6" s="11">
        <f t="shared" si="1"/>
        <v>15492282000</v>
      </c>
      <c r="F6" s="11">
        <v>15492282</v>
      </c>
      <c r="G6" s="11">
        <f>H6-F6</f>
        <v>0</v>
      </c>
      <c r="H6" s="11">
        <f>SUM(K6:V6)-2*Q5</f>
        <v>15492282</v>
      </c>
      <c r="I6" s="11">
        <f>资产表!C6-C6</f>
        <v>10367130000</v>
      </c>
      <c r="J6" s="11"/>
      <c r="K6" s="11">
        <v>1124647</v>
      </c>
      <c r="L6" s="11"/>
      <c r="M6" s="14">
        <v>8434304</v>
      </c>
      <c r="N6" s="14"/>
      <c r="O6" s="14"/>
      <c r="P6" s="14"/>
      <c r="Q6" s="14"/>
      <c r="R6" s="14"/>
      <c r="S6" s="14">
        <v>864</v>
      </c>
      <c r="T6" s="14">
        <v>562323</v>
      </c>
      <c r="U6" s="14"/>
      <c r="V6" s="14">
        <v>5370144</v>
      </c>
      <c r="W6" s="14"/>
      <c r="X6" s="11"/>
      <c r="Y6" s="14"/>
      <c r="Z6" s="14"/>
      <c r="AA6" s="14"/>
      <c r="AB6" s="14"/>
      <c r="AC6" s="14">
        <v>881800</v>
      </c>
      <c r="AD6" s="14">
        <v>3322040</v>
      </c>
      <c r="AE6" s="14">
        <v>2247323</v>
      </c>
      <c r="AF6" s="14">
        <v>7331</v>
      </c>
      <c r="AG6" s="14">
        <v>2413957</v>
      </c>
      <c r="AH6" s="14">
        <f>AG6*1000</f>
        <v>2413957000</v>
      </c>
      <c r="AI6" s="14">
        <v>14068</v>
      </c>
      <c r="AJ6" s="14">
        <v>938127</v>
      </c>
      <c r="AK6" s="14"/>
      <c r="AL6" s="14"/>
      <c r="AM6" s="14"/>
      <c r="AN6" s="14"/>
      <c r="AO6" s="14"/>
      <c r="AP6" s="14"/>
      <c r="AQ6" s="14"/>
      <c r="AR6" s="14"/>
      <c r="AS6" s="11"/>
      <c r="AT6" s="11"/>
      <c r="AU6" s="11"/>
      <c r="AV6" s="11"/>
      <c r="AW6" s="11"/>
      <c r="AX6" s="11"/>
      <c r="AY6" s="11"/>
      <c r="AZ6" s="14"/>
      <c r="BA6" s="14"/>
      <c r="BB6" s="14"/>
    </row>
    <row r="7" spans="1:54">
      <c r="A7" s="3"/>
      <c r="B7" s="13">
        <v>2019</v>
      </c>
      <c r="C7" s="38">
        <f t="shared" si="0"/>
        <v>9881868000</v>
      </c>
      <c r="D7" s="11">
        <v>9881868</v>
      </c>
      <c r="E7" s="11">
        <f t="shared" si="1"/>
        <v>9881868000</v>
      </c>
      <c r="F7" s="11">
        <v>9881868</v>
      </c>
      <c r="G7" s="11"/>
      <c r="H7" s="11"/>
      <c r="I7" s="11">
        <f>资产表!C7-C7</f>
        <v>7914603000</v>
      </c>
      <c r="J7" s="11"/>
      <c r="K7" s="11">
        <v>360000</v>
      </c>
      <c r="L7" s="11"/>
      <c r="M7" s="14">
        <v>164901</v>
      </c>
      <c r="N7" s="14"/>
      <c r="O7" s="14"/>
      <c r="P7" s="14"/>
      <c r="Q7" s="14"/>
      <c r="R7" s="14"/>
      <c r="S7" s="14"/>
      <c r="T7" s="14"/>
      <c r="U7" s="14"/>
      <c r="V7" s="14"/>
      <c r="W7" s="14"/>
      <c r="X7" s="11"/>
      <c r="Y7" s="14"/>
      <c r="Z7" s="14"/>
      <c r="AA7" s="14"/>
      <c r="AB7" s="14"/>
      <c r="AC7" s="14"/>
      <c r="AD7" s="14"/>
      <c r="AE7" s="14"/>
      <c r="AF7" s="14"/>
      <c r="AG7" s="14"/>
      <c r="AH7" s="14"/>
      <c r="AI7" s="14"/>
      <c r="AJ7" s="14"/>
      <c r="AK7" s="14"/>
      <c r="AL7" s="14"/>
      <c r="AM7" s="14"/>
      <c r="AN7" s="14"/>
      <c r="AO7" s="14"/>
      <c r="AP7" s="14"/>
      <c r="AQ7" s="14"/>
      <c r="AR7" s="14"/>
      <c r="AS7" s="11"/>
      <c r="AT7" s="11"/>
      <c r="AU7" s="11"/>
      <c r="AV7" s="11"/>
      <c r="AW7" s="11"/>
      <c r="AX7" s="11"/>
      <c r="AY7" s="11"/>
      <c r="AZ7" s="14"/>
      <c r="BA7" s="14"/>
      <c r="BB7" s="14"/>
    </row>
    <row r="8" spans="1:54">
      <c r="A8" s="3"/>
      <c r="B8" s="13">
        <v>2018</v>
      </c>
      <c r="C8" s="38">
        <f t="shared" si="0"/>
        <v>14415765000</v>
      </c>
      <c r="D8" s="11">
        <v>14415765</v>
      </c>
      <c r="E8" s="11">
        <f t="shared" si="1"/>
        <v>14371546000</v>
      </c>
      <c r="F8" s="11">
        <v>14371546</v>
      </c>
      <c r="G8" s="11"/>
      <c r="H8" s="11"/>
      <c r="I8" s="11">
        <f>资产表!C8-C8</f>
        <v>6534233000</v>
      </c>
      <c r="J8" s="11"/>
      <c r="K8" s="11">
        <v>360000</v>
      </c>
      <c r="L8" s="11"/>
      <c r="M8" s="14">
        <v>7103</v>
      </c>
      <c r="N8" s="14"/>
      <c r="O8" s="14"/>
      <c r="P8" s="14"/>
      <c r="Q8" s="14"/>
      <c r="R8" s="14"/>
      <c r="S8" s="14"/>
      <c r="T8" s="14"/>
      <c r="U8" s="14"/>
      <c r="V8" s="14"/>
      <c r="W8" s="14"/>
      <c r="X8" s="11"/>
      <c r="Y8" s="14"/>
      <c r="Z8" s="14"/>
      <c r="AA8" s="14"/>
      <c r="AB8" s="14"/>
      <c r="AC8" s="14"/>
      <c r="AD8" s="14"/>
      <c r="AE8" s="14"/>
      <c r="AF8" s="14"/>
      <c r="AG8" s="14"/>
      <c r="AH8" s="14"/>
      <c r="AI8" s="14"/>
      <c r="AJ8" s="14"/>
      <c r="AK8" s="14"/>
      <c r="AL8" s="14"/>
      <c r="AM8" s="14"/>
      <c r="AN8" s="14"/>
      <c r="AO8" s="14"/>
      <c r="AP8" s="14"/>
      <c r="AQ8" s="14"/>
      <c r="AR8" s="14"/>
      <c r="AS8" s="11"/>
      <c r="AT8" s="11"/>
      <c r="AU8" s="11"/>
      <c r="AV8" s="11"/>
      <c r="AW8" s="11"/>
      <c r="AX8" s="11"/>
      <c r="AY8" s="11"/>
      <c r="AZ8" s="14"/>
      <c r="BA8" s="14"/>
      <c r="BB8" s="14"/>
    </row>
    <row r="9" spans="1:54">
      <c r="A9" s="3"/>
      <c r="B9" s="13">
        <v>2017</v>
      </c>
      <c r="C9" s="38">
        <f t="shared" si="0"/>
        <v>11165468000</v>
      </c>
      <c r="D9" s="11">
        <v>11165468</v>
      </c>
      <c r="E9" s="11">
        <f t="shared" si="1"/>
        <v>11127435000</v>
      </c>
      <c r="F9" s="11">
        <v>11127435</v>
      </c>
      <c r="G9" s="11"/>
      <c r="H9" s="11"/>
      <c r="I9" s="11">
        <f>资产表!C9-C9</f>
        <v>5457125000</v>
      </c>
      <c r="J9" s="11"/>
      <c r="K9" s="11">
        <v>360000</v>
      </c>
      <c r="L9" s="11"/>
      <c r="M9" s="14">
        <v>2103</v>
      </c>
      <c r="N9" s="14"/>
      <c r="O9" s="14"/>
      <c r="P9" s="14"/>
      <c r="Q9" s="14"/>
      <c r="R9" s="14"/>
      <c r="S9" s="14"/>
      <c r="T9" s="14"/>
      <c r="U9" s="14"/>
      <c r="V9" s="14"/>
      <c r="W9" s="14"/>
      <c r="X9" s="11"/>
      <c r="Y9" s="14"/>
      <c r="Z9" s="14"/>
      <c r="AA9" s="14"/>
      <c r="AB9" s="14"/>
      <c r="AC9" s="14"/>
      <c r="AD9" s="14"/>
      <c r="AE9" s="14"/>
      <c r="AF9" s="14"/>
      <c r="AG9" s="14"/>
      <c r="AH9" s="14"/>
      <c r="AI9" s="14"/>
      <c r="AJ9" s="14"/>
      <c r="AK9" s="14"/>
      <c r="AL9" s="14"/>
      <c r="AM9" s="14"/>
      <c r="AN9" s="14"/>
      <c r="AO9" s="14"/>
      <c r="AP9" s="14"/>
      <c r="AQ9" s="14"/>
      <c r="AR9" s="14"/>
      <c r="AS9" s="11"/>
      <c r="AT9" s="11"/>
      <c r="AU9" s="11"/>
      <c r="AV9" s="11"/>
      <c r="AW9" s="11"/>
      <c r="AX9" s="11"/>
      <c r="AY9" s="11"/>
      <c r="AZ9" s="27"/>
      <c r="BA9" s="14"/>
      <c r="BB9" s="14"/>
    </row>
    <row r="10" spans="1:54">
      <c r="A10" s="3"/>
      <c r="B10" s="13">
        <v>2016</v>
      </c>
      <c r="C10" s="18"/>
      <c r="D10" s="39"/>
      <c r="E10" s="39"/>
      <c r="F10" s="11"/>
      <c r="G10" s="11"/>
      <c r="H10" s="11"/>
      <c r="I10" s="11"/>
      <c r="J10" s="11"/>
      <c r="K10" s="11"/>
      <c r="L10" s="11"/>
      <c r="M10" s="14"/>
      <c r="N10" s="14"/>
      <c r="O10" s="14"/>
      <c r="P10" s="14"/>
      <c r="Q10" s="14"/>
      <c r="R10" s="14"/>
      <c r="S10" s="14"/>
      <c r="T10" s="14"/>
      <c r="U10" s="14"/>
      <c r="V10" s="14"/>
      <c r="W10" s="14"/>
      <c r="X10" s="11"/>
      <c r="Y10" s="14"/>
      <c r="Z10" s="14"/>
      <c r="AA10" s="14"/>
      <c r="AB10" s="14"/>
      <c r="AC10" s="14"/>
      <c r="AD10" s="14"/>
      <c r="AE10" s="14"/>
      <c r="AF10" s="14"/>
      <c r="AG10" s="14"/>
      <c r="AH10" s="14"/>
      <c r="AI10" s="14"/>
      <c r="AJ10" s="14"/>
      <c r="AK10" s="14"/>
      <c r="AL10" s="14"/>
      <c r="AM10" s="14"/>
      <c r="AN10" s="14"/>
      <c r="AO10" s="14"/>
      <c r="AP10" s="14"/>
      <c r="AQ10" s="14"/>
      <c r="AR10" s="14"/>
      <c r="AS10" s="11"/>
      <c r="AT10" s="11"/>
      <c r="AU10" s="11"/>
      <c r="AV10" s="11"/>
      <c r="AW10" s="11"/>
      <c r="AX10" s="11"/>
      <c r="AY10" s="11"/>
      <c r="AZ10" s="14"/>
      <c r="BA10" s="14"/>
      <c r="BB10" s="14"/>
    </row>
    <row r="11" spans="1:54">
      <c r="A11" s="3"/>
      <c r="B11" s="13">
        <v>2015</v>
      </c>
      <c r="C11" s="18"/>
      <c r="D11" s="39"/>
      <c r="E11" s="39"/>
      <c r="F11" s="11"/>
      <c r="G11" s="11"/>
      <c r="H11" s="11"/>
      <c r="I11" s="11"/>
      <c r="J11" s="11"/>
      <c r="K11" s="11"/>
      <c r="L11" s="11"/>
      <c r="M11" s="14"/>
      <c r="N11" s="14"/>
      <c r="O11" s="14"/>
      <c r="P11" s="14"/>
      <c r="Q11" s="14"/>
      <c r="R11" s="14"/>
      <c r="S11" s="14"/>
      <c r="T11" s="14"/>
      <c r="U11" s="14"/>
      <c r="V11" s="14"/>
      <c r="W11" s="14"/>
      <c r="X11" s="11"/>
      <c r="Y11" s="14"/>
      <c r="Z11" s="14"/>
      <c r="AA11" s="14"/>
      <c r="AB11" s="14"/>
      <c r="AC11" s="14"/>
      <c r="AD11" s="14"/>
      <c r="AE11" s="14"/>
      <c r="AF11" s="14"/>
      <c r="AG11" s="14"/>
      <c r="AH11" s="14"/>
      <c r="AI11" s="14"/>
      <c r="AJ11" s="14"/>
      <c r="AK11" s="14"/>
      <c r="AL11" s="14"/>
      <c r="AM11" s="14"/>
      <c r="AN11" s="14"/>
      <c r="AO11" s="14"/>
      <c r="AP11" s="14"/>
      <c r="AQ11" s="14"/>
      <c r="AR11" s="14"/>
      <c r="AS11" s="11"/>
      <c r="AT11" s="11"/>
      <c r="AU11" s="11"/>
      <c r="AV11" s="11"/>
      <c r="AW11" s="11"/>
      <c r="AX11" s="11"/>
      <c r="AY11" s="11"/>
      <c r="AZ11" s="14"/>
      <c r="BA11" s="14"/>
      <c r="BB11" s="14"/>
    </row>
    <row r="12" spans="1:54">
      <c r="A12" s="3"/>
      <c r="B12" s="13">
        <v>2014</v>
      </c>
      <c r="C12" s="18"/>
      <c r="D12" s="39"/>
      <c r="E12" s="39"/>
      <c r="F12" s="11"/>
      <c r="G12" s="11"/>
      <c r="H12" s="11"/>
      <c r="I12" s="11"/>
      <c r="J12" s="11"/>
      <c r="K12" s="11"/>
      <c r="L12" s="11"/>
      <c r="M12" s="14"/>
      <c r="N12" s="14"/>
      <c r="O12" s="14"/>
      <c r="P12" s="14"/>
      <c r="Q12" s="14"/>
      <c r="R12" s="14"/>
      <c r="S12" s="14"/>
      <c r="T12" s="14"/>
      <c r="U12" s="14"/>
      <c r="V12" s="14"/>
      <c r="W12" s="14"/>
      <c r="X12" s="11"/>
      <c r="Y12" s="14"/>
      <c r="Z12" s="14"/>
      <c r="AA12" s="14"/>
      <c r="AB12" s="14"/>
      <c r="AC12" s="14"/>
      <c r="AD12" s="14"/>
      <c r="AE12" s="14"/>
      <c r="AF12" s="14"/>
      <c r="AG12" s="14"/>
      <c r="AH12" s="14"/>
      <c r="AI12" s="14"/>
      <c r="AJ12" s="14"/>
      <c r="AK12" s="14"/>
      <c r="AL12" s="14"/>
      <c r="AM12" s="14"/>
      <c r="AN12" s="14"/>
      <c r="AO12" s="14"/>
      <c r="AP12" s="14"/>
      <c r="AQ12" s="14"/>
      <c r="AR12" s="14"/>
      <c r="AS12" s="11"/>
      <c r="AT12" s="11"/>
      <c r="AU12" s="11"/>
      <c r="AV12" s="11"/>
      <c r="AW12" s="11"/>
      <c r="AX12" s="11"/>
      <c r="AY12" s="11"/>
      <c r="AZ12" s="14"/>
      <c r="BA12" s="14"/>
      <c r="BB12" s="14"/>
    </row>
    <row r="13" spans="1:54">
      <c r="A13" s="3"/>
      <c r="B13" s="13">
        <v>2013</v>
      </c>
      <c r="C13" s="18"/>
      <c r="D13" s="39"/>
      <c r="E13" s="39"/>
      <c r="F13" s="11"/>
      <c r="G13" s="11"/>
      <c r="H13" s="11"/>
      <c r="I13" s="11"/>
      <c r="J13" s="11"/>
      <c r="K13" s="11"/>
      <c r="L13" s="11"/>
      <c r="M13" s="14"/>
      <c r="N13" s="14"/>
      <c r="O13" s="14"/>
      <c r="P13" s="14"/>
      <c r="Q13" s="14"/>
      <c r="R13" s="14"/>
      <c r="S13" s="14"/>
      <c r="T13" s="14"/>
      <c r="U13" s="14"/>
      <c r="V13" s="14"/>
      <c r="W13" s="14"/>
      <c r="X13" s="11"/>
      <c r="Y13" s="14"/>
      <c r="Z13" s="14"/>
      <c r="AA13" s="14"/>
      <c r="AB13" s="14"/>
      <c r="AC13" s="14"/>
      <c r="AD13" s="14"/>
      <c r="AE13" s="14"/>
      <c r="AF13" s="14"/>
      <c r="AG13" s="14"/>
      <c r="AH13" s="14"/>
      <c r="AI13" s="14"/>
      <c r="AJ13" s="14"/>
      <c r="AK13" s="14"/>
      <c r="AL13" s="14"/>
      <c r="AM13" s="14"/>
      <c r="AN13" s="14"/>
      <c r="AO13" s="14"/>
      <c r="AP13" s="14"/>
      <c r="AQ13" s="14"/>
      <c r="AR13" s="14"/>
      <c r="AS13" s="11"/>
      <c r="AT13" s="11"/>
      <c r="AU13" s="11"/>
      <c r="AV13" s="11"/>
      <c r="AW13" s="11"/>
      <c r="AX13" s="11"/>
      <c r="AY13" s="11"/>
      <c r="AZ13" s="11"/>
      <c r="BA13" s="14"/>
      <c r="BB13" s="14"/>
    </row>
    <row r="14" spans="1:54">
      <c r="A14" s="3"/>
      <c r="B14" s="13">
        <v>2012</v>
      </c>
      <c r="C14" s="18"/>
      <c r="D14" s="39"/>
      <c r="E14" s="39"/>
      <c r="F14" s="11"/>
      <c r="G14" s="11"/>
      <c r="H14" s="11"/>
      <c r="I14" s="11"/>
      <c r="J14" s="11"/>
      <c r="K14" s="11"/>
      <c r="L14" s="11"/>
      <c r="M14" s="14"/>
      <c r="N14" s="14"/>
      <c r="O14" s="14"/>
      <c r="P14" s="14"/>
      <c r="Q14" s="14"/>
      <c r="R14" s="14"/>
      <c r="S14" s="14"/>
      <c r="T14" s="14"/>
      <c r="U14" s="14"/>
      <c r="V14" s="14"/>
      <c r="W14" s="14"/>
      <c r="X14" s="11"/>
      <c r="Y14" s="14"/>
      <c r="Z14" s="14"/>
      <c r="AA14" s="14"/>
      <c r="AB14" s="14"/>
      <c r="AC14" s="14"/>
      <c r="AD14" s="14"/>
      <c r="AE14" s="14"/>
      <c r="AF14" s="14"/>
      <c r="AG14" s="14"/>
      <c r="AH14" s="14"/>
      <c r="AI14" s="14"/>
      <c r="AJ14" s="14"/>
      <c r="AK14" s="14"/>
      <c r="AL14" s="14"/>
      <c r="AM14" s="14"/>
      <c r="AN14" s="14"/>
      <c r="AO14" s="14"/>
      <c r="AP14" s="14"/>
      <c r="AQ14" s="14"/>
      <c r="AR14" s="14"/>
      <c r="AS14" s="11"/>
      <c r="AT14" s="11"/>
      <c r="AU14" s="11"/>
      <c r="AV14" s="11"/>
      <c r="AW14" s="11"/>
      <c r="AX14" s="11"/>
      <c r="AY14" s="11"/>
      <c r="AZ14" s="11"/>
      <c r="BA14" s="14"/>
      <c r="BB14" s="14"/>
    </row>
    <row r="15" spans="1:54">
      <c r="A15" s="3"/>
      <c r="B15" s="13">
        <v>2011</v>
      </c>
      <c r="C15" s="40"/>
      <c r="D15" s="13"/>
      <c r="E15" s="39"/>
      <c r="F15" s="3"/>
      <c r="G15" s="3"/>
      <c r="H15" s="3"/>
      <c r="I15" s="11"/>
      <c r="J15" s="3"/>
      <c r="K15" s="11"/>
      <c r="L15" s="11"/>
      <c r="M15" s="14"/>
      <c r="N15" s="14"/>
      <c r="O15" s="14"/>
      <c r="P15" s="14"/>
      <c r="Q15" s="14"/>
      <c r="R15" s="14"/>
      <c r="S15" s="14"/>
      <c r="T15" s="14"/>
      <c r="U15" s="14"/>
      <c r="V15" s="14"/>
      <c r="W15" s="14"/>
      <c r="X15" s="4"/>
      <c r="Y15" s="4"/>
      <c r="Z15" s="4"/>
      <c r="AA15" s="4"/>
      <c r="AB15" s="4"/>
      <c r="AC15" s="4"/>
      <c r="AD15" s="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row>
    <row r="16" spans="1:54">
      <c r="A16" s="3"/>
      <c r="B16" s="13">
        <v>2010</v>
      </c>
      <c r="C16" s="40"/>
      <c r="D16" s="13"/>
      <c r="E16" s="39"/>
      <c r="F16" s="3"/>
      <c r="G16" s="3"/>
      <c r="H16" s="3"/>
      <c r="I16" s="11"/>
      <c r="J16" s="3"/>
      <c r="K16" s="11"/>
      <c r="L16" s="11"/>
      <c r="M16" s="14"/>
      <c r="N16" s="14"/>
      <c r="O16" s="14"/>
      <c r="P16" s="14"/>
      <c r="Q16" s="14"/>
      <c r="R16" s="14"/>
      <c r="S16" s="14"/>
      <c r="T16" s="14"/>
      <c r="U16" s="14"/>
      <c r="V16" s="14"/>
      <c r="W16" s="14"/>
      <c r="X16" s="4"/>
      <c r="Y16" s="4"/>
      <c r="Z16" s="4"/>
      <c r="AA16" s="4"/>
      <c r="AB16" s="4"/>
      <c r="AC16" s="4"/>
      <c r="AD16" s="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row>
    <row r="17" spans="1:54">
      <c r="A17" s="3" t="s">
        <v>50</v>
      </c>
      <c r="B17" s="13">
        <v>2023</v>
      </c>
      <c r="C17" s="18">
        <v>6323757848.37</v>
      </c>
      <c r="D17" s="3"/>
      <c r="E17" s="11">
        <v>6323757848.37</v>
      </c>
      <c r="F17" s="4"/>
      <c r="G17" s="4"/>
      <c r="H17" s="4"/>
      <c r="I17" s="11">
        <f>资产表!C17-C17</f>
        <v>8386292064.3</v>
      </c>
      <c r="J17" s="4"/>
      <c r="K17" s="11"/>
      <c r="L17" s="11"/>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c r="A18" s="3"/>
      <c r="B18" s="13">
        <v>2022</v>
      </c>
      <c r="C18" s="18">
        <v>5064291010.96</v>
      </c>
      <c r="D18" s="3"/>
      <c r="E18" s="11">
        <v>5064599804.6</v>
      </c>
      <c r="F18" s="4"/>
      <c r="G18" s="4"/>
      <c r="H18" s="4"/>
      <c r="I18" s="11">
        <f>资产表!C18-C18</f>
        <v>6805666068.54</v>
      </c>
      <c r="J18" s="4"/>
      <c r="K18" s="11"/>
      <c r="L18" s="11"/>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c r="A19" s="3"/>
      <c r="B19" s="13">
        <v>2021</v>
      </c>
      <c r="C19" s="18">
        <v>4238125540.7</v>
      </c>
      <c r="D19" s="3"/>
      <c r="E19" s="46">
        <v>4238125540.7</v>
      </c>
      <c r="F19" s="4"/>
      <c r="G19" s="4"/>
      <c r="H19" s="4"/>
      <c r="I19" s="11">
        <f>资产表!C19-C19</f>
        <v>3552365618.28</v>
      </c>
      <c r="J19" s="4"/>
      <c r="K19" s="11"/>
      <c r="L19" s="11"/>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c r="A20" s="3"/>
      <c r="B20" s="13">
        <v>2020</v>
      </c>
      <c r="C20" s="18">
        <v>1913253374.56</v>
      </c>
      <c r="D20" s="3"/>
      <c r="E20" s="18">
        <v>1913253374.56</v>
      </c>
      <c r="F20" s="4"/>
      <c r="G20" s="4"/>
      <c r="H20" s="4"/>
      <c r="I20" s="11">
        <f>资产表!C20-C20</f>
        <v>2448033072.85</v>
      </c>
      <c r="J20" s="4"/>
      <c r="K20" s="11"/>
      <c r="L20" s="11"/>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c r="A21" s="3"/>
      <c r="B21" s="13">
        <v>2019</v>
      </c>
      <c r="C21" s="18">
        <f>163518.09*10000</f>
        <v>1635180900</v>
      </c>
      <c r="D21" s="39"/>
      <c r="E21" s="39"/>
      <c r="F21" s="4"/>
      <c r="G21" s="4"/>
      <c r="H21" s="4"/>
      <c r="I21" s="11">
        <f>资产表!C21-C21</f>
        <v>1705519407.28</v>
      </c>
      <c r="J21" s="4"/>
      <c r="K21" s="11"/>
      <c r="L21" s="11"/>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3"/>
      <c r="B22" s="13">
        <v>2018</v>
      </c>
      <c r="C22" s="18">
        <f>108694.4*10000</f>
        <v>1086944000</v>
      </c>
      <c r="D22" s="39"/>
      <c r="E22" s="39"/>
      <c r="F22" s="4"/>
      <c r="G22" s="4"/>
      <c r="H22" s="4"/>
      <c r="I22" s="11">
        <f>资产表!C22-C22</f>
        <v>1020581687.34</v>
      </c>
      <c r="J22" s="4"/>
      <c r="K22" s="11"/>
      <c r="L22" s="11"/>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3"/>
      <c r="B23" s="13">
        <v>2017</v>
      </c>
      <c r="C23" s="38"/>
      <c r="D23" s="39"/>
      <c r="E23" s="39"/>
      <c r="F23" s="4"/>
      <c r="G23" s="4"/>
      <c r="H23" s="4"/>
      <c r="I23" s="11">
        <f>资产表!C23-C23</f>
        <v>2051014400</v>
      </c>
      <c r="J23" s="4"/>
      <c r="K23" s="11"/>
      <c r="L23" s="11"/>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3"/>
      <c r="B24" s="13">
        <v>2016</v>
      </c>
      <c r="C24" s="18"/>
      <c r="D24" s="39"/>
      <c r="E24" s="39"/>
      <c r="F24" s="4"/>
      <c r="G24" s="4"/>
      <c r="H24" s="4"/>
      <c r="I24" s="11"/>
      <c r="J24" s="4"/>
      <c r="K24" s="11"/>
      <c r="L24" s="11"/>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c r="A25" s="3"/>
      <c r="B25" s="13">
        <v>2015</v>
      </c>
      <c r="C25" s="18"/>
      <c r="D25" s="39"/>
      <c r="E25" s="39"/>
      <c r="F25" s="4"/>
      <c r="G25" s="4"/>
      <c r="H25" s="4"/>
      <c r="I25" s="11"/>
      <c r="J25" s="4"/>
      <c r="K25" s="11"/>
      <c r="L25" s="11"/>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c r="A26" s="3"/>
      <c r="B26" s="13">
        <v>2014</v>
      </c>
      <c r="C26" s="18"/>
      <c r="D26" s="39"/>
      <c r="E26" s="39"/>
      <c r="F26" s="4"/>
      <c r="G26" s="4"/>
      <c r="H26" s="4"/>
      <c r="I26" s="11"/>
      <c r="J26" s="4"/>
      <c r="K26" s="11"/>
      <c r="L26" s="11"/>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c r="A27" s="3"/>
      <c r="B27" s="13">
        <v>2013</v>
      </c>
      <c r="C27" s="41"/>
      <c r="D27" s="17"/>
      <c r="E27" s="47"/>
      <c r="F27" s="4"/>
      <c r="G27" s="4"/>
      <c r="H27" s="4"/>
      <c r="I27" s="11"/>
      <c r="J27" s="4"/>
      <c r="K27" s="11"/>
      <c r="L27" s="11"/>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c r="A28" s="3"/>
      <c r="B28" s="13">
        <v>2012</v>
      </c>
      <c r="C28" s="41"/>
      <c r="D28" s="17"/>
      <c r="E28" s="47"/>
      <c r="F28" s="4"/>
      <c r="G28" s="4"/>
      <c r="H28" s="4"/>
      <c r="I28" s="11"/>
      <c r="J28" s="4"/>
      <c r="K28" s="11"/>
      <c r="L28" s="11"/>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c r="A29" s="3"/>
      <c r="B29" s="13">
        <v>2011</v>
      </c>
      <c r="C29" s="40"/>
      <c r="D29" s="13"/>
      <c r="E29" s="39"/>
      <c r="F29" s="4"/>
      <c r="G29" s="4"/>
      <c r="H29" s="4"/>
      <c r="I29" s="11"/>
      <c r="J29" s="4"/>
      <c r="K29" s="11"/>
      <c r="L29" s="11"/>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c r="A30" s="3"/>
      <c r="B30" s="13">
        <v>2010</v>
      </c>
      <c r="C30" s="40"/>
      <c r="D30" s="13"/>
      <c r="E30" s="39"/>
      <c r="F30" s="4"/>
      <c r="G30" s="4"/>
      <c r="H30" s="4"/>
      <c r="I30" s="11"/>
      <c r="J30" s="4"/>
      <c r="K30" s="11"/>
      <c r="L30" s="11"/>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c r="A31" s="3" t="s">
        <v>51</v>
      </c>
      <c r="B31" s="13">
        <v>2023</v>
      </c>
      <c r="C31" s="18">
        <v>1705416642.14</v>
      </c>
      <c r="D31" s="3"/>
      <c r="E31" s="11"/>
      <c r="F31" s="11"/>
      <c r="G31" s="11"/>
      <c r="H31" s="11"/>
      <c r="I31" s="11">
        <f>资产表!C31-C31</f>
        <v>1353159282.97</v>
      </c>
      <c r="J31" s="11"/>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row>
    <row r="32" spans="1:54">
      <c r="A32" s="3"/>
      <c r="B32" s="13">
        <v>2022</v>
      </c>
      <c r="C32" s="18">
        <v>1728899741.78</v>
      </c>
      <c r="D32" s="3"/>
      <c r="E32" s="11"/>
      <c r="F32" s="11"/>
      <c r="G32" s="11"/>
      <c r="H32" s="11"/>
      <c r="I32" s="11">
        <f>资产表!C32-C32</f>
        <v>647991974.31</v>
      </c>
      <c r="J32" s="11"/>
      <c r="K32" s="11"/>
      <c r="L32" s="11"/>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row>
    <row r="33" spans="1:54">
      <c r="A33" s="3"/>
      <c r="B33" s="13">
        <v>2021</v>
      </c>
      <c r="C33" s="18">
        <v>1605392477.97</v>
      </c>
      <c r="D33" s="3"/>
      <c r="E33" s="11"/>
      <c r="F33" s="11"/>
      <c r="G33" s="11"/>
      <c r="H33" s="11"/>
      <c r="I33" s="11">
        <f>资产表!C33-C33</f>
        <v>496896563.07</v>
      </c>
      <c r="J33" s="11"/>
      <c r="K33" s="11"/>
      <c r="L33" s="11"/>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row>
    <row r="34" spans="1:54">
      <c r="A34" s="3"/>
      <c r="B34" s="13">
        <v>2020</v>
      </c>
      <c r="C34" s="18">
        <v>729575454.92</v>
      </c>
      <c r="D34" s="3"/>
      <c r="E34" s="11"/>
      <c r="F34" s="11"/>
      <c r="G34" s="11"/>
      <c r="H34" s="11"/>
      <c r="I34" s="11">
        <f>资产表!C34-C34</f>
        <v>406356111.8</v>
      </c>
      <c r="J34" s="11"/>
      <c r="K34" s="11"/>
      <c r="L34" s="11"/>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row>
    <row r="35" spans="1:54">
      <c r="A35" s="3"/>
      <c r="B35" s="13">
        <v>2019</v>
      </c>
      <c r="C35" s="18">
        <v>515008830.07</v>
      </c>
      <c r="D35" s="39"/>
      <c r="E35" s="39"/>
      <c r="F35" s="11"/>
      <c r="G35" s="11"/>
      <c r="H35" s="11"/>
      <c r="I35" s="11">
        <f>资产表!C35-C35</f>
        <v>311764374.78</v>
      </c>
      <c r="J35" s="11"/>
      <c r="K35" s="11"/>
      <c r="L35" s="11"/>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row>
    <row r="36" spans="1:54">
      <c r="A36" s="3"/>
      <c r="B36" s="13">
        <v>2018</v>
      </c>
      <c r="C36" s="18">
        <v>470354374.9</v>
      </c>
      <c r="D36" s="39"/>
      <c r="E36" s="39"/>
      <c r="F36" s="11"/>
      <c r="G36" s="11"/>
      <c r="H36" s="11"/>
      <c r="I36" s="11">
        <f>资产表!C36-C36</f>
        <v>278655670.7</v>
      </c>
      <c r="J36" s="11"/>
      <c r="K36" s="11"/>
      <c r="L36" s="11"/>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row>
    <row r="37" spans="1:54">
      <c r="A37" s="3"/>
      <c r="B37" s="13">
        <v>2017</v>
      </c>
      <c r="C37" s="18">
        <v>330552897.42</v>
      </c>
      <c r="D37" s="39"/>
      <c r="E37" s="39"/>
      <c r="F37" s="11"/>
      <c r="G37" s="11"/>
      <c r="H37" s="11"/>
      <c r="I37" s="11">
        <f>资产表!C37-C37</f>
        <v>311277549.08</v>
      </c>
      <c r="J37" s="11"/>
      <c r="K37" s="11"/>
      <c r="L37" s="11"/>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row>
    <row r="38" spans="1:54">
      <c r="A38" s="3"/>
      <c r="B38" s="13">
        <v>2016</v>
      </c>
      <c r="C38" s="18"/>
      <c r="D38" s="39"/>
      <c r="E38" s="39"/>
      <c r="F38" s="11"/>
      <c r="G38" s="11"/>
      <c r="H38" s="11"/>
      <c r="I38" s="11"/>
      <c r="J38" s="11"/>
      <c r="K38" s="11"/>
      <c r="L38" s="11"/>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row>
    <row r="39" spans="1:54">
      <c r="A39" s="3"/>
      <c r="B39" s="13">
        <v>2015</v>
      </c>
      <c r="C39" s="18"/>
      <c r="D39" s="39"/>
      <c r="E39" s="39"/>
      <c r="F39" s="11"/>
      <c r="G39" s="11"/>
      <c r="H39" s="11"/>
      <c r="I39" s="11"/>
      <c r="J39" s="11"/>
      <c r="K39" s="14"/>
      <c r="L39" s="11"/>
      <c r="M39" s="14"/>
      <c r="N39" s="14"/>
      <c r="O39" s="14"/>
      <c r="P39" s="14"/>
      <c r="Q39" s="14"/>
      <c r="R39" s="14"/>
      <c r="S39" s="14"/>
      <c r="T39" s="14"/>
      <c r="U39" s="14"/>
      <c r="V39" s="14"/>
      <c r="W39" s="14"/>
      <c r="X39" s="14"/>
      <c r="Y39" s="4"/>
      <c r="Z39" s="4"/>
      <c r="AA39" s="4"/>
      <c r="AB39" s="4"/>
      <c r="AC39" s="4"/>
      <c r="AD39" s="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row>
    <row r="40" spans="1:54">
      <c r="A40" s="3"/>
      <c r="B40" s="13">
        <v>2014</v>
      </c>
      <c r="C40" s="40"/>
      <c r="D40" s="39"/>
      <c r="E40" s="39"/>
      <c r="F40" s="11"/>
      <c r="G40" s="11"/>
      <c r="H40" s="11"/>
      <c r="I40" s="11"/>
      <c r="J40" s="11"/>
      <c r="K40" s="11"/>
      <c r="L40" s="11"/>
      <c r="M40" s="14"/>
      <c r="N40" s="14"/>
      <c r="O40" s="14"/>
      <c r="P40" s="14"/>
      <c r="Q40" s="14"/>
      <c r="R40" s="14"/>
      <c r="S40" s="14"/>
      <c r="T40" s="14"/>
      <c r="U40" s="14"/>
      <c r="V40" s="14"/>
      <c r="W40" s="14"/>
      <c r="X40" s="14"/>
      <c r="Y40" s="4"/>
      <c r="Z40" s="4"/>
      <c r="AA40" s="4"/>
      <c r="AB40" s="4"/>
      <c r="AC40" s="4"/>
      <c r="AD40" s="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row>
    <row r="41" spans="1:54">
      <c r="A41" s="3"/>
      <c r="B41" s="13">
        <v>2013</v>
      </c>
      <c r="C41" s="41"/>
      <c r="D41" s="17"/>
      <c r="E41" s="47"/>
      <c r="F41" s="11"/>
      <c r="G41" s="11"/>
      <c r="H41" s="11"/>
      <c r="I41" s="11"/>
      <c r="J41" s="11"/>
      <c r="K41" s="11"/>
      <c r="L41" s="11"/>
      <c r="M41" s="14"/>
      <c r="N41" s="14"/>
      <c r="O41" s="14"/>
      <c r="P41" s="14"/>
      <c r="Q41" s="14"/>
      <c r="R41" s="14"/>
      <c r="S41" s="14"/>
      <c r="T41" s="14"/>
      <c r="U41" s="14"/>
      <c r="V41" s="14"/>
      <c r="W41" s="14"/>
      <c r="X41" s="14"/>
      <c r="Y41" s="4"/>
      <c r="Z41" s="4"/>
      <c r="AA41" s="4"/>
      <c r="AB41" s="4"/>
      <c r="AC41" s="4"/>
      <c r="AD41" s="4"/>
      <c r="AE41" s="14"/>
      <c r="AF41" s="14"/>
      <c r="AG41" s="14"/>
      <c r="AH41" s="14"/>
      <c r="AI41" s="14"/>
      <c r="AJ41" s="14"/>
      <c r="AK41" s="14"/>
      <c r="AL41" s="11"/>
      <c r="AM41" s="14"/>
      <c r="AN41" s="14"/>
      <c r="AO41" s="14"/>
      <c r="AP41" s="14"/>
      <c r="AQ41" s="14"/>
      <c r="AR41" s="14"/>
      <c r="AS41" s="14"/>
      <c r="AT41" s="14"/>
      <c r="AU41" s="14"/>
      <c r="AV41" s="14"/>
      <c r="AW41" s="14"/>
      <c r="AX41" s="14"/>
      <c r="AY41" s="14"/>
      <c r="AZ41" s="14"/>
      <c r="BA41" s="14"/>
      <c r="BB41" s="14"/>
    </row>
    <row r="42" spans="1:54">
      <c r="A42" s="3"/>
      <c r="B42" s="13">
        <v>2012</v>
      </c>
      <c r="C42" s="40"/>
      <c r="D42" s="13"/>
      <c r="E42" s="39"/>
      <c r="F42" s="4"/>
      <c r="G42" s="4"/>
      <c r="H42" s="4"/>
      <c r="I42" s="4"/>
      <c r="J42" s="4"/>
      <c r="K42" s="11"/>
      <c r="L42" s="11"/>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14"/>
      <c r="AO42" s="4"/>
      <c r="AP42" s="4"/>
      <c r="AQ42" s="4"/>
      <c r="AR42" s="4"/>
      <c r="AS42" s="4"/>
      <c r="AT42" s="4"/>
      <c r="AU42" s="4"/>
      <c r="AV42" s="4"/>
      <c r="AW42" s="4"/>
      <c r="AX42" s="4"/>
      <c r="AY42" s="4"/>
      <c r="AZ42" s="4"/>
      <c r="BA42" s="4"/>
      <c r="BB42" s="4"/>
    </row>
    <row r="43" spans="1:54">
      <c r="A43" s="3"/>
      <c r="B43" s="13">
        <v>2011</v>
      </c>
      <c r="C43" s="40"/>
      <c r="D43" s="13"/>
      <c r="E43" s="39"/>
      <c r="F43" s="4"/>
      <c r="G43" s="4"/>
      <c r="H43" s="4"/>
      <c r="I43" s="4"/>
      <c r="J43" s="4"/>
      <c r="K43" s="11"/>
      <c r="L43" s="11"/>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14"/>
      <c r="AO43" s="4"/>
      <c r="AP43" s="4"/>
      <c r="AQ43" s="4"/>
      <c r="AR43" s="4"/>
      <c r="AS43" s="4"/>
      <c r="AT43" s="4"/>
      <c r="AU43" s="4"/>
      <c r="AV43" s="4"/>
      <c r="AW43" s="4"/>
      <c r="AX43" s="4"/>
      <c r="AY43" s="4"/>
      <c r="AZ43" s="4"/>
      <c r="BA43" s="4"/>
      <c r="BB43" s="4"/>
    </row>
    <row r="44" spans="1:54">
      <c r="A44" s="3"/>
      <c r="B44" s="13">
        <v>2010</v>
      </c>
      <c r="C44" s="40"/>
      <c r="D44" s="13"/>
      <c r="E44" s="39"/>
      <c r="F44" s="4"/>
      <c r="G44" s="4"/>
      <c r="H44" s="4"/>
      <c r="I44" s="4"/>
      <c r="J44" s="4"/>
      <c r="K44" s="11"/>
      <c r="L44" s="11"/>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14"/>
      <c r="AO44" s="4"/>
      <c r="AP44" s="4"/>
      <c r="AQ44" s="4"/>
      <c r="AR44" s="4"/>
      <c r="AS44" s="4"/>
      <c r="AT44" s="4"/>
      <c r="AU44" s="4"/>
      <c r="AV44" s="4"/>
      <c r="AW44" s="4"/>
      <c r="AX44" s="4"/>
      <c r="AY44" s="4"/>
      <c r="AZ44" s="4"/>
      <c r="BA44" s="4"/>
      <c r="BB44" s="4"/>
    </row>
    <row r="45" spans="1:54">
      <c r="A45" s="3" t="s">
        <v>52</v>
      </c>
      <c r="B45" s="13">
        <v>2023</v>
      </c>
      <c r="C45" s="21">
        <v>11055865218.7</v>
      </c>
      <c r="D45" s="3"/>
      <c r="E45" s="11"/>
      <c r="F45" s="4"/>
      <c r="G45" s="4"/>
      <c r="H45" s="4"/>
      <c r="I45" s="11">
        <f>资产表!C45-C45</f>
        <v>5065423345.63</v>
      </c>
      <c r="J45" s="4"/>
      <c r="K45" s="11"/>
      <c r="L45" s="11"/>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c r="A46" s="3"/>
      <c r="B46" s="13">
        <v>2022</v>
      </c>
      <c r="C46" s="21">
        <v>11517690036.72</v>
      </c>
      <c r="D46" s="3"/>
      <c r="E46" s="11"/>
      <c r="F46" s="4"/>
      <c r="G46" s="4"/>
      <c r="H46" s="4"/>
      <c r="I46" s="11">
        <f>资产表!C46-C46</f>
        <v>3546471082.03</v>
      </c>
      <c r="J46" s="4"/>
      <c r="K46" s="11"/>
      <c r="L46" s="11"/>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c r="A47" s="3"/>
      <c r="B47" s="13">
        <v>2021</v>
      </c>
      <c r="C47" s="21">
        <v>12464809085.35</v>
      </c>
      <c r="D47" s="3"/>
      <c r="E47" s="11"/>
      <c r="F47" s="4"/>
      <c r="G47" s="4"/>
      <c r="H47" s="4"/>
      <c r="I47" s="11">
        <f>资产表!C47-C47</f>
        <v>3419690230.88</v>
      </c>
      <c r="J47" s="4"/>
      <c r="K47" s="11"/>
      <c r="L47" s="11"/>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c r="A48" s="3"/>
      <c r="B48" s="13">
        <v>2020</v>
      </c>
      <c r="C48" s="21">
        <v>11838342115.02</v>
      </c>
      <c r="D48" s="3"/>
      <c r="E48" s="11"/>
      <c r="F48" s="4"/>
      <c r="G48" s="4"/>
      <c r="H48" s="4"/>
      <c r="I48" s="11">
        <f>资产表!C48-C48</f>
        <v>3228384378.71</v>
      </c>
      <c r="J48" s="4"/>
      <c r="K48" s="11"/>
      <c r="L48" s="11"/>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row>
    <row r="49" spans="1:54">
      <c r="A49" s="3"/>
      <c r="B49" s="13">
        <v>2019</v>
      </c>
      <c r="C49" s="21">
        <v>12413464847.63</v>
      </c>
      <c r="D49" s="3"/>
      <c r="E49" s="11"/>
      <c r="F49" s="4"/>
      <c r="G49" s="4"/>
      <c r="H49" s="4"/>
      <c r="I49" s="11">
        <f>资产表!C49-C49</f>
        <v>2696773809.38</v>
      </c>
      <c r="J49" s="4"/>
      <c r="K49" s="11"/>
      <c r="L49" s="11"/>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row>
    <row r="50" spans="1:54">
      <c r="A50" s="3"/>
      <c r="B50" s="13">
        <v>2018</v>
      </c>
      <c r="C50" s="21">
        <v>11970063005.22</v>
      </c>
      <c r="D50" s="3"/>
      <c r="E50" s="11"/>
      <c r="F50" s="4"/>
      <c r="G50" s="4"/>
      <c r="H50" s="4"/>
      <c r="I50" s="11">
        <f>资产表!C50-C50</f>
        <v>3322003895.13</v>
      </c>
      <c r="J50" s="4"/>
      <c r="K50" s="11"/>
      <c r="L50" s="11"/>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row>
    <row r="51" spans="1:54">
      <c r="A51" s="3"/>
      <c r="B51" s="13">
        <v>2017</v>
      </c>
      <c r="C51" s="21">
        <v>7336906696.15</v>
      </c>
      <c r="D51" s="3"/>
      <c r="E51" s="11"/>
      <c r="F51" s="4"/>
      <c r="G51" s="4"/>
      <c r="H51" s="4"/>
      <c r="I51" s="11">
        <f>资产表!C51-C51</f>
        <v>3853204723.33</v>
      </c>
      <c r="J51" s="4"/>
      <c r="K51" s="11"/>
      <c r="L51" s="11"/>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row>
    <row r="52" spans="1:54">
      <c r="A52" s="3"/>
      <c r="B52" s="13">
        <v>2016</v>
      </c>
      <c r="C52" s="21">
        <v>5973668650.9</v>
      </c>
      <c r="D52" s="3"/>
      <c r="E52" s="11"/>
      <c r="F52" s="4"/>
      <c r="G52" s="4"/>
      <c r="H52" s="4"/>
      <c r="I52" s="11">
        <f>资产表!C52-C52</f>
        <v>3786907582.62</v>
      </c>
      <c r="J52" s="4"/>
      <c r="K52" s="11"/>
      <c r="L52" s="11"/>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row>
    <row r="53" spans="1:54">
      <c r="A53" s="3"/>
      <c r="B53" s="13">
        <v>2015</v>
      </c>
      <c r="C53" s="21">
        <v>5638674476.43</v>
      </c>
      <c r="D53" s="3"/>
      <c r="E53" s="11"/>
      <c r="F53" s="4"/>
      <c r="G53" s="4"/>
      <c r="H53" s="4"/>
      <c r="I53" s="11">
        <f>资产表!C53-C53</f>
        <v>3739389303.1</v>
      </c>
      <c r="J53" s="4"/>
      <c r="K53" s="11"/>
      <c r="L53" s="11"/>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row>
    <row r="54" spans="1:54">
      <c r="A54" s="3"/>
      <c r="B54" s="13">
        <v>2014</v>
      </c>
      <c r="C54" s="25">
        <v>0</v>
      </c>
      <c r="D54" s="3"/>
      <c r="E54" s="11"/>
      <c r="F54" s="4"/>
      <c r="G54" s="4"/>
      <c r="H54" s="4"/>
      <c r="I54" s="11">
        <f>资产表!C54-C54</f>
        <v>7514440186.04</v>
      </c>
      <c r="J54" s="4"/>
      <c r="K54" s="11"/>
      <c r="L54" s="11"/>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row>
    <row r="55" spans="1:54">
      <c r="A55" s="3"/>
      <c r="B55" s="13">
        <v>2013</v>
      </c>
      <c r="C55" s="25">
        <v>0</v>
      </c>
      <c r="D55" s="3"/>
      <c r="E55" s="11"/>
      <c r="F55" s="4"/>
      <c r="G55" s="4"/>
      <c r="H55" s="4"/>
      <c r="I55" s="11">
        <f>资产表!C55-C55</f>
        <v>5220671716.67</v>
      </c>
      <c r="J55" s="4"/>
      <c r="K55" s="11"/>
      <c r="L55" s="11"/>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row>
    <row r="56" spans="1:54">
      <c r="A56" s="3"/>
      <c r="B56" s="13">
        <v>2012</v>
      </c>
      <c r="C56" s="25">
        <v>0</v>
      </c>
      <c r="D56" s="3"/>
      <c r="E56" s="11"/>
      <c r="F56" s="4"/>
      <c r="G56" s="4"/>
      <c r="H56" s="4"/>
      <c r="I56" s="11" t="e">
        <f>资产表!C56-C56</f>
        <v>#VALUE!</v>
      </c>
      <c r="J56" s="4"/>
      <c r="K56" s="11"/>
      <c r="L56" s="11"/>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row>
    <row r="57" spans="1:54">
      <c r="A57" s="3"/>
      <c r="B57" s="13">
        <v>2011</v>
      </c>
      <c r="C57" s="38"/>
      <c r="D57" s="3"/>
      <c r="E57" s="11"/>
      <c r="F57" s="4"/>
      <c r="G57" s="4"/>
      <c r="H57" s="4"/>
      <c r="I57" s="11">
        <f>资产表!C57-C57</f>
        <v>0</v>
      </c>
      <c r="J57" s="4"/>
      <c r="K57" s="11"/>
      <c r="L57" s="11"/>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row>
    <row r="58" spans="1:54">
      <c r="A58" s="3"/>
      <c r="B58" s="13">
        <v>2010</v>
      </c>
      <c r="C58" s="38"/>
      <c r="D58" s="3"/>
      <c r="E58" s="11"/>
      <c r="F58" s="4"/>
      <c r="G58" s="4"/>
      <c r="H58" s="4"/>
      <c r="I58" s="11">
        <f>资产表!C58-C58</f>
        <v>0</v>
      </c>
      <c r="J58" s="4"/>
      <c r="K58" s="11"/>
      <c r="L58" s="11"/>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row>
    <row r="59" spans="1:54">
      <c r="A59" s="3" t="s">
        <v>53</v>
      </c>
      <c r="B59" s="13">
        <v>2023</v>
      </c>
      <c r="C59" s="21">
        <v>3123911358.06</v>
      </c>
      <c r="D59" s="3"/>
      <c r="E59" s="11">
        <v>3088735974.75</v>
      </c>
      <c r="F59" s="4"/>
      <c r="G59" s="4"/>
      <c r="H59" s="4"/>
      <c r="I59" s="11">
        <f>资产表!C59-C59</f>
        <v>1057327667.22</v>
      </c>
      <c r="J59" s="4"/>
      <c r="K59" s="11"/>
      <c r="L59" s="11"/>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row>
    <row r="60" spans="1:54">
      <c r="A60" s="3"/>
      <c r="B60" s="13">
        <v>2022</v>
      </c>
      <c r="C60" s="21">
        <v>2793705645.6</v>
      </c>
      <c r="D60" s="3"/>
      <c r="E60" s="11">
        <v>2758576143.17</v>
      </c>
      <c r="F60" s="4"/>
      <c r="G60" s="4"/>
      <c r="H60" s="4"/>
      <c r="I60" s="11">
        <f>资产表!C60-C60</f>
        <v>1020082477.52</v>
      </c>
      <c r="J60" s="4"/>
      <c r="K60" s="11"/>
      <c r="L60" s="11"/>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row>
    <row r="61" spans="1:54">
      <c r="A61" s="3"/>
      <c r="B61" s="13">
        <v>2021</v>
      </c>
      <c r="C61" s="21">
        <v>2392060812.5</v>
      </c>
      <c r="D61" s="3"/>
      <c r="E61" s="33">
        <v>2356717293.21</v>
      </c>
      <c r="F61" s="4"/>
      <c r="G61" s="4"/>
      <c r="H61" s="4"/>
      <c r="I61" s="11">
        <f>资产表!C61-C61</f>
        <v>1116273798.56</v>
      </c>
      <c r="J61" s="4"/>
      <c r="K61" s="11"/>
      <c r="L61" s="11"/>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row>
    <row r="62" spans="1:54">
      <c r="A62" s="3"/>
      <c r="B62" s="13">
        <v>2020</v>
      </c>
      <c r="C62" s="21">
        <v>2238096039.96</v>
      </c>
      <c r="D62" s="3"/>
      <c r="E62" s="11">
        <v>2201387767.44</v>
      </c>
      <c r="F62" s="4"/>
      <c r="G62" s="4"/>
      <c r="H62" s="4"/>
      <c r="I62" s="11">
        <f>资产表!C62-C62</f>
        <v>854837400.85</v>
      </c>
      <c r="J62" s="4"/>
      <c r="K62" s="11"/>
      <c r="L62" s="11"/>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row>
    <row r="63" spans="1:54">
      <c r="A63" s="3"/>
      <c r="B63" s="13">
        <v>2019</v>
      </c>
      <c r="C63" s="21">
        <v>2030998641.1</v>
      </c>
      <c r="D63" s="3"/>
      <c r="E63" s="11">
        <v>1995586297.42</v>
      </c>
      <c r="F63" s="4"/>
      <c r="G63" s="4"/>
      <c r="H63" s="4"/>
      <c r="I63" s="11">
        <f>资产表!C63-C63</f>
        <v>1074503014.15</v>
      </c>
      <c r="J63" s="4"/>
      <c r="K63" s="11"/>
      <c r="L63" s="11"/>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row>
    <row r="64" spans="1:54">
      <c r="A64" s="3"/>
      <c r="B64" s="13">
        <v>2018</v>
      </c>
      <c r="C64" s="21">
        <v>1956572831.59</v>
      </c>
      <c r="D64" s="3"/>
      <c r="E64" s="11">
        <v>1922142893.1</v>
      </c>
      <c r="F64" s="4"/>
      <c r="G64" s="4"/>
      <c r="H64" s="4"/>
      <c r="I64" s="11">
        <f>资产表!C64-C64</f>
        <v>886279666.13</v>
      </c>
      <c r="J64" s="4"/>
      <c r="K64" s="11"/>
      <c r="L64" s="11"/>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row>
    <row r="65" spans="1:54">
      <c r="A65" s="3"/>
      <c r="B65" s="13">
        <v>2017</v>
      </c>
      <c r="C65" s="21">
        <v>2033208447.38</v>
      </c>
      <c r="D65" s="3"/>
      <c r="E65" s="11"/>
      <c r="F65" s="4"/>
      <c r="G65" s="4"/>
      <c r="H65" s="4"/>
      <c r="I65" s="11">
        <f>资产表!C65-C65</f>
        <v>778433623.41</v>
      </c>
      <c r="J65" s="4"/>
      <c r="K65" s="11"/>
      <c r="L65" s="11"/>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row>
    <row r="66" spans="1:54">
      <c r="A66" s="3"/>
      <c r="B66" s="13">
        <v>2016</v>
      </c>
      <c r="C66" s="21">
        <v>2006498343.52</v>
      </c>
      <c r="D66" s="3"/>
      <c r="E66" s="11"/>
      <c r="F66" s="4"/>
      <c r="G66" s="4"/>
      <c r="H66" s="4"/>
      <c r="I66" s="11">
        <f>资产表!C66-C66</f>
        <v>1089832172.37</v>
      </c>
      <c r="J66" s="4"/>
      <c r="K66" s="11"/>
      <c r="L66" s="11"/>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row>
    <row r="67" spans="1:54">
      <c r="A67" s="3"/>
      <c r="B67" s="13">
        <v>2015</v>
      </c>
      <c r="C67" s="21">
        <v>1701322576.68</v>
      </c>
      <c r="D67" s="3"/>
      <c r="E67" s="11"/>
      <c r="F67" s="4"/>
      <c r="G67" s="4"/>
      <c r="H67" s="4"/>
      <c r="I67" s="11">
        <f>资产表!C67-C67</f>
        <v>790104351.25</v>
      </c>
      <c r="J67" s="4"/>
      <c r="K67" s="11"/>
      <c r="L67" s="11"/>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row>
    <row r="68" spans="1:54">
      <c r="A68" s="3"/>
      <c r="B68" s="13">
        <v>2014</v>
      </c>
      <c r="C68" s="21">
        <v>1339630690</v>
      </c>
      <c r="D68" s="3"/>
      <c r="E68" s="11"/>
      <c r="F68" s="4"/>
      <c r="G68" s="4"/>
      <c r="H68" s="4"/>
      <c r="I68" s="11">
        <f>资产表!C68-C68</f>
        <v>511155322.83</v>
      </c>
      <c r="J68" s="4"/>
      <c r="K68" s="11"/>
      <c r="L68" s="11"/>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row>
    <row r="69" spans="1:54">
      <c r="A69" s="3"/>
      <c r="B69" s="13">
        <v>2013</v>
      </c>
      <c r="C69" s="21">
        <v>1038744380</v>
      </c>
      <c r="D69" s="3"/>
      <c r="E69" s="11"/>
      <c r="F69" s="4"/>
      <c r="G69" s="4"/>
      <c r="H69" s="4"/>
      <c r="I69" s="11">
        <f>资产表!C69-C69</f>
        <v>836619522.22</v>
      </c>
      <c r="J69" s="4"/>
      <c r="K69" s="11"/>
      <c r="L69" s="11"/>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row>
    <row r="70" spans="1:54">
      <c r="A70" s="3"/>
      <c r="B70" s="13">
        <v>2012</v>
      </c>
      <c r="C70" s="21">
        <v>821466594</v>
      </c>
      <c r="D70" s="3"/>
      <c r="E70" s="11"/>
      <c r="F70" s="4"/>
      <c r="G70" s="4"/>
      <c r="H70" s="4"/>
      <c r="I70" s="11">
        <f>资产表!C70-C70</f>
        <v>725886640.69</v>
      </c>
      <c r="J70" s="4"/>
      <c r="K70" s="11"/>
      <c r="L70" s="11"/>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row>
    <row r="71" spans="1:54">
      <c r="A71" s="3"/>
      <c r="B71" s="13">
        <v>2011</v>
      </c>
      <c r="C71" s="38"/>
      <c r="D71" s="3"/>
      <c r="E71" s="11"/>
      <c r="F71" s="4"/>
      <c r="G71" s="4"/>
      <c r="H71" s="4"/>
      <c r="I71" s="11">
        <f>资产表!C71-C71</f>
        <v>0</v>
      </c>
      <c r="J71" s="4"/>
      <c r="K71" s="11"/>
      <c r="L71" s="11"/>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row>
    <row r="72" spans="1:54">
      <c r="A72" s="3"/>
      <c r="B72" s="13">
        <v>2010</v>
      </c>
      <c r="C72" s="38"/>
      <c r="D72" s="3"/>
      <c r="E72" s="11"/>
      <c r="F72" s="4"/>
      <c r="G72" s="4"/>
      <c r="H72" s="4"/>
      <c r="I72" s="11">
        <f>资产表!C72-C72</f>
        <v>0</v>
      </c>
      <c r="J72" s="4"/>
      <c r="K72" s="11"/>
      <c r="L72" s="11"/>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row>
    <row r="73" spans="1:54">
      <c r="A73" s="3" t="s">
        <v>54</v>
      </c>
      <c r="B73" s="13">
        <v>2023</v>
      </c>
      <c r="C73" s="21">
        <v>3351402165.04</v>
      </c>
      <c r="D73" s="3"/>
      <c r="E73" s="11"/>
      <c r="F73" s="4"/>
      <c r="G73" s="4"/>
      <c r="H73" s="4"/>
      <c r="I73" s="11">
        <f>资产表!C73-C73</f>
        <v>1884041669.72</v>
      </c>
      <c r="J73" s="4"/>
      <c r="K73" s="11"/>
      <c r="L73" s="11"/>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row>
    <row r="74" spans="1:54">
      <c r="A74" s="3"/>
      <c r="B74" s="13">
        <v>2022</v>
      </c>
      <c r="C74" s="21">
        <v>3124328269.07</v>
      </c>
      <c r="D74" s="3"/>
      <c r="E74" s="11"/>
      <c r="F74" s="4"/>
      <c r="G74" s="4"/>
      <c r="H74" s="4"/>
      <c r="I74" s="11">
        <f>资产表!C74-C74</f>
        <v>1919622458.21</v>
      </c>
      <c r="J74" s="4"/>
      <c r="K74" s="11"/>
      <c r="L74" s="11"/>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c r="A75" s="3"/>
      <c r="B75" s="13">
        <v>2021</v>
      </c>
      <c r="C75" s="21">
        <v>2979666263.33</v>
      </c>
      <c r="D75" s="3"/>
      <c r="E75" s="11"/>
      <c r="F75" s="4"/>
      <c r="G75" s="4"/>
      <c r="H75" s="4"/>
      <c r="I75" s="11">
        <f>资产表!C75-C75</f>
        <v>2031689454.93</v>
      </c>
      <c r="J75" s="4"/>
      <c r="K75" s="11"/>
      <c r="L75" s="11"/>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row>
    <row r="76" spans="1:54">
      <c r="A76" s="3"/>
      <c r="B76" s="13">
        <v>2020</v>
      </c>
      <c r="C76" s="21">
        <v>2838393831.87</v>
      </c>
      <c r="D76" s="3"/>
      <c r="E76" s="11"/>
      <c r="F76" s="4"/>
      <c r="G76" s="4"/>
      <c r="H76" s="4"/>
      <c r="I76" s="11">
        <f>资产表!C76-C76</f>
        <v>1899466106.24</v>
      </c>
      <c r="J76" s="4"/>
      <c r="K76" s="11"/>
      <c r="L76" s="11"/>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row>
    <row r="77" spans="1:54">
      <c r="A77" s="3"/>
      <c r="B77" s="13">
        <v>2019</v>
      </c>
      <c r="C77" s="21">
        <v>2534120339.13</v>
      </c>
      <c r="D77" s="3"/>
      <c r="E77" s="11"/>
      <c r="F77" s="4"/>
      <c r="G77" s="4"/>
      <c r="H77" s="4"/>
      <c r="I77" s="11">
        <f>资产表!C77-C77</f>
        <v>1381498199.81</v>
      </c>
      <c r="J77" s="4"/>
      <c r="K77" s="11"/>
      <c r="L77" s="11"/>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row>
    <row r="78" spans="1:54">
      <c r="A78" s="3"/>
      <c r="B78" s="13">
        <v>2018</v>
      </c>
      <c r="C78" s="21">
        <v>2215114220.48</v>
      </c>
      <c r="D78" s="3"/>
      <c r="E78" s="11"/>
      <c r="F78" s="4"/>
      <c r="G78" s="4"/>
      <c r="H78" s="4"/>
      <c r="I78" s="11">
        <f>资产表!C78-C78</f>
        <v>1124506440.75</v>
      </c>
      <c r="J78" s="4"/>
      <c r="K78" s="11"/>
      <c r="L78" s="11"/>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c r="A79" s="3"/>
      <c r="B79" s="13">
        <v>2017</v>
      </c>
      <c r="C79" s="21">
        <v>1927647590.77</v>
      </c>
      <c r="D79" s="3"/>
      <c r="E79" s="11"/>
      <c r="F79" s="4"/>
      <c r="G79" s="4"/>
      <c r="H79" s="4"/>
      <c r="I79" s="11">
        <f>资产表!C79-C79</f>
        <v>880219313.46</v>
      </c>
      <c r="J79" s="4"/>
      <c r="K79" s="11"/>
      <c r="L79" s="11"/>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c r="A80" s="3"/>
      <c r="B80" s="13">
        <v>2016</v>
      </c>
      <c r="C80" s="21">
        <v>1263846259.74</v>
      </c>
      <c r="D80" s="3"/>
      <c r="E80" s="11"/>
      <c r="F80" s="4"/>
      <c r="G80" s="4"/>
      <c r="H80" s="4"/>
      <c r="I80" s="11">
        <f>资产表!C80-C80</f>
        <v>904702920.79</v>
      </c>
      <c r="J80" s="4"/>
      <c r="K80" s="11"/>
      <c r="L80" s="11"/>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row>
    <row r="81" spans="1:54">
      <c r="A81" s="3"/>
      <c r="B81" s="13">
        <v>2015</v>
      </c>
      <c r="C81" s="21">
        <v>997389708.92</v>
      </c>
      <c r="D81" s="3"/>
      <c r="E81" s="11"/>
      <c r="F81" s="4"/>
      <c r="G81" s="4"/>
      <c r="H81" s="4"/>
      <c r="I81" s="11">
        <f>资产表!C81-C81</f>
        <v>679453663.36</v>
      </c>
      <c r="J81" s="4"/>
      <c r="K81" s="11"/>
      <c r="L81" s="11"/>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row>
    <row r="82" spans="1:54">
      <c r="A82" s="3"/>
      <c r="B82" s="13">
        <v>2014</v>
      </c>
      <c r="C82" s="25">
        <v>0</v>
      </c>
      <c r="D82" s="3"/>
      <c r="E82" s="11"/>
      <c r="F82" s="4"/>
      <c r="G82" s="4"/>
      <c r="H82" s="4"/>
      <c r="I82" s="11">
        <f>资产表!C82-C82</f>
        <v>1565879799.65</v>
      </c>
      <c r="J82" s="4"/>
      <c r="K82" s="11"/>
      <c r="L82" s="11"/>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row>
    <row r="83" spans="1:54">
      <c r="A83" s="3"/>
      <c r="B83" s="13">
        <v>2013</v>
      </c>
      <c r="C83" s="25">
        <v>0</v>
      </c>
      <c r="D83" s="3"/>
      <c r="E83" s="11"/>
      <c r="F83" s="4"/>
      <c r="G83" s="4"/>
      <c r="H83" s="4"/>
      <c r="I83" s="11">
        <f>资产表!C83-C83</f>
        <v>1406341422.83</v>
      </c>
      <c r="J83" s="4"/>
      <c r="K83" s="11"/>
      <c r="L83" s="11"/>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row>
    <row r="84" spans="1:54">
      <c r="A84" s="3"/>
      <c r="B84" s="13">
        <v>2012</v>
      </c>
      <c r="C84" s="25">
        <v>0</v>
      </c>
      <c r="D84" s="3"/>
      <c r="E84" s="11"/>
      <c r="F84" s="4"/>
      <c r="G84" s="4"/>
      <c r="H84" s="4"/>
      <c r="I84" s="11">
        <f>资产表!C84-C84</f>
        <v>1304600784.36</v>
      </c>
      <c r="J84" s="4"/>
      <c r="K84" s="11"/>
      <c r="L84" s="11"/>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row>
    <row r="85" spans="1:54">
      <c r="A85" s="3"/>
      <c r="B85" s="13">
        <v>2011</v>
      </c>
      <c r="C85" s="38"/>
      <c r="D85" s="3"/>
      <c r="E85" s="11"/>
      <c r="F85" s="4"/>
      <c r="G85" s="4"/>
      <c r="H85" s="4"/>
      <c r="I85" s="11">
        <f>资产表!C85-C85</f>
        <v>0</v>
      </c>
      <c r="J85" s="4"/>
      <c r="K85" s="11"/>
      <c r="L85" s="11"/>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row>
    <row r="86" spans="1:54">
      <c r="A86" s="3"/>
      <c r="B86" s="13">
        <v>2010</v>
      </c>
      <c r="C86" s="38"/>
      <c r="D86" s="3"/>
      <c r="E86" s="11"/>
      <c r="F86" s="4"/>
      <c r="G86" s="4"/>
      <c r="H86" s="4"/>
      <c r="I86" s="11">
        <f>资产表!C86-C86</f>
        <v>0</v>
      </c>
      <c r="J86" s="4"/>
      <c r="K86" s="11"/>
      <c r="L86" s="11"/>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row>
    <row r="87" spans="1:54">
      <c r="A87" s="3" t="s">
        <v>55</v>
      </c>
      <c r="B87" s="13">
        <v>2023</v>
      </c>
      <c r="C87" s="21">
        <v>1483490050.43</v>
      </c>
      <c r="D87" s="3"/>
      <c r="E87" s="11"/>
      <c r="F87" s="4"/>
      <c r="G87" s="4"/>
      <c r="H87" s="4"/>
      <c r="I87" s="11">
        <f>资产表!C87-C87</f>
        <v>743401100.21</v>
      </c>
      <c r="J87" s="4"/>
      <c r="K87" s="11"/>
      <c r="L87" s="11"/>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row>
    <row r="88" spans="1:54">
      <c r="A88" s="3"/>
      <c r="B88" s="13">
        <v>2022</v>
      </c>
      <c r="C88" s="21">
        <v>1339653418.38</v>
      </c>
      <c r="D88" s="3"/>
      <c r="E88" s="11"/>
      <c r="F88" s="4"/>
      <c r="G88" s="4"/>
      <c r="H88" s="4"/>
      <c r="I88" s="11">
        <f>资产表!C88-C88</f>
        <v>651182551.95</v>
      </c>
      <c r="J88" s="4"/>
      <c r="K88" s="11"/>
      <c r="L88" s="11"/>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row>
    <row r="89" spans="1:54">
      <c r="A89" s="3"/>
      <c r="B89" s="13">
        <v>2021</v>
      </c>
      <c r="C89" s="21">
        <v>1227029216.57</v>
      </c>
      <c r="D89" s="3"/>
      <c r="E89" s="11"/>
      <c r="F89" s="4"/>
      <c r="G89" s="4"/>
      <c r="H89" s="4"/>
      <c r="I89" s="11">
        <f>资产表!C89-C89</f>
        <v>664450350.7</v>
      </c>
      <c r="J89" s="4"/>
      <c r="K89" s="11"/>
      <c r="L89" s="11"/>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row>
    <row r="90" spans="1:54">
      <c r="A90" s="3"/>
      <c r="B90" s="13">
        <v>2020</v>
      </c>
      <c r="C90" s="21">
        <v>749663947.76</v>
      </c>
      <c r="D90" s="3"/>
      <c r="E90" s="11"/>
      <c r="F90" s="4"/>
      <c r="G90" s="4"/>
      <c r="H90" s="4"/>
      <c r="I90" s="11">
        <f>资产表!C90-C90</f>
        <v>598557424.09</v>
      </c>
      <c r="J90" s="4"/>
      <c r="K90" s="11"/>
      <c r="L90" s="11"/>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row>
    <row r="91" spans="1:54">
      <c r="A91" s="3"/>
      <c r="B91" s="13">
        <v>2019</v>
      </c>
      <c r="C91" s="25">
        <v>0</v>
      </c>
      <c r="D91" s="3"/>
      <c r="E91" s="11"/>
      <c r="F91" s="4"/>
      <c r="G91" s="4"/>
      <c r="H91" s="4"/>
      <c r="I91" s="11">
        <f>资产表!C91-C91</f>
        <v>1410667109.52</v>
      </c>
      <c r="J91" s="4"/>
      <c r="K91" s="11"/>
      <c r="L91" s="11"/>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row>
    <row r="92" spans="1:54">
      <c r="A92" s="3"/>
      <c r="B92" s="13">
        <v>2018</v>
      </c>
      <c r="C92" s="25">
        <v>0</v>
      </c>
      <c r="D92" s="3"/>
      <c r="E92" s="11"/>
      <c r="F92" s="4"/>
      <c r="G92" s="4"/>
      <c r="H92" s="4"/>
      <c r="I92" s="11">
        <f>资产表!C92-C92</f>
        <v>1387253072.64</v>
      </c>
      <c r="J92" s="4"/>
      <c r="K92" s="11"/>
      <c r="L92" s="11"/>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row>
    <row r="93" spans="1:54">
      <c r="A93" s="3"/>
      <c r="B93" s="13">
        <v>2017</v>
      </c>
      <c r="C93" s="25">
        <v>0</v>
      </c>
      <c r="D93" s="3"/>
      <c r="E93" s="11"/>
      <c r="F93" s="4"/>
      <c r="G93" s="4"/>
      <c r="H93" s="4"/>
      <c r="I93" s="11">
        <f>资产表!C93-C93</f>
        <v>1309475325.56</v>
      </c>
      <c r="J93" s="4"/>
      <c r="K93" s="11"/>
      <c r="L93" s="11"/>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row>
    <row r="94" spans="1:54">
      <c r="A94" s="3"/>
      <c r="B94" s="13">
        <v>2016</v>
      </c>
      <c r="C94" s="25">
        <v>0</v>
      </c>
      <c r="D94" s="3"/>
      <c r="E94" s="11"/>
      <c r="F94" s="4"/>
      <c r="G94" s="4"/>
      <c r="H94" s="4"/>
      <c r="I94" s="11" t="e">
        <f>资产表!C94-C94</f>
        <v>#VALUE!</v>
      </c>
      <c r="J94" s="4"/>
      <c r="K94" s="11"/>
      <c r="L94" s="11"/>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row>
    <row r="95" spans="1:54">
      <c r="A95" s="3"/>
      <c r="B95" s="13">
        <v>2015</v>
      </c>
      <c r="C95" s="25">
        <v>0</v>
      </c>
      <c r="D95" s="3"/>
      <c r="E95" s="11"/>
      <c r="F95" s="4"/>
      <c r="G95" s="4"/>
      <c r="H95" s="4"/>
      <c r="I95" s="11" t="e">
        <f>资产表!C95-C95</f>
        <v>#VALUE!</v>
      </c>
      <c r="J95" s="4"/>
      <c r="K95" s="11"/>
      <c r="L95" s="11"/>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row>
    <row r="96" spans="1:54">
      <c r="A96" s="3"/>
      <c r="B96" s="13">
        <v>2014</v>
      </c>
      <c r="C96" s="25">
        <v>0</v>
      </c>
      <c r="D96" s="3"/>
      <c r="E96" s="11"/>
      <c r="F96" s="4"/>
      <c r="G96" s="4"/>
      <c r="H96" s="4"/>
      <c r="I96" s="11" t="e">
        <f>资产表!C96-C96</f>
        <v>#VALUE!</v>
      </c>
      <c r="J96" s="4"/>
      <c r="K96" s="11"/>
      <c r="L96" s="11"/>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row>
    <row r="97" spans="1:54">
      <c r="A97" s="3"/>
      <c r="B97" s="13">
        <v>2013</v>
      </c>
      <c r="C97" s="25">
        <v>0</v>
      </c>
      <c r="D97" s="3"/>
      <c r="E97" s="11"/>
      <c r="F97" s="4"/>
      <c r="G97" s="4"/>
      <c r="H97" s="4"/>
      <c r="I97" s="11" t="e">
        <f>资产表!C97-C97</f>
        <v>#VALUE!</v>
      </c>
      <c r="J97" s="4"/>
      <c r="K97" s="11"/>
      <c r="L97" s="11"/>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row>
    <row r="98" spans="1:54">
      <c r="A98" s="3"/>
      <c r="B98" s="13">
        <v>2012</v>
      </c>
      <c r="C98" s="25">
        <v>0</v>
      </c>
      <c r="D98" s="3"/>
      <c r="E98" s="11"/>
      <c r="F98" s="4"/>
      <c r="G98" s="4"/>
      <c r="H98" s="4"/>
      <c r="I98" s="11" t="e">
        <f>资产表!C98-C98</f>
        <v>#VALUE!</v>
      </c>
      <c r="J98" s="4"/>
      <c r="K98" s="11"/>
      <c r="L98" s="11"/>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row>
    <row r="99" spans="1:54">
      <c r="A99" s="3"/>
      <c r="B99" s="13">
        <v>2011</v>
      </c>
      <c r="C99" s="38"/>
      <c r="D99" s="3"/>
      <c r="E99" s="11"/>
      <c r="F99" s="4"/>
      <c r="G99" s="4"/>
      <c r="H99" s="4"/>
      <c r="I99" s="11">
        <f>资产表!C99-C99</f>
        <v>0</v>
      </c>
      <c r="J99" s="4"/>
      <c r="K99" s="11"/>
      <c r="L99" s="11"/>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row>
    <row r="100" spans="1:54">
      <c r="A100" s="3"/>
      <c r="B100" s="13">
        <v>2010</v>
      </c>
      <c r="C100" s="38"/>
      <c r="D100" s="3"/>
      <c r="E100" s="11"/>
      <c r="F100" s="4"/>
      <c r="G100" s="4"/>
      <c r="H100" s="4"/>
      <c r="I100" s="11">
        <f>资产表!C100-C100</f>
        <v>0</v>
      </c>
      <c r="J100" s="4"/>
      <c r="K100" s="11"/>
      <c r="L100" s="11"/>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row>
    <row r="101" spans="1:54">
      <c r="A101" s="3" t="s">
        <v>56</v>
      </c>
      <c r="B101" s="13">
        <v>2023</v>
      </c>
      <c r="C101" s="21">
        <v>2529621676.13</v>
      </c>
      <c r="D101" s="3"/>
      <c r="E101" s="11"/>
      <c r="F101" s="4"/>
      <c r="G101" s="4"/>
      <c r="H101" s="4"/>
      <c r="I101" s="11">
        <f>资产表!C101-C101</f>
        <v>80720655.2399998</v>
      </c>
      <c r="J101" s="4"/>
      <c r="K101" s="11"/>
      <c r="L101" s="11"/>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row>
    <row r="102" spans="1:54">
      <c r="A102" s="3"/>
      <c r="B102" s="13">
        <v>2022</v>
      </c>
      <c r="C102" s="21">
        <v>2369409816.96</v>
      </c>
      <c r="D102" s="3"/>
      <c r="E102" s="11"/>
      <c r="F102" s="4"/>
      <c r="G102" s="4"/>
      <c r="H102" s="4"/>
      <c r="I102" s="11">
        <f>资产表!C102-C102</f>
        <v>240403542.89</v>
      </c>
      <c r="J102" s="4"/>
      <c r="K102" s="11"/>
      <c r="L102" s="11"/>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row>
    <row r="103" spans="1:54">
      <c r="A103" s="3"/>
      <c r="B103" s="13">
        <v>2021</v>
      </c>
      <c r="C103" s="21">
        <v>2225568697.55</v>
      </c>
      <c r="D103" s="3"/>
      <c r="E103" s="11"/>
      <c r="F103" s="4"/>
      <c r="G103" s="4"/>
      <c r="H103" s="4"/>
      <c r="I103" s="11">
        <f>资产表!C103-C103</f>
        <v>238542901.32</v>
      </c>
      <c r="J103" s="4"/>
      <c r="K103" s="11"/>
      <c r="L103" s="11"/>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row>
    <row r="104" spans="1:54">
      <c r="A104" s="3"/>
      <c r="B104" s="13">
        <v>2020</v>
      </c>
      <c r="C104" s="21">
        <v>2107791120.85</v>
      </c>
      <c r="D104" s="3"/>
      <c r="E104" s="11"/>
      <c r="F104" s="4"/>
      <c r="G104" s="4"/>
      <c r="H104" s="4"/>
      <c r="I104" s="11">
        <f>资产表!C104-C104</f>
        <v>116568430.64</v>
      </c>
      <c r="J104" s="4"/>
      <c r="K104" s="11"/>
      <c r="L104" s="11"/>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row>
    <row r="105" spans="1:54">
      <c r="A105" s="3"/>
      <c r="B105" s="13">
        <v>2019</v>
      </c>
      <c r="C105" s="25">
        <v>0</v>
      </c>
      <c r="D105" s="3"/>
      <c r="E105" s="11"/>
      <c r="F105" s="4"/>
      <c r="G105" s="4"/>
      <c r="H105" s="4"/>
      <c r="I105" s="11">
        <f>资产表!C105-C105</f>
        <v>2039681895.93</v>
      </c>
      <c r="J105" s="4"/>
      <c r="K105" s="11"/>
      <c r="L105" s="11"/>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row>
    <row r="106" spans="1:54">
      <c r="A106" s="3"/>
      <c r="B106" s="13">
        <v>2018</v>
      </c>
      <c r="C106" s="25">
        <v>0</v>
      </c>
      <c r="D106" s="3"/>
      <c r="E106" s="11"/>
      <c r="F106" s="4"/>
      <c r="G106" s="4"/>
      <c r="H106" s="4"/>
      <c r="I106" s="11">
        <f>资产表!C106-C106</f>
        <v>1921458600</v>
      </c>
      <c r="J106" s="4"/>
      <c r="K106" s="11"/>
      <c r="L106" s="11"/>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row>
    <row r="107" spans="1:54">
      <c r="A107" s="3"/>
      <c r="B107" s="13">
        <v>2017</v>
      </c>
      <c r="C107" s="25">
        <v>0</v>
      </c>
      <c r="D107" s="3"/>
      <c r="E107" s="11"/>
      <c r="F107" s="4"/>
      <c r="G107" s="4"/>
      <c r="H107" s="4"/>
      <c r="I107" s="11">
        <f>资产表!C107-C107</f>
        <v>1981802978</v>
      </c>
      <c r="J107" s="4"/>
      <c r="K107" s="11"/>
      <c r="L107" s="11"/>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row>
    <row r="108" spans="1:54">
      <c r="A108" s="3"/>
      <c r="B108" s="13">
        <v>2016</v>
      </c>
      <c r="C108" s="25">
        <v>0</v>
      </c>
      <c r="D108" s="3"/>
      <c r="E108" s="11"/>
      <c r="F108" s="4"/>
      <c r="G108" s="4"/>
      <c r="H108" s="4"/>
      <c r="I108" s="11">
        <f>资产表!C108-C108</f>
        <v>2156387378</v>
      </c>
      <c r="J108" s="4"/>
      <c r="K108" s="11"/>
      <c r="L108" s="11"/>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row>
    <row r="109" spans="1:54">
      <c r="A109" s="3"/>
      <c r="B109" s="13">
        <v>2015</v>
      </c>
      <c r="C109" s="25">
        <v>0</v>
      </c>
      <c r="D109" s="3"/>
      <c r="E109" s="11"/>
      <c r="F109" s="4"/>
      <c r="G109" s="4"/>
      <c r="H109" s="4"/>
      <c r="I109" s="11">
        <f>资产表!C109-C109</f>
        <v>2242249591</v>
      </c>
      <c r="J109" s="4"/>
      <c r="K109" s="11"/>
      <c r="L109" s="11"/>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row>
    <row r="110" spans="1:54">
      <c r="A110" s="3"/>
      <c r="B110" s="13">
        <v>2014</v>
      </c>
      <c r="C110" s="25">
        <v>0</v>
      </c>
      <c r="D110" s="3"/>
      <c r="E110" s="11"/>
      <c r="F110" s="4"/>
      <c r="G110" s="4"/>
      <c r="H110" s="4"/>
      <c r="I110" s="11" t="e">
        <f>资产表!C110-C110</f>
        <v>#VALUE!</v>
      </c>
      <c r="J110" s="4"/>
      <c r="K110" s="11"/>
      <c r="L110" s="11"/>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row>
    <row r="111" spans="1:54">
      <c r="A111" s="3"/>
      <c r="B111" s="13">
        <v>2013</v>
      </c>
      <c r="C111" s="25">
        <v>0</v>
      </c>
      <c r="D111" s="3"/>
      <c r="E111" s="11"/>
      <c r="F111" s="4"/>
      <c r="G111" s="4"/>
      <c r="H111" s="4"/>
      <c r="I111" s="11" t="e">
        <f>资产表!C111-C111</f>
        <v>#VALUE!</v>
      </c>
      <c r="J111" s="4"/>
      <c r="K111" s="11"/>
      <c r="L111" s="11"/>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row>
    <row r="112" spans="1:54">
      <c r="A112" s="3"/>
      <c r="B112" s="13">
        <v>2012</v>
      </c>
      <c r="C112" s="25">
        <v>0</v>
      </c>
      <c r="D112" s="3"/>
      <c r="E112" s="11"/>
      <c r="F112" s="4"/>
      <c r="G112" s="4"/>
      <c r="H112" s="4"/>
      <c r="I112" s="11" t="e">
        <f>资产表!C112-C112</f>
        <v>#VALUE!</v>
      </c>
      <c r="J112" s="4"/>
      <c r="K112" s="11"/>
      <c r="L112" s="11"/>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row>
    <row r="113" spans="1:54">
      <c r="A113" s="3"/>
      <c r="B113" s="13">
        <v>2011</v>
      </c>
      <c r="C113" s="38"/>
      <c r="D113" s="3"/>
      <c r="E113" s="11"/>
      <c r="F113" s="4"/>
      <c r="G113" s="4"/>
      <c r="H113" s="4"/>
      <c r="I113" s="11">
        <f>资产表!C113-C113</f>
        <v>0</v>
      </c>
      <c r="J113" s="4"/>
      <c r="K113" s="11"/>
      <c r="L113" s="11"/>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row>
    <row r="114" spans="1:54">
      <c r="A114" s="3"/>
      <c r="B114" s="13">
        <v>2010</v>
      </c>
      <c r="C114" s="38"/>
      <c r="D114" s="3"/>
      <c r="E114" s="11"/>
      <c r="F114" s="4"/>
      <c r="G114" s="4"/>
      <c r="H114" s="4"/>
      <c r="I114" s="11">
        <f>资产表!C114-C114</f>
        <v>0</v>
      </c>
      <c r="J114" s="4"/>
      <c r="K114" s="11"/>
      <c r="L114" s="11"/>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row>
    <row r="115" spans="1:54">
      <c r="A115" s="3" t="s">
        <v>57</v>
      </c>
      <c r="B115" s="13">
        <v>2023</v>
      </c>
      <c r="C115" s="21">
        <v>3222734550.6</v>
      </c>
      <c r="D115" s="3"/>
      <c r="E115" s="11"/>
      <c r="F115" s="4"/>
      <c r="G115" s="4"/>
      <c r="H115" s="4"/>
      <c r="I115" s="11">
        <f>资产表!C115-C115</f>
        <v>1243192707.97</v>
      </c>
      <c r="J115" s="4"/>
      <c r="K115" s="11"/>
      <c r="L115" s="11"/>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row>
    <row r="116" spans="1:54">
      <c r="A116" s="3"/>
      <c r="B116" s="13">
        <v>2022</v>
      </c>
      <c r="C116" s="21">
        <v>3120236979.13</v>
      </c>
      <c r="D116" s="3"/>
      <c r="E116" s="11"/>
      <c r="F116" s="4"/>
      <c r="G116" s="4"/>
      <c r="H116" s="4"/>
      <c r="I116" s="11">
        <f>资产表!C116-C116</f>
        <v>1869399166.51</v>
      </c>
      <c r="J116" s="4"/>
      <c r="K116" s="11"/>
      <c r="L116" s="11"/>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row>
    <row r="117" spans="1:54">
      <c r="A117" s="3"/>
      <c r="B117" s="13">
        <v>2021</v>
      </c>
      <c r="C117" s="21">
        <v>3086892301.87</v>
      </c>
      <c r="D117" s="3"/>
      <c r="E117" s="11"/>
      <c r="F117" s="4"/>
      <c r="G117" s="4"/>
      <c r="H117" s="4"/>
      <c r="I117" s="11">
        <f>资产表!C117-C117</f>
        <v>2071956249.19</v>
      </c>
      <c r="J117" s="4"/>
      <c r="K117" s="11"/>
      <c r="L117" s="11"/>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row>
    <row r="118" spans="1:54">
      <c r="A118" s="3"/>
      <c r="B118" s="13">
        <v>2020</v>
      </c>
      <c r="C118" s="21">
        <v>3017740219.57</v>
      </c>
      <c r="D118" s="3"/>
      <c r="E118" s="11"/>
      <c r="F118" s="4"/>
      <c r="G118" s="4"/>
      <c r="H118" s="4"/>
      <c r="I118" s="11">
        <f>资产表!C118-C118</f>
        <v>3701393826.15</v>
      </c>
      <c r="J118" s="4"/>
      <c r="K118" s="11"/>
      <c r="L118" s="11"/>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row>
    <row r="119" spans="1:54">
      <c r="A119" s="3"/>
      <c r="B119" s="13">
        <v>2019</v>
      </c>
      <c r="C119" s="21">
        <v>2622059378.21</v>
      </c>
      <c r="D119" s="3"/>
      <c r="E119" s="11"/>
      <c r="F119" s="4"/>
      <c r="G119" s="4"/>
      <c r="H119" s="4"/>
      <c r="I119" s="11">
        <f>资产表!C119-C119</f>
        <v>6031053317.84</v>
      </c>
      <c r="J119" s="4"/>
      <c r="K119" s="11"/>
      <c r="L119" s="11"/>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row>
    <row r="120" spans="1:54">
      <c r="A120" s="3"/>
      <c r="B120" s="13">
        <v>2018</v>
      </c>
      <c r="C120" s="21">
        <v>2940525046.25</v>
      </c>
      <c r="D120" s="3"/>
      <c r="E120" s="11"/>
      <c r="F120" s="4"/>
      <c r="G120" s="4"/>
      <c r="H120" s="4"/>
      <c r="I120" s="11">
        <f>资产表!C120-C120</f>
        <v>5412653128.14</v>
      </c>
      <c r="J120" s="4"/>
      <c r="K120" s="11"/>
      <c r="L120" s="11"/>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row>
    <row r="121" spans="1:54">
      <c r="A121" s="3"/>
      <c r="B121" s="13">
        <v>2017</v>
      </c>
      <c r="C121" s="21">
        <v>3274518310.42</v>
      </c>
      <c r="D121" s="3"/>
      <c r="E121" s="11"/>
      <c r="F121" s="4"/>
      <c r="G121" s="4"/>
      <c r="H121" s="4"/>
      <c r="I121" s="11">
        <f>资产表!C121-C121</f>
        <v>4961728823.64</v>
      </c>
      <c r="J121" s="4"/>
      <c r="K121" s="11"/>
      <c r="L121" s="11"/>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row>
    <row r="122" spans="1:54">
      <c r="A122" s="3"/>
      <c r="B122" s="13">
        <v>2016</v>
      </c>
      <c r="C122" s="21">
        <v>3232341807.63</v>
      </c>
      <c r="D122" s="3"/>
      <c r="E122" s="11"/>
      <c r="F122" s="4"/>
      <c r="G122" s="4"/>
      <c r="H122" s="4"/>
      <c r="I122" s="11">
        <f>资产表!C122-C122</f>
        <v>5165899551.18</v>
      </c>
      <c r="J122" s="4"/>
      <c r="K122" s="11"/>
      <c r="L122" s="11"/>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row>
    <row r="123" spans="1:54">
      <c r="A123" s="3"/>
      <c r="B123" s="13">
        <v>2015</v>
      </c>
      <c r="C123" s="21">
        <v>3363651632.95</v>
      </c>
      <c r="D123" s="3"/>
      <c r="E123" s="11"/>
      <c r="F123" s="4"/>
      <c r="G123" s="4"/>
      <c r="H123" s="4"/>
      <c r="I123" s="11">
        <f>资产表!C123-C123</f>
        <v>4667227637.74</v>
      </c>
      <c r="J123" s="4"/>
      <c r="K123" s="11"/>
      <c r="L123" s="11"/>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row>
    <row r="124" spans="1:54">
      <c r="A124" s="3"/>
      <c r="B124" s="13">
        <v>2014</v>
      </c>
      <c r="C124" s="21">
        <v>3346615910</v>
      </c>
      <c r="D124" s="3"/>
      <c r="E124" s="11"/>
      <c r="F124" s="4"/>
      <c r="G124" s="4"/>
      <c r="H124" s="4"/>
      <c r="I124" s="11">
        <f>资产表!C124-C124</f>
        <v>4173836228.42</v>
      </c>
      <c r="J124" s="4"/>
      <c r="K124" s="11"/>
      <c r="L124" s="11"/>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row>
    <row r="125" spans="1:54">
      <c r="A125" s="3"/>
      <c r="B125" s="13">
        <v>2013</v>
      </c>
      <c r="C125" s="21">
        <v>3240901740</v>
      </c>
      <c r="D125" s="3"/>
      <c r="E125" s="11"/>
      <c r="F125" s="4"/>
      <c r="G125" s="4"/>
      <c r="H125" s="4"/>
      <c r="I125" s="11">
        <f>资产表!C125-C125</f>
        <v>3875600868.15</v>
      </c>
      <c r="J125" s="4"/>
      <c r="K125" s="11"/>
      <c r="L125" s="11"/>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row>
    <row r="126" spans="1:54">
      <c r="A126" s="3"/>
      <c r="B126" s="13">
        <v>2012</v>
      </c>
      <c r="C126" s="21">
        <v>3389073400</v>
      </c>
      <c r="D126" s="3"/>
      <c r="E126" s="11"/>
      <c r="F126" s="4"/>
      <c r="G126" s="4"/>
      <c r="H126" s="4"/>
      <c r="I126" s="11">
        <f>资产表!C126-C126</f>
        <v>4680851735.49</v>
      </c>
      <c r="J126" s="4"/>
      <c r="K126" s="11"/>
      <c r="L126" s="11"/>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row>
    <row r="127" spans="1:54">
      <c r="A127" s="3"/>
      <c r="B127" s="13">
        <v>2011</v>
      </c>
      <c r="C127" s="38"/>
      <c r="D127" s="3"/>
      <c r="E127" s="11"/>
      <c r="F127" s="4"/>
      <c r="G127" s="4"/>
      <c r="H127" s="4"/>
      <c r="I127" s="11">
        <f>资产表!C127-C127</f>
        <v>0</v>
      </c>
      <c r="J127" s="4"/>
      <c r="K127" s="11"/>
      <c r="L127" s="11"/>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row>
    <row r="128" spans="1:54">
      <c r="A128" s="3"/>
      <c r="B128" s="13">
        <v>2010</v>
      </c>
      <c r="C128" s="38"/>
      <c r="D128" s="3"/>
      <c r="E128" s="11"/>
      <c r="F128" s="4"/>
      <c r="G128" s="4"/>
      <c r="H128" s="4"/>
      <c r="I128" s="11">
        <f>资产表!C128-C128</f>
        <v>0</v>
      </c>
      <c r="J128" s="4"/>
      <c r="K128" s="11"/>
      <c r="L128" s="11"/>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row>
    <row r="129" spans="1:54">
      <c r="A129" s="3" t="s">
        <v>58</v>
      </c>
      <c r="B129" s="13">
        <v>2023</v>
      </c>
      <c r="C129" s="21">
        <v>978017143.18</v>
      </c>
      <c r="D129" s="3"/>
      <c r="E129" s="11"/>
      <c r="F129" s="4"/>
      <c r="G129" s="4"/>
      <c r="H129" s="4"/>
      <c r="I129" s="11">
        <f>资产表!C129-C129</f>
        <v>1436706152.83</v>
      </c>
      <c r="J129" s="4"/>
      <c r="K129" s="11"/>
      <c r="L129" s="11"/>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row>
    <row r="130" spans="1:54">
      <c r="A130" s="3"/>
      <c r="B130" s="13">
        <v>2022</v>
      </c>
      <c r="C130" s="21">
        <v>899181213.43</v>
      </c>
      <c r="D130" s="3"/>
      <c r="E130" s="11"/>
      <c r="F130" s="4"/>
      <c r="G130" s="4"/>
      <c r="H130" s="4"/>
      <c r="I130" s="11">
        <f>资产表!C130-C130</f>
        <v>1374868165.04</v>
      </c>
      <c r="J130" s="4"/>
      <c r="K130" s="11"/>
      <c r="L130" s="11"/>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row>
    <row r="131" spans="1:54">
      <c r="A131" s="3"/>
      <c r="B131" s="13">
        <v>2021</v>
      </c>
      <c r="C131" s="21">
        <v>807783296.13</v>
      </c>
      <c r="D131" s="3"/>
      <c r="E131" s="11"/>
      <c r="F131" s="4"/>
      <c r="G131" s="4"/>
      <c r="H131" s="4"/>
      <c r="I131" s="11">
        <f>资产表!C131-C131</f>
        <v>1515132015.96</v>
      </c>
      <c r="J131" s="4"/>
      <c r="K131" s="11"/>
      <c r="L131" s="11"/>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row>
    <row r="132" spans="1:54">
      <c r="A132" s="3"/>
      <c r="B132" s="13">
        <v>2020</v>
      </c>
      <c r="C132" s="21">
        <v>837737844.74</v>
      </c>
      <c r="D132" s="3"/>
      <c r="E132" s="11"/>
      <c r="F132" s="4"/>
      <c r="G132" s="4"/>
      <c r="H132" s="4"/>
      <c r="I132" s="11">
        <f>资产表!C132-C132</f>
        <v>1608269279.03</v>
      </c>
      <c r="J132" s="4"/>
      <c r="K132" s="11"/>
      <c r="L132" s="11"/>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row>
    <row r="133" spans="1:54">
      <c r="A133" s="3"/>
      <c r="B133" s="13">
        <v>2019</v>
      </c>
      <c r="C133" s="21">
        <v>989177015.57</v>
      </c>
      <c r="D133" s="3"/>
      <c r="E133" s="11"/>
      <c r="F133" s="4"/>
      <c r="G133" s="4"/>
      <c r="H133" s="4"/>
      <c r="I133" s="11">
        <f>资产表!C133-C133</f>
        <v>1364026080.27</v>
      </c>
      <c r="J133" s="4"/>
      <c r="K133" s="11"/>
      <c r="L133" s="11"/>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1:54">
      <c r="A134" s="3"/>
      <c r="B134" s="13">
        <v>2018</v>
      </c>
      <c r="C134" s="21">
        <v>979294651.48</v>
      </c>
      <c r="D134" s="3"/>
      <c r="E134" s="11"/>
      <c r="F134" s="4"/>
      <c r="G134" s="4"/>
      <c r="H134" s="4"/>
      <c r="I134" s="11">
        <f>资产表!C134-C134</f>
        <v>974979928.27</v>
      </c>
      <c r="J134" s="4"/>
      <c r="K134" s="11"/>
      <c r="L134" s="11"/>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1:54">
      <c r="A135" s="3"/>
      <c r="B135" s="13">
        <v>2017</v>
      </c>
      <c r="C135" s="21">
        <v>969842333.42</v>
      </c>
      <c r="D135" s="3"/>
      <c r="E135" s="11"/>
      <c r="F135" s="4"/>
      <c r="G135" s="4"/>
      <c r="H135" s="4"/>
      <c r="I135" s="11">
        <f>资产表!C135-C135</f>
        <v>872906589.72</v>
      </c>
      <c r="J135" s="4"/>
      <c r="K135" s="11"/>
      <c r="L135" s="11"/>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1:54">
      <c r="A136" s="3"/>
      <c r="B136" s="13">
        <v>2016</v>
      </c>
      <c r="C136" s="21">
        <v>989076380.39</v>
      </c>
      <c r="D136" s="3"/>
      <c r="E136" s="11"/>
      <c r="F136" s="4"/>
      <c r="G136" s="4"/>
      <c r="H136" s="4"/>
      <c r="I136" s="11">
        <f>资产表!C136-C136</f>
        <v>773531674.88</v>
      </c>
      <c r="J136" s="4"/>
      <c r="K136" s="11"/>
      <c r="L136" s="11"/>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1:54">
      <c r="A137" s="3"/>
      <c r="B137" s="13">
        <v>2015</v>
      </c>
      <c r="C137" s="21">
        <v>980077045.57</v>
      </c>
      <c r="D137" s="3"/>
      <c r="E137" s="11"/>
      <c r="F137" s="4"/>
      <c r="G137" s="4"/>
      <c r="H137" s="4"/>
      <c r="I137" s="11">
        <f>资产表!C137-C137</f>
        <v>895330685.99</v>
      </c>
      <c r="J137" s="4"/>
      <c r="K137" s="11"/>
      <c r="L137" s="11"/>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1:54">
      <c r="A138" s="3"/>
      <c r="B138" s="13">
        <v>2014</v>
      </c>
      <c r="C138" s="21">
        <v>933047537</v>
      </c>
      <c r="D138" s="3"/>
      <c r="E138" s="11"/>
      <c r="F138" s="4"/>
      <c r="G138" s="4"/>
      <c r="H138" s="4"/>
      <c r="I138" s="11">
        <f>资产表!C138-C138</f>
        <v>1305044893.74</v>
      </c>
      <c r="J138" s="4"/>
      <c r="K138" s="11"/>
      <c r="L138" s="11"/>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1:54">
      <c r="A139" s="3"/>
      <c r="B139" s="13">
        <v>2013</v>
      </c>
      <c r="C139" s="21">
        <v>1062316800</v>
      </c>
      <c r="D139" s="3"/>
      <c r="E139" s="11"/>
      <c r="F139" s="4"/>
      <c r="G139" s="4"/>
      <c r="H139" s="4"/>
      <c r="I139" s="11">
        <f>资产表!C139-C139</f>
        <v>1201019501.88</v>
      </c>
      <c r="J139" s="4"/>
      <c r="K139" s="11"/>
      <c r="L139" s="11"/>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1:54">
      <c r="A140" s="3"/>
      <c r="B140" s="13">
        <v>2012</v>
      </c>
      <c r="C140" s="21">
        <v>1180015580</v>
      </c>
      <c r="D140" s="3"/>
      <c r="E140" s="11"/>
      <c r="F140" s="4"/>
      <c r="G140" s="4"/>
      <c r="H140" s="4"/>
      <c r="I140" s="11">
        <f>资产表!C140-C140</f>
        <v>1342984672.45</v>
      </c>
      <c r="J140" s="4"/>
      <c r="K140" s="11"/>
      <c r="L140" s="11"/>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1:54">
      <c r="A141" s="3"/>
      <c r="B141" s="13">
        <v>2011</v>
      </c>
      <c r="C141" s="38"/>
      <c r="D141" s="3"/>
      <c r="E141" s="11"/>
      <c r="F141" s="4"/>
      <c r="G141" s="4"/>
      <c r="H141" s="4"/>
      <c r="I141" s="11">
        <f>资产表!C141-C141</f>
        <v>0</v>
      </c>
      <c r="J141" s="4"/>
      <c r="K141" s="11"/>
      <c r="L141" s="11"/>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row>
    <row r="142" spans="1:54">
      <c r="A142" s="3"/>
      <c r="B142" s="13">
        <v>2010</v>
      </c>
      <c r="C142" s="38"/>
      <c r="D142" s="3"/>
      <c r="E142" s="11"/>
      <c r="F142" s="4"/>
      <c r="G142" s="4"/>
      <c r="H142" s="4"/>
      <c r="I142" s="11">
        <f>资产表!C142-C142</f>
        <v>0</v>
      </c>
      <c r="J142" s="4"/>
      <c r="K142" s="11"/>
      <c r="L142" s="11"/>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row>
    <row r="143" spans="1:54">
      <c r="A143" s="3" t="s">
        <v>59</v>
      </c>
      <c r="B143" s="13">
        <v>2023</v>
      </c>
      <c r="C143" s="21">
        <v>1932829356.29</v>
      </c>
      <c r="D143" s="3"/>
      <c r="E143" s="11"/>
      <c r="F143" s="4"/>
      <c r="G143" s="4"/>
      <c r="H143" s="4"/>
      <c r="I143" s="11">
        <f>资产表!C143-C143</f>
        <v>569854807.86</v>
      </c>
      <c r="J143" s="4"/>
      <c r="K143" s="11"/>
      <c r="L143" s="11"/>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row>
    <row r="144" spans="1:54">
      <c r="A144" s="3"/>
      <c r="B144" s="13">
        <v>2022</v>
      </c>
      <c r="C144" s="21">
        <v>1925701181.37</v>
      </c>
      <c r="D144" s="3"/>
      <c r="E144" s="11"/>
      <c r="F144" s="4"/>
      <c r="G144" s="4"/>
      <c r="H144" s="4"/>
      <c r="I144" s="11">
        <f>资产表!C144-C144</f>
        <v>467762991.13</v>
      </c>
      <c r="J144" s="4"/>
      <c r="K144" s="11"/>
      <c r="L144" s="11"/>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row>
    <row r="145" spans="1:54">
      <c r="A145" s="3"/>
      <c r="B145" s="13">
        <v>2021</v>
      </c>
      <c r="C145" s="21">
        <v>1946832442.31</v>
      </c>
      <c r="D145" s="3"/>
      <c r="E145" s="11"/>
      <c r="F145" s="4"/>
      <c r="G145" s="4"/>
      <c r="H145" s="4"/>
      <c r="I145" s="11">
        <f>资产表!C145-C145</f>
        <v>349662959.33</v>
      </c>
      <c r="J145" s="4"/>
      <c r="K145" s="11"/>
      <c r="L145" s="11"/>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row>
    <row r="146" spans="1:54">
      <c r="A146" s="3"/>
      <c r="B146" s="13">
        <v>2020</v>
      </c>
      <c r="C146" s="21">
        <v>1931255342.24</v>
      </c>
      <c r="D146" s="3"/>
      <c r="E146" s="11"/>
      <c r="F146" s="4"/>
      <c r="G146" s="4"/>
      <c r="H146" s="4"/>
      <c r="I146" s="11">
        <f>资产表!C146-C146</f>
        <v>240457402.13</v>
      </c>
      <c r="J146" s="4"/>
      <c r="K146" s="11"/>
      <c r="L146" s="11"/>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row>
    <row r="147" spans="1:54">
      <c r="A147" s="3"/>
      <c r="B147" s="13">
        <v>2019</v>
      </c>
      <c r="C147" s="25">
        <v>0</v>
      </c>
      <c r="D147" s="3"/>
      <c r="E147" s="11"/>
      <c r="F147" s="4"/>
      <c r="G147" s="4"/>
      <c r="H147" s="4"/>
      <c r="I147" s="11">
        <f>资产表!C147-C147</f>
        <v>1344262161.5</v>
      </c>
      <c r="J147" s="4"/>
      <c r="K147" s="11"/>
      <c r="L147" s="11"/>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row>
    <row r="148" spans="1:54">
      <c r="A148" s="3"/>
      <c r="B148" s="13">
        <v>2018</v>
      </c>
      <c r="C148" s="25">
        <v>0</v>
      </c>
      <c r="D148" s="3"/>
      <c r="E148" s="11"/>
      <c r="F148" s="4"/>
      <c r="G148" s="4"/>
      <c r="H148" s="4"/>
      <c r="I148" s="11">
        <f>资产表!C148-C148</f>
        <v>1099300134.84</v>
      </c>
      <c r="J148" s="4"/>
      <c r="K148" s="11"/>
      <c r="L148" s="11"/>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row>
    <row r="149" spans="1:54">
      <c r="A149" s="3"/>
      <c r="B149" s="13">
        <v>2017</v>
      </c>
      <c r="C149" s="25">
        <v>0</v>
      </c>
      <c r="D149" s="3"/>
      <c r="E149" s="11"/>
      <c r="F149" s="4"/>
      <c r="G149" s="4"/>
      <c r="H149" s="4"/>
      <c r="I149" s="11">
        <f>资产表!C149-C149</f>
        <v>842417274.79</v>
      </c>
      <c r="J149" s="4"/>
      <c r="K149" s="11"/>
      <c r="L149" s="11"/>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row>
    <row r="150" spans="1:54">
      <c r="A150" s="3"/>
      <c r="B150" s="13">
        <v>2016</v>
      </c>
      <c r="C150" s="25">
        <v>0</v>
      </c>
      <c r="D150" s="3"/>
      <c r="E150" s="11"/>
      <c r="F150" s="4"/>
      <c r="G150" s="4"/>
      <c r="H150" s="4"/>
      <c r="I150" s="11">
        <f>资产表!C150-C150</f>
        <v>493640967.67</v>
      </c>
      <c r="J150" s="4"/>
      <c r="K150" s="11"/>
      <c r="L150" s="11"/>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row>
    <row r="151" spans="1:54">
      <c r="A151" s="3"/>
      <c r="B151" s="13">
        <v>2015</v>
      </c>
      <c r="C151" s="25">
        <v>0</v>
      </c>
      <c r="D151" s="3"/>
      <c r="E151" s="11"/>
      <c r="F151" s="4"/>
      <c r="G151" s="4"/>
      <c r="H151" s="4"/>
      <c r="I151" s="11" t="e">
        <f>资产表!C151-C151</f>
        <v>#VALUE!</v>
      </c>
      <c r="J151" s="4"/>
      <c r="K151" s="11"/>
      <c r="L151" s="11"/>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row>
    <row r="152" spans="1:54">
      <c r="A152" s="3"/>
      <c r="B152" s="13">
        <v>2014</v>
      </c>
      <c r="C152" s="25">
        <v>0</v>
      </c>
      <c r="D152" s="3"/>
      <c r="E152" s="11"/>
      <c r="F152" s="4"/>
      <c r="G152" s="4"/>
      <c r="H152" s="4"/>
      <c r="I152" s="11" t="e">
        <f>资产表!C152-C152</f>
        <v>#VALUE!</v>
      </c>
      <c r="J152" s="4"/>
      <c r="K152" s="11"/>
      <c r="L152" s="11"/>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row>
    <row r="153" spans="1:54">
      <c r="A153" s="3"/>
      <c r="B153" s="13">
        <v>2013</v>
      </c>
      <c r="C153" s="25">
        <v>0</v>
      </c>
      <c r="D153" s="3"/>
      <c r="E153" s="11"/>
      <c r="F153" s="4"/>
      <c r="G153" s="4"/>
      <c r="H153" s="4"/>
      <c r="I153" s="11" t="e">
        <f>资产表!C153-C153</f>
        <v>#VALUE!</v>
      </c>
      <c r="J153" s="4"/>
      <c r="K153" s="11"/>
      <c r="L153" s="11"/>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row>
    <row r="154" spans="1:54">
      <c r="A154" s="3"/>
      <c r="B154" s="13">
        <v>2012</v>
      </c>
      <c r="C154" s="25">
        <v>0</v>
      </c>
      <c r="D154" s="3"/>
      <c r="E154" s="11"/>
      <c r="F154" s="4"/>
      <c r="G154" s="4"/>
      <c r="H154" s="4"/>
      <c r="I154" s="11" t="e">
        <f>资产表!C154-C154</f>
        <v>#VALUE!</v>
      </c>
      <c r="J154" s="4"/>
      <c r="K154" s="11"/>
      <c r="L154" s="11"/>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row>
    <row r="155" spans="1:54">
      <c r="A155" s="3"/>
      <c r="B155" s="13">
        <v>2011</v>
      </c>
      <c r="C155" s="38"/>
      <c r="D155" s="3"/>
      <c r="E155" s="11"/>
      <c r="F155" s="4"/>
      <c r="G155" s="4"/>
      <c r="H155" s="4"/>
      <c r="I155" s="11">
        <f>资产表!C155-C155</f>
        <v>0</v>
      </c>
      <c r="J155" s="4"/>
      <c r="K155" s="11"/>
      <c r="L155" s="11"/>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row>
    <row r="156" spans="1:54">
      <c r="A156" s="3"/>
      <c r="B156" s="13">
        <v>2010</v>
      </c>
      <c r="C156" s="38"/>
      <c r="D156" s="3"/>
      <c r="E156" s="11"/>
      <c r="F156" s="4"/>
      <c r="G156" s="4"/>
      <c r="H156" s="4"/>
      <c r="I156" s="11">
        <f>资产表!C156-C156</f>
        <v>0</v>
      </c>
      <c r="J156" s="4"/>
      <c r="K156" s="11"/>
      <c r="L156" s="11"/>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row>
    <row r="157" spans="1:54">
      <c r="A157" s="3" t="s">
        <v>60</v>
      </c>
      <c r="B157" s="13">
        <v>2023</v>
      </c>
      <c r="C157" s="21">
        <v>1378039831.84</v>
      </c>
      <c r="D157" s="3"/>
      <c r="E157" s="11"/>
      <c r="F157" s="4"/>
      <c r="G157" s="4"/>
      <c r="H157" s="4"/>
      <c r="I157" s="11">
        <f>资产表!C157-C157</f>
        <v>2946024694.62</v>
      </c>
      <c r="J157" s="4"/>
      <c r="K157" s="11"/>
      <c r="L157" s="11"/>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row>
    <row r="158" spans="1:54">
      <c r="A158" s="3"/>
      <c r="B158" s="13">
        <v>2022</v>
      </c>
      <c r="C158" s="21">
        <v>1815770809.58</v>
      </c>
      <c r="D158" s="3"/>
      <c r="E158" s="11"/>
      <c r="F158" s="4"/>
      <c r="G158" s="4"/>
      <c r="H158" s="4"/>
      <c r="I158" s="11">
        <f>资产表!C158-C158</f>
        <v>3084614877.82</v>
      </c>
      <c r="J158" s="4"/>
      <c r="K158" s="11"/>
      <c r="L158" s="11"/>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row>
    <row r="159" spans="1:54">
      <c r="A159" s="3"/>
      <c r="B159" s="13">
        <v>2021</v>
      </c>
      <c r="C159" s="21">
        <v>1741614127.97</v>
      </c>
      <c r="D159" s="3"/>
      <c r="E159" s="11"/>
      <c r="F159" s="4"/>
      <c r="G159" s="4"/>
      <c r="H159" s="4"/>
      <c r="I159" s="11">
        <f>资产表!C159-C159</f>
        <v>3308981606.06</v>
      </c>
      <c r="J159" s="4"/>
      <c r="K159" s="11"/>
      <c r="L159" s="11"/>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row>
    <row r="160" spans="1:54">
      <c r="A160" s="3"/>
      <c r="B160" s="13">
        <v>2020</v>
      </c>
      <c r="C160" s="21">
        <v>1623725077.72</v>
      </c>
      <c r="D160" s="3"/>
      <c r="E160" s="11"/>
      <c r="F160" s="4"/>
      <c r="G160" s="4"/>
      <c r="H160" s="4"/>
      <c r="I160" s="11">
        <f>资产表!C160-C160</f>
        <v>3221991904.02</v>
      </c>
      <c r="J160" s="4"/>
      <c r="K160" s="11"/>
      <c r="L160" s="11"/>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row>
    <row r="161" spans="1:54">
      <c r="A161" s="3"/>
      <c r="B161" s="13">
        <v>2019</v>
      </c>
      <c r="C161" s="21">
        <v>2636705569.26</v>
      </c>
      <c r="D161" s="3"/>
      <c r="E161" s="11"/>
      <c r="F161" s="4"/>
      <c r="G161" s="4"/>
      <c r="H161" s="4"/>
      <c r="I161" s="11">
        <f>资产表!C161-C161</f>
        <v>2520716401.53</v>
      </c>
      <c r="J161" s="4"/>
      <c r="K161" s="11"/>
      <c r="L161" s="11"/>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row>
    <row r="162" spans="1:54">
      <c r="A162" s="3"/>
      <c r="B162" s="13">
        <v>2018</v>
      </c>
      <c r="C162" s="21">
        <v>3064589107.1</v>
      </c>
      <c r="D162" s="3"/>
      <c r="E162" s="11"/>
      <c r="F162" s="4"/>
      <c r="G162" s="4"/>
      <c r="H162" s="4"/>
      <c r="I162" s="11">
        <f>资产表!C162-C162</f>
        <v>3563259216.37</v>
      </c>
      <c r="J162" s="4"/>
      <c r="K162" s="11"/>
      <c r="L162" s="11"/>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row>
    <row r="163" spans="1:54">
      <c r="A163" s="3"/>
      <c r="B163" s="13">
        <v>2017</v>
      </c>
      <c r="C163" s="21">
        <v>2611009962.61</v>
      </c>
      <c r="D163" s="3"/>
      <c r="E163" s="11"/>
      <c r="F163" s="4"/>
      <c r="G163" s="4"/>
      <c r="H163" s="4"/>
      <c r="I163" s="11">
        <f>资产表!C163-C163</f>
        <v>3512744573.8</v>
      </c>
      <c r="J163" s="4"/>
      <c r="K163" s="11"/>
      <c r="L163" s="11"/>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row>
    <row r="164" spans="1:54">
      <c r="A164" s="3"/>
      <c r="B164" s="13">
        <v>2016</v>
      </c>
      <c r="C164" s="21">
        <v>1782274979.31</v>
      </c>
      <c r="D164" s="3"/>
      <c r="E164" s="11"/>
      <c r="F164" s="4"/>
      <c r="G164" s="4"/>
      <c r="H164" s="4"/>
      <c r="I164" s="11">
        <f>资产表!C164-C164</f>
        <v>3193358000.71</v>
      </c>
      <c r="J164" s="4"/>
      <c r="K164" s="11"/>
      <c r="L164" s="11"/>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row>
    <row r="165" spans="1:54">
      <c r="A165" s="3"/>
      <c r="B165" s="13">
        <v>2015</v>
      </c>
      <c r="C165" s="21">
        <v>1444397710.5</v>
      </c>
      <c r="D165" s="3"/>
      <c r="E165" s="11"/>
      <c r="F165" s="4"/>
      <c r="G165" s="4"/>
      <c r="H165" s="4"/>
      <c r="I165" s="11">
        <f>资产表!C165-C165</f>
        <v>3159775728.33</v>
      </c>
      <c r="J165" s="4"/>
      <c r="K165" s="11"/>
      <c r="L165" s="11"/>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row>
    <row r="166" spans="1:54">
      <c r="A166" s="3"/>
      <c r="B166" s="13">
        <v>2014</v>
      </c>
      <c r="C166" s="21">
        <v>1423304580</v>
      </c>
      <c r="D166" s="3"/>
      <c r="E166" s="11"/>
      <c r="F166" s="4"/>
      <c r="G166" s="4"/>
      <c r="H166" s="4"/>
      <c r="I166" s="11">
        <f>资产表!C166-C166</f>
        <v>2451049135.35</v>
      </c>
      <c r="J166" s="4"/>
      <c r="K166" s="11"/>
      <c r="L166" s="11"/>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row>
    <row r="167" spans="1:54">
      <c r="A167" s="3"/>
      <c r="B167" s="13">
        <v>2013</v>
      </c>
      <c r="C167" s="21">
        <v>1418920740</v>
      </c>
      <c r="D167" s="3"/>
      <c r="E167" s="11"/>
      <c r="F167" s="4"/>
      <c r="G167" s="4"/>
      <c r="H167" s="4"/>
      <c r="I167" s="11">
        <f>资产表!C167-C167</f>
        <v>1983764515.2</v>
      </c>
      <c r="J167" s="4"/>
      <c r="K167" s="11"/>
      <c r="L167" s="11"/>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row>
    <row r="168" spans="1:54">
      <c r="A168" s="3"/>
      <c r="B168" s="13">
        <v>2012</v>
      </c>
      <c r="C168" s="21">
        <v>1372387670</v>
      </c>
      <c r="D168" s="3"/>
      <c r="E168" s="11"/>
      <c r="F168" s="4"/>
      <c r="G168" s="4"/>
      <c r="H168" s="4"/>
      <c r="I168" s="11">
        <f>资产表!C168-C168</f>
        <v>1708600608.19</v>
      </c>
      <c r="J168" s="4"/>
      <c r="K168" s="11"/>
      <c r="L168" s="11"/>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row>
    <row r="169" spans="1:54">
      <c r="A169" s="3"/>
      <c r="B169" s="13">
        <v>2011</v>
      </c>
      <c r="C169" s="38"/>
      <c r="D169" s="3"/>
      <c r="E169" s="11"/>
      <c r="F169" s="4"/>
      <c r="G169" s="4"/>
      <c r="H169" s="4"/>
      <c r="I169" s="4"/>
      <c r="J169" s="4"/>
      <c r="K169" s="11"/>
      <c r="L169" s="11"/>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row>
    <row r="170" spans="1:54">
      <c r="A170" s="3"/>
      <c r="B170" s="13">
        <v>2010</v>
      </c>
      <c r="C170" s="38"/>
      <c r="D170" s="3"/>
      <c r="E170" s="11"/>
      <c r="F170" s="4"/>
      <c r="G170" s="4"/>
      <c r="H170" s="4"/>
      <c r="I170" s="4"/>
      <c r="J170" s="4"/>
      <c r="K170" s="11"/>
      <c r="L170" s="11"/>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37">
    <mergeCell ref="X1:AT1"/>
    <mergeCell ref="AU1:BB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2"/>
  <sheetViews>
    <sheetView workbookViewId="0">
      <pane xSplit="2" ySplit="2" topLeftCell="C57" activePane="bottomRight" state="frozen"/>
      <selection/>
      <selection pane="topRight"/>
      <selection pane="bottomLeft"/>
      <selection pane="bottomRight" activeCell="E59" sqref="E59:E70"/>
    </sheetView>
  </sheetViews>
  <sheetFormatPr defaultColWidth="9.23076923076923" defaultRowHeight="16.8"/>
  <cols>
    <col min="1" max="1" width="12.7692307692308" customWidth="1"/>
    <col min="2" max="2" width="9.23076923076923" style="6"/>
    <col min="3" max="8" width="22.4615384615385" style="7" customWidth="1"/>
    <col min="9" max="9" width="28.5288461538462" style="7" customWidth="1"/>
    <col min="10" max="10" width="14.5865384615385" style="7" customWidth="1"/>
    <col min="11" max="11" width="29.8076923076923" style="7" customWidth="1"/>
    <col min="12" max="12" width="46.6923076923077" customWidth="1"/>
  </cols>
  <sheetData>
    <row r="1" spans="1:12">
      <c r="A1" s="3" t="s">
        <v>0</v>
      </c>
      <c r="B1" s="3" t="s">
        <v>1</v>
      </c>
      <c r="C1" s="8" t="s">
        <v>170</v>
      </c>
      <c r="D1" s="9" t="s">
        <v>171</v>
      </c>
      <c r="E1" s="8" t="s">
        <v>172</v>
      </c>
      <c r="F1" s="22" t="s">
        <v>173</v>
      </c>
      <c r="G1" s="22"/>
      <c r="H1" s="22"/>
      <c r="I1" s="22"/>
      <c r="J1" s="22"/>
      <c r="K1" s="26"/>
      <c r="L1" s="3" t="s">
        <v>174</v>
      </c>
    </row>
    <row r="2" ht="51" spans="1:12">
      <c r="A2" s="10"/>
      <c r="B2" s="10"/>
      <c r="C2" s="11"/>
      <c r="D2" s="12"/>
      <c r="E2" s="8"/>
      <c r="F2" s="23" t="s">
        <v>175</v>
      </c>
      <c r="G2" s="24" t="s">
        <v>176</v>
      </c>
      <c r="H2" s="24" t="s">
        <v>177</v>
      </c>
      <c r="I2" s="24" t="s">
        <v>178</v>
      </c>
      <c r="J2" s="24" t="s">
        <v>179</v>
      </c>
      <c r="K2" s="24" t="s">
        <v>180</v>
      </c>
      <c r="L2" s="3"/>
    </row>
    <row r="3" spans="1:12">
      <c r="A3" s="3" t="s">
        <v>49</v>
      </c>
      <c r="B3" s="13">
        <v>2023</v>
      </c>
      <c r="C3" s="14">
        <f>D3*1000</f>
        <v>17304937000</v>
      </c>
      <c r="D3" s="15">
        <v>17304937</v>
      </c>
      <c r="E3" s="15">
        <f>SUM(F3:H3)</f>
        <v>4862750000</v>
      </c>
      <c r="F3" s="15">
        <f t="shared" ref="F3:F9" si="0">I3*1000</f>
        <v>4714113000</v>
      </c>
      <c r="G3" s="15">
        <f t="shared" ref="G3:G9" si="1">J3*1000</f>
        <v>27776000</v>
      </c>
      <c r="H3" s="15">
        <f t="shared" ref="H3:H9" si="2">K3*1000</f>
        <v>120861000</v>
      </c>
      <c r="I3" s="15">
        <v>4714113</v>
      </c>
      <c r="J3" s="14">
        <v>27776</v>
      </c>
      <c r="K3" s="14">
        <v>120861</v>
      </c>
      <c r="L3" s="4"/>
    </row>
    <row r="4" spans="1:12">
      <c r="A4" s="3"/>
      <c r="B4" s="13">
        <v>2022</v>
      </c>
      <c r="C4" s="14">
        <f t="shared" ref="C4:C9" si="3">D4*1000</f>
        <v>12041510000</v>
      </c>
      <c r="D4" s="15">
        <v>12041510</v>
      </c>
      <c r="E4" s="15">
        <f t="shared" ref="E4:E9" si="4">SUM(F4:H4)</f>
        <v>4352042000</v>
      </c>
      <c r="F4" s="15">
        <f t="shared" si="0"/>
        <v>4193347000</v>
      </c>
      <c r="G4" s="15">
        <f t="shared" si="1"/>
        <v>1720000</v>
      </c>
      <c r="H4" s="15">
        <f t="shared" si="2"/>
        <v>156975000</v>
      </c>
      <c r="I4" s="15">
        <v>4193347</v>
      </c>
      <c r="J4" s="14">
        <v>1720</v>
      </c>
      <c r="K4" s="14">
        <v>156975</v>
      </c>
      <c r="L4" s="4"/>
    </row>
    <row r="5" spans="1:12">
      <c r="A5" s="3"/>
      <c r="B5" s="13">
        <v>2021</v>
      </c>
      <c r="C5" s="14">
        <f t="shared" si="3"/>
        <v>11400270000</v>
      </c>
      <c r="D5" s="15">
        <v>11400270</v>
      </c>
      <c r="E5" s="15">
        <f t="shared" si="4"/>
        <v>2488162000</v>
      </c>
      <c r="F5" s="15">
        <f t="shared" si="0"/>
        <v>2462418000</v>
      </c>
      <c r="G5" s="15">
        <f t="shared" si="1"/>
        <v>15199000</v>
      </c>
      <c r="H5" s="15">
        <f t="shared" si="2"/>
        <v>10545000</v>
      </c>
      <c r="I5" s="15">
        <v>2462418</v>
      </c>
      <c r="J5" s="14">
        <v>15199</v>
      </c>
      <c r="K5" s="14">
        <v>10545</v>
      </c>
      <c r="L5" s="4"/>
    </row>
    <row r="6" spans="1:12">
      <c r="A6" s="3"/>
      <c r="B6" s="13">
        <v>2020</v>
      </c>
      <c r="C6" s="14">
        <f t="shared" si="3"/>
        <v>8429173000</v>
      </c>
      <c r="D6" s="15">
        <v>8429173</v>
      </c>
      <c r="E6" s="15">
        <f t="shared" si="4"/>
        <v>2279262000</v>
      </c>
      <c r="F6" s="15">
        <f t="shared" si="0"/>
        <v>2236039000</v>
      </c>
      <c r="G6" s="15">
        <f t="shared" si="1"/>
        <v>12030000</v>
      </c>
      <c r="H6" s="15">
        <f t="shared" si="2"/>
        <v>31193000</v>
      </c>
      <c r="I6" s="15">
        <v>2236039</v>
      </c>
      <c r="J6" s="14">
        <v>12030</v>
      </c>
      <c r="K6" s="14">
        <v>31193</v>
      </c>
      <c r="L6" s="4"/>
    </row>
    <row r="7" spans="1:12">
      <c r="A7" s="3"/>
      <c r="B7" s="13">
        <v>2019</v>
      </c>
      <c r="C7" s="14">
        <f t="shared" si="3"/>
        <v>7471839000</v>
      </c>
      <c r="D7" s="15">
        <v>7471839</v>
      </c>
      <c r="E7" s="15">
        <f t="shared" si="4"/>
        <v>3313058000</v>
      </c>
      <c r="F7" s="15">
        <f t="shared" si="0"/>
        <v>3230597000</v>
      </c>
      <c r="G7" s="15">
        <f t="shared" si="1"/>
        <v>8628000</v>
      </c>
      <c r="H7" s="15">
        <f t="shared" si="2"/>
        <v>73833000</v>
      </c>
      <c r="I7" s="15">
        <v>3230597</v>
      </c>
      <c r="J7" s="14">
        <v>8628</v>
      </c>
      <c r="K7" s="14">
        <v>73833</v>
      </c>
      <c r="L7" s="4"/>
    </row>
    <row r="8" spans="1:12">
      <c r="A8" s="3"/>
      <c r="B8" s="13">
        <v>2018</v>
      </c>
      <c r="C8" s="14">
        <f t="shared" si="3"/>
        <v>4629726000</v>
      </c>
      <c r="D8" s="15">
        <v>4629726</v>
      </c>
      <c r="E8" s="15">
        <f t="shared" si="4"/>
        <v>3451556000</v>
      </c>
      <c r="F8" s="15">
        <f t="shared" si="0"/>
        <v>3336910000</v>
      </c>
      <c r="G8" s="15">
        <f t="shared" si="1"/>
        <v>43881000</v>
      </c>
      <c r="H8" s="15">
        <f t="shared" si="2"/>
        <v>70765000</v>
      </c>
      <c r="I8" s="15">
        <v>3336910</v>
      </c>
      <c r="J8" s="14">
        <v>43881</v>
      </c>
      <c r="K8" s="14">
        <v>70765</v>
      </c>
      <c r="L8" s="4"/>
    </row>
    <row r="9" spans="1:12">
      <c r="A9" s="3"/>
      <c r="B9" s="13">
        <v>2017</v>
      </c>
      <c r="C9" s="14">
        <f t="shared" si="3"/>
        <v>4697400000</v>
      </c>
      <c r="D9" s="15">
        <v>4697400</v>
      </c>
      <c r="E9" s="15">
        <f t="shared" si="4"/>
        <v>2372149000</v>
      </c>
      <c r="F9" s="15">
        <f t="shared" si="0"/>
        <v>2272876000</v>
      </c>
      <c r="G9" s="15">
        <f t="shared" si="1"/>
        <v>11070000</v>
      </c>
      <c r="H9" s="15">
        <f t="shared" si="2"/>
        <v>88203000</v>
      </c>
      <c r="I9" s="15">
        <v>2272876</v>
      </c>
      <c r="J9" s="14">
        <v>11070</v>
      </c>
      <c r="K9" s="14">
        <v>88203</v>
      </c>
      <c r="L9" s="4"/>
    </row>
    <row r="10" spans="1:12">
      <c r="A10" s="3"/>
      <c r="B10" s="13">
        <v>2016</v>
      </c>
      <c r="C10" s="14"/>
      <c r="D10" s="15"/>
      <c r="E10" s="15"/>
      <c r="F10" s="15"/>
      <c r="G10" s="15"/>
      <c r="H10" s="15"/>
      <c r="I10" s="15"/>
      <c r="J10" s="14"/>
      <c r="K10" s="14"/>
      <c r="L10" s="4"/>
    </row>
    <row r="11" spans="1:12">
      <c r="A11" s="3"/>
      <c r="B11" s="13">
        <v>2015</v>
      </c>
      <c r="C11" s="14"/>
      <c r="D11" s="15"/>
      <c r="E11" s="15"/>
      <c r="F11" s="15"/>
      <c r="G11" s="15"/>
      <c r="H11" s="15"/>
      <c r="I11" s="15"/>
      <c r="J11" s="14"/>
      <c r="K11" s="14"/>
      <c r="L11" s="4"/>
    </row>
    <row r="12" spans="1:12">
      <c r="A12" s="3"/>
      <c r="B12" s="13">
        <v>2014</v>
      </c>
      <c r="C12" s="14"/>
      <c r="D12" s="15"/>
      <c r="E12" s="15"/>
      <c r="F12" s="15"/>
      <c r="G12" s="15"/>
      <c r="H12" s="15"/>
      <c r="I12" s="15"/>
      <c r="J12" s="14"/>
      <c r="K12" s="14"/>
      <c r="L12" s="4"/>
    </row>
    <row r="13" spans="1:12">
      <c r="A13" s="3"/>
      <c r="B13" s="13">
        <v>2013</v>
      </c>
      <c r="C13" s="14"/>
      <c r="D13" s="15"/>
      <c r="E13" s="15"/>
      <c r="F13" s="15"/>
      <c r="G13" s="15"/>
      <c r="H13" s="15"/>
      <c r="I13" s="15"/>
      <c r="J13" s="14"/>
      <c r="K13" s="14"/>
      <c r="L13" s="4"/>
    </row>
    <row r="14" spans="1:12">
      <c r="A14" s="3"/>
      <c r="B14" s="13">
        <v>2012</v>
      </c>
      <c r="C14" s="14"/>
      <c r="D14" s="15"/>
      <c r="E14" s="15"/>
      <c r="F14" s="15"/>
      <c r="G14" s="15"/>
      <c r="H14" s="15"/>
      <c r="I14" s="15"/>
      <c r="J14" s="14"/>
      <c r="K14" s="14"/>
      <c r="L14" s="4"/>
    </row>
    <row r="15" spans="1:12">
      <c r="A15" s="3"/>
      <c r="B15" s="13">
        <v>2011</v>
      </c>
      <c r="C15" s="14"/>
      <c r="D15" s="15"/>
      <c r="E15" s="15"/>
      <c r="F15" s="15"/>
      <c r="G15" s="15"/>
      <c r="H15" s="15"/>
      <c r="I15" s="15"/>
      <c r="J15" s="14"/>
      <c r="K15" s="14"/>
      <c r="L15" s="4"/>
    </row>
    <row r="16" spans="1:12">
      <c r="A16" s="3"/>
      <c r="B16" s="13">
        <v>2010</v>
      </c>
      <c r="C16" s="14"/>
      <c r="D16" s="15"/>
      <c r="E16" s="15"/>
      <c r="F16" s="15"/>
      <c r="G16" s="15"/>
      <c r="H16" s="15"/>
      <c r="I16" s="15"/>
      <c r="J16" s="14"/>
      <c r="K16" s="14"/>
      <c r="L16" s="4"/>
    </row>
    <row r="17" spans="1:12">
      <c r="A17" s="3" t="s">
        <v>50</v>
      </c>
      <c r="B17" s="13">
        <v>2023</v>
      </c>
      <c r="C17" s="16">
        <v>3281269652.65</v>
      </c>
      <c r="D17" s="17"/>
      <c r="E17" s="20">
        <v>917723628.09</v>
      </c>
      <c r="F17" s="17"/>
      <c r="G17" s="17"/>
      <c r="H17" s="17"/>
      <c r="I17" s="17"/>
      <c r="J17" s="14"/>
      <c r="K17" s="14"/>
      <c r="L17" s="4"/>
    </row>
    <row r="18" spans="1:12">
      <c r="A18" s="3"/>
      <c r="B18" s="13">
        <v>2022</v>
      </c>
      <c r="C18" s="18">
        <v>2026105140.73</v>
      </c>
      <c r="D18" s="15"/>
      <c r="E18" s="20">
        <v>792692471.88</v>
      </c>
      <c r="F18" s="15"/>
      <c r="G18" s="15"/>
      <c r="H18" s="15"/>
      <c r="I18" s="15"/>
      <c r="J18" s="14"/>
      <c r="K18" s="14"/>
      <c r="L18" s="4"/>
    </row>
    <row r="19" spans="1:12">
      <c r="A19" s="3"/>
      <c r="B19" s="13">
        <v>2021</v>
      </c>
      <c r="C19" s="18">
        <v>2076844037.67</v>
      </c>
      <c r="D19" s="15"/>
      <c r="E19" s="20">
        <v>609483991.45</v>
      </c>
      <c r="F19" s="15"/>
      <c r="G19" s="15"/>
      <c r="H19" s="15"/>
      <c r="I19" s="15"/>
      <c r="J19" s="14"/>
      <c r="K19" s="14"/>
      <c r="L19" s="4"/>
    </row>
    <row r="20" spans="1:12">
      <c r="A20" s="3"/>
      <c r="B20" s="13">
        <v>2020</v>
      </c>
      <c r="C20" s="18">
        <v>1340363152.97</v>
      </c>
      <c r="D20" s="15"/>
      <c r="E20" s="20">
        <v>645368822.28</v>
      </c>
      <c r="F20" s="15"/>
      <c r="G20" s="15"/>
      <c r="H20" s="15"/>
      <c r="I20" s="15"/>
      <c r="J20" s="14"/>
      <c r="K20" s="14"/>
      <c r="L20" s="4"/>
    </row>
    <row r="21" spans="1:12">
      <c r="A21" s="3"/>
      <c r="B21" s="13">
        <v>2019</v>
      </c>
      <c r="C21" s="18">
        <v>1210981435.14</v>
      </c>
      <c r="D21" s="15"/>
      <c r="E21" s="20">
        <v>508267958.52</v>
      </c>
      <c r="F21" s="15"/>
      <c r="G21" s="15"/>
      <c r="H21" s="15"/>
      <c r="I21" s="15"/>
      <c r="J21" s="14"/>
      <c r="K21" s="14"/>
      <c r="L21" s="4"/>
    </row>
    <row r="22" spans="1:12">
      <c r="A22" s="3"/>
      <c r="B22" s="13">
        <v>2018</v>
      </c>
      <c r="C22" s="18">
        <v>194939675.29</v>
      </c>
      <c r="D22" s="15"/>
      <c r="E22" s="20">
        <v>391888381.67</v>
      </c>
      <c r="F22" s="15"/>
      <c r="G22" s="15"/>
      <c r="H22" s="15"/>
      <c r="I22" s="15"/>
      <c r="J22" s="14"/>
      <c r="K22" s="14"/>
      <c r="L22" s="4"/>
    </row>
    <row r="23" spans="1:12">
      <c r="A23" s="3"/>
      <c r="B23" s="13">
        <v>2017</v>
      </c>
      <c r="C23" s="18">
        <v>189708100</v>
      </c>
      <c r="D23" s="15"/>
      <c r="E23" s="20">
        <v>335431500</v>
      </c>
      <c r="F23" s="15"/>
      <c r="G23" s="15"/>
      <c r="H23" s="15"/>
      <c r="I23" s="15"/>
      <c r="J23" s="14"/>
      <c r="K23" s="14"/>
      <c r="L23" s="4"/>
    </row>
    <row r="24" spans="1:12">
      <c r="A24" s="3"/>
      <c r="B24" s="13">
        <v>2016</v>
      </c>
      <c r="C24" s="18"/>
      <c r="D24" s="15"/>
      <c r="E24" s="15"/>
      <c r="F24" s="15"/>
      <c r="G24" s="15"/>
      <c r="H24" s="15"/>
      <c r="I24" s="15"/>
      <c r="J24" s="14"/>
      <c r="K24" s="14"/>
      <c r="L24" s="4"/>
    </row>
    <row r="25" spans="1:12">
      <c r="A25" s="3"/>
      <c r="B25" s="13">
        <v>2015</v>
      </c>
      <c r="C25" s="18"/>
      <c r="D25" s="15"/>
      <c r="E25" s="15"/>
      <c r="F25" s="15"/>
      <c r="G25" s="15"/>
      <c r="H25" s="15"/>
      <c r="I25" s="15"/>
      <c r="J25" s="14"/>
      <c r="K25" s="14"/>
      <c r="L25" s="4"/>
    </row>
    <row r="26" spans="1:12">
      <c r="A26" s="3"/>
      <c r="B26" s="13">
        <v>2014</v>
      </c>
      <c r="C26" s="18"/>
      <c r="D26" s="15"/>
      <c r="E26" s="15"/>
      <c r="F26" s="15"/>
      <c r="G26" s="15"/>
      <c r="H26" s="15"/>
      <c r="I26" s="15"/>
      <c r="J26" s="14"/>
      <c r="K26" s="14"/>
      <c r="L26" s="4"/>
    </row>
    <row r="27" spans="1:12">
      <c r="A27" s="3"/>
      <c r="B27" s="13">
        <v>2013</v>
      </c>
      <c r="C27" s="18"/>
      <c r="D27" s="15"/>
      <c r="E27" s="15"/>
      <c r="F27" s="15"/>
      <c r="G27" s="15"/>
      <c r="H27" s="15"/>
      <c r="I27" s="15"/>
      <c r="J27" s="14"/>
      <c r="K27" s="14"/>
      <c r="L27" s="4"/>
    </row>
    <row r="28" spans="1:12">
      <c r="A28" s="3"/>
      <c r="B28" s="13">
        <v>2012</v>
      </c>
      <c r="C28" s="18"/>
      <c r="D28" s="15"/>
      <c r="E28" s="15"/>
      <c r="F28" s="15"/>
      <c r="G28" s="15"/>
      <c r="H28" s="15"/>
      <c r="I28" s="15"/>
      <c r="J28" s="14"/>
      <c r="K28" s="14"/>
      <c r="L28" s="4"/>
    </row>
    <row r="29" spans="1:12">
      <c r="A29" s="3"/>
      <c r="B29" s="13">
        <v>2011</v>
      </c>
      <c r="C29" s="18"/>
      <c r="D29" s="15"/>
      <c r="E29" s="15"/>
      <c r="F29" s="15"/>
      <c r="G29" s="15"/>
      <c r="H29" s="15"/>
      <c r="I29" s="15"/>
      <c r="J29" s="14"/>
      <c r="K29" s="14"/>
      <c r="L29" s="4"/>
    </row>
    <row r="30" spans="1:12">
      <c r="A30" s="3"/>
      <c r="B30" s="13">
        <v>2010</v>
      </c>
      <c r="C30" s="18"/>
      <c r="D30" s="15"/>
      <c r="E30" s="15"/>
      <c r="F30" s="15"/>
      <c r="G30" s="15"/>
      <c r="H30" s="15"/>
      <c r="I30" s="15"/>
      <c r="J30" s="14"/>
      <c r="K30" s="14"/>
      <c r="L30" s="4"/>
    </row>
    <row r="31" spans="1:12">
      <c r="A31" s="3" t="s">
        <v>51</v>
      </c>
      <c r="B31" s="13">
        <v>2023</v>
      </c>
      <c r="C31" s="16">
        <v>413866903.15</v>
      </c>
      <c r="D31" s="17"/>
      <c r="E31" s="17"/>
      <c r="F31" s="17"/>
      <c r="G31" s="17"/>
      <c r="H31" s="17"/>
      <c r="I31" s="17"/>
      <c r="J31" s="14"/>
      <c r="K31" s="14"/>
      <c r="L31" s="4"/>
    </row>
    <row r="32" spans="1:12">
      <c r="A32" s="3"/>
      <c r="B32" s="13">
        <v>2022</v>
      </c>
      <c r="C32" s="18">
        <v>259522241.24</v>
      </c>
      <c r="D32" s="15"/>
      <c r="E32" s="15"/>
      <c r="F32" s="15"/>
      <c r="G32" s="15"/>
      <c r="H32" s="15"/>
      <c r="I32" s="15"/>
      <c r="J32" s="14"/>
      <c r="K32" s="14"/>
      <c r="L32" s="4"/>
    </row>
    <row r="33" spans="1:12">
      <c r="A33" s="3"/>
      <c r="B33" s="13">
        <v>2021</v>
      </c>
      <c r="C33" s="18">
        <v>219486046.43</v>
      </c>
      <c r="D33" s="15"/>
      <c r="E33" s="15"/>
      <c r="F33" s="15"/>
      <c r="G33" s="15"/>
      <c r="H33" s="15"/>
      <c r="I33" s="15"/>
      <c r="J33" s="14"/>
      <c r="K33" s="14"/>
      <c r="L33" s="4"/>
    </row>
    <row r="34" spans="1:12">
      <c r="A34" s="3"/>
      <c r="B34" s="13">
        <v>2020</v>
      </c>
      <c r="C34" s="18">
        <v>297040771.43</v>
      </c>
      <c r="D34" s="15"/>
      <c r="E34" s="15"/>
      <c r="F34" s="15"/>
      <c r="G34" s="15"/>
      <c r="H34" s="15"/>
      <c r="I34" s="15"/>
      <c r="J34" s="14"/>
      <c r="K34" s="14"/>
      <c r="L34" s="4"/>
    </row>
    <row r="35" spans="1:12">
      <c r="A35" s="3"/>
      <c r="B35" s="13">
        <v>2019</v>
      </c>
      <c r="C35" s="18">
        <v>151080249.36</v>
      </c>
      <c r="D35" s="15"/>
      <c r="E35" s="15"/>
      <c r="F35" s="15"/>
      <c r="G35" s="15"/>
      <c r="H35" s="15"/>
      <c r="I35" s="15"/>
      <c r="J35" s="14"/>
      <c r="K35" s="14"/>
      <c r="L35" s="4"/>
    </row>
    <row r="36" spans="1:12">
      <c r="A36" s="3"/>
      <c r="B36" s="13">
        <v>2018</v>
      </c>
      <c r="C36" s="18">
        <v>80957260.72</v>
      </c>
      <c r="D36" s="15"/>
      <c r="E36" s="15"/>
      <c r="F36" s="15"/>
      <c r="G36" s="15"/>
      <c r="H36" s="15"/>
      <c r="I36" s="15"/>
      <c r="J36" s="14"/>
      <c r="K36" s="14"/>
      <c r="L36" s="4"/>
    </row>
    <row r="37" spans="1:12">
      <c r="A37" s="3"/>
      <c r="B37" s="13">
        <v>2017</v>
      </c>
      <c r="C37" s="18">
        <v>205353928.13</v>
      </c>
      <c r="D37" s="15"/>
      <c r="E37" s="15"/>
      <c r="F37" s="15"/>
      <c r="G37" s="15"/>
      <c r="H37" s="15"/>
      <c r="I37" s="15"/>
      <c r="J37" s="14"/>
      <c r="K37" s="14"/>
      <c r="L37" s="4"/>
    </row>
    <row r="38" spans="1:12">
      <c r="A38" s="3"/>
      <c r="B38" s="13">
        <v>2016</v>
      </c>
      <c r="C38" s="18">
        <v>116034248.03</v>
      </c>
      <c r="D38" s="15"/>
      <c r="E38" s="15"/>
      <c r="F38" s="15"/>
      <c r="G38" s="15"/>
      <c r="H38" s="15"/>
      <c r="I38" s="15"/>
      <c r="J38" s="14"/>
      <c r="K38" s="14"/>
      <c r="L38" s="4"/>
    </row>
    <row r="39" spans="1:12">
      <c r="A39" s="3"/>
      <c r="B39" s="13">
        <v>2015</v>
      </c>
      <c r="C39" s="14"/>
      <c r="D39" s="15"/>
      <c r="E39" s="15"/>
      <c r="F39" s="15"/>
      <c r="G39" s="15"/>
      <c r="H39" s="15"/>
      <c r="I39" s="15"/>
      <c r="J39" s="14"/>
      <c r="K39" s="14"/>
      <c r="L39" s="4"/>
    </row>
    <row r="40" spans="1:12">
      <c r="A40" s="3"/>
      <c r="B40" s="13">
        <v>2014</v>
      </c>
      <c r="C40" s="14"/>
      <c r="D40" s="15"/>
      <c r="E40" s="15"/>
      <c r="F40" s="15"/>
      <c r="G40" s="15"/>
      <c r="H40" s="15"/>
      <c r="I40" s="15"/>
      <c r="J40" s="14"/>
      <c r="K40" s="14"/>
      <c r="L40" s="4"/>
    </row>
    <row r="41" spans="1:12">
      <c r="A41" s="3"/>
      <c r="B41" s="13">
        <v>2013</v>
      </c>
      <c r="C41" s="14"/>
      <c r="D41" s="15"/>
      <c r="E41" s="15"/>
      <c r="F41" s="15"/>
      <c r="G41" s="15"/>
      <c r="H41" s="15"/>
      <c r="I41" s="15"/>
      <c r="J41" s="14"/>
      <c r="K41" s="14"/>
      <c r="L41" s="4"/>
    </row>
    <row r="42" spans="1:12">
      <c r="A42" s="3"/>
      <c r="B42" s="13">
        <v>2012</v>
      </c>
      <c r="C42" s="14"/>
      <c r="D42" s="15"/>
      <c r="E42" s="15"/>
      <c r="F42" s="15"/>
      <c r="G42" s="15"/>
      <c r="H42" s="15"/>
      <c r="I42" s="15"/>
      <c r="J42" s="14"/>
      <c r="K42" s="14"/>
      <c r="L42" s="4"/>
    </row>
    <row r="43" spans="1:12">
      <c r="A43" s="3"/>
      <c r="B43" s="13">
        <v>2011</v>
      </c>
      <c r="C43" s="14"/>
      <c r="D43" s="15"/>
      <c r="E43" s="15"/>
      <c r="F43" s="15"/>
      <c r="G43" s="15"/>
      <c r="H43" s="15"/>
      <c r="I43" s="15"/>
      <c r="J43" s="14"/>
      <c r="K43" s="14"/>
      <c r="L43" s="4"/>
    </row>
    <row r="44" spans="1:12">
      <c r="A44" s="10"/>
      <c r="B44" s="19">
        <v>2010</v>
      </c>
      <c r="C44" s="14"/>
      <c r="D44" s="15"/>
      <c r="E44" s="15"/>
      <c r="F44" s="15"/>
      <c r="G44" s="15"/>
      <c r="H44" s="15"/>
      <c r="I44" s="15"/>
      <c r="J44" s="14"/>
      <c r="K44" s="14"/>
      <c r="L44" s="4"/>
    </row>
    <row r="45" s="5" customFormat="1" spans="1:12">
      <c r="A45" s="3" t="s">
        <v>52</v>
      </c>
      <c r="B45" s="13">
        <v>2023</v>
      </c>
      <c r="C45" s="20"/>
      <c r="D45" s="14"/>
      <c r="E45" s="14"/>
      <c r="F45" s="14"/>
      <c r="G45" s="14"/>
      <c r="H45" s="14"/>
      <c r="I45" s="14"/>
      <c r="J45" s="17"/>
      <c r="K45" s="14"/>
      <c r="L45" s="4"/>
    </row>
    <row r="46" s="5" customFormat="1" spans="1:12">
      <c r="A46" s="3"/>
      <c r="B46" s="13">
        <v>2022</v>
      </c>
      <c r="C46" s="14"/>
      <c r="D46" s="14"/>
      <c r="E46" s="14"/>
      <c r="F46" s="14"/>
      <c r="G46" s="14"/>
      <c r="H46" s="14"/>
      <c r="I46" s="14"/>
      <c r="J46" s="14"/>
      <c r="K46" s="14"/>
      <c r="L46" s="4"/>
    </row>
    <row r="47" s="5" customFormat="1" spans="1:12">
      <c r="A47" s="3"/>
      <c r="B47" s="13">
        <v>2021</v>
      </c>
      <c r="C47" s="14"/>
      <c r="D47" s="14"/>
      <c r="E47" s="14"/>
      <c r="F47" s="14"/>
      <c r="G47" s="14"/>
      <c r="H47" s="14"/>
      <c r="I47" s="14"/>
      <c r="J47" s="14"/>
      <c r="K47" s="14"/>
      <c r="L47" s="4"/>
    </row>
    <row r="48" s="5" customFormat="1" spans="1:12">
      <c r="A48" s="3"/>
      <c r="B48" s="13">
        <v>2020</v>
      </c>
      <c r="C48" s="14"/>
      <c r="D48" s="14"/>
      <c r="E48" s="14"/>
      <c r="F48" s="14"/>
      <c r="G48" s="14"/>
      <c r="H48" s="14"/>
      <c r="I48" s="14"/>
      <c r="J48" s="14"/>
      <c r="K48" s="14"/>
      <c r="L48" s="4"/>
    </row>
    <row r="49" s="5" customFormat="1" spans="1:12">
      <c r="A49" s="3"/>
      <c r="B49" s="13">
        <v>2019</v>
      </c>
      <c r="C49" s="14"/>
      <c r="D49" s="14"/>
      <c r="E49" s="14"/>
      <c r="F49" s="14"/>
      <c r="G49" s="14"/>
      <c r="H49" s="14"/>
      <c r="I49" s="14"/>
      <c r="J49" s="14"/>
      <c r="K49" s="14"/>
      <c r="L49" s="4"/>
    </row>
    <row r="50" s="5" customFormat="1" spans="1:12">
      <c r="A50" s="3"/>
      <c r="B50" s="13">
        <v>2018</v>
      </c>
      <c r="C50" s="14"/>
      <c r="D50" s="14"/>
      <c r="E50" s="14"/>
      <c r="F50" s="14"/>
      <c r="G50" s="14"/>
      <c r="H50" s="14"/>
      <c r="I50" s="14"/>
      <c r="J50" s="14"/>
      <c r="K50" s="14"/>
      <c r="L50" s="4"/>
    </row>
    <row r="51" s="5" customFormat="1" spans="1:12">
      <c r="A51" s="3"/>
      <c r="B51" s="13">
        <v>2017</v>
      </c>
      <c r="C51" s="14"/>
      <c r="D51" s="14"/>
      <c r="E51" s="14"/>
      <c r="F51" s="14"/>
      <c r="G51" s="14"/>
      <c r="H51" s="14"/>
      <c r="I51" s="14"/>
      <c r="J51" s="14"/>
      <c r="K51" s="14"/>
      <c r="L51" s="4"/>
    </row>
    <row r="52" s="5" customFormat="1" spans="1:12">
      <c r="A52" s="3"/>
      <c r="B52" s="13">
        <v>2016</v>
      </c>
      <c r="C52" s="14"/>
      <c r="D52" s="14"/>
      <c r="E52" s="14"/>
      <c r="F52" s="14"/>
      <c r="G52" s="14"/>
      <c r="H52" s="14"/>
      <c r="I52" s="14"/>
      <c r="J52" s="14"/>
      <c r="K52" s="14"/>
      <c r="L52" s="4"/>
    </row>
    <row r="53" s="5" customFormat="1" spans="1:12">
      <c r="A53" s="3"/>
      <c r="B53" s="13">
        <v>2015</v>
      </c>
      <c r="C53" s="14"/>
      <c r="D53" s="14"/>
      <c r="E53" s="14"/>
      <c r="F53" s="14"/>
      <c r="G53" s="14"/>
      <c r="H53" s="14"/>
      <c r="I53" s="14"/>
      <c r="J53" s="14"/>
      <c r="K53" s="14"/>
      <c r="L53" s="4"/>
    </row>
    <row r="54" s="5" customFormat="1" spans="1:12">
      <c r="A54" s="3"/>
      <c r="B54" s="13">
        <v>2014</v>
      </c>
      <c r="C54" s="14"/>
      <c r="D54" s="14"/>
      <c r="E54" s="14"/>
      <c r="F54" s="14"/>
      <c r="G54" s="14"/>
      <c r="H54" s="14"/>
      <c r="I54" s="14"/>
      <c r="J54" s="14"/>
      <c r="K54" s="14"/>
      <c r="L54" s="4"/>
    </row>
    <row r="55" s="5" customFormat="1" spans="1:12">
      <c r="A55" s="3"/>
      <c r="B55" s="13">
        <v>2013</v>
      </c>
      <c r="C55" s="14"/>
      <c r="D55" s="14"/>
      <c r="E55" s="14"/>
      <c r="F55" s="14"/>
      <c r="G55" s="14"/>
      <c r="H55" s="14"/>
      <c r="I55" s="14"/>
      <c r="J55" s="14"/>
      <c r="K55" s="14"/>
      <c r="L55" s="4"/>
    </row>
    <row r="56" s="5" customFormat="1" spans="1:12">
      <c r="A56" s="3"/>
      <c r="B56" s="13">
        <v>2012</v>
      </c>
      <c r="C56" s="14"/>
      <c r="D56" s="14"/>
      <c r="E56" s="14"/>
      <c r="F56" s="14"/>
      <c r="G56" s="14"/>
      <c r="H56" s="14"/>
      <c r="I56" s="14"/>
      <c r="J56" s="14"/>
      <c r="K56" s="14"/>
      <c r="L56" s="4"/>
    </row>
    <row r="57" s="5" customFormat="1" spans="1:12">
      <c r="A57" s="3"/>
      <c r="B57" s="13">
        <v>2011</v>
      </c>
      <c r="C57" s="20"/>
      <c r="D57" s="14"/>
      <c r="E57" s="14"/>
      <c r="F57" s="14"/>
      <c r="G57" s="14"/>
      <c r="H57" s="14"/>
      <c r="I57" s="14"/>
      <c r="J57" s="17"/>
      <c r="K57" s="14"/>
      <c r="L57" s="4"/>
    </row>
    <row r="58" s="5" customFormat="1" spans="1:12">
      <c r="A58" s="10"/>
      <c r="B58" s="19">
        <v>2010</v>
      </c>
      <c r="C58" s="14"/>
      <c r="D58" s="14"/>
      <c r="E58" s="14"/>
      <c r="F58" s="14"/>
      <c r="G58" s="14"/>
      <c r="H58" s="14"/>
      <c r="I58" s="14"/>
      <c r="J58" s="14"/>
      <c r="K58" s="14"/>
      <c r="L58" s="4"/>
    </row>
    <row r="59" s="5" customFormat="1" spans="1:12">
      <c r="A59" s="3" t="s">
        <v>53</v>
      </c>
      <c r="B59" s="13">
        <v>2023</v>
      </c>
      <c r="C59" s="21">
        <v>627422667.83</v>
      </c>
      <c r="D59" s="14"/>
      <c r="E59" s="25">
        <v>191018779.95</v>
      </c>
      <c r="F59" s="14"/>
      <c r="G59" s="14"/>
      <c r="H59" s="14"/>
      <c r="I59" s="14"/>
      <c r="J59" s="14"/>
      <c r="K59" s="14"/>
      <c r="L59" s="4"/>
    </row>
    <row r="60" s="5" customFormat="1" spans="1:12">
      <c r="A60" s="3"/>
      <c r="B60" s="13">
        <v>2022</v>
      </c>
      <c r="C60" s="21">
        <v>615620331.6</v>
      </c>
      <c r="D60" s="14"/>
      <c r="E60" s="25">
        <v>31439367.59</v>
      </c>
      <c r="F60" s="14"/>
      <c r="G60" s="14"/>
      <c r="H60" s="14"/>
      <c r="I60" s="14"/>
      <c r="J60" s="14"/>
      <c r="K60" s="14"/>
      <c r="L60" s="4"/>
    </row>
    <row r="61" s="5" customFormat="1" spans="1:12">
      <c r="A61" s="3"/>
      <c r="B61" s="13">
        <v>2021</v>
      </c>
      <c r="C61" s="21">
        <v>688132513.3</v>
      </c>
      <c r="D61" s="14"/>
      <c r="E61" s="25">
        <v>9102901</v>
      </c>
      <c r="F61" s="14"/>
      <c r="G61" s="14"/>
      <c r="H61" s="14"/>
      <c r="I61" s="14"/>
      <c r="J61" s="14"/>
      <c r="K61" s="14"/>
      <c r="L61" s="4"/>
    </row>
    <row r="62" s="5" customFormat="1" spans="1:12">
      <c r="A62" s="3"/>
      <c r="B62" s="13">
        <v>2020</v>
      </c>
      <c r="C62" s="21">
        <v>378550364.75</v>
      </c>
      <c r="D62" s="14"/>
      <c r="E62" s="25">
        <v>14560501.2</v>
      </c>
      <c r="F62" s="14"/>
      <c r="G62" s="14"/>
      <c r="H62" s="14"/>
      <c r="I62" s="14"/>
      <c r="J62" s="14"/>
      <c r="K62" s="14"/>
      <c r="L62" s="4"/>
    </row>
    <row r="63" s="5" customFormat="1" spans="1:12">
      <c r="A63" s="3"/>
      <c r="B63" s="13">
        <v>2019</v>
      </c>
      <c r="C63" s="21">
        <v>675423689.39</v>
      </c>
      <c r="D63" s="14"/>
      <c r="E63" s="25">
        <v>9048883.25</v>
      </c>
      <c r="F63" s="14"/>
      <c r="G63" s="14"/>
      <c r="H63" s="14"/>
      <c r="I63" s="14"/>
      <c r="J63" s="14"/>
      <c r="K63" s="14"/>
      <c r="L63" s="4"/>
    </row>
    <row r="64" s="5" customFormat="1" spans="1:12">
      <c r="A64" s="3"/>
      <c r="B64" s="13">
        <v>2018</v>
      </c>
      <c r="C64" s="21">
        <v>522954226.3</v>
      </c>
      <c r="D64" s="14"/>
      <c r="E64" s="25">
        <v>11994464.15</v>
      </c>
      <c r="F64" s="14"/>
      <c r="G64" s="14"/>
      <c r="H64" s="14"/>
      <c r="I64" s="14"/>
      <c r="J64" s="14"/>
      <c r="K64" s="14"/>
      <c r="L64" s="4"/>
    </row>
    <row r="65" s="5" customFormat="1" spans="1:12">
      <c r="A65" s="3"/>
      <c r="B65" s="13">
        <v>2017</v>
      </c>
      <c r="C65" s="21">
        <v>148785503.78</v>
      </c>
      <c r="D65" s="14"/>
      <c r="E65" s="25">
        <v>14404097.81</v>
      </c>
      <c r="F65" s="14"/>
      <c r="G65" s="14"/>
      <c r="H65" s="14"/>
      <c r="I65" s="14"/>
      <c r="J65" s="14"/>
      <c r="K65" s="14"/>
      <c r="L65" s="4"/>
    </row>
    <row r="66" s="5" customFormat="1" spans="1:12">
      <c r="A66" s="3"/>
      <c r="B66" s="13">
        <v>2016</v>
      </c>
      <c r="C66" s="21">
        <v>831482030.7</v>
      </c>
      <c r="D66" s="14"/>
      <c r="E66" s="25">
        <v>14467551.75</v>
      </c>
      <c r="F66" s="14"/>
      <c r="G66" s="14"/>
      <c r="H66" s="14"/>
      <c r="I66" s="14"/>
      <c r="J66" s="14"/>
      <c r="K66" s="14"/>
      <c r="L66" s="4"/>
    </row>
    <row r="67" s="5" customFormat="1" spans="1:12">
      <c r="A67" s="3"/>
      <c r="B67" s="13">
        <v>2015</v>
      </c>
      <c r="C67" s="21">
        <v>795629027.23</v>
      </c>
      <c r="D67" s="14"/>
      <c r="E67" s="25">
        <v>53077007.94</v>
      </c>
      <c r="F67" s="14"/>
      <c r="G67" s="14"/>
      <c r="H67" s="14"/>
      <c r="I67" s="14"/>
      <c r="J67" s="14"/>
      <c r="K67" s="14"/>
      <c r="L67" s="4"/>
    </row>
    <row r="68" s="5" customFormat="1" spans="1:12">
      <c r="A68" s="3"/>
      <c r="B68" s="13">
        <v>2014</v>
      </c>
      <c r="C68" s="21">
        <v>329551220.3</v>
      </c>
      <c r="D68" s="14"/>
      <c r="E68" s="25">
        <v>29687805.53</v>
      </c>
      <c r="F68" s="14"/>
      <c r="G68" s="14"/>
      <c r="H68" s="14"/>
      <c r="I68" s="14"/>
      <c r="J68" s="14"/>
      <c r="K68" s="14"/>
      <c r="L68" s="4"/>
    </row>
    <row r="69" s="5" customFormat="1" spans="1:12">
      <c r="A69" s="3"/>
      <c r="B69" s="13">
        <v>2013</v>
      </c>
      <c r="C69" s="21">
        <v>313657744.51</v>
      </c>
      <c r="D69" s="14"/>
      <c r="E69" s="25">
        <v>23242379.82</v>
      </c>
      <c r="F69" s="14"/>
      <c r="G69" s="14"/>
      <c r="H69" s="14"/>
      <c r="I69" s="14"/>
      <c r="J69" s="14"/>
      <c r="K69" s="14"/>
      <c r="L69" s="4"/>
    </row>
    <row r="70" s="5" customFormat="1" spans="1:12">
      <c r="A70" s="3"/>
      <c r="B70" s="13">
        <v>2012</v>
      </c>
      <c r="C70" s="21">
        <v>327239955.23</v>
      </c>
      <c r="D70" s="14"/>
      <c r="E70" s="25">
        <v>155715143.58</v>
      </c>
      <c r="F70" s="14"/>
      <c r="G70" s="14"/>
      <c r="H70" s="14"/>
      <c r="I70" s="14"/>
      <c r="J70" s="14"/>
      <c r="K70" s="14"/>
      <c r="L70" s="4"/>
    </row>
    <row r="71" s="5" customFormat="1" spans="1:12">
      <c r="A71" s="3"/>
      <c r="B71" s="13">
        <v>2011</v>
      </c>
      <c r="C71" s="14"/>
      <c r="D71" s="14"/>
      <c r="E71" s="14"/>
      <c r="F71" s="14"/>
      <c r="G71" s="14"/>
      <c r="H71" s="14"/>
      <c r="I71" s="14"/>
      <c r="J71" s="14"/>
      <c r="K71" s="14"/>
      <c r="L71" s="4"/>
    </row>
    <row r="72" s="5" customFormat="1" spans="1:12">
      <c r="A72" s="10"/>
      <c r="B72" s="19">
        <v>2010</v>
      </c>
      <c r="C72" s="14"/>
      <c r="D72" s="14"/>
      <c r="E72" s="14"/>
      <c r="F72" s="14"/>
      <c r="G72" s="14"/>
      <c r="H72" s="14"/>
      <c r="I72" s="14"/>
      <c r="J72" s="14"/>
      <c r="K72" s="14"/>
      <c r="L72" s="4"/>
    </row>
    <row r="73" s="5" customFormat="1" spans="1:12">
      <c r="A73" s="3" t="s">
        <v>54</v>
      </c>
      <c r="B73" s="13">
        <v>2023</v>
      </c>
      <c r="C73" s="14"/>
      <c r="D73" s="14"/>
      <c r="E73" s="14"/>
      <c r="F73" s="14"/>
      <c r="G73" s="14"/>
      <c r="H73" s="14"/>
      <c r="I73" s="14"/>
      <c r="J73" s="14"/>
      <c r="K73" s="14"/>
      <c r="L73" s="4"/>
    </row>
    <row r="74" s="5" customFormat="1" spans="1:12">
      <c r="A74" s="3"/>
      <c r="B74" s="13">
        <v>2022</v>
      </c>
      <c r="C74" s="14"/>
      <c r="D74" s="14"/>
      <c r="E74" s="14"/>
      <c r="F74" s="14"/>
      <c r="G74" s="14"/>
      <c r="H74" s="14"/>
      <c r="I74" s="14"/>
      <c r="J74" s="14"/>
      <c r="K74" s="14"/>
      <c r="L74" s="4"/>
    </row>
    <row r="75" s="5" customFormat="1" spans="1:12">
      <c r="A75" s="3"/>
      <c r="B75" s="13">
        <v>2021</v>
      </c>
      <c r="C75" s="14"/>
      <c r="D75" s="14"/>
      <c r="E75" s="14"/>
      <c r="F75" s="14"/>
      <c r="G75" s="14"/>
      <c r="H75" s="14"/>
      <c r="I75" s="14"/>
      <c r="J75" s="14"/>
      <c r="K75" s="14"/>
      <c r="L75" s="4"/>
    </row>
    <row r="76" s="5" customFormat="1" spans="1:12">
      <c r="A76" s="3"/>
      <c r="B76" s="13">
        <v>2020</v>
      </c>
      <c r="C76" s="14"/>
      <c r="D76" s="14"/>
      <c r="E76" s="14"/>
      <c r="F76" s="14"/>
      <c r="G76" s="14"/>
      <c r="H76" s="14"/>
      <c r="I76" s="14"/>
      <c r="J76" s="14"/>
      <c r="K76" s="14"/>
      <c r="L76" s="4"/>
    </row>
    <row r="77" s="5" customFormat="1" spans="1:12">
      <c r="A77" s="3"/>
      <c r="B77" s="13">
        <v>2019</v>
      </c>
      <c r="C77" s="14"/>
      <c r="D77" s="14"/>
      <c r="E77" s="14"/>
      <c r="F77" s="14"/>
      <c r="G77" s="14"/>
      <c r="H77" s="14"/>
      <c r="I77" s="14"/>
      <c r="J77" s="14"/>
      <c r="K77" s="14"/>
      <c r="L77" s="4"/>
    </row>
    <row r="78" s="5" customFormat="1" spans="1:12">
      <c r="A78" s="3"/>
      <c r="B78" s="13">
        <v>2018</v>
      </c>
      <c r="C78" s="14"/>
      <c r="D78" s="14"/>
      <c r="E78" s="14"/>
      <c r="F78" s="14"/>
      <c r="G78" s="14"/>
      <c r="H78" s="14"/>
      <c r="I78" s="14"/>
      <c r="J78" s="14"/>
      <c r="K78" s="14"/>
      <c r="L78" s="4"/>
    </row>
    <row r="79" s="5" customFormat="1" spans="1:12">
      <c r="A79" s="3"/>
      <c r="B79" s="13">
        <v>2017</v>
      </c>
      <c r="C79" s="14"/>
      <c r="D79" s="14"/>
      <c r="E79" s="14"/>
      <c r="F79" s="14"/>
      <c r="G79" s="14"/>
      <c r="H79" s="14"/>
      <c r="I79" s="14"/>
      <c r="J79" s="14"/>
      <c r="K79" s="14"/>
      <c r="L79" s="4"/>
    </row>
    <row r="80" s="5" customFormat="1" spans="1:12">
      <c r="A80" s="3"/>
      <c r="B80" s="13">
        <v>2016</v>
      </c>
      <c r="C80" s="14"/>
      <c r="D80" s="14"/>
      <c r="E80" s="14"/>
      <c r="F80" s="14"/>
      <c r="G80" s="14"/>
      <c r="H80" s="14"/>
      <c r="I80" s="14"/>
      <c r="J80" s="14"/>
      <c r="K80" s="14"/>
      <c r="L80" s="4"/>
    </row>
    <row r="81" s="5" customFormat="1" spans="1:12">
      <c r="A81" s="3"/>
      <c r="B81" s="13">
        <v>2015</v>
      </c>
      <c r="C81" s="14"/>
      <c r="D81" s="14"/>
      <c r="E81" s="14"/>
      <c r="F81" s="14"/>
      <c r="G81" s="14"/>
      <c r="H81" s="14"/>
      <c r="I81" s="14"/>
      <c r="J81" s="14"/>
      <c r="K81" s="14"/>
      <c r="L81" s="4"/>
    </row>
    <row r="82" s="5" customFormat="1" spans="1:12">
      <c r="A82" s="3"/>
      <c r="B82" s="13">
        <v>2014</v>
      </c>
      <c r="C82" s="14"/>
      <c r="D82" s="14"/>
      <c r="E82" s="14"/>
      <c r="F82" s="14"/>
      <c r="G82" s="14"/>
      <c r="H82" s="14"/>
      <c r="I82" s="14"/>
      <c r="J82" s="14"/>
      <c r="K82" s="14"/>
      <c r="L82" s="4"/>
    </row>
    <row r="83" s="5" customFormat="1" spans="1:12">
      <c r="A83" s="3"/>
      <c r="B83" s="13">
        <v>2013</v>
      </c>
      <c r="C83" s="14"/>
      <c r="D83" s="14"/>
      <c r="E83" s="14"/>
      <c r="F83" s="14"/>
      <c r="G83" s="14"/>
      <c r="H83" s="14"/>
      <c r="I83" s="14"/>
      <c r="J83" s="14"/>
      <c r="K83" s="14"/>
      <c r="L83" s="4"/>
    </row>
    <row r="84" s="5" customFormat="1" spans="1:12">
      <c r="A84" s="3"/>
      <c r="B84" s="13">
        <v>2012</v>
      </c>
      <c r="C84" s="14"/>
      <c r="D84" s="14"/>
      <c r="E84" s="14"/>
      <c r="F84" s="14"/>
      <c r="G84" s="14"/>
      <c r="H84" s="14"/>
      <c r="I84" s="14"/>
      <c r="J84" s="14"/>
      <c r="K84" s="14"/>
      <c r="L84" s="4"/>
    </row>
    <row r="85" s="5" customFormat="1" spans="1:12">
      <c r="A85" s="3"/>
      <c r="B85" s="13">
        <v>2011</v>
      </c>
      <c r="C85" s="14"/>
      <c r="D85" s="14"/>
      <c r="E85" s="14"/>
      <c r="F85" s="14"/>
      <c r="G85" s="14"/>
      <c r="H85" s="14"/>
      <c r="I85" s="14"/>
      <c r="J85" s="14"/>
      <c r="K85" s="14"/>
      <c r="L85" s="4"/>
    </row>
    <row r="86" s="5" customFormat="1" spans="1:12">
      <c r="A86" s="10"/>
      <c r="B86" s="19">
        <v>2010</v>
      </c>
      <c r="C86" s="14"/>
      <c r="D86" s="14"/>
      <c r="E86" s="14"/>
      <c r="F86" s="14"/>
      <c r="G86" s="14"/>
      <c r="H86" s="14"/>
      <c r="I86" s="14"/>
      <c r="J86" s="27"/>
      <c r="K86" s="14"/>
      <c r="L86" s="4"/>
    </row>
    <row r="87" s="5" customFormat="1" spans="1:12">
      <c r="A87" s="3" t="s">
        <v>55</v>
      </c>
      <c r="B87" s="13">
        <v>2023</v>
      </c>
      <c r="C87" s="14"/>
      <c r="D87" s="14"/>
      <c r="E87" s="14"/>
      <c r="F87" s="14"/>
      <c r="G87" s="14"/>
      <c r="H87" s="14"/>
      <c r="I87" s="14"/>
      <c r="J87" s="14"/>
      <c r="K87" s="14"/>
      <c r="L87" s="4"/>
    </row>
    <row r="88" s="5" customFormat="1" spans="1:12">
      <c r="A88" s="3"/>
      <c r="B88" s="13">
        <v>2022</v>
      </c>
      <c r="C88" s="14"/>
      <c r="D88" s="14"/>
      <c r="E88" s="14"/>
      <c r="F88" s="14"/>
      <c r="G88" s="14"/>
      <c r="H88" s="14"/>
      <c r="I88" s="14"/>
      <c r="J88" s="14"/>
      <c r="K88" s="14"/>
      <c r="L88" s="4"/>
    </row>
    <row r="89" s="5" customFormat="1" spans="1:12">
      <c r="A89" s="3"/>
      <c r="B89" s="13">
        <v>2021</v>
      </c>
      <c r="C89" s="14"/>
      <c r="D89" s="14"/>
      <c r="E89" s="14"/>
      <c r="F89" s="14"/>
      <c r="G89" s="14"/>
      <c r="H89" s="14"/>
      <c r="I89" s="14"/>
      <c r="J89" s="14"/>
      <c r="K89" s="14"/>
      <c r="L89" s="4"/>
    </row>
    <row r="90" s="5" customFormat="1" spans="1:12">
      <c r="A90" s="3"/>
      <c r="B90" s="13">
        <v>2020</v>
      </c>
      <c r="C90" s="14"/>
      <c r="D90" s="14"/>
      <c r="E90" s="14"/>
      <c r="F90" s="14"/>
      <c r="G90" s="14"/>
      <c r="H90" s="14"/>
      <c r="I90" s="14"/>
      <c r="J90" s="14"/>
      <c r="K90" s="14"/>
      <c r="L90" s="4"/>
    </row>
    <row r="91" s="5" customFormat="1" spans="1:12">
      <c r="A91" s="3"/>
      <c r="B91" s="13">
        <v>2019</v>
      </c>
      <c r="C91" s="14"/>
      <c r="D91" s="14"/>
      <c r="E91" s="14"/>
      <c r="F91" s="14"/>
      <c r="G91" s="14"/>
      <c r="H91" s="14"/>
      <c r="I91" s="14"/>
      <c r="J91" s="14"/>
      <c r="K91" s="14"/>
      <c r="L91" s="4"/>
    </row>
    <row r="92" s="5" customFormat="1" spans="1:12">
      <c r="A92" s="3"/>
      <c r="B92" s="13">
        <v>2018</v>
      </c>
      <c r="C92" s="14"/>
      <c r="D92" s="14"/>
      <c r="E92" s="14"/>
      <c r="F92" s="14"/>
      <c r="G92" s="14"/>
      <c r="H92" s="14"/>
      <c r="I92" s="14"/>
      <c r="J92" s="14"/>
      <c r="K92" s="14"/>
      <c r="L92" s="4"/>
    </row>
    <row r="93" s="5" customFormat="1" spans="1:12">
      <c r="A93" s="3"/>
      <c r="B93" s="13">
        <v>2017</v>
      </c>
      <c r="C93" s="14"/>
      <c r="D93" s="14"/>
      <c r="E93" s="14"/>
      <c r="F93" s="14"/>
      <c r="G93" s="14"/>
      <c r="H93" s="14"/>
      <c r="I93" s="14"/>
      <c r="J93" s="14"/>
      <c r="K93" s="14"/>
      <c r="L93" s="4"/>
    </row>
    <row r="94" s="5" customFormat="1" spans="1:12">
      <c r="A94" s="3"/>
      <c r="B94" s="13">
        <v>2016</v>
      </c>
      <c r="C94" s="14"/>
      <c r="D94" s="14"/>
      <c r="E94" s="14"/>
      <c r="F94" s="14"/>
      <c r="G94" s="14"/>
      <c r="H94" s="14"/>
      <c r="I94" s="14"/>
      <c r="J94" s="14"/>
      <c r="K94" s="14"/>
      <c r="L94" s="4"/>
    </row>
    <row r="95" s="5" customFormat="1" spans="1:12">
      <c r="A95" s="3"/>
      <c r="B95" s="13">
        <v>2015</v>
      </c>
      <c r="C95" s="14"/>
      <c r="D95" s="14"/>
      <c r="E95" s="14"/>
      <c r="F95" s="14"/>
      <c r="G95" s="14"/>
      <c r="H95" s="14"/>
      <c r="I95" s="14"/>
      <c r="J95" s="14"/>
      <c r="K95" s="14"/>
      <c r="L95" s="4"/>
    </row>
    <row r="96" s="5" customFormat="1" spans="1:12">
      <c r="A96" s="3"/>
      <c r="B96" s="13">
        <v>2014</v>
      </c>
      <c r="C96" s="14"/>
      <c r="D96" s="14"/>
      <c r="E96" s="14"/>
      <c r="F96" s="14"/>
      <c r="G96" s="14"/>
      <c r="H96" s="14"/>
      <c r="I96" s="14"/>
      <c r="J96" s="14"/>
      <c r="K96" s="14"/>
      <c r="L96" s="4"/>
    </row>
    <row r="97" s="5" customFormat="1" spans="1:12">
      <c r="A97" s="3"/>
      <c r="B97" s="13">
        <v>2013</v>
      </c>
      <c r="C97" s="14"/>
      <c r="D97" s="14"/>
      <c r="E97" s="14"/>
      <c r="F97" s="14"/>
      <c r="G97" s="14"/>
      <c r="H97" s="14"/>
      <c r="I97" s="14"/>
      <c r="J97" s="14"/>
      <c r="K97" s="14"/>
      <c r="L97" s="4"/>
    </row>
    <row r="98" s="5" customFormat="1" spans="1:12">
      <c r="A98" s="3"/>
      <c r="B98" s="13">
        <v>2012</v>
      </c>
      <c r="C98" s="14"/>
      <c r="D98" s="14"/>
      <c r="E98" s="14"/>
      <c r="F98" s="14"/>
      <c r="G98" s="14"/>
      <c r="H98" s="14"/>
      <c r="I98" s="14"/>
      <c r="J98" s="14"/>
      <c r="K98" s="14"/>
      <c r="L98" s="4"/>
    </row>
    <row r="99" s="5" customFormat="1" spans="1:12">
      <c r="A99" s="3"/>
      <c r="B99" s="13">
        <v>2011</v>
      </c>
      <c r="C99" s="14"/>
      <c r="D99" s="14"/>
      <c r="E99" s="14"/>
      <c r="F99" s="14"/>
      <c r="G99" s="14"/>
      <c r="H99" s="14"/>
      <c r="I99" s="14"/>
      <c r="J99" s="14"/>
      <c r="K99" s="14"/>
      <c r="L99" s="4"/>
    </row>
    <row r="100" s="5" customFormat="1" spans="1:12">
      <c r="A100" s="10"/>
      <c r="B100" s="19">
        <v>2010</v>
      </c>
      <c r="C100" s="14"/>
      <c r="D100" s="14"/>
      <c r="E100" s="14"/>
      <c r="F100" s="14"/>
      <c r="G100" s="14"/>
      <c r="H100" s="14"/>
      <c r="I100" s="14"/>
      <c r="J100" s="14"/>
      <c r="K100" s="14"/>
      <c r="L100" s="4"/>
    </row>
    <row r="101" s="5" customFormat="1" spans="1:12">
      <c r="A101" s="3" t="s">
        <v>56</v>
      </c>
      <c r="B101" s="13">
        <v>2023</v>
      </c>
      <c r="C101" s="14"/>
      <c r="D101" s="14"/>
      <c r="E101" s="14"/>
      <c r="F101" s="14"/>
      <c r="G101" s="14"/>
      <c r="H101" s="14"/>
      <c r="I101" s="14"/>
      <c r="J101" s="14"/>
      <c r="K101" s="14"/>
      <c r="L101" s="4"/>
    </row>
    <row r="102" s="5" customFormat="1" spans="1:12">
      <c r="A102" s="3"/>
      <c r="B102" s="13">
        <v>2022</v>
      </c>
      <c r="C102" s="14"/>
      <c r="D102" s="14"/>
      <c r="E102" s="14"/>
      <c r="F102" s="14"/>
      <c r="G102" s="14"/>
      <c r="H102" s="14"/>
      <c r="I102" s="14"/>
      <c r="J102" s="14"/>
      <c r="K102" s="14"/>
      <c r="L102" s="4"/>
    </row>
    <row r="103" s="5" customFormat="1" spans="1:12">
      <c r="A103" s="3"/>
      <c r="B103" s="13">
        <v>2021</v>
      </c>
      <c r="C103" s="14"/>
      <c r="D103" s="14"/>
      <c r="E103" s="14"/>
      <c r="F103" s="14"/>
      <c r="G103" s="14"/>
      <c r="H103" s="14"/>
      <c r="I103" s="14"/>
      <c r="J103" s="14"/>
      <c r="K103" s="14"/>
      <c r="L103" s="4"/>
    </row>
    <row r="104" s="5" customFormat="1" spans="1:12">
      <c r="A104" s="3"/>
      <c r="B104" s="13">
        <v>2020</v>
      </c>
      <c r="C104" s="14"/>
      <c r="D104" s="14"/>
      <c r="E104" s="14"/>
      <c r="F104" s="14"/>
      <c r="G104" s="14"/>
      <c r="H104" s="14"/>
      <c r="I104" s="14"/>
      <c r="J104" s="14"/>
      <c r="K104" s="14"/>
      <c r="L104" s="4"/>
    </row>
    <row r="105" s="5" customFormat="1" spans="1:12">
      <c r="A105" s="3"/>
      <c r="B105" s="13">
        <v>2019</v>
      </c>
      <c r="C105" s="14"/>
      <c r="D105" s="14"/>
      <c r="E105" s="14"/>
      <c r="F105" s="14"/>
      <c r="G105" s="14"/>
      <c r="H105" s="14"/>
      <c r="I105" s="14"/>
      <c r="J105" s="14"/>
      <c r="K105" s="14"/>
      <c r="L105" s="4"/>
    </row>
    <row r="106" s="5" customFormat="1" spans="1:12">
      <c r="A106" s="3"/>
      <c r="B106" s="13">
        <v>2018</v>
      </c>
      <c r="C106" s="14"/>
      <c r="D106" s="14"/>
      <c r="E106" s="14"/>
      <c r="F106" s="14"/>
      <c r="G106" s="14"/>
      <c r="H106" s="14"/>
      <c r="I106" s="14"/>
      <c r="J106" s="14"/>
      <c r="K106" s="14"/>
      <c r="L106" s="4"/>
    </row>
    <row r="107" s="5" customFormat="1" spans="1:12">
      <c r="A107" s="3"/>
      <c r="B107" s="13">
        <v>2017</v>
      </c>
      <c r="C107" s="14"/>
      <c r="D107" s="14"/>
      <c r="E107" s="14"/>
      <c r="F107" s="14"/>
      <c r="G107" s="14"/>
      <c r="H107" s="14"/>
      <c r="I107" s="14"/>
      <c r="J107" s="14"/>
      <c r="K107" s="14"/>
      <c r="L107" s="4"/>
    </row>
    <row r="108" s="5" customFormat="1" spans="1:12">
      <c r="A108" s="3"/>
      <c r="B108" s="13">
        <v>2016</v>
      </c>
      <c r="C108" s="14"/>
      <c r="D108" s="14"/>
      <c r="E108" s="14"/>
      <c r="F108" s="14"/>
      <c r="G108" s="14"/>
      <c r="H108" s="14"/>
      <c r="I108" s="14"/>
      <c r="J108" s="14"/>
      <c r="K108" s="14"/>
      <c r="L108" s="4"/>
    </row>
    <row r="109" s="5" customFormat="1" spans="1:12">
      <c r="A109" s="3"/>
      <c r="B109" s="13">
        <v>2015</v>
      </c>
      <c r="C109" s="14"/>
      <c r="D109" s="14"/>
      <c r="E109" s="14"/>
      <c r="F109" s="14"/>
      <c r="G109" s="14"/>
      <c r="H109" s="14"/>
      <c r="I109" s="14"/>
      <c r="J109" s="14"/>
      <c r="K109" s="14"/>
      <c r="L109" s="4"/>
    </row>
    <row r="110" s="5" customFormat="1" spans="1:12">
      <c r="A110" s="3"/>
      <c r="B110" s="13">
        <v>2014</v>
      </c>
      <c r="C110" s="14"/>
      <c r="D110" s="14"/>
      <c r="E110" s="14"/>
      <c r="F110" s="14"/>
      <c r="G110" s="14"/>
      <c r="H110" s="14"/>
      <c r="I110" s="14"/>
      <c r="J110" s="14"/>
      <c r="K110" s="14"/>
      <c r="L110" s="4"/>
    </row>
    <row r="111" s="5" customFormat="1" spans="1:12">
      <c r="A111" s="3"/>
      <c r="B111" s="13">
        <v>2013</v>
      </c>
      <c r="C111" s="14"/>
      <c r="D111" s="14"/>
      <c r="E111" s="14"/>
      <c r="F111" s="14"/>
      <c r="G111" s="14"/>
      <c r="H111" s="14"/>
      <c r="I111" s="14"/>
      <c r="J111" s="14"/>
      <c r="K111" s="14"/>
      <c r="L111" s="4"/>
    </row>
    <row r="112" s="5" customFormat="1" spans="1:12">
      <c r="A112" s="3"/>
      <c r="B112" s="13">
        <v>2012</v>
      </c>
      <c r="C112" s="14"/>
      <c r="D112" s="14"/>
      <c r="E112" s="14"/>
      <c r="F112" s="14"/>
      <c r="G112" s="14"/>
      <c r="H112" s="14"/>
      <c r="I112" s="14"/>
      <c r="J112" s="14"/>
      <c r="K112" s="14"/>
      <c r="L112" s="4"/>
    </row>
    <row r="113" s="5" customFormat="1" spans="1:12">
      <c r="A113" s="3"/>
      <c r="B113" s="13">
        <v>2011</v>
      </c>
      <c r="C113" s="14"/>
      <c r="D113" s="14"/>
      <c r="E113" s="14"/>
      <c r="F113" s="14"/>
      <c r="G113" s="14"/>
      <c r="H113" s="14"/>
      <c r="I113" s="14"/>
      <c r="J113" s="14"/>
      <c r="K113" s="14"/>
      <c r="L113" s="4"/>
    </row>
    <row r="114" s="5" customFormat="1" spans="1:12">
      <c r="A114" s="10"/>
      <c r="B114" s="19">
        <v>2010</v>
      </c>
      <c r="C114" s="14"/>
      <c r="D114" s="14"/>
      <c r="E114" s="14"/>
      <c r="F114" s="14"/>
      <c r="G114" s="14"/>
      <c r="H114" s="14"/>
      <c r="I114" s="14"/>
      <c r="J114" s="14"/>
      <c r="K114" s="14"/>
      <c r="L114" s="4"/>
    </row>
    <row r="115" s="5" customFormat="1" spans="1:12">
      <c r="A115" s="3" t="s">
        <v>57</v>
      </c>
      <c r="B115" s="13">
        <v>2023</v>
      </c>
      <c r="C115" s="14"/>
      <c r="D115" s="14"/>
      <c r="E115" s="14"/>
      <c r="F115" s="14"/>
      <c r="G115" s="14"/>
      <c r="H115" s="14"/>
      <c r="I115" s="14"/>
      <c r="J115" s="14"/>
      <c r="K115" s="14"/>
      <c r="L115" s="4"/>
    </row>
    <row r="116" s="5" customFormat="1" spans="1:12">
      <c r="A116" s="3"/>
      <c r="B116" s="13">
        <v>2022</v>
      </c>
      <c r="C116" s="14"/>
      <c r="D116" s="14"/>
      <c r="E116" s="14"/>
      <c r="F116" s="14"/>
      <c r="G116" s="14"/>
      <c r="H116" s="14"/>
      <c r="I116" s="14"/>
      <c r="J116" s="14"/>
      <c r="K116" s="14"/>
      <c r="L116" s="4"/>
    </row>
    <row r="117" s="5" customFormat="1" spans="1:12">
      <c r="A117" s="3"/>
      <c r="B117" s="13">
        <v>2021</v>
      </c>
      <c r="C117" s="14"/>
      <c r="D117" s="14"/>
      <c r="E117" s="14"/>
      <c r="F117" s="14"/>
      <c r="G117" s="14"/>
      <c r="H117" s="14"/>
      <c r="I117" s="14"/>
      <c r="J117" s="14"/>
      <c r="K117" s="14"/>
      <c r="L117" s="4"/>
    </row>
    <row r="118" s="5" customFormat="1" spans="1:12">
      <c r="A118" s="3"/>
      <c r="B118" s="13">
        <v>2020</v>
      </c>
      <c r="C118" s="14"/>
      <c r="D118" s="14"/>
      <c r="E118" s="14"/>
      <c r="F118" s="14"/>
      <c r="G118" s="14"/>
      <c r="H118" s="14"/>
      <c r="I118" s="14"/>
      <c r="J118" s="14"/>
      <c r="K118" s="14"/>
      <c r="L118" s="4"/>
    </row>
    <row r="119" s="5" customFormat="1" spans="1:12">
      <c r="A119" s="3"/>
      <c r="B119" s="13">
        <v>2019</v>
      </c>
      <c r="C119" s="14"/>
      <c r="D119" s="14"/>
      <c r="E119" s="14"/>
      <c r="F119" s="14"/>
      <c r="G119" s="14"/>
      <c r="H119" s="14"/>
      <c r="I119" s="14"/>
      <c r="J119" s="14"/>
      <c r="K119" s="14"/>
      <c r="L119" s="4"/>
    </row>
    <row r="120" s="5" customFormat="1" spans="1:12">
      <c r="A120" s="3"/>
      <c r="B120" s="13">
        <v>2018</v>
      </c>
      <c r="C120" s="14"/>
      <c r="D120" s="14"/>
      <c r="E120" s="14"/>
      <c r="F120" s="14"/>
      <c r="G120" s="14"/>
      <c r="H120" s="14"/>
      <c r="I120" s="14"/>
      <c r="J120" s="14"/>
      <c r="K120" s="14"/>
      <c r="L120" s="4"/>
    </row>
    <row r="121" s="5" customFormat="1" spans="1:12">
      <c r="A121" s="3"/>
      <c r="B121" s="13">
        <v>2017</v>
      </c>
      <c r="C121" s="14"/>
      <c r="D121" s="14"/>
      <c r="E121" s="14"/>
      <c r="F121" s="14"/>
      <c r="G121" s="14"/>
      <c r="H121" s="14"/>
      <c r="I121" s="14"/>
      <c r="J121" s="14"/>
      <c r="K121" s="14"/>
      <c r="L121" s="4"/>
    </row>
    <row r="122" s="5" customFormat="1" spans="1:12">
      <c r="A122" s="3"/>
      <c r="B122" s="13">
        <v>2016</v>
      </c>
      <c r="C122" s="14"/>
      <c r="D122" s="14"/>
      <c r="E122" s="14"/>
      <c r="F122" s="14"/>
      <c r="G122" s="14"/>
      <c r="H122" s="14"/>
      <c r="I122" s="14"/>
      <c r="J122" s="14"/>
      <c r="K122" s="14"/>
      <c r="L122" s="4"/>
    </row>
    <row r="123" s="5" customFormat="1" spans="1:12">
      <c r="A123" s="3"/>
      <c r="B123" s="13">
        <v>2015</v>
      </c>
      <c r="C123" s="14"/>
      <c r="D123" s="14"/>
      <c r="E123" s="14"/>
      <c r="F123" s="14"/>
      <c r="G123" s="14"/>
      <c r="H123" s="14"/>
      <c r="I123" s="14"/>
      <c r="J123" s="14"/>
      <c r="K123" s="14"/>
      <c r="L123" s="4"/>
    </row>
    <row r="124" s="5" customFormat="1" spans="1:12">
      <c r="A124" s="3"/>
      <c r="B124" s="13">
        <v>2014</v>
      </c>
      <c r="C124" s="14"/>
      <c r="D124" s="14"/>
      <c r="E124" s="14"/>
      <c r="F124" s="14"/>
      <c r="G124" s="14"/>
      <c r="H124" s="14"/>
      <c r="I124" s="14"/>
      <c r="J124" s="14"/>
      <c r="K124" s="14"/>
      <c r="L124" s="4"/>
    </row>
    <row r="125" s="5" customFormat="1" spans="1:12">
      <c r="A125" s="3"/>
      <c r="B125" s="13">
        <v>2013</v>
      </c>
      <c r="C125" s="14"/>
      <c r="D125" s="14"/>
      <c r="E125" s="14"/>
      <c r="F125" s="14"/>
      <c r="G125" s="14"/>
      <c r="H125" s="14"/>
      <c r="I125" s="14"/>
      <c r="J125" s="14"/>
      <c r="K125" s="14"/>
      <c r="L125" s="4"/>
    </row>
    <row r="126" s="5" customFormat="1" spans="1:12">
      <c r="A126" s="3"/>
      <c r="B126" s="13">
        <v>2012</v>
      </c>
      <c r="C126" s="14"/>
      <c r="D126" s="14"/>
      <c r="E126" s="14"/>
      <c r="F126" s="14"/>
      <c r="G126" s="14"/>
      <c r="H126" s="14"/>
      <c r="I126" s="14"/>
      <c r="J126" s="14"/>
      <c r="K126" s="14"/>
      <c r="L126" s="4"/>
    </row>
    <row r="127" s="5" customFormat="1" spans="1:12">
      <c r="A127" s="3"/>
      <c r="B127" s="13">
        <v>2011</v>
      </c>
      <c r="C127" s="14"/>
      <c r="D127" s="14"/>
      <c r="E127" s="14"/>
      <c r="F127" s="14"/>
      <c r="G127" s="14"/>
      <c r="H127" s="14"/>
      <c r="I127" s="14"/>
      <c r="J127" s="14"/>
      <c r="K127" s="14"/>
      <c r="L127" s="4"/>
    </row>
    <row r="128" s="5" customFormat="1" spans="1:12">
      <c r="A128" s="10"/>
      <c r="B128" s="19">
        <v>2010</v>
      </c>
      <c r="C128" s="14"/>
      <c r="D128" s="14"/>
      <c r="E128" s="14"/>
      <c r="F128" s="14"/>
      <c r="G128" s="14"/>
      <c r="H128" s="14"/>
      <c r="I128" s="14"/>
      <c r="J128" s="14"/>
      <c r="K128" s="14"/>
      <c r="L128" s="4"/>
    </row>
    <row r="129" s="5" customFormat="1" spans="1:12">
      <c r="A129" s="3" t="s">
        <v>58</v>
      </c>
      <c r="B129" s="13">
        <v>2023</v>
      </c>
      <c r="C129" s="14"/>
      <c r="D129" s="14"/>
      <c r="E129" s="14"/>
      <c r="F129" s="14"/>
      <c r="G129" s="14"/>
      <c r="H129" s="14"/>
      <c r="I129" s="14"/>
      <c r="J129" s="14"/>
      <c r="K129" s="14"/>
      <c r="L129" s="4"/>
    </row>
    <row r="130" s="5" customFormat="1" spans="1:12">
      <c r="A130" s="3"/>
      <c r="B130" s="13">
        <v>2022</v>
      </c>
      <c r="C130" s="14"/>
      <c r="D130" s="14"/>
      <c r="E130" s="14"/>
      <c r="F130" s="14"/>
      <c r="G130" s="14"/>
      <c r="H130" s="14"/>
      <c r="I130" s="14"/>
      <c r="J130" s="14"/>
      <c r="K130" s="14"/>
      <c r="L130" s="4"/>
    </row>
    <row r="131" s="5" customFormat="1" spans="1:12">
      <c r="A131" s="3"/>
      <c r="B131" s="13">
        <v>2021</v>
      </c>
      <c r="C131" s="14"/>
      <c r="D131" s="14"/>
      <c r="E131" s="14"/>
      <c r="F131" s="14"/>
      <c r="G131" s="14"/>
      <c r="H131" s="14"/>
      <c r="I131" s="14"/>
      <c r="J131" s="14"/>
      <c r="K131" s="14"/>
      <c r="L131" s="4"/>
    </row>
    <row r="132" s="5" customFormat="1" spans="1:12">
      <c r="A132" s="3"/>
      <c r="B132" s="13">
        <v>2020</v>
      </c>
      <c r="C132" s="14"/>
      <c r="D132" s="14"/>
      <c r="E132" s="14"/>
      <c r="F132" s="14"/>
      <c r="G132" s="14"/>
      <c r="H132" s="14"/>
      <c r="I132" s="14"/>
      <c r="J132" s="14"/>
      <c r="K132" s="14"/>
      <c r="L132" s="4"/>
    </row>
    <row r="133" s="5" customFormat="1" spans="1:12">
      <c r="A133" s="3"/>
      <c r="B133" s="13">
        <v>2019</v>
      </c>
      <c r="C133" s="14"/>
      <c r="D133" s="14"/>
      <c r="E133" s="14"/>
      <c r="F133" s="14"/>
      <c r="G133" s="14"/>
      <c r="H133" s="14"/>
      <c r="I133" s="14"/>
      <c r="J133" s="14"/>
      <c r="K133" s="14"/>
      <c r="L133" s="4"/>
    </row>
    <row r="134" s="5" customFormat="1" spans="1:12">
      <c r="A134" s="3"/>
      <c r="B134" s="13">
        <v>2018</v>
      </c>
      <c r="C134" s="14"/>
      <c r="D134" s="14"/>
      <c r="E134" s="14"/>
      <c r="F134" s="14"/>
      <c r="G134" s="14"/>
      <c r="H134" s="14"/>
      <c r="I134" s="14"/>
      <c r="J134" s="14"/>
      <c r="K134" s="14"/>
      <c r="L134" s="4"/>
    </row>
    <row r="135" s="5" customFormat="1" spans="1:12">
      <c r="A135" s="3"/>
      <c r="B135" s="13">
        <v>2017</v>
      </c>
      <c r="C135" s="14"/>
      <c r="D135" s="14"/>
      <c r="E135" s="14"/>
      <c r="F135" s="14"/>
      <c r="G135" s="14"/>
      <c r="H135" s="14"/>
      <c r="I135" s="14"/>
      <c r="J135" s="14"/>
      <c r="K135" s="14"/>
      <c r="L135" s="4"/>
    </row>
    <row r="136" s="5" customFormat="1" spans="1:12">
      <c r="A136" s="3"/>
      <c r="B136" s="13">
        <v>2016</v>
      </c>
      <c r="C136" s="14"/>
      <c r="D136" s="14"/>
      <c r="E136" s="14"/>
      <c r="F136" s="14"/>
      <c r="G136" s="14"/>
      <c r="H136" s="14"/>
      <c r="I136" s="14"/>
      <c r="J136" s="14"/>
      <c r="K136" s="14"/>
      <c r="L136" s="4"/>
    </row>
    <row r="137" s="5" customFormat="1" spans="1:12">
      <c r="A137" s="3"/>
      <c r="B137" s="13">
        <v>2015</v>
      </c>
      <c r="C137" s="14"/>
      <c r="D137" s="14"/>
      <c r="E137" s="14"/>
      <c r="F137" s="14"/>
      <c r="G137" s="14"/>
      <c r="H137" s="14"/>
      <c r="I137" s="14"/>
      <c r="J137" s="14"/>
      <c r="K137" s="14"/>
      <c r="L137" s="4"/>
    </row>
    <row r="138" s="5" customFormat="1" spans="1:12">
      <c r="A138" s="3"/>
      <c r="B138" s="13">
        <v>2014</v>
      </c>
      <c r="C138" s="14"/>
      <c r="D138" s="14"/>
      <c r="E138" s="14"/>
      <c r="F138" s="14"/>
      <c r="G138" s="14"/>
      <c r="H138" s="14"/>
      <c r="I138" s="14"/>
      <c r="J138" s="14"/>
      <c r="K138" s="14"/>
      <c r="L138" s="4"/>
    </row>
    <row r="139" s="5" customFormat="1" spans="1:12">
      <c r="A139" s="3"/>
      <c r="B139" s="13">
        <v>2013</v>
      </c>
      <c r="C139" s="14"/>
      <c r="D139" s="14"/>
      <c r="E139" s="14"/>
      <c r="F139" s="14"/>
      <c r="G139" s="14"/>
      <c r="H139" s="14"/>
      <c r="I139" s="14"/>
      <c r="J139" s="14"/>
      <c r="K139" s="14"/>
      <c r="L139" s="4"/>
    </row>
    <row r="140" s="5" customFormat="1" spans="1:12">
      <c r="A140" s="3"/>
      <c r="B140" s="13">
        <v>2012</v>
      </c>
      <c r="C140" s="14"/>
      <c r="D140" s="14"/>
      <c r="E140" s="14"/>
      <c r="F140" s="14"/>
      <c r="G140" s="14"/>
      <c r="H140" s="14"/>
      <c r="I140" s="14"/>
      <c r="J140" s="14"/>
      <c r="K140" s="14"/>
      <c r="L140" s="4"/>
    </row>
    <row r="141" s="5" customFormat="1" spans="1:12">
      <c r="A141" s="3"/>
      <c r="B141" s="13">
        <v>2011</v>
      </c>
      <c r="C141" s="14"/>
      <c r="D141" s="14"/>
      <c r="E141" s="14"/>
      <c r="F141" s="14"/>
      <c r="G141" s="14"/>
      <c r="H141" s="14"/>
      <c r="I141" s="14"/>
      <c r="J141" s="14"/>
      <c r="K141" s="14"/>
      <c r="L141" s="4"/>
    </row>
    <row r="142" s="5" customFormat="1" spans="1:12">
      <c r="A142" s="10"/>
      <c r="B142" s="19">
        <v>2010</v>
      </c>
      <c r="C142" s="14"/>
      <c r="D142" s="14"/>
      <c r="E142" s="14"/>
      <c r="F142" s="14"/>
      <c r="G142" s="14"/>
      <c r="H142" s="14"/>
      <c r="I142" s="14"/>
      <c r="J142" s="14"/>
      <c r="K142" s="14"/>
      <c r="L142" s="4"/>
    </row>
    <row r="143" s="5" customFormat="1" spans="1:12">
      <c r="A143" s="3" t="s">
        <v>59</v>
      </c>
      <c r="B143" s="13">
        <v>2023</v>
      </c>
      <c r="C143" s="14"/>
      <c r="D143" s="14"/>
      <c r="E143" s="14"/>
      <c r="F143" s="14"/>
      <c r="G143" s="14"/>
      <c r="H143" s="14"/>
      <c r="I143" s="14"/>
      <c r="J143" s="14"/>
      <c r="K143" s="14"/>
      <c r="L143" s="4"/>
    </row>
    <row r="144" s="5" customFormat="1" spans="1:12">
      <c r="A144" s="3"/>
      <c r="B144" s="13">
        <v>2022</v>
      </c>
      <c r="C144" s="14"/>
      <c r="D144" s="14"/>
      <c r="E144" s="14"/>
      <c r="F144" s="14"/>
      <c r="G144" s="14"/>
      <c r="H144" s="14"/>
      <c r="I144" s="14"/>
      <c r="J144" s="14"/>
      <c r="K144" s="14"/>
      <c r="L144" s="4"/>
    </row>
    <row r="145" s="5" customFormat="1" spans="1:12">
      <c r="A145" s="3"/>
      <c r="B145" s="13">
        <v>2021</v>
      </c>
      <c r="C145" s="14"/>
      <c r="D145" s="14"/>
      <c r="E145" s="14"/>
      <c r="F145" s="14"/>
      <c r="G145" s="14"/>
      <c r="H145" s="14"/>
      <c r="I145" s="14"/>
      <c r="J145" s="14"/>
      <c r="K145" s="14"/>
      <c r="L145" s="4"/>
    </row>
    <row r="146" s="5" customFormat="1" spans="1:12">
      <c r="A146" s="3"/>
      <c r="B146" s="13">
        <v>2020</v>
      </c>
      <c r="C146" s="14"/>
      <c r="D146" s="14"/>
      <c r="E146" s="14"/>
      <c r="F146" s="14"/>
      <c r="G146" s="14"/>
      <c r="H146" s="14"/>
      <c r="I146" s="14"/>
      <c r="J146" s="14"/>
      <c r="K146" s="14"/>
      <c r="L146" s="4"/>
    </row>
    <row r="147" s="5" customFormat="1" spans="1:12">
      <c r="A147" s="3"/>
      <c r="B147" s="13">
        <v>2019</v>
      </c>
      <c r="C147" s="14"/>
      <c r="D147" s="14"/>
      <c r="E147" s="14"/>
      <c r="F147" s="14"/>
      <c r="G147" s="14"/>
      <c r="H147" s="14"/>
      <c r="I147" s="14"/>
      <c r="J147" s="14"/>
      <c r="K147" s="14"/>
      <c r="L147" s="4"/>
    </row>
    <row r="148" s="5" customFormat="1" spans="1:12">
      <c r="A148" s="3"/>
      <c r="B148" s="13">
        <v>2018</v>
      </c>
      <c r="C148" s="14"/>
      <c r="D148" s="14"/>
      <c r="E148" s="14"/>
      <c r="F148" s="14"/>
      <c r="G148" s="14"/>
      <c r="H148" s="14"/>
      <c r="I148" s="14"/>
      <c r="J148" s="14"/>
      <c r="K148" s="14"/>
      <c r="L148" s="4"/>
    </row>
    <row r="149" s="5" customFormat="1" spans="1:12">
      <c r="A149" s="3"/>
      <c r="B149" s="13">
        <v>2017</v>
      </c>
      <c r="C149" s="14"/>
      <c r="D149" s="14"/>
      <c r="E149" s="14"/>
      <c r="F149" s="14"/>
      <c r="G149" s="14"/>
      <c r="H149" s="14"/>
      <c r="I149" s="14"/>
      <c r="J149" s="14"/>
      <c r="K149" s="14"/>
      <c r="L149" s="4"/>
    </row>
    <row r="150" s="5" customFormat="1" spans="1:12">
      <c r="A150" s="3"/>
      <c r="B150" s="13">
        <v>2016</v>
      </c>
      <c r="C150" s="14"/>
      <c r="D150" s="14"/>
      <c r="E150" s="14"/>
      <c r="F150" s="14"/>
      <c r="G150" s="14"/>
      <c r="H150" s="14"/>
      <c r="I150" s="14"/>
      <c r="J150" s="14"/>
      <c r="K150" s="14"/>
      <c r="L150" s="4"/>
    </row>
    <row r="151" s="5" customFormat="1" spans="1:12">
      <c r="A151" s="3"/>
      <c r="B151" s="13">
        <v>2015</v>
      </c>
      <c r="C151" s="14"/>
      <c r="D151" s="14"/>
      <c r="E151" s="14"/>
      <c r="F151" s="14"/>
      <c r="G151" s="14"/>
      <c r="H151" s="14"/>
      <c r="I151" s="14"/>
      <c r="J151" s="14"/>
      <c r="K151" s="14"/>
      <c r="L151" s="4"/>
    </row>
    <row r="152" s="5" customFormat="1" spans="1:12">
      <c r="A152" s="3"/>
      <c r="B152" s="13">
        <v>2014</v>
      </c>
      <c r="C152" s="14"/>
      <c r="D152" s="14"/>
      <c r="E152" s="14"/>
      <c r="F152" s="14"/>
      <c r="G152" s="14"/>
      <c r="H152" s="14"/>
      <c r="I152" s="14"/>
      <c r="J152" s="14"/>
      <c r="K152" s="14"/>
      <c r="L152" s="4"/>
    </row>
    <row r="153" s="5" customFormat="1" spans="1:12">
      <c r="A153" s="3"/>
      <c r="B153" s="13">
        <v>2013</v>
      </c>
      <c r="C153" s="14"/>
      <c r="D153" s="14"/>
      <c r="E153" s="14"/>
      <c r="F153" s="14"/>
      <c r="G153" s="14"/>
      <c r="H153" s="14"/>
      <c r="I153" s="14"/>
      <c r="J153" s="14"/>
      <c r="K153" s="14"/>
      <c r="L153" s="4"/>
    </row>
    <row r="154" s="5" customFormat="1" spans="1:12">
      <c r="A154" s="3"/>
      <c r="B154" s="13">
        <v>2012</v>
      </c>
      <c r="C154" s="14"/>
      <c r="D154" s="14"/>
      <c r="E154" s="14"/>
      <c r="F154" s="14"/>
      <c r="G154" s="14"/>
      <c r="H154" s="14"/>
      <c r="I154" s="14"/>
      <c r="J154" s="14"/>
      <c r="K154" s="14"/>
      <c r="L154" s="4"/>
    </row>
    <row r="155" s="5" customFormat="1" spans="1:12">
      <c r="A155" s="3"/>
      <c r="B155" s="13">
        <v>2011</v>
      </c>
      <c r="C155" s="14"/>
      <c r="D155" s="14"/>
      <c r="E155" s="14"/>
      <c r="F155" s="14"/>
      <c r="G155" s="14"/>
      <c r="H155" s="14"/>
      <c r="I155" s="14"/>
      <c r="J155" s="14"/>
      <c r="K155" s="14"/>
      <c r="L155" s="4"/>
    </row>
    <row r="156" s="5" customFormat="1" spans="1:12">
      <c r="A156" s="10"/>
      <c r="B156" s="19">
        <v>2010</v>
      </c>
      <c r="C156" s="14"/>
      <c r="D156" s="14"/>
      <c r="E156" s="14"/>
      <c r="F156" s="14"/>
      <c r="G156" s="14"/>
      <c r="H156" s="14"/>
      <c r="I156" s="14"/>
      <c r="J156" s="14"/>
      <c r="K156" s="14"/>
      <c r="L156" s="4"/>
    </row>
    <row r="157" s="5" customFormat="1" spans="1:12">
      <c r="A157" s="3" t="s">
        <v>60</v>
      </c>
      <c r="B157" s="13">
        <v>2023</v>
      </c>
      <c r="C157" s="14"/>
      <c r="D157" s="14"/>
      <c r="E157" s="14"/>
      <c r="F157" s="14"/>
      <c r="G157" s="14"/>
      <c r="H157" s="14"/>
      <c r="I157" s="14"/>
      <c r="J157" s="14"/>
      <c r="K157" s="14"/>
      <c r="L157" s="4"/>
    </row>
    <row r="158" s="5" customFormat="1" spans="1:12">
      <c r="A158" s="3"/>
      <c r="B158" s="13">
        <v>2022</v>
      </c>
      <c r="C158" s="14"/>
      <c r="D158" s="14"/>
      <c r="E158" s="14"/>
      <c r="F158" s="14"/>
      <c r="G158" s="14"/>
      <c r="H158" s="14"/>
      <c r="I158" s="14"/>
      <c r="J158" s="14"/>
      <c r="K158" s="14"/>
      <c r="L158" s="4"/>
    </row>
    <row r="159" s="5" customFormat="1" spans="1:12">
      <c r="A159" s="3"/>
      <c r="B159" s="13">
        <v>2021</v>
      </c>
      <c r="C159" s="14"/>
      <c r="D159" s="14"/>
      <c r="E159" s="14"/>
      <c r="F159" s="14"/>
      <c r="G159" s="14"/>
      <c r="H159" s="14"/>
      <c r="I159" s="14"/>
      <c r="J159" s="14"/>
      <c r="K159" s="14"/>
      <c r="L159" s="4"/>
    </row>
    <row r="160" s="5" customFormat="1" spans="1:12">
      <c r="A160" s="3"/>
      <c r="B160" s="13">
        <v>2020</v>
      </c>
      <c r="C160" s="14"/>
      <c r="D160" s="14"/>
      <c r="E160" s="14"/>
      <c r="F160" s="14"/>
      <c r="G160" s="14"/>
      <c r="H160" s="14"/>
      <c r="I160" s="14"/>
      <c r="J160" s="14"/>
      <c r="K160" s="14"/>
      <c r="L160" s="4"/>
    </row>
    <row r="161" s="5" customFormat="1" spans="1:12">
      <c r="A161" s="3"/>
      <c r="B161" s="13">
        <v>2019</v>
      </c>
      <c r="C161" s="14"/>
      <c r="D161" s="14"/>
      <c r="E161" s="14"/>
      <c r="F161" s="14"/>
      <c r="G161" s="14"/>
      <c r="H161" s="14"/>
      <c r="I161" s="14"/>
      <c r="J161" s="14"/>
      <c r="K161" s="14"/>
      <c r="L161" s="4"/>
    </row>
    <row r="162" s="5" customFormat="1" spans="1:12">
      <c r="A162" s="3"/>
      <c r="B162" s="13">
        <v>2018</v>
      </c>
      <c r="C162" s="14"/>
      <c r="D162" s="14"/>
      <c r="E162" s="14"/>
      <c r="F162" s="14"/>
      <c r="G162" s="14"/>
      <c r="H162" s="14"/>
      <c r="I162" s="14"/>
      <c r="J162" s="14"/>
      <c r="K162" s="14"/>
      <c r="L162" s="4"/>
    </row>
    <row r="163" s="5" customFormat="1" spans="1:12">
      <c r="A163" s="3"/>
      <c r="B163" s="13">
        <v>2017</v>
      </c>
      <c r="C163" s="14"/>
      <c r="D163" s="14"/>
      <c r="E163" s="14"/>
      <c r="F163" s="14"/>
      <c r="G163" s="14"/>
      <c r="H163" s="14"/>
      <c r="I163" s="14"/>
      <c r="J163" s="14"/>
      <c r="K163" s="14"/>
      <c r="L163" s="4"/>
    </row>
    <row r="164" s="5" customFormat="1" spans="1:12">
      <c r="A164" s="3"/>
      <c r="B164" s="13">
        <v>2016</v>
      </c>
      <c r="C164" s="14"/>
      <c r="D164" s="14"/>
      <c r="E164" s="14"/>
      <c r="F164" s="14"/>
      <c r="G164" s="14"/>
      <c r="H164" s="14"/>
      <c r="I164" s="14"/>
      <c r="J164" s="14"/>
      <c r="K164" s="14"/>
      <c r="L164" s="4"/>
    </row>
    <row r="165" s="5" customFormat="1" spans="1:12">
      <c r="A165" s="3"/>
      <c r="B165" s="13">
        <v>2015</v>
      </c>
      <c r="C165" s="14"/>
      <c r="D165" s="14"/>
      <c r="E165" s="14"/>
      <c r="F165" s="14"/>
      <c r="G165" s="14"/>
      <c r="H165" s="14"/>
      <c r="I165" s="14"/>
      <c r="J165" s="14"/>
      <c r="K165" s="14"/>
      <c r="L165" s="4"/>
    </row>
    <row r="166" s="5" customFormat="1" spans="1:12">
      <c r="A166" s="3"/>
      <c r="B166" s="13">
        <v>2014</v>
      </c>
      <c r="C166" s="14"/>
      <c r="D166" s="14"/>
      <c r="E166" s="14"/>
      <c r="F166" s="14"/>
      <c r="G166" s="14"/>
      <c r="H166" s="14"/>
      <c r="I166" s="14"/>
      <c r="J166" s="14"/>
      <c r="K166" s="14"/>
      <c r="L166" s="4"/>
    </row>
    <row r="167" s="5" customFormat="1" spans="1:12">
      <c r="A167" s="3"/>
      <c r="B167" s="13">
        <v>2013</v>
      </c>
      <c r="C167" s="20"/>
      <c r="D167" s="14"/>
      <c r="E167" s="14"/>
      <c r="F167" s="14"/>
      <c r="G167" s="14"/>
      <c r="H167" s="14"/>
      <c r="I167" s="14"/>
      <c r="J167" s="17"/>
      <c r="K167" s="14"/>
      <c r="L167" s="4"/>
    </row>
    <row r="168" s="5" customFormat="1" spans="1:12">
      <c r="A168" s="3"/>
      <c r="B168" s="13">
        <v>2012</v>
      </c>
      <c r="C168" s="14"/>
      <c r="D168" s="14"/>
      <c r="E168" s="14"/>
      <c r="F168" s="14"/>
      <c r="G168" s="14"/>
      <c r="H168" s="14"/>
      <c r="I168" s="14"/>
      <c r="J168" s="14"/>
      <c r="K168" s="14"/>
      <c r="L168" s="4"/>
    </row>
    <row r="169" s="5" customFormat="1" spans="1:12">
      <c r="A169" s="3"/>
      <c r="B169" s="13">
        <v>2011</v>
      </c>
      <c r="C169" s="14"/>
      <c r="D169" s="14"/>
      <c r="E169" s="14"/>
      <c r="F169" s="14"/>
      <c r="G169" s="14"/>
      <c r="H169" s="14"/>
      <c r="I169" s="14"/>
      <c r="J169" s="14"/>
      <c r="K169" s="14"/>
      <c r="L169" s="4"/>
    </row>
    <row r="170" s="5" customFormat="1" spans="1:12">
      <c r="A170" s="3"/>
      <c r="B170" s="13">
        <v>2010</v>
      </c>
      <c r="C170" s="14"/>
      <c r="D170" s="14"/>
      <c r="E170" s="14"/>
      <c r="F170" s="14"/>
      <c r="G170" s="14"/>
      <c r="H170" s="14"/>
      <c r="I170" s="14"/>
      <c r="J170" s="14"/>
      <c r="K170" s="14"/>
      <c r="L170" s="4"/>
    </row>
    <row r="171" s="5" customFormat="1" spans="2:11">
      <c r="B171" s="28"/>
      <c r="C171" s="29"/>
      <c r="D171" s="7"/>
      <c r="E171" s="7"/>
      <c r="F171" s="7"/>
      <c r="G171" s="7"/>
      <c r="H171" s="7"/>
      <c r="I171" s="7"/>
      <c r="J171" s="29"/>
      <c r="K171" s="29"/>
    </row>
    <row r="172" s="5" customFormat="1" spans="2:11">
      <c r="B172" s="28"/>
      <c r="C172" s="29"/>
      <c r="D172" s="7"/>
      <c r="E172" s="7"/>
      <c r="F172" s="7"/>
      <c r="G172" s="7"/>
      <c r="H172" s="7"/>
      <c r="I172" s="7"/>
      <c r="J172" s="29"/>
      <c r="K172" s="29"/>
    </row>
    <row r="173" s="5" customFormat="1" spans="2:11">
      <c r="B173" s="28"/>
      <c r="C173" s="29"/>
      <c r="D173" s="7"/>
      <c r="E173" s="7"/>
      <c r="F173" s="7"/>
      <c r="G173" s="7"/>
      <c r="H173" s="7"/>
      <c r="I173" s="7"/>
      <c r="J173" s="29"/>
      <c r="K173" s="29"/>
    </row>
    <row r="174" s="5" customFormat="1" spans="2:11">
      <c r="B174" s="28"/>
      <c r="C174" s="29"/>
      <c r="D174" s="7"/>
      <c r="E174" s="7"/>
      <c r="F174" s="7"/>
      <c r="G174" s="7"/>
      <c r="H174" s="7"/>
      <c r="I174" s="7"/>
      <c r="J174" s="29"/>
      <c r="K174" s="29"/>
    </row>
    <row r="175" s="5" customFormat="1" spans="2:11">
      <c r="B175" s="28"/>
      <c r="C175" s="29"/>
      <c r="D175" s="7"/>
      <c r="E175" s="7"/>
      <c r="F175" s="7"/>
      <c r="G175" s="7"/>
      <c r="H175" s="7"/>
      <c r="I175" s="7"/>
      <c r="J175" s="29"/>
      <c r="K175" s="29"/>
    </row>
    <row r="176" s="5" customFormat="1" spans="2:11">
      <c r="B176" s="28"/>
      <c r="C176" s="29"/>
      <c r="D176" s="7"/>
      <c r="E176" s="7"/>
      <c r="F176" s="7"/>
      <c r="G176" s="7"/>
      <c r="H176" s="7"/>
      <c r="I176" s="7"/>
      <c r="J176" s="29"/>
      <c r="K176" s="29"/>
    </row>
    <row r="177" s="5" customFormat="1" spans="2:11">
      <c r="B177" s="28"/>
      <c r="C177" s="29"/>
      <c r="D177" s="7"/>
      <c r="E177" s="7"/>
      <c r="F177" s="7"/>
      <c r="G177" s="7"/>
      <c r="H177" s="7"/>
      <c r="I177" s="7"/>
      <c r="J177" s="29"/>
      <c r="K177" s="29"/>
    </row>
    <row r="178" s="5" customFormat="1" spans="2:11">
      <c r="B178" s="28"/>
      <c r="C178" s="29"/>
      <c r="D178" s="7"/>
      <c r="E178" s="7"/>
      <c r="F178" s="7"/>
      <c r="G178" s="7"/>
      <c r="H178" s="7"/>
      <c r="I178" s="7"/>
      <c r="J178" s="29"/>
      <c r="K178" s="29"/>
    </row>
    <row r="179" s="5" customFormat="1" spans="2:11">
      <c r="B179" s="28"/>
      <c r="C179" s="30"/>
      <c r="D179" s="7"/>
      <c r="E179" s="7"/>
      <c r="F179" s="7"/>
      <c r="G179" s="7"/>
      <c r="H179" s="7"/>
      <c r="I179" s="7"/>
      <c r="J179" s="31"/>
      <c r="K179" s="29"/>
    </row>
    <row r="180" s="5" customFormat="1" spans="2:11">
      <c r="B180" s="28"/>
      <c r="C180" s="29"/>
      <c r="D180" s="7"/>
      <c r="E180" s="7"/>
      <c r="F180" s="7"/>
      <c r="G180" s="7"/>
      <c r="H180" s="7"/>
      <c r="I180" s="7"/>
      <c r="J180" s="29"/>
      <c r="K180" s="29"/>
    </row>
    <row r="181" s="5" customFormat="1" spans="2:11">
      <c r="B181" s="28"/>
      <c r="C181" s="29"/>
      <c r="D181" s="7"/>
      <c r="E181" s="7"/>
      <c r="F181" s="7"/>
      <c r="G181" s="7"/>
      <c r="H181" s="7"/>
      <c r="I181" s="7"/>
      <c r="J181" s="29"/>
      <c r="K181" s="29"/>
    </row>
    <row r="182" s="5" customFormat="1" spans="2:11">
      <c r="B182" s="28"/>
      <c r="C182" s="29"/>
      <c r="D182" s="7"/>
      <c r="E182" s="7"/>
      <c r="F182" s="7"/>
      <c r="G182" s="7"/>
      <c r="H182" s="7"/>
      <c r="I182" s="7"/>
      <c r="J182" s="29"/>
      <c r="K182" s="29"/>
    </row>
    <row r="183" s="5" customFormat="1" spans="2:11">
      <c r="B183" s="28"/>
      <c r="C183" s="29"/>
      <c r="D183" s="7"/>
      <c r="E183" s="7"/>
      <c r="F183" s="7"/>
      <c r="G183" s="7"/>
      <c r="H183" s="7"/>
      <c r="I183" s="7"/>
      <c r="J183" s="29"/>
      <c r="K183" s="29"/>
    </row>
    <row r="184" s="5" customFormat="1" spans="2:11">
      <c r="B184" s="28"/>
      <c r="C184" s="29"/>
      <c r="D184" s="7"/>
      <c r="E184" s="7"/>
      <c r="F184" s="7"/>
      <c r="G184" s="7"/>
      <c r="H184" s="7"/>
      <c r="I184" s="7"/>
      <c r="J184" s="29"/>
      <c r="K184" s="29"/>
    </row>
    <row r="185" s="5" customFormat="1" spans="2:11">
      <c r="B185" s="28"/>
      <c r="C185" s="29"/>
      <c r="D185" s="7"/>
      <c r="E185" s="7"/>
      <c r="F185" s="7"/>
      <c r="G185" s="7"/>
      <c r="H185" s="7"/>
      <c r="I185" s="7"/>
      <c r="J185" s="29"/>
      <c r="K185" s="29"/>
    </row>
    <row r="186" s="5" customFormat="1" spans="2:11">
      <c r="B186" s="28"/>
      <c r="C186" s="29"/>
      <c r="D186" s="7"/>
      <c r="E186" s="7"/>
      <c r="F186" s="7"/>
      <c r="G186" s="7"/>
      <c r="H186" s="7"/>
      <c r="I186" s="7"/>
      <c r="J186" s="29"/>
      <c r="K186" s="29"/>
    </row>
    <row r="187" s="5" customFormat="1" spans="2:11">
      <c r="B187" s="28"/>
      <c r="C187" s="29"/>
      <c r="D187" s="7"/>
      <c r="E187" s="7"/>
      <c r="F187" s="7"/>
      <c r="G187" s="7"/>
      <c r="H187" s="7"/>
      <c r="I187" s="7"/>
      <c r="J187" s="29"/>
      <c r="K187" s="29"/>
    </row>
    <row r="188" s="5" customFormat="1" spans="2:11">
      <c r="B188" s="28"/>
      <c r="C188" s="29"/>
      <c r="D188" s="7"/>
      <c r="E188" s="7"/>
      <c r="F188" s="7"/>
      <c r="G188" s="7"/>
      <c r="H188" s="7"/>
      <c r="I188" s="7"/>
      <c r="J188" s="29"/>
      <c r="K188" s="29"/>
    </row>
    <row r="189" s="5" customFormat="1" spans="2:11">
      <c r="B189" s="28"/>
      <c r="C189" s="29"/>
      <c r="D189" s="7"/>
      <c r="E189" s="7"/>
      <c r="F189" s="7"/>
      <c r="G189" s="7"/>
      <c r="H189" s="7"/>
      <c r="I189" s="7"/>
      <c r="J189" s="29"/>
      <c r="K189" s="29"/>
    </row>
    <row r="190" s="5" customFormat="1" spans="2:11">
      <c r="B190" s="28"/>
      <c r="C190" s="29"/>
      <c r="D190" s="7"/>
      <c r="E190" s="7"/>
      <c r="F190" s="7"/>
      <c r="G190" s="7"/>
      <c r="H190" s="7"/>
      <c r="I190" s="7"/>
      <c r="J190" s="29"/>
      <c r="K190" s="29"/>
    </row>
    <row r="191" s="5" customFormat="1" spans="2:11">
      <c r="B191" s="28"/>
      <c r="C191" s="29"/>
      <c r="D191" s="7"/>
      <c r="E191" s="7"/>
      <c r="F191" s="7"/>
      <c r="G191" s="7"/>
      <c r="H191" s="7"/>
      <c r="I191" s="7"/>
      <c r="J191" s="29"/>
      <c r="K191" s="29"/>
    </row>
    <row r="192" s="5" customFormat="1" spans="2:11">
      <c r="B192" s="28"/>
      <c r="C192" s="29"/>
      <c r="D192" s="7"/>
      <c r="E192" s="7"/>
      <c r="F192" s="7"/>
      <c r="G192" s="7"/>
      <c r="H192" s="7"/>
      <c r="I192" s="7"/>
      <c r="J192" s="29"/>
      <c r="K192" s="29"/>
    </row>
    <row r="193" s="5" customFormat="1" spans="2:11">
      <c r="B193" s="28"/>
      <c r="C193" s="29"/>
      <c r="D193" s="7"/>
      <c r="E193" s="7"/>
      <c r="F193" s="7"/>
      <c r="G193" s="7"/>
      <c r="H193" s="7"/>
      <c r="I193" s="7"/>
      <c r="J193" s="29"/>
      <c r="K193" s="29"/>
    </row>
    <row r="194" s="5" customFormat="1" spans="2:11">
      <c r="B194" s="28"/>
      <c r="C194" s="29"/>
      <c r="D194" s="7"/>
      <c r="E194" s="7"/>
      <c r="F194" s="7"/>
      <c r="G194" s="7"/>
      <c r="H194" s="7"/>
      <c r="I194" s="7"/>
      <c r="J194" s="29"/>
      <c r="K194" s="29"/>
    </row>
    <row r="195" s="5" customFormat="1" spans="2:11">
      <c r="B195" s="28"/>
      <c r="C195" s="29"/>
      <c r="D195" s="7"/>
      <c r="E195" s="7"/>
      <c r="F195" s="7"/>
      <c r="G195" s="7"/>
      <c r="H195" s="7"/>
      <c r="I195" s="7"/>
      <c r="J195" s="29"/>
      <c r="K195" s="29"/>
    </row>
    <row r="196" s="5" customFormat="1" spans="2:11">
      <c r="B196" s="28"/>
      <c r="C196" s="29"/>
      <c r="D196" s="7"/>
      <c r="E196" s="7"/>
      <c r="F196" s="7"/>
      <c r="G196" s="7"/>
      <c r="H196" s="7"/>
      <c r="I196" s="7"/>
      <c r="J196" s="29"/>
      <c r="K196" s="29"/>
    </row>
    <row r="197" s="5" customFormat="1" spans="2:11">
      <c r="B197" s="28"/>
      <c r="C197" s="29"/>
      <c r="D197" s="7"/>
      <c r="E197" s="7"/>
      <c r="F197" s="7"/>
      <c r="G197" s="7"/>
      <c r="H197" s="7"/>
      <c r="I197" s="7"/>
      <c r="J197" s="29"/>
      <c r="K197" s="29"/>
    </row>
    <row r="198" s="5" customFormat="1" spans="2:11">
      <c r="B198" s="28"/>
      <c r="C198" s="29"/>
      <c r="D198" s="7"/>
      <c r="E198" s="7"/>
      <c r="F198" s="7"/>
      <c r="G198" s="7"/>
      <c r="H198" s="7"/>
      <c r="I198" s="7"/>
      <c r="J198" s="29"/>
      <c r="K198" s="29"/>
    </row>
    <row r="199" s="5" customFormat="1" spans="2:11">
      <c r="B199" s="28"/>
      <c r="C199" s="29"/>
      <c r="D199" s="7"/>
      <c r="E199" s="7"/>
      <c r="F199" s="7"/>
      <c r="G199" s="7"/>
      <c r="H199" s="7"/>
      <c r="I199" s="7"/>
      <c r="J199" s="29"/>
      <c r="K199" s="29"/>
    </row>
    <row r="200" s="5" customFormat="1" spans="2:11">
      <c r="B200" s="28"/>
      <c r="C200" s="29"/>
      <c r="D200" s="7"/>
      <c r="E200" s="7"/>
      <c r="F200" s="7"/>
      <c r="G200" s="7"/>
      <c r="H200" s="7"/>
      <c r="I200" s="7"/>
      <c r="J200" s="29"/>
      <c r="K200" s="29"/>
    </row>
    <row r="201" s="5" customFormat="1" spans="2:11">
      <c r="B201" s="28"/>
      <c r="C201" s="29"/>
      <c r="D201" s="7"/>
      <c r="E201" s="7"/>
      <c r="F201" s="7"/>
      <c r="G201" s="7"/>
      <c r="H201" s="7"/>
      <c r="I201" s="7"/>
      <c r="J201" s="29"/>
      <c r="K201" s="29"/>
    </row>
    <row r="202" s="5" customFormat="1" spans="2:11">
      <c r="B202" s="28"/>
      <c r="C202" s="29"/>
      <c r="D202" s="7"/>
      <c r="E202" s="7"/>
      <c r="F202" s="7"/>
      <c r="G202" s="7"/>
      <c r="H202" s="7"/>
      <c r="I202" s="7"/>
      <c r="J202" s="29"/>
      <c r="K202" s="29"/>
    </row>
    <row r="203" s="5" customFormat="1" spans="2:11">
      <c r="B203" s="28"/>
      <c r="C203" s="29"/>
      <c r="D203" s="7"/>
      <c r="E203" s="7"/>
      <c r="F203" s="7"/>
      <c r="G203" s="7"/>
      <c r="H203" s="7"/>
      <c r="I203" s="7"/>
      <c r="J203" s="29"/>
      <c r="K203" s="29"/>
    </row>
    <row r="204" s="5" customFormat="1" spans="2:11">
      <c r="B204" s="28"/>
      <c r="C204" s="29"/>
      <c r="D204" s="7"/>
      <c r="E204" s="7"/>
      <c r="F204" s="7"/>
      <c r="G204" s="7"/>
      <c r="H204" s="7"/>
      <c r="I204" s="7"/>
      <c r="J204" s="29"/>
      <c r="K204" s="29"/>
    </row>
    <row r="205" s="5" customFormat="1" spans="2:11">
      <c r="B205" s="28"/>
      <c r="C205" s="29"/>
      <c r="D205" s="7"/>
      <c r="E205" s="7"/>
      <c r="F205" s="7"/>
      <c r="G205" s="7"/>
      <c r="H205" s="7"/>
      <c r="I205" s="7"/>
      <c r="J205" s="29"/>
      <c r="K205" s="29"/>
    </row>
    <row r="206" s="5" customFormat="1" spans="2:11">
      <c r="B206" s="28"/>
      <c r="C206" s="29"/>
      <c r="D206" s="7"/>
      <c r="E206" s="7"/>
      <c r="F206" s="7"/>
      <c r="G206" s="7"/>
      <c r="H206" s="7"/>
      <c r="I206" s="7"/>
      <c r="J206" s="29"/>
      <c r="K206" s="29"/>
    </row>
    <row r="207" s="5" customFormat="1" spans="2:11">
      <c r="B207" s="28"/>
      <c r="C207" s="29"/>
      <c r="D207" s="7"/>
      <c r="E207" s="7"/>
      <c r="F207" s="7"/>
      <c r="G207" s="7"/>
      <c r="H207" s="7"/>
      <c r="I207" s="7"/>
      <c r="J207" s="29"/>
      <c r="K207" s="29"/>
    </row>
    <row r="208" s="5" customFormat="1" spans="2:11">
      <c r="B208" s="28"/>
      <c r="C208" s="29"/>
      <c r="D208" s="7"/>
      <c r="E208" s="7"/>
      <c r="F208" s="7"/>
      <c r="G208" s="7"/>
      <c r="H208" s="7"/>
      <c r="I208" s="7"/>
      <c r="J208" s="29"/>
      <c r="K208" s="29"/>
    </row>
    <row r="209" s="5" customFormat="1" spans="2:11">
      <c r="B209" s="28"/>
      <c r="C209" s="29"/>
      <c r="D209" s="7"/>
      <c r="E209" s="7"/>
      <c r="F209" s="7"/>
      <c r="G209" s="7"/>
      <c r="H209" s="7"/>
      <c r="I209" s="7"/>
      <c r="J209" s="29"/>
      <c r="K209" s="29"/>
    </row>
    <row r="210" s="5" customFormat="1" spans="2:11">
      <c r="B210" s="28"/>
      <c r="C210" s="29"/>
      <c r="D210" s="7"/>
      <c r="E210" s="7"/>
      <c r="F210" s="7"/>
      <c r="G210" s="7"/>
      <c r="H210" s="7"/>
      <c r="I210" s="7"/>
      <c r="J210" s="29"/>
      <c r="K210" s="29"/>
    </row>
    <row r="211" s="5" customFormat="1" spans="2:11">
      <c r="B211" s="28"/>
      <c r="C211" s="29"/>
      <c r="D211" s="7"/>
      <c r="E211" s="7"/>
      <c r="F211" s="7"/>
      <c r="G211" s="7"/>
      <c r="H211" s="7"/>
      <c r="I211" s="7"/>
      <c r="J211" s="29"/>
      <c r="K211" s="29"/>
    </row>
    <row r="212" s="5" customFormat="1" spans="2:11">
      <c r="B212" s="28"/>
      <c r="C212" s="29"/>
      <c r="D212" s="7"/>
      <c r="E212" s="7"/>
      <c r="F212" s="7"/>
      <c r="G212" s="7"/>
      <c r="H212" s="7"/>
      <c r="I212" s="7"/>
      <c r="J212" s="29"/>
      <c r="K212" s="29"/>
    </row>
    <row r="213" s="5" customFormat="1" spans="2:11">
      <c r="B213" s="28"/>
      <c r="C213" s="29"/>
      <c r="D213" s="7"/>
      <c r="E213" s="7"/>
      <c r="F213" s="7"/>
      <c r="G213" s="7"/>
      <c r="H213" s="7"/>
      <c r="I213" s="7"/>
      <c r="J213" s="29"/>
      <c r="K213" s="29"/>
    </row>
    <row r="214" s="5" customFormat="1" spans="2:11">
      <c r="B214" s="28"/>
      <c r="C214" s="29"/>
      <c r="D214" s="7"/>
      <c r="E214" s="7"/>
      <c r="F214" s="7"/>
      <c r="G214" s="7"/>
      <c r="H214" s="7"/>
      <c r="I214" s="7"/>
      <c r="J214" s="29"/>
      <c r="K214" s="29"/>
    </row>
    <row r="215" s="5" customFormat="1" spans="2:11">
      <c r="B215" s="28"/>
      <c r="C215" s="29"/>
      <c r="D215" s="7"/>
      <c r="E215" s="7"/>
      <c r="F215" s="7"/>
      <c r="G215" s="7"/>
      <c r="H215" s="7"/>
      <c r="I215" s="7"/>
      <c r="J215" s="29"/>
      <c r="K215" s="29"/>
    </row>
    <row r="216" s="5" customFormat="1" spans="2:11">
      <c r="B216" s="28"/>
      <c r="C216" s="29"/>
      <c r="D216" s="7"/>
      <c r="E216" s="7"/>
      <c r="F216" s="7"/>
      <c r="G216" s="7"/>
      <c r="H216" s="7"/>
      <c r="I216" s="7"/>
      <c r="J216" s="29"/>
      <c r="K216" s="29"/>
    </row>
    <row r="217" s="5" customFormat="1" spans="2:11">
      <c r="B217" s="28"/>
      <c r="C217" s="29"/>
      <c r="D217" s="7"/>
      <c r="E217" s="7"/>
      <c r="F217" s="7"/>
      <c r="G217" s="7"/>
      <c r="H217" s="7"/>
      <c r="I217" s="7"/>
      <c r="J217" s="29"/>
      <c r="K217" s="29"/>
    </row>
    <row r="218" s="5" customFormat="1" spans="2:11">
      <c r="B218" s="28"/>
      <c r="C218" s="29"/>
      <c r="D218" s="7"/>
      <c r="E218" s="7"/>
      <c r="F218" s="7"/>
      <c r="G218" s="7"/>
      <c r="H218" s="7"/>
      <c r="I218" s="7"/>
      <c r="J218" s="29"/>
      <c r="K218" s="29"/>
    </row>
    <row r="219" s="5" customFormat="1" spans="2:11">
      <c r="B219" s="28"/>
      <c r="C219" s="29"/>
      <c r="D219" s="7"/>
      <c r="E219" s="7"/>
      <c r="F219" s="7"/>
      <c r="G219" s="7"/>
      <c r="H219" s="7"/>
      <c r="I219" s="7"/>
      <c r="J219" s="29"/>
      <c r="K219" s="29"/>
    </row>
    <row r="220" s="5" customFormat="1" spans="2:11">
      <c r="B220" s="28"/>
      <c r="C220" s="29"/>
      <c r="D220" s="7"/>
      <c r="E220" s="7"/>
      <c r="F220" s="7"/>
      <c r="G220" s="7"/>
      <c r="H220" s="7"/>
      <c r="I220" s="7"/>
      <c r="J220" s="29"/>
      <c r="K220" s="29"/>
    </row>
    <row r="221" s="5" customFormat="1" spans="2:11">
      <c r="B221" s="28"/>
      <c r="C221" s="29"/>
      <c r="D221" s="7"/>
      <c r="E221" s="7"/>
      <c r="F221" s="7"/>
      <c r="G221" s="7"/>
      <c r="H221" s="7"/>
      <c r="I221" s="7"/>
      <c r="J221" s="29"/>
      <c r="K221" s="29"/>
    </row>
    <row r="222" s="5" customFormat="1" spans="2:11">
      <c r="B222" s="28"/>
      <c r="C222" s="29"/>
      <c r="D222" s="7"/>
      <c r="E222" s="7"/>
      <c r="F222" s="7"/>
      <c r="G222" s="7"/>
      <c r="H222" s="7"/>
      <c r="I222" s="7"/>
      <c r="J222" s="29"/>
      <c r="K222" s="29"/>
    </row>
    <row r="223" s="5" customFormat="1" spans="2:11">
      <c r="B223" s="28"/>
      <c r="C223" s="29"/>
      <c r="D223" s="7"/>
      <c r="E223" s="7"/>
      <c r="F223" s="7"/>
      <c r="G223" s="7"/>
      <c r="H223" s="7"/>
      <c r="I223" s="7"/>
      <c r="J223" s="29"/>
      <c r="K223" s="29"/>
    </row>
    <row r="224" s="5" customFormat="1" spans="2:11">
      <c r="B224" s="28"/>
      <c r="C224" s="29"/>
      <c r="D224" s="7"/>
      <c r="E224" s="7"/>
      <c r="F224" s="7"/>
      <c r="G224" s="7"/>
      <c r="H224" s="7"/>
      <c r="I224" s="7"/>
      <c r="J224" s="29"/>
      <c r="K224" s="29"/>
    </row>
    <row r="225" s="5" customFormat="1" spans="2:11">
      <c r="B225" s="28"/>
      <c r="C225" s="29"/>
      <c r="D225" s="7"/>
      <c r="E225" s="7"/>
      <c r="F225" s="7"/>
      <c r="G225" s="7"/>
      <c r="H225" s="7"/>
      <c r="I225" s="7"/>
      <c r="J225" s="29"/>
      <c r="K225" s="29"/>
    </row>
    <row r="226" s="5" customFormat="1" spans="2:11">
      <c r="B226" s="28"/>
      <c r="C226" s="29"/>
      <c r="D226" s="7"/>
      <c r="E226" s="7"/>
      <c r="F226" s="7"/>
      <c r="G226" s="7"/>
      <c r="H226" s="7"/>
      <c r="I226" s="7"/>
      <c r="J226" s="29"/>
      <c r="K226" s="29"/>
    </row>
    <row r="227" s="5" customFormat="1" spans="2:11">
      <c r="B227" s="28"/>
      <c r="C227" s="29"/>
      <c r="D227" s="7"/>
      <c r="E227" s="7"/>
      <c r="F227" s="7"/>
      <c r="G227" s="7"/>
      <c r="H227" s="7"/>
      <c r="I227" s="7"/>
      <c r="J227" s="29"/>
      <c r="K227" s="29"/>
    </row>
    <row r="228" s="5" customFormat="1" spans="2:11">
      <c r="B228" s="28"/>
      <c r="C228" s="29"/>
      <c r="D228" s="7"/>
      <c r="E228" s="7"/>
      <c r="F228" s="7"/>
      <c r="G228" s="7"/>
      <c r="H228" s="7"/>
      <c r="I228" s="7"/>
      <c r="J228" s="29"/>
      <c r="K228" s="29"/>
    </row>
    <row r="229" s="5" customFormat="1" spans="2:11">
      <c r="B229" s="28"/>
      <c r="C229" s="29"/>
      <c r="D229" s="7"/>
      <c r="E229" s="7"/>
      <c r="F229" s="7"/>
      <c r="G229" s="7"/>
      <c r="H229" s="7"/>
      <c r="I229" s="7"/>
      <c r="J229" s="29"/>
      <c r="K229" s="29"/>
    </row>
    <row r="230" s="5" customFormat="1" spans="2:11">
      <c r="B230" s="28"/>
      <c r="C230" s="29"/>
      <c r="D230" s="7"/>
      <c r="E230" s="7"/>
      <c r="F230" s="7"/>
      <c r="G230" s="7"/>
      <c r="H230" s="7"/>
      <c r="I230" s="7"/>
      <c r="J230" s="29"/>
      <c r="K230" s="29"/>
    </row>
    <row r="231" s="5" customFormat="1" spans="2:11">
      <c r="B231" s="28"/>
      <c r="C231" s="29"/>
      <c r="D231" s="7"/>
      <c r="E231" s="7"/>
      <c r="F231" s="7"/>
      <c r="G231" s="7"/>
      <c r="H231" s="7"/>
      <c r="I231" s="7"/>
      <c r="J231" s="29"/>
      <c r="K231" s="29"/>
    </row>
    <row r="232" s="5" customFormat="1" spans="2:11">
      <c r="B232" s="28"/>
      <c r="C232" s="29"/>
      <c r="D232" s="7"/>
      <c r="E232" s="7"/>
      <c r="F232" s="7"/>
      <c r="G232" s="7"/>
      <c r="H232" s="7"/>
      <c r="I232" s="7"/>
      <c r="J232" s="29"/>
      <c r="K232" s="29"/>
    </row>
    <row r="233" s="5" customFormat="1" spans="2:11">
      <c r="B233" s="28"/>
      <c r="C233" s="29"/>
      <c r="D233" s="7"/>
      <c r="E233" s="7"/>
      <c r="F233" s="7"/>
      <c r="G233" s="7"/>
      <c r="H233" s="7"/>
      <c r="I233" s="7"/>
      <c r="J233" s="29"/>
      <c r="K233" s="29"/>
    </row>
    <row r="234" s="5" customFormat="1" spans="2:11">
      <c r="B234" s="28"/>
      <c r="C234" s="29"/>
      <c r="D234" s="7"/>
      <c r="E234" s="7"/>
      <c r="F234" s="7"/>
      <c r="G234" s="7"/>
      <c r="H234" s="7"/>
      <c r="I234" s="7"/>
      <c r="J234" s="29"/>
      <c r="K234" s="29"/>
    </row>
    <row r="235" s="5" customFormat="1" spans="2:11">
      <c r="B235" s="28"/>
      <c r="C235" s="29"/>
      <c r="D235" s="7"/>
      <c r="E235" s="7"/>
      <c r="F235" s="7"/>
      <c r="G235" s="7"/>
      <c r="H235" s="7"/>
      <c r="I235" s="7"/>
      <c r="J235" s="29"/>
      <c r="K235" s="29"/>
    </row>
    <row r="236" s="5" customFormat="1" spans="2:11">
      <c r="B236" s="28"/>
      <c r="C236" s="29"/>
      <c r="D236" s="7"/>
      <c r="E236" s="7"/>
      <c r="F236" s="7"/>
      <c r="G236" s="7"/>
      <c r="H236" s="7"/>
      <c r="I236" s="7"/>
      <c r="J236" s="29"/>
      <c r="K236" s="29"/>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19">
    <mergeCell ref="F1:K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L1:L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3" t="s">
        <v>1</v>
      </c>
      <c r="B1" s="3" t="s">
        <v>181</v>
      </c>
      <c r="C1" s="3" t="s">
        <v>182</v>
      </c>
      <c r="D1" s="3" t="s">
        <v>183</v>
      </c>
    </row>
    <row r="2" spans="1:4">
      <c r="A2" s="4">
        <v>2023</v>
      </c>
      <c r="B2" s="4"/>
      <c r="C2" s="4"/>
      <c r="D2" s="4"/>
    </row>
    <row r="3" spans="1:4">
      <c r="A3" s="4">
        <v>2022</v>
      </c>
      <c r="B3" s="4"/>
      <c r="C3" s="4"/>
      <c r="D3" s="4"/>
    </row>
    <row r="4" spans="1:4">
      <c r="A4" s="4">
        <v>2021</v>
      </c>
      <c r="B4" s="4"/>
      <c r="C4" s="4"/>
      <c r="D4" s="4"/>
    </row>
    <row r="5" spans="1:4">
      <c r="A5" s="4">
        <v>2020</v>
      </c>
      <c r="B5" s="4"/>
      <c r="C5" s="4"/>
      <c r="D5" s="4"/>
    </row>
    <row r="6" spans="1:4">
      <c r="A6" s="4">
        <v>2019</v>
      </c>
      <c r="B6" s="4"/>
      <c r="C6" s="4"/>
      <c r="D6" s="4"/>
    </row>
    <row r="7" spans="1:4">
      <c r="A7" s="4">
        <v>2018</v>
      </c>
      <c r="B7" s="4"/>
      <c r="C7" s="4"/>
      <c r="D7" s="4"/>
    </row>
    <row r="8" spans="1:4">
      <c r="A8" s="4">
        <v>2017</v>
      </c>
      <c r="B8" s="4"/>
      <c r="C8" s="4"/>
      <c r="D8" s="4"/>
    </row>
    <row r="9" spans="1:4">
      <c r="A9" s="4">
        <v>2016</v>
      </c>
      <c r="B9" s="4"/>
      <c r="C9" s="4"/>
      <c r="D9" s="4"/>
    </row>
    <row r="10" spans="1:4">
      <c r="A10" s="4">
        <v>2015</v>
      </c>
      <c r="B10" s="4"/>
      <c r="C10" s="4"/>
      <c r="D10" s="4"/>
    </row>
    <row r="11" spans="1:4">
      <c r="A11" s="4">
        <v>2014</v>
      </c>
      <c r="B11" s="4"/>
      <c r="C11" s="4"/>
      <c r="D11" s="4"/>
    </row>
    <row r="12" spans="1:4">
      <c r="A12" s="4">
        <v>2013</v>
      </c>
      <c r="B12" s="4"/>
      <c r="C12" s="4"/>
      <c r="D12" s="4"/>
    </row>
    <row r="13" spans="1:4">
      <c r="A13" s="4">
        <v>2012</v>
      </c>
      <c r="B13" s="4"/>
      <c r="C13" s="4"/>
      <c r="D13" s="4"/>
    </row>
    <row r="14" spans="1:4">
      <c r="A14" s="4">
        <v>2011</v>
      </c>
      <c r="B14" s="4"/>
      <c r="C14" s="4"/>
      <c r="D14" s="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3" sqref="B3"/>
    </sheetView>
  </sheetViews>
  <sheetFormatPr defaultColWidth="9.23076923076923" defaultRowHeight="16.8" outlineLevelRow="4" outlineLevelCol="2"/>
  <cols>
    <col min="1" max="1" width="53.1538461538462" customWidth="1"/>
    <col min="2" max="2" width="73.3076923076923" customWidth="1"/>
    <col min="3" max="3" width="18.4230769230769" customWidth="1"/>
  </cols>
  <sheetData>
    <row r="1" spans="1:3">
      <c r="A1" t="s">
        <v>184</v>
      </c>
      <c r="B1" t="s">
        <v>41</v>
      </c>
      <c r="C1" t="s">
        <v>185</v>
      </c>
    </row>
    <row r="2" spans="1:3">
      <c r="A2" t="s">
        <v>186</v>
      </c>
      <c r="B2" t="s">
        <v>187</v>
      </c>
      <c r="C2" s="1" t="s">
        <v>188</v>
      </c>
    </row>
    <row r="3" spans="1:3">
      <c r="A3" t="s">
        <v>189</v>
      </c>
      <c r="B3" t="s">
        <v>190</v>
      </c>
      <c r="C3" s="2"/>
    </row>
    <row r="4" spans="3:3">
      <c r="C4" s="2"/>
    </row>
    <row r="5" spans="3:3">
      <c r="C5" s="2"/>
    </row>
  </sheetData>
  <mergeCells count="1">
    <mergeCell ref="C2:C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总表</vt:lpstr>
      <vt:lpstr>利润表</vt:lpstr>
      <vt:lpstr>资产表</vt:lpstr>
      <vt:lpstr>负债表</vt:lpstr>
      <vt:lpstr>现金流量表</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2024-08-28T17:26:00Z</dcterms:created>
  <dcterms:modified xsi:type="dcterms:W3CDTF">2024-10-14T13:17:34Z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