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180" windowHeight="9460" activeTab="1"/>
  </bookViews>
  <sheets>
    <sheet name="总表" sheetId="1" r:id="rId1"/>
    <sheet name="利润表" sheetId="2" r:id="rId2"/>
    <sheet name="资产表" sheetId="3" r:id="rId3"/>
    <sheet name="负债表" sheetId="4" r:id="rId4"/>
    <sheet name="现金流量表" sheetId="5"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<sst xmlns="http://schemas.openxmlformats.org/spreadsheetml/2006/main" count="326" uniqueCount="207">
  <si>
    <t>名称</t>
  </si>
  <si>
    <t>年份</t>
  </si>
  <si>
    <t>成立时间</t>
  </si>
  <si>
    <t>上市时间</t>
  </si>
  <si>
    <t>资本收益率
(&lt;净利润+利息支出&gt;/&lt;股东所有权+有息债务&gt;)</t>
  </si>
  <si>
    <t>资本收益率
(&lt;净利润+财务费用+投资性收入-营业外收入+营业外支出&gt;/&lt;总资产-类现金资产-投资性资产&gt;)</t>
  </si>
  <si>
    <t>资本收益率
(&lt;净利润+利息支出&gt;/总资产)</t>
  </si>
  <si>
    <t>净资产收益率</t>
  </si>
  <si>
    <t>资产收益率</t>
  </si>
  <si>
    <t>自由现金流量占销售收入的比例</t>
  </si>
  <si>
    <t>毛利润率</t>
  </si>
  <si>
    <t>销售费用和管理费用占毛利润的比重</t>
  </si>
  <si>
    <t>研发支出占毛利润的比例</t>
  </si>
  <si>
    <t>财务费用占营业利润的比例</t>
  </si>
  <si>
    <t>税前利润</t>
  </si>
  <si>
    <t>净利润率</t>
  </si>
  <si>
    <t>资产周转率</t>
  </si>
  <si>
    <t>财务杠杆</t>
  </si>
  <si>
    <t>权益负债率</t>
  </si>
  <si>
    <t>已获利息倍数
(息税前利润/利息费用)</t>
  </si>
  <si>
    <t>流动比率</t>
  </si>
  <si>
    <t>速动比率</t>
  </si>
  <si>
    <t>负债率</t>
  </si>
  <si>
    <t>有息债务的负债率</t>
  </si>
  <si>
    <t>扣除非经常收益的经营利润同比增长率</t>
  </si>
  <si>
    <t>净利润同比增长率</t>
  </si>
  <si>
    <t>营业收入同比增长率</t>
  </si>
  <si>
    <t>经营性现金流量净额同比增长率</t>
  </si>
  <si>
    <t>自由现金流量的同比增长率</t>
  </si>
  <si>
    <t>总股份数同比增长率</t>
  </si>
  <si>
    <t>总资产同比增长</t>
  </si>
  <si>
    <t>零增长模型
(公司价值=自由现金流量/折现率)</t>
  </si>
  <si>
    <t>固定增长模型
(公司价值=下一年自由现金流量/(折现率-平均经济增长率))</t>
  </si>
  <si>
    <t>两阶段增长模型
(公司价值=高速增长阶段的自由现金流的折现和加上低速增长阶段的自由现金流和)</t>
  </si>
  <si>
    <t>三阶段增长模型
公司价值=高速增长阶段的自由现金流的折现和加上过渡阶段的自由现金流和加上低速增长阶段的自由现金流和)</t>
  </si>
  <si>
    <t>扣除非经常性收益的每股经营收益</t>
  </si>
  <si>
    <t>每股收益</t>
  </si>
  <si>
    <t>每股自由现金流量</t>
  </si>
  <si>
    <t>每股账面价值</t>
  </si>
  <si>
    <t>每股清算价值</t>
  </si>
  <si>
    <t>自由现金流量
(净利润+非现金性支出-资本性支出)</t>
  </si>
  <si>
    <t>自由现金流量
(经营现金流量净额-资本性支出)</t>
  </si>
  <si>
    <t>总股份数目</t>
  </si>
  <si>
    <t>流通股份数目</t>
  </si>
  <si>
    <t>发现</t>
  </si>
  <si>
    <t>答案</t>
  </si>
  <si>
    <t>净利润增长的原因</t>
  </si>
  <si>
    <t>股份数增长的原因</t>
  </si>
  <si>
    <t>产品结构
(占营业收入的比重)</t>
  </si>
  <si>
    <t>市场重心</t>
  </si>
  <si>
    <t>发展演变历史</t>
  </si>
  <si>
    <t>产业格局
(产业结构及其各个市场发展情况&lt;构成、集中度、复合增长率、占有率&gt;)</t>
  </si>
  <si>
    <t>主要参与者
(都有谁？基本情况？都在干做什么？)</t>
  </si>
  <si>
    <t>贵州茅台</t>
  </si>
  <si>
    <t>五粮液</t>
  </si>
  <si>
    <t>泸州老窖</t>
  </si>
  <si>
    <t>山西汾酒</t>
  </si>
  <si>
    <t>洋河股份</t>
  </si>
  <si>
    <t>古井贡酒</t>
  </si>
  <si>
    <t>今世缘</t>
  </si>
  <si>
    <t>迎驾贡酒</t>
  </si>
  <si>
    <t>舍得酒业</t>
  </si>
  <si>
    <t>口子窖</t>
  </si>
  <si>
    <t>水井坊</t>
  </si>
  <si>
    <t>老白干酒</t>
  </si>
  <si>
    <t>酒鬼酒</t>
  </si>
  <si>
    <t>伊力特</t>
  </si>
  <si>
    <t>金徽酒</t>
  </si>
  <si>
    <t>天佑德酒</t>
  </si>
  <si>
    <t>岩石股份</t>
  </si>
  <si>
    <t>皇台酒业</t>
  </si>
  <si>
    <t>金种子酒</t>
  </si>
  <si>
    <t>顺鑫农业</t>
  </si>
  <si>
    <t>净利润</t>
  </si>
  <si>
    <t>利润总额</t>
  </si>
  <si>
    <t>营业利润</t>
  </si>
  <si>
    <t>营业总收入</t>
  </si>
  <si>
    <t>营业总成本</t>
  </si>
  <si>
    <t>营业成本</t>
  </si>
  <si>
    <t>销售费用</t>
  </si>
  <si>
    <t>管理费用</t>
  </si>
  <si>
    <t>研发费用</t>
  </si>
  <si>
    <t>财务费用</t>
  </si>
  <si>
    <t>税金及附加</t>
  </si>
  <si>
    <t>其他收益</t>
  </si>
  <si>
    <t>投资收益</t>
  </si>
  <si>
    <t>汇兑收益</t>
  </si>
  <si>
    <t>公允价值变动收益</t>
  </si>
  <si>
    <t>信用减值损失</t>
  </si>
  <si>
    <t>资产减值损失</t>
  </si>
  <si>
    <t>资产处置收益</t>
  </si>
  <si>
    <t>营业外收入</t>
  </si>
  <si>
    <t>营业外支出</t>
  </si>
  <si>
    <t>所得税费用</t>
  </si>
  <si>
    <t>贷款及应付款项的利息支出</t>
  </si>
  <si>
    <t>租赁负债的利息支出</t>
  </si>
  <si>
    <t>主品牌占的销售比重</t>
  </si>
  <si>
    <t>主品牌占的销售量同比</t>
  </si>
  <si>
    <t>主品牌占的生产量同比</t>
  </si>
  <si>
    <t>单位收入和成本</t>
  </si>
  <si>
    <t>总成本</t>
  </si>
  <si>
    <t>主品牌</t>
  </si>
  <si>
    <t>其他酒产品</t>
  </si>
  <si>
    <t>总单位销售收入</t>
  </si>
  <si>
    <t>总单位成本</t>
  </si>
  <si>
    <t>总耗费的单位原材料成本</t>
  </si>
  <si>
    <t>总耗费的单位制造成本</t>
  </si>
  <si>
    <t>总耗费的单位能源成本</t>
  </si>
  <si>
    <t>总耗费的单位人员工资成本</t>
  </si>
  <si>
    <t>主品牌单位销售收入</t>
  </si>
  <si>
    <t>其他单位成本</t>
  </si>
  <si>
    <t>其他系列单位销售收入</t>
  </si>
  <si>
    <t>其他系列单位成本</t>
  </si>
  <si>
    <t>酒类产品营业收入</t>
  </si>
  <si>
    <t>酒类产品成本</t>
  </si>
  <si>
    <t>直接材料</t>
  </si>
  <si>
    <t>制造费用</t>
  </si>
  <si>
    <t>能源</t>
  </si>
  <si>
    <t>人工工资</t>
  </si>
  <si>
    <t>运费</t>
  </si>
  <si>
    <t>销量(吨)</t>
  </si>
  <si>
    <t>生产量(吨)</t>
  </si>
  <si>
    <t>库存(吨)</t>
  </si>
  <si>
    <t>营业收入</t>
  </si>
  <si>
    <t>直接人工</t>
  </si>
  <si>
    <t>--</t>
  </si>
  <si>
    <t>2,938,909,46 7.97</t>
  </si>
  <si>
    <t>284,374,819. 89</t>
  </si>
  <si>
    <t>261,260,432. 24</t>
  </si>
  <si>
    <t>26,841,342,073. 14</t>
  </si>
  <si>
    <t>2,757,973,45 9.70</t>
  </si>
  <si>
    <t>247,916,280. 85</t>
  </si>
  <si>
    <t>208,363,976. 36</t>
  </si>
  <si>
    <t>22,132,546,058. 64</t>
  </si>
  <si>
    <t>29,499,863,067. 64</t>
  </si>
  <si>
    <t>7,214,917,30 1.54</t>
  </si>
  <si>
    <t>总资产</t>
  </si>
  <si>
    <t>货币资金同比增长率</t>
  </si>
  <si>
    <t>固定资产同比增长率</t>
  </si>
  <si>
    <t>在建固定资产同比增长率</t>
  </si>
  <si>
    <t>非经营性资产</t>
  </si>
  <si>
    <t>经营性资产</t>
  </si>
  <si>
    <t>货币资金</t>
  </si>
  <si>
    <t>拆出资金</t>
  </si>
  <si>
    <t>交易性金融资产</t>
  </si>
  <si>
    <t>衍生金融资产</t>
  </si>
  <si>
    <t>以公允价值计量且其变动计入当期损益的金融资产</t>
  </si>
  <si>
    <t>可供出售金融资产</t>
  </si>
  <si>
    <t>持有至到期投资</t>
  </si>
  <si>
    <t>长期股权投资</t>
  </si>
  <si>
    <t>其他权益工具投资</t>
  </si>
  <si>
    <t>其他非流动金融资产</t>
  </si>
  <si>
    <t>投资性房地产</t>
  </si>
  <si>
    <t>应收账款</t>
  </si>
  <si>
    <t>预付款项</t>
  </si>
  <si>
    <t xml:space="preserve">其他应收款 </t>
  </si>
  <si>
    <t>存货</t>
  </si>
  <si>
    <t>其他流动资产</t>
  </si>
  <si>
    <t>固定资产</t>
  </si>
  <si>
    <t>在建工程</t>
  </si>
  <si>
    <t>使用权资产</t>
  </si>
  <si>
    <t>无形资产</t>
  </si>
  <si>
    <t>商誉</t>
  </si>
  <si>
    <t>长期待摊费用</t>
  </si>
  <si>
    <t>递延所得税资产</t>
  </si>
  <si>
    <t>其他非流动资产</t>
  </si>
  <si>
    <t>股东权益合计</t>
  </si>
  <si>
    <t>归属于母公司股东权益</t>
  </si>
  <si>
    <t>负债</t>
  </si>
  <si>
    <t>有息债务</t>
  </si>
  <si>
    <t>股本</t>
  </si>
  <si>
    <t>其他权益工具</t>
  </si>
  <si>
    <t>资本公积</t>
  </si>
  <si>
    <t>库存股</t>
  </si>
  <si>
    <t>其他综合收益</t>
  </si>
  <si>
    <t>专项储备</t>
  </si>
  <si>
    <t>盈余公积</t>
  </si>
  <si>
    <t>一般风险准备</t>
  </si>
  <si>
    <t>未分配利润</t>
  </si>
  <si>
    <t>少数股东权益</t>
  </si>
  <si>
    <t>短期债务</t>
  </si>
  <si>
    <t>长期债务</t>
  </si>
  <si>
    <t>短期借款</t>
  </si>
  <si>
    <t>吸收存款及同业存放</t>
  </si>
  <si>
    <t>以公允价值计量且变动计入当期损益的金融负债</t>
  </si>
  <si>
    <t>交易性金融负债</t>
  </si>
  <si>
    <t>衍生金融负债</t>
  </si>
  <si>
    <t>应付票据</t>
  </si>
  <si>
    <t>应付账款</t>
  </si>
  <si>
    <t>预收款项</t>
  </si>
  <si>
    <t xml:space="preserve">合同负债 </t>
  </si>
  <si>
    <t>应付职工薪酬</t>
  </si>
  <si>
    <t>应交税费</t>
  </si>
  <si>
    <t>应付利息</t>
  </si>
  <si>
    <t>其他应付款</t>
  </si>
  <si>
    <t>一年内到期的非流动负债</t>
  </si>
  <si>
    <t>其他流动负债</t>
  </si>
  <si>
    <t>保险合同准备金</t>
  </si>
  <si>
    <t>长期借款</t>
  </si>
  <si>
    <t>应付债券</t>
  </si>
  <si>
    <t>租赁负债</t>
  </si>
  <si>
    <t>长期应付款合计</t>
  </si>
  <si>
    <t>递延收益</t>
  </si>
  <si>
    <t>递延所得税负债</t>
  </si>
  <si>
    <t>其他非流动负债</t>
  </si>
  <si>
    <t xml:space="preserve"> 经营性现金流量净额 </t>
  </si>
  <si>
    <t xml:space="preserve"> 购置固定资产 </t>
  </si>
</sst>
</file>

<file path=xl/styles.xml><?xml version="1.0" encoding="utf-8"?>
<styleSheet xmlns="http://schemas.openxmlformats.org/spreadsheetml/2006/main" xmlns:mc="http://schemas.openxmlformats.org/markup-compatibility/2006" xmlns:xr9="http://schemas.microsoft.com/office/spreadsheetml/2016/revision9" mc:Ignorable="xr9">
  <numFmts count="8">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_ \¥* #,##0.00_ ;_ \¥* \-#,##0.00_ ;_ \¥* &quot;-&quot;??_ ;_ @_ "/>
    <numFmt numFmtId="177" formatCode="0.00_);[Red]\(0.00\)"/>
    <numFmt numFmtId="178" formatCode="_ &quot;￥&quot;* #,##0.00_ ;_ &quot;￥&quot;* \-#,##0.00_ ;_ &quot;￥&quot;* &quot;-&quot;??.0_ ;_ @_ "/>
    <numFmt numFmtId="179" formatCode="#,##0.00_ "/>
  </numFmts>
  <fonts count="21">
    <font>
      <sz val="11"/>
      <color theme="1"/>
      <name val="宋体"/>
      <charset val="134"/>
      <scheme val="minor"/>
    </font>
    <font>
      <sz val="9"/>
      <color rgb="FF152122"/>
      <name val="Arial"/>
      <charset val="134"/>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6">
    <fill>
      <patternFill patternType="none"/>
    </fill>
    <fill>
      <patternFill patternType="gray125"/>
    </fill>
    <fill>
      <patternFill patternType="solid">
        <fgColor rgb="FF92D050"/>
        <bgColor indexed="64"/>
      </patternFill>
    </fill>
    <fill>
      <patternFill patternType="solid">
        <fgColor rgb="FFC00000"/>
        <bgColor indexed="64"/>
      </patternFill>
    </fill>
    <fill>
      <patternFill patternType="solid">
        <fgColor rgb="FFFFC00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9">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diagonal/>
    </border>
    <border>
      <left/>
      <right/>
      <top style="thin">
        <color auto="1"/>
      </top>
      <bottom style="thin">
        <color auto="1"/>
      </bottom>
      <diagonal/>
    </border>
    <border>
      <left style="thin">
        <color auto="1"/>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0" fillId="5" borderId="11" applyNumberFormat="0" applyFont="0" applyAlignment="0" applyProtection="0">
      <alignment vertical="center"/>
    </xf>
    <xf numFmtId="0" fontId="4"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12" applyNumberFormat="0" applyFill="0" applyAlignment="0" applyProtection="0">
      <alignment vertical="center"/>
    </xf>
    <xf numFmtId="0" fontId="8" fillId="0" borderId="12" applyNumberFormat="0" applyFill="0" applyAlignment="0" applyProtection="0">
      <alignment vertical="center"/>
    </xf>
    <xf numFmtId="0" fontId="9" fillId="0" borderId="13" applyNumberFormat="0" applyFill="0" applyAlignment="0" applyProtection="0">
      <alignment vertical="center"/>
    </xf>
    <xf numFmtId="0" fontId="9" fillId="0" borderId="0" applyNumberFormat="0" applyFill="0" applyBorder="0" applyAlignment="0" applyProtection="0">
      <alignment vertical="center"/>
    </xf>
    <xf numFmtId="0" fontId="10" fillId="6" borderId="14" applyNumberFormat="0" applyAlignment="0" applyProtection="0">
      <alignment vertical="center"/>
    </xf>
    <xf numFmtId="0" fontId="11" fillId="7" borderId="15" applyNumberFormat="0" applyAlignment="0" applyProtection="0">
      <alignment vertical="center"/>
    </xf>
    <xf numFmtId="0" fontId="12" fillId="7" borderId="14" applyNumberFormat="0" applyAlignment="0" applyProtection="0">
      <alignment vertical="center"/>
    </xf>
    <xf numFmtId="0" fontId="13" fillId="8" borderId="16" applyNumberFormat="0" applyAlignment="0" applyProtection="0">
      <alignment vertical="center"/>
    </xf>
    <xf numFmtId="0" fontId="14" fillId="0" borderId="17" applyNumberFormat="0" applyFill="0" applyAlignment="0" applyProtection="0">
      <alignment vertical="center"/>
    </xf>
    <xf numFmtId="0" fontId="15" fillId="0" borderId="18" applyNumberFormat="0" applyFill="0" applyAlignment="0" applyProtection="0">
      <alignment vertical="center"/>
    </xf>
    <xf numFmtId="0" fontId="16" fillId="9" borderId="0" applyNumberFormat="0" applyBorder="0" applyAlignment="0" applyProtection="0">
      <alignment vertical="center"/>
    </xf>
    <xf numFmtId="0" fontId="17" fillId="10" borderId="0" applyNumberFormat="0" applyBorder="0" applyAlignment="0" applyProtection="0">
      <alignment vertical="center"/>
    </xf>
    <xf numFmtId="0" fontId="18" fillId="11" borderId="0" applyNumberFormat="0" applyBorder="0" applyAlignment="0" applyProtection="0">
      <alignment vertical="center"/>
    </xf>
    <xf numFmtId="0" fontId="19" fillId="12" borderId="0" applyNumberFormat="0" applyBorder="0" applyAlignment="0" applyProtection="0">
      <alignment vertical="center"/>
    </xf>
    <xf numFmtId="0" fontId="20" fillId="13" borderId="0" applyNumberFormat="0" applyBorder="0" applyAlignment="0" applyProtection="0">
      <alignment vertical="center"/>
    </xf>
    <xf numFmtId="0" fontId="20" fillId="14" borderId="0" applyNumberFormat="0" applyBorder="0" applyAlignment="0" applyProtection="0">
      <alignment vertical="center"/>
    </xf>
    <xf numFmtId="0" fontId="19" fillId="15" borderId="0" applyNumberFormat="0" applyBorder="0" applyAlignment="0" applyProtection="0">
      <alignment vertical="center"/>
    </xf>
    <xf numFmtId="0" fontId="19" fillId="16" borderId="0" applyNumberFormat="0" applyBorder="0" applyAlignment="0" applyProtection="0">
      <alignment vertical="center"/>
    </xf>
    <xf numFmtId="0" fontId="20" fillId="17" borderId="0" applyNumberFormat="0" applyBorder="0" applyAlignment="0" applyProtection="0">
      <alignment vertical="center"/>
    </xf>
    <xf numFmtId="0" fontId="20" fillId="18" borderId="0" applyNumberFormat="0" applyBorder="0" applyAlignment="0" applyProtection="0">
      <alignment vertical="center"/>
    </xf>
    <xf numFmtId="0" fontId="19" fillId="19" borderId="0" applyNumberFormat="0" applyBorder="0" applyAlignment="0" applyProtection="0">
      <alignment vertical="center"/>
    </xf>
    <xf numFmtId="0" fontId="19" fillId="20" borderId="0" applyNumberFormat="0" applyBorder="0" applyAlignment="0" applyProtection="0">
      <alignment vertical="center"/>
    </xf>
    <xf numFmtId="0" fontId="20" fillId="21" borderId="0" applyNumberFormat="0" applyBorder="0" applyAlignment="0" applyProtection="0">
      <alignment vertical="center"/>
    </xf>
    <xf numFmtId="0" fontId="20" fillId="22" borderId="0" applyNumberFormat="0" applyBorder="0" applyAlignment="0" applyProtection="0">
      <alignment vertical="center"/>
    </xf>
    <xf numFmtId="0" fontId="19" fillId="23" borderId="0" applyNumberFormat="0" applyBorder="0" applyAlignment="0" applyProtection="0">
      <alignment vertical="center"/>
    </xf>
    <xf numFmtId="0" fontId="19" fillId="24" borderId="0" applyNumberFormat="0" applyBorder="0" applyAlignment="0" applyProtection="0">
      <alignment vertical="center"/>
    </xf>
    <xf numFmtId="0" fontId="20" fillId="25" borderId="0" applyNumberFormat="0" applyBorder="0" applyAlignment="0" applyProtection="0">
      <alignment vertical="center"/>
    </xf>
    <xf numFmtId="0" fontId="20" fillId="26" borderId="0" applyNumberFormat="0" applyBorder="0" applyAlignment="0" applyProtection="0">
      <alignment vertical="center"/>
    </xf>
    <xf numFmtId="0" fontId="19" fillId="27" borderId="0" applyNumberFormat="0" applyBorder="0" applyAlignment="0" applyProtection="0">
      <alignment vertical="center"/>
    </xf>
    <xf numFmtId="0" fontId="19" fillId="28" borderId="0" applyNumberFormat="0" applyBorder="0" applyAlignment="0" applyProtection="0">
      <alignment vertical="center"/>
    </xf>
    <xf numFmtId="0" fontId="20" fillId="29" borderId="0" applyNumberFormat="0" applyBorder="0" applyAlignment="0" applyProtection="0">
      <alignment vertical="center"/>
    </xf>
    <xf numFmtId="0" fontId="20" fillId="30" borderId="0" applyNumberFormat="0" applyBorder="0" applyAlignment="0" applyProtection="0">
      <alignment vertical="center"/>
    </xf>
    <xf numFmtId="0" fontId="19" fillId="31" borderId="0" applyNumberFormat="0" applyBorder="0" applyAlignment="0" applyProtection="0">
      <alignment vertical="center"/>
    </xf>
    <xf numFmtId="0" fontId="19" fillId="32" borderId="0" applyNumberFormat="0" applyBorder="0" applyAlignment="0" applyProtection="0">
      <alignment vertical="center"/>
    </xf>
    <xf numFmtId="0" fontId="20" fillId="33" borderId="0" applyNumberFormat="0" applyBorder="0" applyAlignment="0" applyProtection="0">
      <alignment vertical="center"/>
    </xf>
    <xf numFmtId="0" fontId="20" fillId="34" borderId="0" applyNumberFormat="0" applyBorder="0" applyAlignment="0" applyProtection="0">
      <alignment vertical="center"/>
    </xf>
    <xf numFmtId="0" fontId="19" fillId="35" borderId="0" applyNumberFormat="0" applyBorder="0" applyAlignment="0" applyProtection="0">
      <alignment vertical="center"/>
    </xf>
  </cellStyleXfs>
  <cellXfs count="100">
    <xf numFmtId="0" fontId="0" fillId="0" borderId="0" xfId="0">
      <alignment vertical="center"/>
    </xf>
    <xf numFmtId="0" fontId="0" fillId="0" borderId="1" xfId="0" applyFill="1" applyBorder="1" applyAlignment="1">
      <alignment horizontal="center" vertical="center"/>
    </xf>
    <xf numFmtId="0" fontId="0" fillId="0" borderId="1" xfId="0" applyBorder="1" applyAlignment="1">
      <alignment horizontal="center" vertical="center"/>
    </xf>
    <xf numFmtId="44" fontId="1" fillId="0" borderId="1" xfId="0" applyNumberFormat="1" applyFont="1" applyBorder="1" applyAlignment="1">
      <alignment horizontal="right" vertical="center" wrapText="1"/>
    </xf>
    <xf numFmtId="44" fontId="1" fillId="0" borderId="1" xfId="0" applyNumberFormat="1" applyFont="1" applyBorder="1" applyAlignment="1">
      <alignment horizontal="center" vertical="center" wrapText="1"/>
    </xf>
    <xf numFmtId="0" fontId="0" fillId="0" borderId="1" xfId="0" applyBorder="1">
      <alignment vertical="center"/>
    </xf>
    <xf numFmtId="44" fontId="0" fillId="0" borderId="1" xfId="0" applyNumberFormat="1" applyBorder="1">
      <alignment vertical="center"/>
    </xf>
    <xf numFmtId="44" fontId="0" fillId="0" borderId="0" xfId="0" applyNumberFormat="1">
      <alignment vertical="center"/>
    </xf>
    <xf numFmtId="0" fontId="0" fillId="0" borderId="2" xfId="0" applyFill="1" applyBorder="1" applyAlignment="1">
      <alignment horizontal="center" vertical="center"/>
    </xf>
    <xf numFmtId="44" fontId="0" fillId="0" borderId="1" xfId="0" applyNumberFormat="1" applyFont="1" applyFill="1" applyBorder="1" applyAlignment="1">
      <alignment horizontal="center" vertical="center"/>
    </xf>
    <xf numFmtId="0" fontId="0" fillId="0" borderId="3" xfId="0" applyFill="1" applyBorder="1" applyAlignment="1">
      <alignment horizontal="center" vertical="center"/>
    </xf>
    <xf numFmtId="4" fontId="0" fillId="0" borderId="1" xfId="0" applyNumberFormat="1" applyBorder="1">
      <alignment vertical="center"/>
    </xf>
    <xf numFmtId="0" fontId="0" fillId="0" borderId="3" xfId="0" applyBorder="1">
      <alignment vertical="center"/>
    </xf>
    <xf numFmtId="44" fontId="1" fillId="0" borderId="1" xfId="0" applyNumberFormat="1" applyFont="1" applyFill="1" applyBorder="1" applyAlignment="1">
      <alignment horizontal="right" vertical="center" wrapText="1"/>
    </xf>
    <xf numFmtId="44" fontId="0" fillId="0" borderId="1" xfId="0" applyNumberFormat="1" applyFill="1" applyBorder="1" applyAlignment="1">
      <alignment horizontal="center" vertical="center"/>
    </xf>
    <xf numFmtId="4" fontId="0" fillId="0" borderId="1" xfId="0" applyNumberFormat="1" applyFill="1" applyBorder="1" applyAlignment="1">
      <alignment horizontal="center" vertical="center"/>
    </xf>
    <xf numFmtId="44" fontId="0" fillId="2" borderId="1" xfId="0" applyNumberFormat="1" applyFill="1" applyBorder="1" applyAlignment="1">
      <alignment horizontal="center" vertical="center"/>
    </xf>
    <xf numFmtId="44" fontId="0" fillId="0" borderId="1" xfId="0" applyNumberFormat="1" applyFill="1" applyBorder="1" applyAlignment="1">
      <alignment vertical="center"/>
    </xf>
    <xf numFmtId="0" fontId="0" fillId="0" borderId="0" xfId="0" applyAlignment="1">
      <alignment horizontal="center" vertical="center"/>
    </xf>
    <xf numFmtId="10" fontId="0" fillId="0" borderId="3" xfId="3" applyNumberFormat="1" applyFill="1" applyBorder="1" applyAlignment="1">
      <alignment horizontal="center" vertical="center"/>
    </xf>
    <xf numFmtId="10" fontId="0" fillId="0" borderId="1" xfId="3" applyNumberFormat="1" applyFill="1" applyBorder="1" applyAlignment="1">
      <alignment horizontal="center" vertical="center"/>
    </xf>
    <xf numFmtId="44" fontId="0" fillId="0" borderId="1" xfId="3" applyNumberFormat="1" applyFill="1" applyBorder="1" applyAlignment="1">
      <alignment horizontal="center" vertical="center"/>
    </xf>
    <xf numFmtId="0" fontId="0" fillId="0" borderId="1" xfId="0" applyFill="1" applyBorder="1" applyAlignment="1">
      <alignment vertical="center"/>
    </xf>
    <xf numFmtId="44" fontId="0" fillId="0" borderId="0" xfId="0" applyNumberFormat="1" applyAlignment="1">
      <alignment horizontal="center" vertical="center"/>
    </xf>
    <xf numFmtId="0" fontId="0" fillId="0" borderId="0" xfId="0" applyAlignment="1">
      <alignment horizontal="center" vertical="center"/>
    </xf>
    <xf numFmtId="176" fontId="1" fillId="0" borderId="1" xfId="0" applyNumberFormat="1" applyFont="1" applyBorder="1" applyAlignment="1">
      <alignment horizontal="center" vertical="center" wrapText="1"/>
    </xf>
    <xf numFmtId="0" fontId="0" fillId="0" borderId="4" xfId="0" applyFill="1" applyBorder="1" applyAlignment="1">
      <alignment horizontal="center" vertical="center"/>
    </xf>
    <xf numFmtId="176" fontId="1" fillId="0" borderId="4" xfId="0" applyNumberFormat="1" applyFont="1" applyBorder="1" applyAlignment="1">
      <alignment horizontal="center" vertical="center" wrapText="1"/>
    </xf>
    <xf numFmtId="0" fontId="0" fillId="0" borderId="4" xfId="0" applyBorder="1">
      <alignment vertical="center"/>
    </xf>
    <xf numFmtId="44" fontId="1" fillId="0" borderId="4" xfId="0" applyNumberFormat="1" applyFont="1" applyBorder="1" applyAlignment="1">
      <alignment horizontal="right" vertical="center" wrapText="1"/>
    </xf>
    <xf numFmtId="44" fontId="0" fillId="0" borderId="2" xfId="0" applyNumberFormat="1" applyFill="1" applyBorder="1" applyAlignment="1">
      <alignment horizontal="center" vertical="center"/>
    </xf>
    <xf numFmtId="44" fontId="0" fillId="0" borderId="5" xfId="0" applyNumberFormat="1" applyFill="1" applyBorder="1" applyAlignment="1">
      <alignment horizontal="center" vertical="center"/>
    </xf>
    <xf numFmtId="44" fontId="0" fillId="0" borderId="6" xfId="0" applyNumberFormat="1" applyBorder="1" applyAlignment="1">
      <alignment horizontal="center" vertical="center"/>
    </xf>
    <xf numFmtId="44" fontId="0" fillId="0" borderId="7" xfId="0" applyNumberFormat="1" applyFill="1" applyBorder="1" applyAlignment="1">
      <alignment horizontal="center" vertical="center"/>
    </xf>
    <xf numFmtId="44" fontId="0" fillId="0" borderId="8" xfId="0" applyNumberFormat="1" applyFill="1" applyBorder="1" applyAlignment="1">
      <alignment horizontal="center" vertical="center"/>
    </xf>
    <xf numFmtId="10" fontId="0" fillId="0" borderId="1" xfId="0" applyNumberFormat="1" applyBorder="1" applyAlignment="1">
      <alignment horizontal="center" vertical="center"/>
    </xf>
    <xf numFmtId="44" fontId="0" fillId="0" borderId="1" xfId="0" applyNumberFormat="1" applyBorder="1" applyAlignment="1">
      <alignment horizontal="center" vertical="center"/>
    </xf>
    <xf numFmtId="0" fontId="0" fillId="0" borderId="1" xfId="0" applyBorder="1">
      <alignment vertical="center"/>
    </xf>
    <xf numFmtId="44" fontId="0" fillId="0" borderId="4" xfId="0" applyNumberFormat="1" applyFill="1" applyBorder="1" applyAlignment="1">
      <alignment horizontal="center" vertical="center"/>
    </xf>
    <xf numFmtId="44" fontId="0" fillId="0" borderId="1" xfId="0" applyNumberFormat="1" applyBorder="1" applyAlignment="1">
      <alignment vertical="center"/>
    </xf>
    <xf numFmtId="44" fontId="0" fillId="0" borderId="9" xfId="0" applyNumberFormat="1" applyBorder="1" applyAlignment="1">
      <alignment vertical="center"/>
    </xf>
    <xf numFmtId="44" fontId="0" fillId="0" borderId="3" xfId="0" applyNumberFormat="1" applyBorder="1" applyAlignment="1">
      <alignment horizontal="center" vertical="center"/>
    </xf>
    <xf numFmtId="44" fontId="0" fillId="0" borderId="0" xfId="0" applyNumberFormat="1" applyAlignment="1">
      <alignment horizontal="center" vertical="center"/>
    </xf>
    <xf numFmtId="44" fontId="0" fillId="0" borderId="1" xfId="0" applyNumberFormat="1" applyBorder="1">
      <alignment vertical="center"/>
    </xf>
    <xf numFmtId="44" fontId="0" fillId="0" borderId="1" xfId="0" applyNumberFormat="1" applyBorder="1" applyAlignment="1">
      <alignment horizontal="center" vertical="center"/>
    </xf>
    <xf numFmtId="44" fontId="0" fillId="0" borderId="1" xfId="0" applyNumberFormat="1" applyBorder="1" applyAlignment="1">
      <alignment horizontal="center" vertical="center"/>
    </xf>
    <xf numFmtId="44" fontId="0" fillId="0" borderId="3" xfId="0" applyNumberFormat="1" applyBorder="1" applyAlignment="1">
      <alignment horizontal="center" vertical="center"/>
    </xf>
    <xf numFmtId="0" fontId="0" fillId="0" borderId="1" xfId="0" applyBorder="1" applyAlignment="1">
      <alignment horizontal="center" vertical="center"/>
    </xf>
    <xf numFmtId="44" fontId="0" fillId="0" borderId="0" xfId="0" applyNumberFormat="1" applyAlignment="1">
      <alignment horizontal="center" vertical="center"/>
    </xf>
    <xf numFmtId="4" fontId="0" fillId="0" borderId="0" xfId="0" applyNumberFormat="1" applyAlignment="1">
      <alignment horizontal="center" vertical="center"/>
    </xf>
    <xf numFmtId="44" fontId="0" fillId="0" borderId="1" xfId="0" applyNumberFormat="1" applyBorder="1" applyAlignment="1">
      <alignment horizontal="center" vertical="center"/>
    </xf>
    <xf numFmtId="4" fontId="0" fillId="0" borderId="1" xfId="0" applyNumberFormat="1" applyBorder="1" applyAlignment="1">
      <alignment horizontal="center" vertical="center"/>
    </xf>
    <xf numFmtId="0" fontId="0" fillId="0" borderId="1" xfId="0" applyBorder="1" applyAlignment="1">
      <alignment horizontal="center" vertical="center"/>
    </xf>
    <xf numFmtId="44" fontId="0" fillId="0" borderId="9" xfId="3" applyNumberFormat="1" applyBorder="1" applyAlignment="1">
      <alignment horizontal="center" vertical="center"/>
    </xf>
    <xf numFmtId="177" fontId="0" fillId="0" borderId="1" xfId="0" applyNumberFormat="1" applyBorder="1" applyAlignment="1">
      <alignment horizontal="center" vertical="center"/>
    </xf>
    <xf numFmtId="4" fontId="0" fillId="0" borderId="1" xfId="0" applyNumberFormat="1" applyBorder="1" applyAlignment="1">
      <alignment horizontal="center" vertical="center"/>
    </xf>
    <xf numFmtId="0" fontId="0" fillId="0" borderId="1" xfId="0" applyBorder="1" applyAlignment="1">
      <alignment horizontal="center" vertical="center"/>
    </xf>
    <xf numFmtId="4" fontId="0" fillId="0" borderId="0" xfId="0" applyNumberFormat="1">
      <alignment vertical="center"/>
    </xf>
    <xf numFmtId="0" fontId="0" fillId="0" borderId="1" xfId="0" applyBorder="1" applyAlignment="1">
      <alignment horizontal="center" vertical="center"/>
    </xf>
    <xf numFmtId="4" fontId="0" fillId="0" borderId="1" xfId="0" applyNumberFormat="1" applyBorder="1">
      <alignment vertical="center"/>
    </xf>
    <xf numFmtId="178" fontId="0" fillId="0" borderId="1" xfId="3" applyNumberFormat="1" applyBorder="1" applyAlignment="1">
      <alignment horizontal="center" vertical="center"/>
    </xf>
    <xf numFmtId="4" fontId="0" fillId="0" borderId="0" xfId="0" applyNumberFormat="1" applyAlignment="1">
      <alignment horizontal="center" vertical="center"/>
    </xf>
    <xf numFmtId="0" fontId="0" fillId="0" borderId="2" xfId="0" applyBorder="1" applyAlignment="1">
      <alignment horizontal="center" vertical="center"/>
    </xf>
    <xf numFmtId="179" fontId="0" fillId="0" borderId="1" xfId="0" applyNumberFormat="1" applyBorder="1" applyAlignment="1">
      <alignment horizontal="center" vertical="center"/>
    </xf>
    <xf numFmtId="3" fontId="0" fillId="0" borderId="1" xfId="0" applyNumberFormat="1" applyBorder="1" applyAlignment="1">
      <alignment horizontal="center" vertical="center"/>
    </xf>
    <xf numFmtId="3" fontId="0" fillId="0" borderId="2" xfId="0" applyNumberFormat="1" applyBorder="1" applyAlignment="1">
      <alignment horizontal="center" vertical="center"/>
    </xf>
    <xf numFmtId="3" fontId="0" fillId="0" borderId="0" xfId="0" applyNumberFormat="1" applyAlignment="1">
      <alignment horizontal="center" vertical="center"/>
    </xf>
    <xf numFmtId="0" fontId="0" fillId="0" borderId="3" xfId="0" applyBorder="1" applyAlignment="1">
      <alignment horizontal="center" vertical="center"/>
    </xf>
    <xf numFmtId="178" fontId="0" fillId="0" borderId="3" xfId="3" applyNumberFormat="1" applyBorder="1" applyAlignment="1">
      <alignment horizontal="center" vertical="center"/>
    </xf>
    <xf numFmtId="0" fontId="0" fillId="0" borderId="4" xfId="0" applyBorder="1" applyAlignment="1">
      <alignment horizontal="center" vertical="center"/>
    </xf>
    <xf numFmtId="10" fontId="0" fillId="0" borderId="0" xfId="3" applyNumberFormat="1" applyAlignment="1">
      <alignment horizontal="center" vertical="center"/>
    </xf>
    <xf numFmtId="177" fontId="0" fillId="0" borderId="0" xfId="0" applyNumberFormat="1" applyAlignment="1">
      <alignment horizontal="center" vertical="center"/>
    </xf>
    <xf numFmtId="10" fontId="0" fillId="0" borderId="0" xfId="3" applyNumberFormat="1" applyFill="1" applyAlignment="1">
      <alignment horizontal="center" vertical="center"/>
    </xf>
    <xf numFmtId="10" fontId="0" fillId="0" borderId="0" xfId="3" applyNumberFormat="1">
      <alignment vertical="center"/>
    </xf>
    <xf numFmtId="177" fontId="0" fillId="0" borderId="0" xfId="0" applyNumberFormat="1">
      <alignment vertical="center"/>
    </xf>
    <xf numFmtId="0" fontId="0" fillId="3" borderId="1" xfId="0" applyFill="1" applyBorder="1" applyAlignment="1">
      <alignment horizontal="center" vertical="center"/>
    </xf>
    <xf numFmtId="0" fontId="0" fillId="0" borderId="9" xfId="0" applyBorder="1" applyAlignment="1">
      <alignment horizontal="center" vertical="center"/>
    </xf>
    <xf numFmtId="0" fontId="0" fillId="0" borderId="10" xfId="0" applyBorder="1" applyAlignment="1">
      <alignment horizontal="center" vertical="center"/>
    </xf>
    <xf numFmtId="10" fontId="0" fillId="0" borderId="1" xfId="3" applyNumberFormat="1" applyFill="1" applyBorder="1" applyAlignment="1">
      <alignment horizontal="center" vertical="center" wrapText="1"/>
    </xf>
    <xf numFmtId="10" fontId="0" fillId="0" borderId="1" xfId="3" applyNumberFormat="1" applyBorder="1" applyAlignment="1">
      <alignment horizontal="center" vertical="center"/>
    </xf>
    <xf numFmtId="0" fontId="0" fillId="0" borderId="9" xfId="0" applyFill="1" applyBorder="1" applyAlignment="1">
      <alignment horizontal="center" vertical="center"/>
    </xf>
    <xf numFmtId="10" fontId="0" fillId="3" borderId="1" xfId="3" applyNumberFormat="1" applyFill="1" applyBorder="1" applyAlignment="1">
      <alignment horizontal="center" vertical="center"/>
    </xf>
    <xf numFmtId="177" fontId="0" fillId="0" borderId="1" xfId="0" applyNumberFormat="1" applyFill="1" applyBorder="1" applyAlignment="1">
      <alignment horizontal="center" vertical="center"/>
    </xf>
    <xf numFmtId="177" fontId="0" fillId="0" borderId="1" xfId="0" applyNumberFormat="1" applyFill="1" applyBorder="1" applyAlignment="1">
      <alignment horizontal="center" vertical="center" wrapText="1"/>
    </xf>
    <xf numFmtId="177" fontId="0" fillId="0" borderId="1" xfId="0" applyNumberFormat="1" applyBorder="1" applyAlignment="1">
      <alignment horizontal="center" vertical="center"/>
    </xf>
    <xf numFmtId="10" fontId="0" fillId="0" borderId="1" xfId="3" applyNumberFormat="1" applyBorder="1">
      <alignment vertical="center"/>
    </xf>
    <xf numFmtId="0" fontId="0" fillId="0" borderId="9" xfId="0" applyFill="1" applyBorder="1" applyAlignment="1">
      <alignment horizontal="center" vertical="center" wrapText="1"/>
    </xf>
    <xf numFmtId="177" fontId="0" fillId="0" borderId="1" xfId="3" applyNumberFormat="1" applyFill="1" applyBorder="1" applyAlignment="1">
      <alignment vertical="center"/>
    </xf>
    <xf numFmtId="0" fontId="0" fillId="0" borderId="1" xfId="3" applyNumberFormat="1" applyFont="1" applyFill="1" applyBorder="1" applyAlignment="1" applyProtection="1">
      <alignment horizontal="center" vertical="center"/>
    </xf>
    <xf numFmtId="177" fontId="0" fillId="0" borderId="9" xfId="0" applyNumberFormat="1" applyFill="1" applyBorder="1" applyAlignment="1">
      <alignment horizontal="center" vertical="center"/>
    </xf>
    <xf numFmtId="177" fontId="0" fillId="0" borderId="4" xfId="0" applyNumberFormat="1" applyFill="1" applyBorder="1" applyAlignment="1">
      <alignment horizontal="center" vertical="center"/>
    </xf>
    <xf numFmtId="177" fontId="0" fillId="4" borderId="1" xfId="3" applyNumberFormat="1" applyFill="1" applyBorder="1" applyAlignment="1">
      <alignment vertical="center"/>
    </xf>
    <xf numFmtId="177" fontId="0" fillId="0" borderId="1" xfId="3" applyNumberFormat="1" applyBorder="1" applyAlignment="1">
      <alignment horizontal="center" vertical="center"/>
    </xf>
    <xf numFmtId="0" fontId="0" fillId="0" borderId="1" xfId="0" applyFill="1" applyBorder="1" applyAlignment="1">
      <alignment horizontal="center" vertical="center" wrapText="1"/>
    </xf>
    <xf numFmtId="177" fontId="0" fillId="0" borderId="1" xfId="0" applyNumberFormat="1" applyFont="1" applyFill="1" applyBorder="1" applyAlignment="1">
      <alignment horizontal="center" vertical="center"/>
    </xf>
    <xf numFmtId="177" fontId="0" fillId="0" borderId="1" xfId="0" applyNumberFormat="1" applyBorder="1">
      <alignment vertical="center"/>
    </xf>
    <xf numFmtId="177" fontId="0" fillId="0" borderId="9" xfId="0" applyNumberFormat="1" applyBorder="1">
      <alignment vertical="center"/>
    </xf>
    <xf numFmtId="0" fontId="0" fillId="3" borderId="9" xfId="0" applyFill="1" applyBorder="1" applyAlignment="1">
      <alignment horizontal="center" vertical="center"/>
    </xf>
    <xf numFmtId="0" fontId="0" fillId="3" borderId="10" xfId="0" applyFill="1" applyBorder="1" applyAlignment="1">
      <alignment horizontal="center" vertical="center"/>
    </xf>
    <xf numFmtId="0" fontId="0" fillId="3" borderId="4" xfId="0" applyFill="1" applyBorder="1" applyAlignment="1">
      <alignment horizontal="center" vertic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7">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 name="PivotStylePreset2_Accent1" table="0" count="10" xr9:uid="{267968C8-6FFD-4C36-ACC1-9EA1FD1885CA}">
      <tableStyleElement type="headerRow" dxfId="16"/>
      <tableStyleElement type="totalRow" dxfId="15"/>
      <tableStyleElement type="firstRowStripe" dxfId="14"/>
      <tableStyleElement type="firstColumnStripe" dxfId="13"/>
      <tableStyleElement type="firstSubtotalRow" dxfId="12"/>
      <tableStyleElement type="secondSubtotalRow" dxfId="11"/>
      <tableStyleElement type="firstRowSubheading" dxfId="10"/>
      <tableStyleElement type="secondRowSubheading" dxfId="9"/>
      <tableStyleElement type="pageFieldLabels" dxfId="8"/>
      <tableStyleElement type="pageFieldValues" dxfId="7"/>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A282"/>
  <sheetViews>
    <sheetView workbookViewId="0">
      <pane xSplit="2" ySplit="2" topLeftCell="AQ100" activePane="bottomRight" state="frozen"/>
      <selection/>
      <selection pane="topRight"/>
      <selection pane="bottomLeft"/>
      <selection pane="bottomRight" activeCell="K14" sqref="K14"/>
    </sheetView>
  </sheetViews>
  <sheetFormatPr defaultColWidth="9.23076923076923" defaultRowHeight="16.8"/>
  <cols>
    <col min="5" max="5" width="13.2884615384615" customWidth="1"/>
    <col min="6" max="6" width="16.5" customWidth="1"/>
    <col min="8" max="8" width="15.1538461538462" style="70" customWidth="1"/>
    <col min="9" max="9" width="12.7692307692308" style="70" customWidth="1"/>
    <col min="10" max="15" width="34.5384615384615" customWidth="1"/>
    <col min="16" max="16" width="12.9230769230769" style="70"/>
    <col min="17" max="17" width="12.7692307692308" style="70" customWidth="1"/>
    <col min="18" max="18" width="12.9230769230769" style="71"/>
    <col min="23" max="23" width="12.9230769230769" style="70"/>
    <col min="24" max="24" width="20" customWidth="1"/>
    <col min="25" max="25" width="41.8461538461538" customWidth="1"/>
    <col min="26" max="26" width="20" style="70" customWidth="1"/>
    <col min="27" max="27" width="22.4615384615385" style="72" customWidth="1"/>
    <col min="28" max="28" width="34.5384615384615" style="73" customWidth="1"/>
    <col min="29" max="29" width="29.6923076923077" style="70" customWidth="1"/>
    <col min="30" max="30" width="22.4615384615385" customWidth="1"/>
    <col min="31" max="41" width="17.6153846153846" style="70" customWidth="1"/>
    <col min="42" max="42" width="20.9230769230769" style="70" customWidth="1"/>
    <col min="43" max="44" width="19.2307692307692" style="74" customWidth="1"/>
    <col min="45" max="46" width="6" customWidth="1"/>
    <col min="47" max="48" width="20" customWidth="1"/>
    <col min="49" max="49" width="7.88461538461539" customWidth="1"/>
    <col min="50" max="50" width="9.42307692307692" customWidth="1"/>
    <col min="51" max="51" width="15.1538461538462" customWidth="1"/>
    <col min="52" max="52" width="8.84615384615385" customWidth="1"/>
    <col min="53" max="53" width="7.88461538461539" customWidth="1"/>
  </cols>
  <sheetData>
    <row r="1" spans="1:53">
      <c r="A1" s="1" t="s">
        <v>0</v>
      </c>
      <c r="B1" s="1" t="s">
        <v>1</v>
      </c>
      <c r="C1" s="1" t="s">
        <v>2</v>
      </c>
      <c r="D1" s="1" t="s">
        <v>3</v>
      </c>
      <c r="E1" s="78" t="s">
        <v>4</v>
      </c>
      <c r="F1" s="78" t="s">
        <v>5</v>
      </c>
      <c r="G1" s="78" t="s">
        <v>6</v>
      </c>
      <c r="H1" s="20" t="s">
        <v>7</v>
      </c>
      <c r="I1" s="20" t="s">
        <v>8</v>
      </c>
      <c r="J1" s="1" t="s">
        <v>9</v>
      </c>
      <c r="K1" s="80" t="s">
        <v>10</v>
      </c>
      <c r="L1" s="80" t="s">
        <v>11</v>
      </c>
      <c r="M1" s="80" t="s">
        <v>12</v>
      </c>
      <c r="N1" s="80" t="s">
        <v>13</v>
      </c>
      <c r="O1" s="80" t="s">
        <v>14</v>
      </c>
      <c r="P1" s="20" t="s">
        <v>15</v>
      </c>
      <c r="Q1" s="20" t="s">
        <v>16</v>
      </c>
      <c r="R1" s="82" t="s">
        <v>17</v>
      </c>
      <c r="S1" s="82" t="s">
        <v>18</v>
      </c>
      <c r="T1" s="83" t="s">
        <v>19</v>
      </c>
      <c r="U1" s="83" t="s">
        <v>20</v>
      </c>
      <c r="V1" s="83" t="s">
        <v>21</v>
      </c>
      <c r="W1" s="20" t="s">
        <v>22</v>
      </c>
      <c r="X1" s="1" t="s">
        <v>23</v>
      </c>
      <c r="Y1" s="80" t="s">
        <v>24</v>
      </c>
      <c r="Z1" s="20" t="s">
        <v>25</v>
      </c>
      <c r="AA1" s="20" t="s">
        <v>26</v>
      </c>
      <c r="AB1" s="20" t="s">
        <v>27</v>
      </c>
      <c r="AC1" s="20" t="s">
        <v>28</v>
      </c>
      <c r="AD1" s="1" t="s">
        <v>29</v>
      </c>
      <c r="AE1" s="20" t="s">
        <v>30</v>
      </c>
      <c r="AF1" s="86" t="s">
        <v>31</v>
      </c>
      <c r="AG1" s="86" t="s">
        <v>32</v>
      </c>
      <c r="AH1" s="86" t="s">
        <v>33</v>
      </c>
      <c r="AI1" s="86" t="s">
        <v>34</v>
      </c>
      <c r="AJ1" s="89" t="s">
        <v>35</v>
      </c>
      <c r="AK1" s="80" t="s">
        <v>36</v>
      </c>
      <c r="AL1" s="80" t="s">
        <v>37</v>
      </c>
      <c r="AM1" s="80" t="s">
        <v>38</v>
      </c>
      <c r="AN1" s="80" t="s">
        <v>39</v>
      </c>
      <c r="AO1" s="93" t="s">
        <v>40</v>
      </c>
      <c r="AP1" s="93" t="s">
        <v>41</v>
      </c>
      <c r="AQ1" s="94" t="s">
        <v>42</v>
      </c>
      <c r="AR1" s="94" t="s">
        <v>43</v>
      </c>
      <c r="AS1" s="1" t="s">
        <v>44</v>
      </c>
      <c r="AT1" s="1" t="s">
        <v>45</v>
      </c>
      <c r="AU1" s="1" t="s">
        <v>46</v>
      </c>
      <c r="AV1" s="1" t="s">
        <v>47</v>
      </c>
      <c r="AW1" s="93" t="s">
        <v>48</v>
      </c>
      <c r="AX1" s="93" t="s">
        <v>49</v>
      </c>
      <c r="AY1" s="1" t="s">
        <v>50</v>
      </c>
      <c r="AZ1" s="93" t="s">
        <v>51</v>
      </c>
      <c r="BA1" s="93" t="s">
        <v>52</v>
      </c>
    </row>
    <row r="2" spans="1:53">
      <c r="A2" s="1"/>
      <c r="B2" s="1"/>
      <c r="C2" s="1"/>
      <c r="D2" s="1"/>
      <c r="E2" s="78"/>
      <c r="F2" s="78"/>
      <c r="G2" s="78"/>
      <c r="H2" s="20"/>
      <c r="I2" s="20"/>
      <c r="J2" s="1"/>
      <c r="K2" s="26"/>
      <c r="L2" s="26"/>
      <c r="M2" s="26"/>
      <c r="N2" s="26"/>
      <c r="O2" s="26"/>
      <c r="P2" s="20"/>
      <c r="Q2" s="20"/>
      <c r="R2" s="82"/>
      <c r="S2" s="82"/>
      <c r="T2" s="82"/>
      <c r="U2" s="83"/>
      <c r="V2" s="83"/>
      <c r="W2" s="20"/>
      <c r="X2" s="1"/>
      <c r="Y2" s="26"/>
      <c r="Z2" s="20"/>
      <c r="AA2" s="20"/>
      <c r="AB2" s="20"/>
      <c r="AC2" s="20"/>
      <c r="AD2" s="1"/>
      <c r="AE2" s="20"/>
      <c r="AF2" s="26"/>
      <c r="AG2" s="26"/>
      <c r="AH2" s="26"/>
      <c r="AI2" s="26"/>
      <c r="AJ2" s="90"/>
      <c r="AK2" s="26"/>
      <c r="AL2" s="26"/>
      <c r="AM2" s="26"/>
      <c r="AN2" s="26"/>
      <c r="AO2" s="1"/>
      <c r="AP2" s="1"/>
      <c r="AQ2" s="94"/>
      <c r="AR2" s="94"/>
      <c r="AS2" s="1"/>
      <c r="AT2" s="1"/>
      <c r="AU2" s="1"/>
      <c r="AV2" s="1"/>
      <c r="AW2" s="1"/>
      <c r="AX2" s="93"/>
      <c r="AY2" s="1"/>
      <c r="AZ2" s="1"/>
      <c r="BA2" s="1"/>
    </row>
    <row r="3" spans="1:53">
      <c r="A3" s="75" t="s">
        <v>53</v>
      </c>
      <c r="B3" s="1">
        <v>2023</v>
      </c>
      <c r="C3" s="5"/>
      <c r="D3" s="5"/>
      <c r="E3" s="5"/>
      <c r="F3" s="5"/>
      <c r="G3" s="5"/>
      <c r="H3" s="79">
        <f>利润表!C3/负债表!C3</f>
        <v>0.334146701798448</v>
      </c>
      <c r="I3" s="79">
        <f>利润表!C3/资产表!C3</f>
        <v>0.274052675846639</v>
      </c>
      <c r="J3" s="20">
        <f>AP3/利润表!I3</f>
        <v>0.433150046238212</v>
      </c>
      <c r="K3" s="20">
        <f>(利润表!I3-利润表!K3)/利润表!I3</f>
        <v>0.91964937241358</v>
      </c>
      <c r="L3" s="20">
        <f>(利润表!L3+利润表!M3)/(利润表!I3-利润表!K3)</f>
        <v>0.105855784494837</v>
      </c>
      <c r="M3" s="20">
        <f>利润表!N3/(利润表!I3-利润表!K3)</f>
        <v>0.0011586256632748</v>
      </c>
      <c r="N3" s="20"/>
      <c r="O3" s="5"/>
      <c r="P3" s="81">
        <f>利润表!C3/利润表!I3</f>
        <v>0.506007498115543</v>
      </c>
      <c r="Q3" s="79">
        <f>利润表!I3/资产表!C3</f>
        <v>0.541598053126203</v>
      </c>
      <c r="R3" s="84">
        <f>资产表!C3/负债表!C3</f>
        <v>1.21927910671246</v>
      </c>
      <c r="S3" s="5"/>
      <c r="T3" s="5"/>
      <c r="U3" s="5"/>
      <c r="V3" s="5"/>
      <c r="W3" s="79">
        <f>负债表!E3/资产表!C3</f>
        <v>0.179843241391791</v>
      </c>
      <c r="X3" s="5"/>
      <c r="Y3" s="5"/>
      <c r="Z3" s="79">
        <f>(利润表!C3-利润表!C4)/利润表!C4</f>
        <v>0.191598992891659</v>
      </c>
      <c r="AA3" s="20">
        <f>(利润表!I3-利润表!I4)/利润表!I4</f>
        <v>0.190119185528542</v>
      </c>
      <c r="AB3" s="79">
        <f>(现金流量表!C3-现金流量表!C4)/现金流量表!C4</f>
        <v>0.814599338610051</v>
      </c>
      <c r="AC3" s="79">
        <f>(AP3-AP4)/AP4</f>
        <v>1.03788835159035</v>
      </c>
      <c r="AD3" s="5"/>
      <c r="AE3" s="79">
        <f>(资产表!C3-资产表!C4)/资产表!C4</f>
        <v>0.0715079564785531</v>
      </c>
      <c r="AF3" s="87">
        <f>$AP3/0.04*(负债表!$D3/资产表!$C3)/$AQ3</f>
        <v>1006.89527247422</v>
      </c>
      <c r="AG3" s="87">
        <f>$AP$3*1.02/(0.04-0.02)*(负债表!$D$3/资产表!$C$3)/$AQ$3</f>
        <v>2054.06635584741</v>
      </c>
      <c r="AH3" s="79"/>
      <c r="AI3" s="79"/>
      <c r="AJ3" s="79"/>
      <c r="AK3" s="79"/>
      <c r="AL3" s="92">
        <f>AP3/AQ3</f>
        <v>50.9262887041356</v>
      </c>
      <c r="AM3" s="79"/>
      <c r="AN3" s="79"/>
      <c r="AO3" s="79"/>
      <c r="AP3" s="21">
        <f>现金流量表!C3-现金流量表!D3</f>
        <v>63973491832.3</v>
      </c>
      <c r="AQ3" s="95">
        <v>1256197800</v>
      </c>
      <c r="AR3" s="95">
        <v>1256197800</v>
      </c>
      <c r="AS3" s="5"/>
      <c r="AT3" s="5"/>
      <c r="AU3" s="5"/>
      <c r="AV3" s="5"/>
      <c r="AW3" s="5"/>
      <c r="AX3" s="5"/>
      <c r="AY3" s="5"/>
      <c r="AZ3" s="5"/>
      <c r="BA3" s="5"/>
    </row>
    <row r="4" spans="1:53">
      <c r="A4" s="75"/>
      <c r="B4" s="1">
        <v>2022</v>
      </c>
      <c r="C4" s="5"/>
      <c r="D4" s="5"/>
      <c r="E4" s="5"/>
      <c r="F4" s="5"/>
      <c r="G4" s="5"/>
      <c r="H4" s="79">
        <f>利润表!C4/负债表!C4</f>
        <v>0.305991575448224</v>
      </c>
      <c r="I4" s="79">
        <f>利润表!C4/资产表!C4</f>
        <v>0.246433258517037</v>
      </c>
      <c r="J4" s="20">
        <f>AP4/利润表!I4</f>
        <v>0.252958009126643</v>
      </c>
      <c r="K4" s="20">
        <f>(利润表!I4-利润表!K4)/利润表!I4</f>
        <v>0.918666548564115</v>
      </c>
      <c r="L4" s="20">
        <f>(利润表!L4+利润表!M4)/(利润表!I4-利润表!K4)</f>
        <v>0.107975674586574</v>
      </c>
      <c r="M4" s="20">
        <f>利润表!N4/(利润表!I4-利润表!K4)</f>
        <v>0.0011857729904646</v>
      </c>
      <c r="N4" s="5"/>
      <c r="O4" s="5"/>
      <c r="P4" s="81">
        <f>利润表!C4/利润表!I4</f>
        <v>0.505379104145784</v>
      </c>
      <c r="Q4" s="79">
        <f>利润表!I4/资产表!C4</f>
        <v>0.487620593125968</v>
      </c>
      <c r="R4" s="84">
        <f>资产表!C4/负债表!C4</f>
        <v>1.24168132698318</v>
      </c>
      <c r="S4" s="5"/>
      <c r="T4" s="5"/>
      <c r="U4" s="5"/>
      <c r="V4" s="5"/>
      <c r="W4" s="79">
        <f>负债表!E4/资产表!C4</f>
        <v>0.194640381337115</v>
      </c>
      <c r="X4" s="5"/>
      <c r="Y4" s="5"/>
      <c r="Z4" s="79">
        <f>(利润表!C4-利润表!C5)/利润表!C5</f>
        <v>0.1955260248241</v>
      </c>
      <c r="AA4" s="20">
        <f>(利润表!I4-利润表!I5)/利润表!I5</f>
        <v>0.168656773827865</v>
      </c>
      <c r="AB4" s="79">
        <f>(现金流量表!C4-现金流量表!C5)/现金流量表!C5</f>
        <v>-0.426841252416908</v>
      </c>
      <c r="AC4" s="79">
        <f t="shared" ref="AC4:AC13" si="0">(AP4-AP5)/AP5</f>
        <v>-0.48214936422724</v>
      </c>
      <c r="AD4" s="5"/>
      <c r="AE4" s="79">
        <f>(资产表!C4-资产表!C5)/资产表!C5</f>
        <v>-0.00261540848953296</v>
      </c>
      <c r="AF4" s="79"/>
      <c r="AG4" s="87">
        <f>$AP$4*1.02/(0.04-0.02)*(负债表!$D$3/资产表!$C$3)/$AQ$3</f>
        <v>1007.93861167342</v>
      </c>
      <c r="AH4" s="79"/>
      <c r="AI4" s="79"/>
      <c r="AJ4" s="79"/>
      <c r="AK4" s="79"/>
      <c r="AL4" s="92">
        <f t="shared" ref="AL4:AL16" si="1">AP4/AQ4</f>
        <v>27.4887078729472</v>
      </c>
      <c r="AM4" s="79"/>
      <c r="AN4" s="79"/>
      <c r="AO4" s="79"/>
      <c r="AP4" s="21">
        <f>现金流量表!C4-现金流量表!D4</f>
        <v>31392049413.49</v>
      </c>
      <c r="AQ4" s="95">
        <v>1141998000</v>
      </c>
      <c r="AR4" s="95">
        <v>1141998000</v>
      </c>
      <c r="AS4" s="5"/>
      <c r="AT4" s="5"/>
      <c r="AU4" s="5"/>
      <c r="AV4" s="5"/>
      <c r="AW4" s="5"/>
      <c r="AX4" s="5"/>
      <c r="AY4" s="5"/>
      <c r="AZ4" s="5"/>
      <c r="BA4" s="5"/>
    </row>
    <row r="5" spans="1:53">
      <c r="A5" s="75"/>
      <c r="B5" s="1">
        <v>2021</v>
      </c>
      <c r="C5" s="5"/>
      <c r="D5" s="5"/>
      <c r="E5" s="5"/>
      <c r="F5" s="5"/>
      <c r="G5" s="5"/>
      <c r="H5" s="79">
        <f>利润表!C5/负债表!C5</f>
        <v>0.266352601917547</v>
      </c>
      <c r="I5" s="79">
        <f>利润表!C5/资产表!C5</f>
        <v>0.205590451213115</v>
      </c>
      <c r="J5" s="20">
        <f>AP5/利润表!I5</f>
        <v>0.570861693389104</v>
      </c>
      <c r="K5" s="20">
        <f>(利润表!I5-利润表!K5)/利润表!I5</f>
        <v>0.915402912603551</v>
      </c>
      <c r="L5" s="20">
        <f>(利润表!L5+利润表!M5)/(利润表!I5-利润表!K5)</f>
        <v>0.115091188507566</v>
      </c>
      <c r="M5" s="20">
        <f>利润表!N5/(利润表!I5-利润表!K5)</f>
        <v>0.000637025683594762</v>
      </c>
      <c r="N5" s="5"/>
      <c r="O5" s="5"/>
      <c r="P5" s="81">
        <f>利润表!C5/利润表!I5</f>
        <v>0.494020791808297</v>
      </c>
      <c r="Q5" s="79">
        <f>利润表!I5/资产表!C5</f>
        <v>0.416157486936083</v>
      </c>
      <c r="R5" s="84">
        <f>资产表!C5/负债表!C5</f>
        <v>1.2955494788104</v>
      </c>
      <c r="S5" s="5"/>
      <c r="T5" s="5"/>
      <c r="U5" s="5"/>
      <c r="V5" s="5"/>
      <c r="W5" s="79">
        <f>负债表!E5/资产表!C5</f>
        <v>0.228126739768969</v>
      </c>
      <c r="X5" s="5"/>
      <c r="Y5" s="5"/>
      <c r="Z5" s="79">
        <f>(利润表!C5-利润表!C6)/利润表!C6</f>
        <v>0.123408864033694</v>
      </c>
      <c r="AA5" s="20">
        <f>(利润表!I5-利润表!I6)/利润表!I6</f>
        <v>0.118787638190407</v>
      </c>
      <c r="AB5" s="79">
        <f>(现金流量表!C5-现金流量表!C6)/现金流量表!C6</f>
        <v>0.239207087856942</v>
      </c>
      <c r="AC5" s="79">
        <f t="shared" si="0"/>
        <v>0.222685528043737</v>
      </c>
      <c r="AD5" s="5"/>
      <c r="AE5" s="79">
        <f>(资产表!C5-资产表!C6)/资产表!C6</f>
        <v>0.195750725045582</v>
      </c>
      <c r="AF5" s="79"/>
      <c r="AG5" s="91">
        <f>$AP$5*1.02/(0.04-0.02)*(负债表!$D$3/资产表!$C$3)/$AQ$3</f>
        <v>1946.38867280587</v>
      </c>
      <c r="AH5" s="79"/>
      <c r="AI5" s="79"/>
      <c r="AJ5" s="79"/>
      <c r="AK5" s="79"/>
      <c r="AL5" s="92">
        <f t="shared" si="1"/>
        <v>48.2566452634768</v>
      </c>
      <c r="AM5" s="79"/>
      <c r="AN5" s="79"/>
      <c r="AO5" s="79"/>
      <c r="AP5" s="21">
        <f>现金流量表!C5-现金流量表!D5</f>
        <v>60619891615.36</v>
      </c>
      <c r="AQ5" s="95">
        <v>1256197800</v>
      </c>
      <c r="AR5" s="95">
        <v>1256197800</v>
      </c>
      <c r="AS5" s="5"/>
      <c r="AT5" s="5"/>
      <c r="AU5" s="5"/>
      <c r="AV5" s="5"/>
      <c r="AW5" s="5"/>
      <c r="AX5" s="5"/>
      <c r="AY5" s="5"/>
      <c r="AZ5" s="5"/>
      <c r="BA5" s="5"/>
    </row>
    <row r="6" spans="1:53">
      <c r="A6" s="75"/>
      <c r="B6" s="1">
        <v>2020</v>
      </c>
      <c r="C6" s="5"/>
      <c r="D6" s="5"/>
      <c r="E6" s="5"/>
      <c r="F6" s="5"/>
      <c r="G6" s="5"/>
      <c r="H6" s="79">
        <f>利润表!C6/负债表!C6</f>
        <v>0.27842293846139</v>
      </c>
      <c r="I6" s="79">
        <f>利润表!C6/资产表!C6</f>
        <v>0.218829438658548</v>
      </c>
      <c r="J6" s="20">
        <f>AP6/利润表!I6</f>
        <v>0.522352633634285</v>
      </c>
      <c r="K6" s="20">
        <f>(利润表!I6-利润表!K6)/利润表!I6</f>
        <v>0.9140918848186</v>
      </c>
      <c r="L6" s="20">
        <f>(利润表!L6+利润表!M6)/(利润表!I6-利润表!K6)</f>
        <v>0.107623806820062</v>
      </c>
      <c r="M6" s="20">
        <f>利润表!N6/(利润表!I6-利润表!K6)</f>
        <v>0.000580880993997995</v>
      </c>
      <c r="N6" s="5"/>
      <c r="O6" s="5"/>
      <c r="P6" s="81">
        <f>利润表!C6/利润表!I6</f>
        <v>0.491988600570258</v>
      </c>
      <c r="Q6" s="79">
        <f>利润表!I6/资产表!C6</f>
        <v>0.444785587318296</v>
      </c>
      <c r="R6" s="84">
        <f>资产表!C6/负债表!C6</f>
        <v>1.27232853206661</v>
      </c>
      <c r="S6" s="5"/>
      <c r="T6" s="5"/>
      <c r="U6" s="5"/>
      <c r="V6" s="5"/>
      <c r="W6" s="79">
        <f>负债表!E6/资产表!C6</f>
        <v>0.214039475813901</v>
      </c>
      <c r="X6" s="5"/>
      <c r="Y6" s="5"/>
      <c r="Z6" s="79">
        <f>(利润表!C6-利润表!C7)/利润表!C7</f>
        <v>0.133251265643621</v>
      </c>
      <c r="AA6" s="20">
        <f>(利润表!I6-利润表!I7)/利润表!I7</f>
        <v>0.111036577434235</v>
      </c>
      <c r="AB6" s="79">
        <f>(现金流量表!C6-现金流量表!C7)/现金流量表!C7</f>
        <v>0.142852655259502</v>
      </c>
      <c r="AC6" s="79">
        <f t="shared" si="0"/>
        <v>0.178726552881751</v>
      </c>
      <c r="AD6" s="5"/>
      <c r="AE6" s="79">
        <f>(资产表!C6-资产表!C7)/资产表!C7</f>
        <v>0.165827388195736</v>
      </c>
      <c r="AF6" s="79"/>
      <c r="AG6" s="91">
        <f>$AP$6*1.02/(0.04-0.02)*(负债表!$D$3/资产表!$C$3)/$AQ$3</f>
        <v>1591.89638558987</v>
      </c>
      <c r="AH6" s="79"/>
      <c r="AI6" s="79"/>
      <c r="AJ6" s="79"/>
      <c r="AK6" s="79"/>
      <c r="AL6" s="92">
        <f t="shared" si="1"/>
        <v>43.4145236631325</v>
      </c>
      <c r="AM6" s="79"/>
      <c r="AN6" s="79"/>
      <c r="AO6" s="79"/>
      <c r="AP6" s="21">
        <f>现金流量表!C6-现金流量表!D6</f>
        <v>49579299194.25</v>
      </c>
      <c r="AQ6" s="95">
        <v>1141998000</v>
      </c>
      <c r="AR6" s="95">
        <v>1141998000</v>
      </c>
      <c r="AS6" s="5"/>
      <c r="AT6" s="5"/>
      <c r="AU6" s="5"/>
      <c r="AV6" s="5"/>
      <c r="AW6" s="5"/>
      <c r="AX6" s="5"/>
      <c r="AY6" s="5"/>
      <c r="AZ6" s="5"/>
      <c r="BA6" s="5"/>
    </row>
    <row r="7" spans="1:53">
      <c r="A7" s="75"/>
      <c r="B7" s="1">
        <v>2019</v>
      </c>
      <c r="C7" s="5"/>
      <c r="D7" s="5"/>
      <c r="E7" s="5"/>
      <c r="F7" s="5"/>
      <c r="G7" s="5"/>
      <c r="H7" s="79">
        <f>利润表!C7/负债表!C7</f>
        <v>0.290439260911655</v>
      </c>
      <c r="I7" s="79">
        <f>利润表!C7/资产表!C7</f>
        <v>0.225119848233077</v>
      </c>
      <c r="J7" s="20">
        <f>AP7/利润表!I7</f>
        <v>0.492355823212727</v>
      </c>
      <c r="K7" s="20">
        <f>(利润表!I7-利润表!K7)/利润表!I7</f>
        <v>0.913027612762595</v>
      </c>
      <c r="L7" s="20">
        <f>(利润表!L7+利润表!M7)/(利润表!I7-利润表!K7)</f>
        <v>0.121115733016412</v>
      </c>
      <c r="M7" s="20">
        <f>利润表!N7/(利润表!I7-利润表!K7)</f>
        <v>0.000624219435959584</v>
      </c>
      <c r="N7" s="5"/>
      <c r="O7" s="5"/>
      <c r="P7" s="81">
        <f>利润表!C7/利润表!I7</f>
        <v>0.482344337470288</v>
      </c>
      <c r="Q7" s="79">
        <f>利润表!I7/资产表!C7</f>
        <v>0.466720205349035</v>
      </c>
      <c r="R7" s="84">
        <f>资产表!C7/负债表!C7</f>
        <v>1.29015394773609</v>
      </c>
      <c r="S7" s="5"/>
      <c r="T7" s="5"/>
      <c r="U7" s="5"/>
      <c r="V7" s="5"/>
      <c r="W7" s="79">
        <f>负债表!E7/资产表!C7</f>
        <v>0.224898701620256</v>
      </c>
      <c r="X7" s="5"/>
      <c r="Y7" s="5"/>
      <c r="Z7" s="79">
        <f>(利润表!C7-利润表!C8)/利润表!C8</f>
        <v>0.170517828954441</v>
      </c>
      <c r="AA7" s="20">
        <f>(利润表!I7-利润表!I8)/利润表!I8</f>
        <v>0.160115176901277</v>
      </c>
      <c r="AB7" s="79">
        <f>(现金流量表!C7-现金流量表!C8)/现金流量表!C8</f>
        <v>0.0924334072448516</v>
      </c>
      <c r="AC7" s="79">
        <f t="shared" si="0"/>
        <v>0.0573994670179698</v>
      </c>
      <c r="AD7" s="5"/>
      <c r="AE7" s="79">
        <f>(资产表!C7-资产表!C8)/资产表!C8</f>
        <v>0.145112166673458</v>
      </c>
      <c r="AF7" s="87">
        <f>$AP7/0.04*(负债表!$D3/资产表!$C3)/$AQ3</f>
        <v>662.020689681972</v>
      </c>
      <c r="AG7" s="87">
        <f>$AP$7*1.02/(0.04-0.02)*(负债表!$D$3/资产表!$C$3)/$AQ$3</f>
        <v>1350.52220695122</v>
      </c>
      <c r="AH7" s="79"/>
      <c r="AI7" s="79"/>
      <c r="AJ7" s="79"/>
      <c r="AK7" s="79"/>
      <c r="AL7" s="92">
        <f t="shared" si="1"/>
        <v>33.4833797441613</v>
      </c>
      <c r="AM7" s="79"/>
      <c r="AN7" s="79"/>
      <c r="AO7" s="79"/>
      <c r="AP7" s="21">
        <f>现金流量表!C7-现金流量表!D7</f>
        <v>42061747971.18</v>
      </c>
      <c r="AQ7" s="95">
        <v>1256197800</v>
      </c>
      <c r="AR7" s="95">
        <v>1256197800</v>
      </c>
      <c r="AS7" s="5"/>
      <c r="AT7" s="5"/>
      <c r="AU7" s="5"/>
      <c r="AV7" s="5"/>
      <c r="AW7" s="5"/>
      <c r="AX7" s="5"/>
      <c r="AY7" s="5"/>
      <c r="AZ7" s="5"/>
      <c r="BA7" s="5"/>
    </row>
    <row r="8" spans="1:53">
      <c r="A8" s="75"/>
      <c r="B8" s="1">
        <v>2018</v>
      </c>
      <c r="C8" s="5"/>
      <c r="D8" s="5"/>
      <c r="E8" s="5"/>
      <c r="F8" s="5"/>
      <c r="G8" s="5"/>
      <c r="H8" s="79">
        <f>利润表!C8/负债表!C8</f>
        <v>0.299838843733756</v>
      </c>
      <c r="I8" s="79">
        <f>利润表!C8/资产表!C8</f>
        <v>0.220233704087742</v>
      </c>
      <c r="J8" s="20">
        <f>AP8/利润表!I8</f>
        <v>0.540183233263441</v>
      </c>
      <c r="K8" s="20">
        <f>(利润表!I8-利润表!K8)/利润表!I8</f>
        <v>0.911420128768426</v>
      </c>
      <c r="L8" s="20">
        <f>(利润表!L8+利润表!M8)/(利润表!I8-利润表!K8)</f>
        <v>0.117677207417555</v>
      </c>
      <c r="M8" s="20">
        <f>利润表!N8/(利润表!I8-利润表!K8)</f>
        <v>0.000327099679714013</v>
      </c>
      <c r="N8" s="5"/>
      <c r="O8" s="5"/>
      <c r="P8" s="81">
        <f>利润表!C8/利润表!I8</f>
        <v>0.478057636158784</v>
      </c>
      <c r="Q8" s="79">
        <f>利润表!I8/资产表!C8</f>
        <v>0.460684418425632</v>
      </c>
      <c r="R8" s="84">
        <f>资产表!C8/负债表!C8</f>
        <v>1.36145757061007</v>
      </c>
      <c r="S8" s="5"/>
      <c r="T8" s="5"/>
      <c r="U8" s="5"/>
      <c r="V8" s="5"/>
      <c r="W8" s="79">
        <f>负债表!E8/资产表!C8</f>
        <v>0.265493085067722</v>
      </c>
      <c r="X8" s="5"/>
      <c r="Y8" s="5"/>
      <c r="Z8" s="79">
        <f>(利润表!C8-利润表!C9)/利润表!C9</f>
        <v>0.300016873764878</v>
      </c>
      <c r="AA8" s="20">
        <f>(利润表!I8-利润表!I9)/利润表!I9</f>
        <v>0.264884534157674</v>
      </c>
      <c r="AB8" s="79">
        <f>(现金流量表!C8-现金流量表!C9)/现金流量表!C9</f>
        <v>0.86815180770493</v>
      </c>
      <c r="AC8" s="79">
        <f t="shared" si="0"/>
        <v>0.891689577860274</v>
      </c>
      <c r="AD8" s="5"/>
      <c r="AE8" s="79">
        <f>(资产表!C8-资产表!C9)/资产表!C9</f>
        <v>0.187478909065578</v>
      </c>
      <c r="AF8" s="79"/>
      <c r="AG8" s="79"/>
      <c r="AH8" s="79"/>
      <c r="AI8" s="79"/>
      <c r="AJ8" s="79"/>
      <c r="AK8" s="79"/>
      <c r="AL8" s="92">
        <f t="shared" si="1"/>
        <v>34.8323588836758</v>
      </c>
      <c r="AM8" s="79"/>
      <c r="AN8" s="79"/>
      <c r="AO8" s="79"/>
      <c r="AP8" s="21">
        <f>现金流量表!C8-现金流量表!D8</f>
        <v>39778484180.44</v>
      </c>
      <c r="AQ8" s="95">
        <v>1141998000</v>
      </c>
      <c r="AR8" s="95">
        <v>1141998000</v>
      </c>
      <c r="AS8" s="5"/>
      <c r="AT8" s="5"/>
      <c r="AU8" s="5"/>
      <c r="AV8" s="5"/>
      <c r="AW8" s="5"/>
      <c r="AX8" s="5"/>
      <c r="AY8" s="5"/>
      <c r="AZ8" s="5"/>
      <c r="BA8" s="5"/>
    </row>
    <row r="9" spans="1:53">
      <c r="A9" s="75"/>
      <c r="B9" s="1">
        <v>2017</v>
      </c>
      <c r="C9" s="5"/>
      <c r="D9" s="5"/>
      <c r="E9" s="5"/>
      <c r="F9" s="5"/>
      <c r="G9" s="5"/>
      <c r="H9" s="79">
        <f>利润表!C9/负债表!C9</f>
        <v>0.282019009735983</v>
      </c>
      <c r="I9" s="79">
        <f>利润表!C9/资产表!C9</f>
        <v>0.201168833995368</v>
      </c>
      <c r="J9" s="20">
        <f>AP9/利润表!I9</f>
        <v>0.361195317330592</v>
      </c>
      <c r="K9" s="20">
        <f>(利润表!I9-利润表!K9)/利润表!I9</f>
        <v>0.897961961537668</v>
      </c>
      <c r="L9" s="20">
        <f>(利润表!L9+利润表!M9)/(利润表!I9-利润表!K9)</f>
        <v>0.147058967055091</v>
      </c>
      <c r="M9" s="20">
        <f>利润表!N9/(利润表!I9-利润表!K9)</f>
        <v>0.000358610869810969</v>
      </c>
      <c r="N9" s="5"/>
      <c r="O9" s="5"/>
      <c r="P9" s="81">
        <f>利润表!C9/利润表!I9</f>
        <v>0.465138355213832</v>
      </c>
      <c r="Q9" s="79">
        <f>利润表!I9/资产表!C9</f>
        <v>0.432492465393199</v>
      </c>
      <c r="R9" s="84">
        <f>资产表!C9/负债表!C9</f>
        <v>1.40190209454849</v>
      </c>
      <c r="S9" s="5"/>
      <c r="T9" s="5"/>
      <c r="U9" s="5"/>
      <c r="V9" s="5"/>
      <c r="W9" s="79">
        <f>负债表!E9/资产表!C9</f>
        <v>0.286683425405629</v>
      </c>
      <c r="X9" s="5"/>
      <c r="Y9" s="5"/>
      <c r="Z9" s="79">
        <f>(利润表!C9-利润表!C10)/利润表!C10</f>
        <v>0.619737571575102</v>
      </c>
      <c r="AA9" s="20">
        <f>(利润表!I9-利润表!I10)/利润表!I10</f>
        <v>0.498059201588949</v>
      </c>
      <c r="AB9" s="79">
        <f>(现金流量表!C9-现金流量表!C10)/现金流量表!C10</f>
        <v>-0.408483393934627</v>
      </c>
      <c r="AC9" s="79">
        <f t="shared" si="0"/>
        <v>-0.42281572197087</v>
      </c>
      <c r="AD9" s="5"/>
      <c r="AE9" s="79">
        <f>(资产表!C9-资产表!C10)/资产表!C10</f>
        <v>0.191930466310056</v>
      </c>
      <c r="AF9" s="79"/>
      <c r="AG9" s="79"/>
      <c r="AH9" s="79"/>
      <c r="AI9" s="79"/>
      <c r="AJ9" s="79"/>
      <c r="AK9" s="79"/>
      <c r="AL9" s="92">
        <f t="shared" si="1"/>
        <v>16.7394170660703</v>
      </c>
      <c r="AM9" s="79"/>
      <c r="AN9" s="79"/>
      <c r="AO9" s="79"/>
      <c r="AP9" s="21">
        <f>现金流量表!C9-现金流量表!D9</f>
        <v>21028018891.68</v>
      </c>
      <c r="AQ9" s="95">
        <v>1256197800</v>
      </c>
      <c r="AR9" s="95">
        <v>1256197800</v>
      </c>
      <c r="AS9" s="5"/>
      <c r="AT9" s="5"/>
      <c r="AU9" s="5"/>
      <c r="AV9" s="5"/>
      <c r="AW9" s="5"/>
      <c r="AX9" s="5"/>
      <c r="AY9" s="5"/>
      <c r="AZ9" s="5"/>
      <c r="BA9" s="5"/>
    </row>
    <row r="10" spans="1:53">
      <c r="A10" s="75"/>
      <c r="B10" s="1">
        <v>2016</v>
      </c>
      <c r="C10" s="5"/>
      <c r="D10" s="5"/>
      <c r="E10" s="5"/>
      <c r="F10" s="5"/>
      <c r="G10" s="5"/>
      <c r="H10" s="79">
        <f>利润表!C10/负债表!C10</f>
        <v>0.220272512558788</v>
      </c>
      <c r="I10" s="79">
        <f>利润表!C10/资产表!C10</f>
        <v>0.148035870945426</v>
      </c>
      <c r="J10" s="20">
        <f>AP10/利润表!I10</f>
        <v>0.937468308294124</v>
      </c>
      <c r="K10" s="20">
        <f>(利润表!I10-利润表!K10)/利润表!I10</f>
        <v>0.912251366006122</v>
      </c>
      <c r="L10" s="20">
        <f>(利润表!L10+利润表!M10)/(利润表!I10-利润表!K10)</f>
        <v>0.165525996934846</v>
      </c>
      <c r="M10" s="20">
        <f>利润表!N10/(利润表!I10-利润表!K10)</f>
        <v>0.000325632466591684</v>
      </c>
      <c r="N10" s="5"/>
      <c r="O10" s="5"/>
      <c r="P10" s="81">
        <f>利润表!C10/利润表!I10</f>
        <v>0.430196104151876</v>
      </c>
      <c r="Q10" s="79">
        <f>利润表!I10/资产表!C10</f>
        <v>0.344112532672223</v>
      </c>
      <c r="R10" s="84">
        <f>资产表!C10/负债表!C10</f>
        <v>1.4879671470977</v>
      </c>
      <c r="S10" s="5"/>
      <c r="T10" s="5"/>
      <c r="U10" s="5"/>
      <c r="V10" s="5"/>
      <c r="W10" s="79">
        <f>负债表!E10/资产表!C10</f>
        <v>0.327942151175504</v>
      </c>
      <c r="X10" s="5"/>
      <c r="Y10" s="5"/>
      <c r="Z10" s="79">
        <f>(利润表!C10-利润表!C11)/利润表!C11</f>
        <v>0.0783890460620971</v>
      </c>
      <c r="AA10" s="20">
        <f>(利润表!I10-利润表!I11)/利润表!I11</f>
        <v>0.189916880776374</v>
      </c>
      <c r="AB10" s="79">
        <f>(现金流量表!C10-现金流量表!C11)/现金流量表!C11</f>
        <v>1.14788478216482</v>
      </c>
      <c r="AC10" s="79">
        <f t="shared" si="0"/>
        <v>1.36958571453556</v>
      </c>
      <c r="AD10" s="5"/>
      <c r="AE10" s="79">
        <f>(资产表!C10-资产表!C11)/资产表!C11</f>
        <v>0.308605136012248</v>
      </c>
      <c r="AF10" s="79"/>
      <c r="AG10" s="79"/>
      <c r="AH10" s="79"/>
      <c r="AI10" s="79"/>
      <c r="AJ10" s="79"/>
      <c r="AK10" s="79"/>
      <c r="AL10" s="92">
        <f t="shared" si="1"/>
        <v>31.9020449336426</v>
      </c>
      <c r="AM10" s="79"/>
      <c r="AN10" s="79"/>
      <c r="AO10" s="79"/>
      <c r="AP10" s="21">
        <f>现金流量表!C10-现金流量表!D10</f>
        <v>36432071510.13</v>
      </c>
      <c r="AQ10" s="95">
        <v>1141998000</v>
      </c>
      <c r="AR10" s="95">
        <v>1141998000</v>
      </c>
      <c r="AS10" s="5"/>
      <c r="AT10" s="5"/>
      <c r="AU10" s="5"/>
      <c r="AV10" s="5"/>
      <c r="AW10" s="5"/>
      <c r="AX10" s="5"/>
      <c r="AY10" s="5"/>
      <c r="AZ10" s="5"/>
      <c r="BA10" s="5"/>
    </row>
    <row r="11" spans="1:53">
      <c r="A11" s="75"/>
      <c r="B11" s="1">
        <v>2015</v>
      </c>
      <c r="C11" s="5"/>
      <c r="D11" s="5"/>
      <c r="E11" s="5"/>
      <c r="F11" s="5"/>
      <c r="G11" s="5"/>
      <c r="H11" s="79">
        <f>利润表!C11/负债表!C11</f>
        <v>0.234064836590703</v>
      </c>
      <c r="I11" s="79">
        <f>利润表!C11/资产表!C11</f>
        <v>0.179638787820249</v>
      </c>
      <c r="J11" s="20">
        <f>AP11/利润表!I11</f>
        <v>0.470761348023525</v>
      </c>
      <c r="K11" s="20">
        <f>(利润表!I11-利润表!K11)/利润表!I11</f>
        <v>0.922278940527487</v>
      </c>
      <c r="L11" s="20">
        <f>(利润表!L11+利润表!M11)/(利润表!I11-利润表!K11)</f>
        <v>0.175882948096424</v>
      </c>
      <c r="M11" s="20">
        <f>利润表!N11/(利润表!I11-利润表!K11)</f>
        <v>0.000249642109129345</v>
      </c>
      <c r="N11" s="5"/>
      <c r="O11" s="5"/>
      <c r="P11" s="81">
        <f>利润表!C11/利润表!I11</f>
        <v>0.474687320168747</v>
      </c>
      <c r="Q11" s="79">
        <f>利润表!I11/资产表!C11</f>
        <v>0.378436036076104</v>
      </c>
      <c r="R11" s="84">
        <f>资产表!C11/负债表!C11</f>
        <v>1.30297492780297</v>
      </c>
      <c r="S11" s="5"/>
      <c r="T11" s="5"/>
      <c r="U11" s="5"/>
      <c r="V11" s="5"/>
      <c r="W11" s="79">
        <f>负债表!E11/资产表!C11</f>
        <v>0.232525523966786</v>
      </c>
      <c r="X11" s="5"/>
      <c r="Y11" s="5"/>
      <c r="Z11" s="79">
        <f>(利润表!C11-利润表!C12)/利润表!C12</f>
        <v>0.00998618294355755</v>
      </c>
      <c r="AA11" s="20">
        <f>(利润表!I11-利润表!I12)/利润表!I12</f>
        <v>0.0343845458849425</v>
      </c>
      <c r="AB11" s="79">
        <f>(现金流量表!C11-现金流量表!C12)/现金流量表!C12</f>
        <v>0.380273831234368</v>
      </c>
      <c r="AC11" s="79">
        <f t="shared" si="0"/>
        <v>0.874650926749735</v>
      </c>
      <c r="AD11" s="5"/>
      <c r="AE11" s="79">
        <f>(资产表!C11-资产表!C12)/资产表!C12</f>
        <v>0.310115630977785</v>
      </c>
      <c r="AF11" s="79"/>
      <c r="AG11" s="79"/>
      <c r="AH11" s="79"/>
      <c r="AI11" s="79"/>
      <c r="AJ11" s="79"/>
      <c r="AK11" s="79"/>
      <c r="AL11" s="92">
        <f t="shared" si="1"/>
        <v>12.2392107838431</v>
      </c>
      <c r="AM11" s="79"/>
      <c r="AN11" s="79"/>
      <c r="AO11" s="79"/>
      <c r="AP11" s="21">
        <f>现金流量表!C11-现金流量表!D11</f>
        <v>15374869660.4</v>
      </c>
      <c r="AQ11" s="95">
        <v>1256197800</v>
      </c>
      <c r="AR11" s="95">
        <v>1256197800</v>
      </c>
      <c r="AS11" s="5"/>
      <c r="AT11" s="5"/>
      <c r="AU11" s="5"/>
      <c r="AV11" s="5"/>
      <c r="AW11" s="5"/>
      <c r="AX11" s="5"/>
      <c r="AY11" s="5"/>
      <c r="AZ11" s="5"/>
      <c r="BA11" s="5"/>
    </row>
    <row r="12" spans="1:53">
      <c r="A12" s="75"/>
      <c r="B12" s="1">
        <v>2014</v>
      </c>
      <c r="C12" s="5"/>
      <c r="D12" s="5"/>
      <c r="E12" s="5"/>
      <c r="F12" s="5"/>
      <c r="G12" s="5"/>
      <c r="H12" s="79">
        <f>利润表!C12/负债表!C12</f>
        <v>0.277515348968845</v>
      </c>
      <c r="I12" s="79">
        <f>利润表!C12/资产表!C12</f>
        <v>0.233020597536593</v>
      </c>
      <c r="J12" s="20">
        <f>AP12/利润表!I12</f>
        <v>0.259754099415067</v>
      </c>
      <c r="K12" s="20">
        <f>(利润表!I12-利润表!K12)/利润表!I12</f>
        <v>0.925934128531443</v>
      </c>
      <c r="L12" s="20">
        <f>(利润表!L12+利润表!M12)/(利润表!I12-利润表!K12)</f>
        <v>0.172846507949726</v>
      </c>
      <c r="M12" s="20">
        <f>利润表!N12/(利润表!I12-利润表!K12)</f>
        <v>0.000332059395998285</v>
      </c>
      <c r="N12" s="5"/>
      <c r="O12" s="5"/>
      <c r="P12" s="81">
        <f>利润表!C12/利润表!I12</f>
        <v>0.486154401319696</v>
      </c>
      <c r="Q12" s="79">
        <f>利润表!I12/资产表!C12</f>
        <v>0.479313972894299</v>
      </c>
      <c r="R12" s="84">
        <f>资产表!C12/负债表!C12</f>
        <v>1.19094771836753</v>
      </c>
      <c r="S12" s="5"/>
      <c r="T12" s="5"/>
      <c r="U12" s="5"/>
      <c r="V12" s="5"/>
      <c r="W12" s="79">
        <f>负债表!E12/资产表!C12</f>
        <v>0.160332578351359</v>
      </c>
      <c r="X12" s="5"/>
      <c r="Y12" s="5"/>
      <c r="Z12" s="79">
        <f>(利润表!C12-利润表!C13)/利润表!C13</f>
        <v>0.0140826855204941</v>
      </c>
      <c r="AA12" s="20">
        <f>(利润表!I12-利润表!I13)/利润表!I13</f>
        <v>0.021089560975541</v>
      </c>
      <c r="AB12" s="79">
        <f>(现金流量表!C12-现金流量表!C13)/现金流量表!C13</f>
        <v>-0.00177814153393814</v>
      </c>
      <c r="AC12" s="79">
        <f t="shared" si="0"/>
        <v>0.131347099257602</v>
      </c>
      <c r="AD12" s="5"/>
      <c r="AE12" s="79">
        <f>(资产表!C12-资产表!C13)/资产表!C13</f>
        <v>0.187885206434006</v>
      </c>
      <c r="AF12" s="79"/>
      <c r="AG12" s="79"/>
      <c r="AH12" s="79"/>
      <c r="AI12" s="79"/>
      <c r="AJ12" s="79"/>
      <c r="AK12" s="79"/>
      <c r="AL12" s="92">
        <f t="shared" si="1"/>
        <v>7.1816740226778</v>
      </c>
      <c r="AM12" s="79"/>
      <c r="AN12" s="79"/>
      <c r="AO12" s="79"/>
      <c r="AP12" s="21">
        <f>现金流量表!C12-现金流量表!D12</f>
        <v>8201457370.55</v>
      </c>
      <c r="AQ12" s="95">
        <v>1141998000</v>
      </c>
      <c r="AR12" s="95">
        <v>1141998000</v>
      </c>
      <c r="AS12" s="5"/>
      <c r="AT12" s="5"/>
      <c r="AU12" s="5"/>
      <c r="AV12" s="5"/>
      <c r="AW12" s="5"/>
      <c r="AX12" s="5"/>
      <c r="AY12" s="5"/>
      <c r="AZ12" s="5"/>
      <c r="BA12" s="5"/>
    </row>
    <row r="13" spans="1:53">
      <c r="A13" s="75"/>
      <c r="B13" s="1">
        <v>2013</v>
      </c>
      <c r="C13" s="5"/>
      <c r="D13" s="5"/>
      <c r="E13" s="5"/>
      <c r="F13" s="5"/>
      <c r="G13" s="5"/>
      <c r="H13" s="79">
        <f>利润表!C13/负债表!C13</f>
        <v>0.343008183387221</v>
      </c>
      <c r="I13" s="79">
        <f>利润表!C13/资产表!C13</f>
        <v>0.272957742559285</v>
      </c>
      <c r="J13" s="20">
        <f>AP13/利润表!I13</f>
        <v>0.23443927995871</v>
      </c>
      <c r="K13" s="20">
        <f>(利润表!I13-利润表!K13)/利润表!I13</f>
        <v>0.929049401568588</v>
      </c>
      <c r="L13" s="20">
        <f>(利润表!L13+利润表!M13)/(利润表!I13-利润表!K13)</f>
        <v>0.163356059477673</v>
      </c>
      <c r="M13" s="20">
        <f>利润表!N13/(利润表!I13-利润表!K13)</f>
        <v>0.000367444338718763</v>
      </c>
      <c r="N13" s="5"/>
      <c r="O13" s="5"/>
      <c r="P13" s="81">
        <f>利润表!C13/利润表!I13</f>
        <v>0.489513519260085</v>
      </c>
      <c r="Q13" s="79">
        <f>利润表!I13/资产表!C13</f>
        <v>0.557610222843015</v>
      </c>
      <c r="R13" s="84">
        <f>资产表!C13/负债表!C13</f>
        <v>1.25663474562449</v>
      </c>
      <c r="S13" s="5"/>
      <c r="T13" s="5"/>
      <c r="U13" s="5"/>
      <c r="V13" s="5"/>
      <c r="W13" s="79">
        <f>负债表!E13/资产表!C13</f>
        <v>0.204223818033101</v>
      </c>
      <c r="X13" s="5"/>
      <c r="Y13" s="5"/>
      <c r="Z13" s="79">
        <f>(利润表!C13-利润表!C14)/利润表!C14</f>
        <v>0.137402256723822</v>
      </c>
      <c r="AA13" s="20">
        <f>(利润表!I13-利润表!I14)/利润表!I14</f>
        <v>0.168830450938558</v>
      </c>
      <c r="AB13" s="79">
        <f>(现金流量表!C13-现金流量表!C14)/现金流量表!C14</f>
        <v>0.0615464420581992</v>
      </c>
      <c r="AC13" s="79">
        <f t="shared" si="0"/>
        <v>-0.0596835526333059</v>
      </c>
      <c r="AD13" s="5"/>
      <c r="AE13" s="79">
        <f>(资产表!C13-资产表!C14)/资产表!C14</f>
        <v>0.232363508832189</v>
      </c>
      <c r="AF13" s="79"/>
      <c r="AG13" s="79"/>
      <c r="AH13" s="79"/>
      <c r="AI13" s="79"/>
      <c r="AJ13" s="79"/>
      <c r="AK13" s="79"/>
      <c r="AL13" s="92">
        <f t="shared" si="1"/>
        <v>6.98268588846828</v>
      </c>
      <c r="AM13" s="79"/>
      <c r="AN13" s="79"/>
      <c r="AO13" s="79"/>
      <c r="AP13" s="21">
        <f>现金流量表!C13-现金流量表!D13</f>
        <v>7249284835.69</v>
      </c>
      <c r="AQ13" s="95">
        <v>1038180000</v>
      </c>
      <c r="AR13" s="95">
        <v>1038180000</v>
      </c>
      <c r="AS13" s="5"/>
      <c r="AT13" s="5"/>
      <c r="AU13" s="5"/>
      <c r="AV13" s="5"/>
      <c r="AW13" s="5"/>
      <c r="AX13" s="5"/>
      <c r="AY13" s="5"/>
      <c r="AZ13" s="5"/>
      <c r="BA13" s="5"/>
    </row>
    <row r="14" spans="1:53">
      <c r="A14" s="75"/>
      <c r="B14" s="1">
        <v>2012</v>
      </c>
      <c r="C14" s="5"/>
      <c r="D14" s="5"/>
      <c r="E14" s="5"/>
      <c r="F14" s="5"/>
      <c r="G14" s="5"/>
      <c r="H14" s="79">
        <f>利润表!C14/负债表!C14</f>
        <v>0.375361481066229</v>
      </c>
      <c r="I14" s="79">
        <f>利润表!C14/资产表!C14</f>
        <v>0.295746873539879</v>
      </c>
      <c r="J14" s="20">
        <f>AP14/利润表!I14</f>
        <v>0.291412290063869</v>
      </c>
      <c r="K14" s="20">
        <f>(利润表!I14-利润表!K14)/利润表!I14</f>
        <v>0.922726117173044</v>
      </c>
      <c r="L14" s="20">
        <f>(利润表!L14+利润表!M14)/(利润表!I14-利润表!K14)</f>
        <v>0.140458809397288</v>
      </c>
      <c r="M14" s="20">
        <f>利润表!N14/(利润表!I14-利润表!K14)</f>
        <v>0.000479250732991756</v>
      </c>
      <c r="N14" s="5"/>
      <c r="O14" s="5"/>
      <c r="P14" s="81">
        <f>利润表!C14/利润表!I14</f>
        <v>0.503039539507626</v>
      </c>
      <c r="Q14" s="79">
        <f>利润表!I14/资产表!C14</f>
        <v>0.587919736546665</v>
      </c>
      <c r="R14" s="84">
        <f>资产表!C14/负债表!C14</f>
        <v>1.26919847562011</v>
      </c>
      <c r="S14" s="5"/>
      <c r="T14" s="5"/>
      <c r="U14" s="5"/>
      <c r="V14" s="5"/>
      <c r="W14" s="79">
        <f>负债表!E14/资产表!C14</f>
        <v>0.212101165255959</v>
      </c>
      <c r="X14" s="5"/>
      <c r="Y14" s="5"/>
      <c r="Z14" s="79" t="e">
        <f>(利润表!C14-利润表!C15)/利润表!C15</f>
        <v>#DIV/0!</v>
      </c>
      <c r="AA14" s="20" t="e">
        <f>(利润表!I14-利润表!I15)/利润表!I15</f>
        <v>#DIV/0!</v>
      </c>
      <c r="AB14" s="79"/>
      <c r="AC14" s="79"/>
      <c r="AD14" s="5"/>
      <c r="AE14" s="79" t="e">
        <f>(资产表!C14-资产表!C15)/资产表!C15</f>
        <v>#DIV/0!</v>
      </c>
      <c r="AF14" s="79"/>
      <c r="AG14" s="79"/>
      <c r="AH14" s="79"/>
      <c r="AI14" s="79"/>
      <c r="AJ14" s="79"/>
      <c r="AK14" s="79"/>
      <c r="AL14" s="92">
        <f t="shared" si="1"/>
        <v>7.42588934610569</v>
      </c>
      <c r="AM14" s="79"/>
      <c r="AN14" s="79"/>
      <c r="AO14" s="79"/>
      <c r="AP14" s="21">
        <f>现金流量表!C14-现金流量表!D14</f>
        <v>7709409801.34</v>
      </c>
      <c r="AQ14" s="96">
        <v>1038180000</v>
      </c>
      <c r="AR14" s="95">
        <v>1038180000</v>
      </c>
      <c r="AS14" s="5"/>
      <c r="AT14" s="5"/>
      <c r="AU14" s="5"/>
      <c r="AV14" s="5"/>
      <c r="AW14" s="5"/>
      <c r="AX14" s="5"/>
      <c r="AY14" s="5"/>
      <c r="AZ14" s="5"/>
      <c r="BA14" s="5"/>
    </row>
    <row r="15" spans="1:53">
      <c r="A15" s="75"/>
      <c r="B15" s="1">
        <v>2011</v>
      </c>
      <c r="C15" s="5"/>
      <c r="D15" s="5"/>
      <c r="E15" s="5"/>
      <c r="F15" s="5"/>
      <c r="G15" s="5"/>
      <c r="H15" s="79" t="e">
        <f>利润表!C15/负债表!C15</f>
        <v>#DIV/0!</v>
      </c>
      <c r="I15" s="79" t="e">
        <f>利润表!C15/资产表!C15</f>
        <v>#DIV/0!</v>
      </c>
      <c r="J15" s="20" t="e">
        <f>AP15/利润表!I15</f>
        <v>#DIV/0!</v>
      </c>
      <c r="K15" s="20" t="e">
        <f>(利润表!I15-利润表!K15)/利润表!I15</f>
        <v>#DIV/0!</v>
      </c>
      <c r="L15" s="20" t="e">
        <f>(利润表!L15+利润表!M15)/(利润表!I15-利润表!K15)</f>
        <v>#DIV/0!</v>
      </c>
      <c r="M15" s="20" t="e">
        <f>利润表!N15/(利润表!I15-利润表!K15)</f>
        <v>#DIV/0!</v>
      </c>
      <c r="N15" s="5"/>
      <c r="O15" s="5"/>
      <c r="P15" s="79" t="e">
        <f>利润表!C15/利润表!I15</f>
        <v>#DIV/0!</v>
      </c>
      <c r="Q15" s="79" t="e">
        <f>利润表!I15/资产表!C15</f>
        <v>#DIV/0!</v>
      </c>
      <c r="R15" s="84" t="e">
        <f>资产表!C15/负债表!C15</f>
        <v>#DIV/0!</v>
      </c>
      <c r="S15" s="5"/>
      <c r="T15" s="5"/>
      <c r="U15" s="5"/>
      <c r="V15" s="5"/>
      <c r="W15" s="79" t="e">
        <f>负债表!E15/资产表!C15</f>
        <v>#DIV/0!</v>
      </c>
      <c r="X15" s="5"/>
      <c r="Y15" s="5"/>
      <c r="Z15" s="79" t="e">
        <f>(利润表!C15-利润表!C16)/利润表!C16</f>
        <v>#DIV/0!</v>
      </c>
      <c r="AA15" s="20" t="e">
        <f>(利润表!I15-利润表!I16)/利润表!I16</f>
        <v>#DIV/0!</v>
      </c>
      <c r="AB15" s="85"/>
      <c r="AC15" s="79"/>
      <c r="AD15" s="5"/>
      <c r="AE15" s="79" t="e">
        <f>(资产表!C15-资产表!C16)/资产表!C16</f>
        <v>#DIV/0!</v>
      </c>
      <c r="AF15" s="79"/>
      <c r="AG15" s="79"/>
      <c r="AH15" s="79"/>
      <c r="AI15" s="79"/>
      <c r="AJ15" s="79"/>
      <c r="AK15" s="79"/>
      <c r="AL15" s="92"/>
      <c r="AM15" s="79"/>
      <c r="AN15" s="79"/>
      <c r="AO15" s="79"/>
      <c r="AP15" s="21">
        <f>现金流量表!C15-现金流量表!D15</f>
        <v>0</v>
      </c>
      <c r="AQ15" s="95">
        <v>1038180000</v>
      </c>
      <c r="AR15" s="95">
        <v>1038180000</v>
      </c>
      <c r="AS15" s="5"/>
      <c r="AT15" s="5"/>
      <c r="AU15" s="5"/>
      <c r="AV15" s="5"/>
      <c r="AW15" s="5"/>
      <c r="AX15" s="5"/>
      <c r="AY15" s="5"/>
      <c r="AZ15" s="5"/>
      <c r="BA15" s="5"/>
    </row>
    <row r="16" spans="1:53">
      <c r="A16" s="75"/>
      <c r="B16" s="1">
        <v>2010</v>
      </c>
      <c r="C16" s="5"/>
      <c r="D16" s="5"/>
      <c r="E16" s="5"/>
      <c r="F16" s="5"/>
      <c r="G16" s="5"/>
      <c r="H16" s="79" t="e">
        <f>利润表!C16/负债表!C16</f>
        <v>#DIV/0!</v>
      </c>
      <c r="I16" s="79" t="e">
        <f>利润表!C16/资产表!C16</f>
        <v>#DIV/0!</v>
      </c>
      <c r="J16" s="20" t="e">
        <f>AP16/利润表!I16</f>
        <v>#DIV/0!</v>
      </c>
      <c r="K16" s="20" t="e">
        <f>(利润表!I16-利润表!K16)/利润表!I16</f>
        <v>#DIV/0!</v>
      </c>
      <c r="L16" s="20" t="e">
        <f>(利润表!L16+利润表!M16)/(利润表!I16-利润表!K16)</f>
        <v>#DIV/0!</v>
      </c>
      <c r="M16" s="20" t="e">
        <f>利润表!N16/(利润表!I16-利润表!K16)</f>
        <v>#DIV/0!</v>
      </c>
      <c r="N16" s="5"/>
      <c r="O16" s="5"/>
      <c r="P16" s="79" t="e">
        <f>利润表!C16/利润表!I16</f>
        <v>#DIV/0!</v>
      </c>
      <c r="Q16" s="79" t="e">
        <f>利润表!I16/资产表!C16</f>
        <v>#DIV/0!</v>
      </c>
      <c r="R16" s="84" t="e">
        <f>资产表!C16/负债表!C16</f>
        <v>#DIV/0!</v>
      </c>
      <c r="S16" s="5"/>
      <c r="T16" s="5"/>
      <c r="U16" s="5"/>
      <c r="V16" s="5"/>
      <c r="W16" s="79" t="e">
        <f>负债表!E16/资产表!C16</f>
        <v>#DIV/0!</v>
      </c>
      <c r="X16" s="5"/>
      <c r="Y16" s="5"/>
      <c r="Z16" s="79">
        <f>(利润表!C16-利润表!C17)/利润表!C17</f>
        <v>-1</v>
      </c>
      <c r="AA16" s="20">
        <f>(利润表!I16-利润表!I17)/利润表!I17</f>
        <v>-1</v>
      </c>
      <c r="AB16" s="85"/>
      <c r="AC16" s="79">
        <f>AVERAGE(AC3:AC13)</f>
        <v>0.345393143555051</v>
      </c>
      <c r="AD16" s="5"/>
      <c r="AE16" s="79">
        <f>(资产表!C16-资产表!C17)/资产表!C17</f>
        <v>-1</v>
      </c>
      <c r="AF16" s="79"/>
      <c r="AG16" s="79"/>
      <c r="AH16" s="79"/>
      <c r="AI16" s="79"/>
      <c r="AJ16" s="79"/>
      <c r="AK16" s="79"/>
      <c r="AL16" s="92"/>
      <c r="AM16" s="79"/>
      <c r="AN16" s="79"/>
      <c r="AO16" s="79"/>
      <c r="AP16" s="79"/>
      <c r="AQ16" s="95">
        <v>943800000</v>
      </c>
      <c r="AR16" s="95">
        <v>943800000</v>
      </c>
      <c r="AS16" s="5"/>
      <c r="AT16" s="5"/>
      <c r="AU16" s="5"/>
      <c r="AV16" s="5"/>
      <c r="AW16" s="5"/>
      <c r="AX16" s="5"/>
      <c r="AY16" s="5"/>
      <c r="AZ16" s="5"/>
      <c r="BA16" s="5"/>
    </row>
    <row r="17" spans="1:53">
      <c r="A17" s="75" t="s">
        <v>54</v>
      </c>
      <c r="B17" s="1">
        <v>2023</v>
      </c>
      <c r="C17" s="5"/>
      <c r="D17" s="5"/>
      <c r="E17" s="5"/>
      <c r="F17" s="5"/>
      <c r="G17" s="5"/>
      <c r="H17" s="79">
        <f>利润表!C17/负债表!C17</f>
        <v>0.228263908938774</v>
      </c>
      <c r="I17" s="79">
        <f>利润表!C17/资产表!C17</f>
        <v>0.182615249762405</v>
      </c>
      <c r="J17" s="20">
        <f>AP17/利润表!I17</f>
        <v>0.465765345756986</v>
      </c>
      <c r="K17" s="20">
        <f>(利润表!I17-利润表!K17)/利润表!I17</f>
        <v>0.757936309237648</v>
      </c>
      <c r="L17" s="20">
        <f>(利润表!L17+利润表!M17)/(利润表!I17-利润表!K17)</f>
        <v>0.176119104092388</v>
      </c>
      <c r="M17" s="20">
        <f>利润表!N17/(利润表!I17-利润表!K17)</f>
        <v>0.00509935128050206</v>
      </c>
      <c r="N17" s="5"/>
      <c r="O17" s="5"/>
      <c r="P17" s="81">
        <f>利润表!C17/利润表!I17</f>
        <v>0.362793746361856</v>
      </c>
      <c r="Q17" s="79">
        <f>利润表!I17/资产表!C17</f>
        <v>0.503358317483957</v>
      </c>
      <c r="R17" s="84">
        <f>资产表!C17/负债表!C17</f>
        <v>1.24997178075632</v>
      </c>
      <c r="S17" s="5"/>
      <c r="T17" s="5"/>
      <c r="U17" s="5"/>
      <c r="V17" s="5"/>
      <c r="W17" s="79">
        <f>负债表!E17/资产表!C17</f>
        <v>0.199981939276319</v>
      </c>
      <c r="X17" s="5"/>
      <c r="Y17" s="5"/>
      <c r="Z17" s="79">
        <f>(利润表!C17-利润表!C18)/利润表!C18</f>
        <v>0.13190722289818</v>
      </c>
      <c r="AA17" s="20">
        <f>(利润表!I17-利润表!I18)/利润表!I18</f>
        <v>0.125775281579279</v>
      </c>
      <c r="AB17" s="85"/>
      <c r="AC17" s="79">
        <f>(AP17-AP18)/AP18</f>
        <v>0.712327306274215</v>
      </c>
      <c r="AD17" s="5"/>
      <c r="AE17" s="79">
        <f>(资产表!C17-资产表!C18)/资产表!C18</f>
        <v>0.0825920768136412</v>
      </c>
      <c r="AF17" s="87">
        <f>$AP17/0.04*(负债表!$D17/资产表!$C17)/$AQ17</f>
        <v>195.631055875122</v>
      </c>
      <c r="AG17" s="87">
        <f>$AP$17*1.02/(0.04-0.02)*(负债表!$D$17/资产表!$C$17)/$AQ$17</f>
        <v>399.087353985249</v>
      </c>
      <c r="AH17" s="79"/>
      <c r="AI17" s="79"/>
      <c r="AJ17" s="79"/>
      <c r="AK17" s="79"/>
      <c r="AL17" s="79"/>
      <c r="AM17" s="79"/>
      <c r="AN17" s="79"/>
      <c r="AO17" s="79"/>
      <c r="AP17" s="21">
        <f>现金流量表!C17-现金流量表!D17</f>
        <v>38785243225.89</v>
      </c>
      <c r="AQ17" s="3">
        <v>3881608005</v>
      </c>
      <c r="AR17" s="95"/>
      <c r="AS17" s="5"/>
      <c r="AT17" s="5"/>
      <c r="AU17" s="5"/>
      <c r="AV17" s="5"/>
      <c r="AW17" s="5"/>
      <c r="AX17" s="5"/>
      <c r="AY17" s="5"/>
      <c r="AZ17" s="5"/>
      <c r="BA17" s="5"/>
    </row>
    <row r="18" spans="1:53">
      <c r="A18" s="75"/>
      <c r="B18" s="1">
        <v>2022</v>
      </c>
      <c r="C18" s="5"/>
      <c r="D18" s="5"/>
      <c r="E18" s="5"/>
      <c r="F18" s="5"/>
      <c r="G18" s="5"/>
      <c r="H18" s="79">
        <f>利润表!C18/负债表!C18</f>
        <v>0.22873136882043</v>
      </c>
      <c r="I18" s="79">
        <f>利润表!C18/资产表!C18</f>
        <v>0.174659034326091</v>
      </c>
      <c r="J18" s="20">
        <f>AP18/利润表!I18</f>
        <v>0.306218975395742</v>
      </c>
      <c r="K18" s="20">
        <f>(利润表!I18-利润表!K18)/利润表!I18</f>
        <v>0.75424145304695</v>
      </c>
      <c r="L18" s="20">
        <f>(利润表!L18+利润表!M18)/(利润表!I18-利润表!K18)</f>
        <v>0.177671949707355</v>
      </c>
      <c r="M18" s="20">
        <f>利润表!N18/(利润表!I18-利润表!K18)</f>
        <v>0.00422625447133052</v>
      </c>
      <c r="N18" s="5"/>
      <c r="O18" s="5"/>
      <c r="P18" s="81">
        <f>利润表!C18/利润表!I18</f>
        <v>0.360828364466103</v>
      </c>
      <c r="Q18" s="79">
        <f>利润表!I18/资产表!C18</f>
        <v>0.484050178772736</v>
      </c>
      <c r="R18" s="84">
        <f>资产表!C18/负债表!C18</f>
        <v>1.3095879620712</v>
      </c>
      <c r="S18" s="5"/>
      <c r="T18" s="5"/>
      <c r="U18" s="5"/>
      <c r="V18" s="5"/>
      <c r="W18" s="79">
        <f>负债表!E18/资产表!C18</f>
        <v>0.236401044479341</v>
      </c>
      <c r="X18" s="5"/>
      <c r="Y18" s="5"/>
      <c r="Z18" s="79">
        <f>(利润表!C18-利润表!C19)/利润表!C19</f>
        <v>0.141716163610446</v>
      </c>
      <c r="AA18" s="20">
        <f>(利润表!I18-利润表!I19)/利润表!I19</f>
        <v>0.117198278318401</v>
      </c>
      <c r="AB18" s="85"/>
      <c r="AC18" s="79">
        <f t="shared" ref="AC18:AC28" si="2">(AP18-AP19)/AP19</f>
        <v>-0.102442166446657</v>
      </c>
      <c r="AD18" s="5"/>
      <c r="AE18" s="79">
        <f>(资产表!C18-资产表!C19)/资产表!C19</f>
        <v>0.126758679206403</v>
      </c>
      <c r="AF18" s="87">
        <f>$AP18/0.04*(负债表!$D17/资产表!$C17)/$AQ17</f>
        <v>114.248634100678</v>
      </c>
      <c r="AG18" s="87">
        <f>$AP$18*1.02/(0.04-0.02)*(负债表!$D$17/资产表!$C$17)/$AQ$17</f>
        <v>233.067213565383</v>
      </c>
      <c r="AH18" s="79"/>
      <c r="AI18" s="79"/>
      <c r="AJ18" s="79"/>
      <c r="AK18" s="79"/>
      <c r="AL18" s="79"/>
      <c r="AM18" s="79"/>
      <c r="AN18" s="79"/>
      <c r="AO18" s="79"/>
      <c r="AP18" s="21">
        <f>现金流量表!C18-现金流量表!D18</f>
        <v>22650601367.96</v>
      </c>
      <c r="AQ18" s="3">
        <v>3881608005</v>
      </c>
      <c r="AR18" s="95"/>
      <c r="AS18" s="5"/>
      <c r="AT18" s="5"/>
      <c r="AU18" s="5"/>
      <c r="AV18" s="5"/>
      <c r="AW18" s="5"/>
      <c r="AX18" s="5"/>
      <c r="AY18" s="5"/>
      <c r="AZ18" s="5"/>
      <c r="BA18" s="5"/>
    </row>
    <row r="19" spans="1:53">
      <c r="A19" s="75"/>
      <c r="B19" s="1">
        <v>2021</v>
      </c>
      <c r="C19" s="5"/>
      <c r="D19" s="5"/>
      <c r="E19" s="5"/>
      <c r="F19" s="5"/>
      <c r="G19" s="5"/>
      <c r="H19" s="79">
        <f>利润表!C19/负债表!C19</f>
        <v>0.230561594410055</v>
      </c>
      <c r="I19" s="79">
        <f>利润表!C19/资产表!C19</f>
        <v>0.172370847589997</v>
      </c>
      <c r="J19" s="20">
        <f>AP19/利润表!I19</f>
        <v>0.381153502661972</v>
      </c>
      <c r="K19" s="20">
        <f>(利润表!I19-利润表!K19)/利润表!I19</f>
        <v>0.753526478653137</v>
      </c>
      <c r="L19" s="20">
        <f>(利润表!L19+利润表!M19)/(利润表!I19-利润表!K19)</f>
        <v>0.18848312611787</v>
      </c>
      <c r="M19" s="20">
        <f>利润表!N19/(利润表!I19-利润表!K19)</f>
        <v>0.00355603827734323</v>
      </c>
      <c r="N19" s="5"/>
      <c r="O19" s="5"/>
      <c r="P19" s="81">
        <f>利润表!C19/利润表!I19</f>
        <v>0.353079723663717</v>
      </c>
      <c r="Q19" s="79">
        <f>利润表!I19/资产表!C19</f>
        <v>0.488192428048256</v>
      </c>
      <c r="R19" s="84">
        <f>资产表!C19/负债表!C19</f>
        <v>1.33759041992107</v>
      </c>
      <c r="S19" s="5"/>
      <c r="T19" s="5"/>
      <c r="U19" s="5"/>
      <c r="V19" s="5"/>
      <c r="W19" s="79">
        <f>负债表!E19/资产表!C19</f>
        <v>0.252386989988304</v>
      </c>
      <c r="X19" s="5"/>
      <c r="Y19" s="5"/>
      <c r="Z19" s="79">
        <f>(利润表!C19-利润表!C20)/利润表!C20</f>
        <v>0.171500747359665</v>
      </c>
      <c r="AA19" s="20">
        <f>(利润表!I19-利润表!I20)/利润表!I20</f>
        <v>0.155056348290708</v>
      </c>
      <c r="AB19" s="85"/>
      <c r="AC19" s="79">
        <f t="shared" si="2"/>
        <v>0.841416205298319</v>
      </c>
      <c r="AD19" s="5"/>
      <c r="AE19" s="79">
        <f>(资产表!C19-资产表!C20)/资产表!C20</f>
        <v>0.190772450347449</v>
      </c>
      <c r="AF19" s="87">
        <f>$AP19/0.04*(负债表!$D17/资产表!$C17)/$AQ17</f>
        <v>127.288325977145</v>
      </c>
      <c r="AG19" s="87">
        <f>$AP$19*1.02/(0.04-0.02)*(负债表!$D$17/资产表!$C$17)/$AQ$17</f>
        <v>259.668184993376</v>
      </c>
      <c r="AH19" s="79"/>
      <c r="AI19" s="79"/>
      <c r="AJ19" s="79"/>
      <c r="AK19" s="79"/>
      <c r="AL19" s="79"/>
      <c r="AM19" s="79"/>
      <c r="AN19" s="79"/>
      <c r="AO19" s="79"/>
      <c r="AP19" s="21">
        <f>现金流量表!C19-现金流量表!D19</f>
        <v>25235812692.19</v>
      </c>
      <c r="AQ19" s="3">
        <v>3881608005</v>
      </c>
      <c r="AR19" s="95"/>
      <c r="AS19" s="5"/>
      <c r="AT19" s="5"/>
      <c r="AU19" s="5"/>
      <c r="AV19" s="5"/>
      <c r="AW19" s="5"/>
      <c r="AX19" s="5"/>
      <c r="AY19" s="5"/>
      <c r="AZ19" s="5"/>
      <c r="BA19" s="5"/>
    </row>
    <row r="20" spans="1:53">
      <c r="A20" s="75"/>
      <c r="B20" s="1">
        <v>2020</v>
      </c>
      <c r="C20" s="5"/>
      <c r="D20" s="5"/>
      <c r="E20" s="5"/>
      <c r="F20" s="5"/>
      <c r="G20" s="5"/>
      <c r="H20" s="79">
        <f>利润表!C20/负债表!C20</f>
        <v>0.227383868268326</v>
      </c>
      <c r="I20" s="79">
        <f>利润表!C20/资产表!C20</f>
        <v>0.175206423910365</v>
      </c>
      <c r="J20" s="20">
        <f>AP20/利润表!I20</f>
        <v>0.239084337183633</v>
      </c>
      <c r="K20" s="20">
        <f>(利润表!I20-利润表!K20)/利润表!I20</f>
        <v>0.741596515836275</v>
      </c>
      <c r="L20" s="20">
        <f>(利润表!L20+利润表!M20)/(利润表!I20-利润表!K20)</f>
        <v>0.192628133746381</v>
      </c>
      <c r="M20" s="20">
        <f>利润表!N20/(利润表!I20-利润表!K20)</f>
        <v>0.00308910872229687</v>
      </c>
      <c r="N20" s="5"/>
      <c r="O20" s="5"/>
      <c r="P20" s="81">
        <f>利润表!C20/利润表!I20</f>
        <v>0.348123530599248</v>
      </c>
      <c r="Q20" s="79">
        <f>利润表!I20/资产表!C20</f>
        <v>0.503288081701259</v>
      </c>
      <c r="R20" s="84">
        <f>资产表!C20/负债表!C20</f>
        <v>1.29780554384612</v>
      </c>
      <c r="S20" s="5"/>
      <c r="T20" s="5"/>
      <c r="U20" s="5"/>
      <c r="V20" s="5"/>
      <c r="W20" s="79">
        <f>负债表!E20/资产表!C20</f>
        <v>0.229468540382065</v>
      </c>
      <c r="X20" s="5"/>
      <c r="Y20" s="5"/>
      <c r="Z20" s="79">
        <f>(利润表!C20-利润表!C21)/利润表!C21</f>
        <v>0.14668551431111</v>
      </c>
      <c r="AA20" s="20">
        <f>(利润表!I20-利润表!I21)/利润表!I21</f>
        <v>0.143719588957879</v>
      </c>
      <c r="AB20" s="85"/>
      <c r="AC20" s="79">
        <f t="shared" si="2"/>
        <v>-0.360000902218459</v>
      </c>
      <c r="AD20" s="5"/>
      <c r="AE20" s="79">
        <f>(资产表!C20-资产表!C21)/资产表!C21</f>
        <v>0.0704546991859137</v>
      </c>
      <c r="AF20" s="87">
        <f>$AP20/0.04*(负债表!$D17/资产表!$C17)/$AQ17</f>
        <v>69.1252339427107</v>
      </c>
      <c r="AG20" s="87">
        <f>$AP$20*1.02/(0.04-0.02)*(负债表!$D$17/资产表!$C$17)/$AQ$17</f>
        <v>141.01547724313</v>
      </c>
      <c r="AH20" s="79"/>
      <c r="AI20" s="79"/>
      <c r="AJ20" s="79"/>
      <c r="AK20" s="79"/>
      <c r="AL20" s="79"/>
      <c r="AM20" s="79"/>
      <c r="AN20" s="79"/>
      <c r="AO20" s="79"/>
      <c r="AP20" s="21">
        <f>现金流量表!C20-现金流量表!D20</f>
        <v>13704567506.02</v>
      </c>
      <c r="AQ20" s="3">
        <v>3881608005</v>
      </c>
      <c r="AR20" s="95"/>
      <c r="AS20" s="5"/>
      <c r="AT20" s="5"/>
      <c r="AU20" s="5"/>
      <c r="AV20" s="5"/>
      <c r="AW20" s="5"/>
      <c r="AX20" s="5"/>
      <c r="AY20" s="5"/>
      <c r="AZ20" s="5"/>
      <c r="BA20" s="5"/>
    </row>
    <row r="21" spans="1:53">
      <c r="A21" s="75"/>
      <c r="B21" s="1">
        <v>2019</v>
      </c>
      <c r="C21" s="5"/>
      <c r="D21" s="5"/>
      <c r="E21" s="5"/>
      <c r="F21" s="5"/>
      <c r="G21" s="5"/>
      <c r="H21" s="79">
        <f>利润表!C21/负债表!C21</f>
        <v>0.22868683362588</v>
      </c>
      <c r="I21" s="79">
        <f>利润表!C21/资产表!C21</f>
        <v>0.163558828869556</v>
      </c>
      <c r="J21" s="20">
        <f>AP21/利润表!I21</f>
        <v>0.427259102079657</v>
      </c>
      <c r="K21" s="20">
        <f>(利润表!I21-利润表!K21)/利润表!I21</f>
        <v>0.744558184646411</v>
      </c>
      <c r="L21" s="20">
        <f>(利润表!L21+利润表!M21)/(利润表!I21-利润表!K21)</f>
        <v>0.204763587544937</v>
      </c>
      <c r="M21" s="20">
        <f>利润表!N21/(利润表!I21-利润表!K21)</f>
        <v>0.00338624029447742</v>
      </c>
      <c r="N21" s="5"/>
      <c r="O21" s="5"/>
      <c r="P21" s="81">
        <f>利润表!C21/利润表!I21</f>
        <v>0.347223102022647</v>
      </c>
      <c r="Q21" s="79">
        <f>利润表!I21/资产表!C21</f>
        <v>0.471048233590426</v>
      </c>
      <c r="R21" s="84">
        <f>资产表!C21/负债表!C21</f>
        <v>1.39819314681121</v>
      </c>
      <c r="S21" s="5"/>
      <c r="T21" s="5"/>
      <c r="U21" s="5"/>
      <c r="V21" s="5"/>
      <c r="W21" s="79">
        <f>负债表!E21/资产表!C21</f>
        <v>0.284791230538746</v>
      </c>
      <c r="X21" s="5"/>
      <c r="Y21" s="5"/>
      <c r="Z21" s="79">
        <f>(利润表!C21-利润表!C22)/利润表!C22</f>
        <v>0.300197508424829</v>
      </c>
      <c r="AA21" s="20">
        <f>(利润表!I21-利润表!I22)/利润表!I22</f>
        <v>0.252007706636062</v>
      </c>
      <c r="AB21" s="85"/>
      <c r="AC21" s="79">
        <f t="shared" si="2"/>
        <v>0.794022884489292</v>
      </c>
      <c r="AD21" s="5"/>
      <c r="AE21" s="79">
        <f>(资产表!C21-资产表!C22)/资产表!C22</f>
        <v>0.235819498867818</v>
      </c>
      <c r="AF21" s="79"/>
      <c r="AG21" s="79"/>
      <c r="AH21" s="79"/>
      <c r="AI21" s="79"/>
      <c r="AJ21" s="79"/>
      <c r="AK21" s="79"/>
      <c r="AL21" s="79"/>
      <c r="AM21" s="79"/>
      <c r="AN21" s="79"/>
      <c r="AO21" s="79"/>
      <c r="AP21" s="21">
        <f>现金流量表!C21-现金流量表!D21</f>
        <v>21413416915</v>
      </c>
      <c r="AQ21" s="3">
        <v>3881608005</v>
      </c>
      <c r="AR21" s="95"/>
      <c r="AS21" s="5"/>
      <c r="AT21" s="5"/>
      <c r="AU21" s="5"/>
      <c r="AV21" s="5"/>
      <c r="AW21" s="5"/>
      <c r="AX21" s="5"/>
      <c r="AY21" s="5"/>
      <c r="AZ21" s="5"/>
      <c r="BA21" s="5"/>
    </row>
    <row r="22" spans="1:53">
      <c r="A22" s="75"/>
      <c r="B22" s="1">
        <v>2018</v>
      </c>
      <c r="C22" s="5"/>
      <c r="D22" s="5"/>
      <c r="E22" s="5"/>
      <c r="F22" s="5"/>
      <c r="G22" s="5"/>
      <c r="H22" s="79">
        <f>利润表!C22/负债表!C22</f>
        <v>0.20553381323648</v>
      </c>
      <c r="I22" s="79">
        <f>利润表!C22/资产表!C22</f>
        <v>0.15546037322734</v>
      </c>
      <c r="J22" s="20">
        <f>AP22/利润表!I22</f>
        <v>0.298174395186946</v>
      </c>
      <c r="K22" s="20">
        <f>(利润表!I22-利润表!K22)/利润表!I22</f>
        <v>0.738028147278522</v>
      </c>
      <c r="L22" s="20">
        <f>(利润表!L22+利润表!M22)/(利润表!I22-利润表!K22)</f>
        <v>0.207116682571845</v>
      </c>
      <c r="M22" s="20">
        <f>利润表!N22/(利润表!I22-利润表!K22)</f>
        <v>0.00284606671166006</v>
      </c>
      <c r="N22" s="5"/>
      <c r="O22" s="5"/>
      <c r="P22" s="81">
        <f>利润表!C22/利润表!I22</f>
        <v>0.334353816891326</v>
      </c>
      <c r="Q22" s="79">
        <f>利润表!I22/资产表!C22</f>
        <v>0.464957674695454</v>
      </c>
      <c r="R22" s="84">
        <f>资产表!C22/负债表!C22</f>
        <v>1.32209777301843</v>
      </c>
      <c r="S22" s="5"/>
      <c r="T22" s="5"/>
      <c r="U22" s="5"/>
      <c r="V22" s="5"/>
      <c r="W22" s="79">
        <f>负债表!E22/资产表!C22</f>
        <v>0.243626288154966</v>
      </c>
      <c r="X22" s="5"/>
      <c r="Y22" s="5"/>
      <c r="Z22" s="79">
        <f>(利润表!C22-利润表!C23)/利润表!C23</f>
        <v>0.383567501520444</v>
      </c>
      <c r="AA22" s="20">
        <f>(利润表!I22-利润表!I23)/利润表!I23</f>
        <v>0.326083439748003</v>
      </c>
      <c r="AB22" s="85"/>
      <c r="AC22" s="79">
        <f t="shared" si="2"/>
        <v>0.249825279942784</v>
      </c>
      <c r="AD22" s="5"/>
      <c r="AE22" s="79">
        <f>(资产表!C22-资产表!C23)/资产表!C23</f>
        <v>0.213918177653455</v>
      </c>
      <c r="AF22" s="79"/>
      <c r="AG22" s="79"/>
      <c r="AH22" s="79"/>
      <c r="AI22" s="79"/>
      <c r="AJ22" s="79"/>
      <c r="AK22" s="79"/>
      <c r="AL22" s="79"/>
      <c r="AM22" s="79"/>
      <c r="AN22" s="79"/>
      <c r="AO22" s="79"/>
      <c r="AP22" s="21">
        <f>现金流量表!C22-现金流量表!D22</f>
        <v>11935977573.16</v>
      </c>
      <c r="AQ22" s="3">
        <v>3881608005</v>
      </c>
      <c r="AR22" s="95"/>
      <c r="AS22" s="5"/>
      <c r="AT22" s="5"/>
      <c r="AU22" s="5"/>
      <c r="AV22" s="5"/>
      <c r="AW22" s="5"/>
      <c r="AX22" s="5"/>
      <c r="AY22" s="5"/>
      <c r="AZ22" s="5"/>
      <c r="BA22" s="5"/>
    </row>
    <row r="23" spans="1:53">
      <c r="A23" s="75"/>
      <c r="B23" s="1">
        <v>2017</v>
      </c>
      <c r="C23" s="5"/>
      <c r="D23" s="5"/>
      <c r="E23" s="5"/>
      <c r="F23" s="5"/>
      <c r="G23" s="5"/>
      <c r="H23" s="79">
        <f>利润表!C23/负债表!C23</f>
        <v>0.176933531109681</v>
      </c>
      <c r="I23" s="79">
        <f>利润表!C23/资产表!C23</f>
        <v>0.136398240604866</v>
      </c>
      <c r="J23" s="20">
        <f>AP23/利润表!I23</f>
        <v>0.316367522692761</v>
      </c>
      <c r="K23" s="20">
        <f>(利润表!I23-利润表!K23)/利润表!I23</f>
        <v>0.72007325203845</v>
      </c>
      <c r="L23" s="20">
        <f>(利润表!L23+利润表!M23)/(利润表!I23-利润表!K23)</f>
        <v>0.267592782415479</v>
      </c>
      <c r="M23" s="20">
        <f>利润表!N23/(利润表!I23-利润表!K23)</f>
        <v>0.00358106071409305</v>
      </c>
      <c r="N23" s="5"/>
      <c r="O23" s="5"/>
      <c r="P23" s="81">
        <f>利润表!C23/利润表!I23</f>
        <v>0.320462181360056</v>
      </c>
      <c r="Q23" s="79">
        <f>利润表!I23/资产表!C23</f>
        <v>0.425629757701786</v>
      </c>
      <c r="R23" s="84">
        <f>资产表!C23/负债表!C23</f>
        <v>1.29718338246196</v>
      </c>
      <c r="S23" s="5"/>
      <c r="T23" s="5"/>
      <c r="U23" s="5"/>
      <c r="V23" s="5"/>
      <c r="W23" s="79">
        <f>负债表!E23/资产表!C23</f>
        <v>0.229098974346963</v>
      </c>
      <c r="X23" s="5"/>
      <c r="Y23" s="5"/>
      <c r="Z23" s="79">
        <f>(利润表!C23-利润表!C24)/利润表!C24</f>
        <v>0.42584922601392</v>
      </c>
      <c r="AA23" s="20">
        <f>(利润表!I23-利润表!I24)/利润表!I24</f>
        <v>0.229915067593076</v>
      </c>
      <c r="AB23" s="85"/>
      <c r="AC23" s="79">
        <f t="shared" si="2"/>
        <v>-0.161492455784939</v>
      </c>
      <c r="AD23" s="5"/>
      <c r="AE23" s="79">
        <f>(资产表!C23-资产表!C24)/资产表!C24</f>
        <v>0.140704520991662</v>
      </c>
      <c r="AF23" s="79"/>
      <c r="AG23" s="79"/>
      <c r="AH23" s="79"/>
      <c r="AI23" s="79"/>
      <c r="AJ23" s="79"/>
      <c r="AK23" s="79"/>
      <c r="AL23" s="79"/>
      <c r="AM23" s="79"/>
      <c r="AN23" s="79"/>
      <c r="AO23" s="79"/>
      <c r="AP23" s="21">
        <f>现金流量表!C23-现金流量表!D23</f>
        <v>9550116936.11</v>
      </c>
      <c r="AQ23" s="3">
        <v>3795966720</v>
      </c>
      <c r="AR23" s="95"/>
      <c r="AS23" s="5"/>
      <c r="AT23" s="5"/>
      <c r="AU23" s="5"/>
      <c r="AV23" s="5"/>
      <c r="AW23" s="5"/>
      <c r="AX23" s="5"/>
      <c r="AY23" s="5"/>
      <c r="AZ23" s="5"/>
      <c r="BA23" s="5"/>
    </row>
    <row r="24" spans="1:53">
      <c r="A24" s="75"/>
      <c r="B24" s="1">
        <v>2016</v>
      </c>
      <c r="C24" s="5"/>
      <c r="D24" s="5"/>
      <c r="E24" s="5"/>
      <c r="F24" s="5"/>
      <c r="G24" s="5"/>
      <c r="H24" s="79">
        <f>利润表!C24/负债表!C24</f>
        <v>0.140740842951199</v>
      </c>
      <c r="I24" s="79">
        <f>利润表!C24/资产表!C24</f>
        <v>0.109120997420074</v>
      </c>
      <c r="J24" s="20">
        <f>AP24/利润表!I24</f>
        <v>0.464044940014426</v>
      </c>
      <c r="K24" s="20">
        <f>(利润表!I24-利润表!K24)/利润表!I24</f>
        <v>0.701991760054081</v>
      </c>
      <c r="L24" s="20">
        <f>(利润表!L24+利润表!M24)/(利润表!I24-利润表!K24)</f>
        <v>0.396890946423023</v>
      </c>
      <c r="M24" s="20" t="e">
        <f>利润表!N24/(利润表!I24-利润表!K24)</f>
        <v>#VALUE!</v>
      </c>
      <c r="N24" s="5"/>
      <c r="O24" s="5"/>
      <c r="P24" s="81">
        <f>利润表!C24/利润表!I24</f>
        <v>0.276425626396931</v>
      </c>
      <c r="Q24" s="79">
        <f>利润表!I24/资产表!C24</f>
        <v>0.394757167931248</v>
      </c>
      <c r="R24" s="84">
        <f>资产表!C24/负债表!C24</f>
        <v>1.28976866303193</v>
      </c>
      <c r="S24" s="5"/>
      <c r="T24" s="5"/>
      <c r="U24" s="5"/>
      <c r="V24" s="5"/>
      <c r="W24" s="79">
        <f>负债表!E24/资产表!C24</f>
        <v>0.224667160350098</v>
      </c>
      <c r="X24" s="5"/>
      <c r="Y24" s="5"/>
      <c r="Z24" s="79">
        <f>(利润表!C24-利润表!C25)/利润表!C25</f>
        <v>0.0985107280062967</v>
      </c>
      <c r="AA24" s="20">
        <f>(利润表!I24-利润表!I25)/利润表!I25</f>
        <v>0.13317637155054</v>
      </c>
      <c r="AB24" s="85"/>
      <c r="AC24" s="79">
        <f t="shared" si="2"/>
        <v>0.809036575124299</v>
      </c>
      <c r="AD24" s="5"/>
      <c r="AE24" s="79">
        <f>(资产表!C24-资产表!C25)/资产表!C25</f>
        <v>0.183223372031148</v>
      </c>
      <c r="AF24" s="79"/>
      <c r="AG24" s="79"/>
      <c r="AH24" s="79"/>
      <c r="AI24" s="79"/>
      <c r="AJ24" s="79"/>
      <c r="AK24" s="79"/>
      <c r="AL24" s="79"/>
      <c r="AM24" s="79"/>
      <c r="AN24" s="79"/>
      <c r="AO24" s="79"/>
      <c r="AP24" s="21">
        <f>现金流量表!C24-现金流量表!D24</f>
        <v>11389422792.91</v>
      </c>
      <c r="AQ24" s="3">
        <v>3795966720</v>
      </c>
      <c r="AR24" s="95"/>
      <c r="AS24" s="5"/>
      <c r="AT24" s="5"/>
      <c r="AU24" s="5"/>
      <c r="AV24" s="5"/>
      <c r="AW24" s="5"/>
      <c r="AX24" s="5"/>
      <c r="AY24" s="5"/>
      <c r="AZ24" s="5"/>
      <c r="BA24" s="5"/>
    </row>
    <row r="25" spans="1:53">
      <c r="A25" s="75"/>
      <c r="B25" s="1">
        <v>2015</v>
      </c>
      <c r="C25" s="5"/>
      <c r="D25" s="5"/>
      <c r="E25" s="5"/>
      <c r="F25" s="5"/>
      <c r="G25" s="5"/>
      <c r="H25" s="79">
        <f>利润表!C25/负债表!C25</f>
        <v>0.139273803998497</v>
      </c>
      <c r="I25" s="79">
        <f>利润表!C25/资产表!C25</f>
        <v>0.117535961402138</v>
      </c>
      <c r="J25" s="20">
        <f>AP25/利润表!I25</f>
        <v>0.290676688682098</v>
      </c>
      <c r="K25" s="20">
        <f>(利润表!I25-利润表!K25)/利润表!I25</f>
        <v>0.691958319824668</v>
      </c>
      <c r="L25" s="20">
        <f>(利润表!L25+利润表!M25)/(利润表!I25-利润表!K25)</f>
        <v>0.380112353761331</v>
      </c>
      <c r="M25" s="20" t="e">
        <f>利润表!N25/(利润表!I25-利润表!K25)</f>
        <v>#VALUE!</v>
      </c>
      <c r="N25" s="5"/>
      <c r="O25" s="5"/>
      <c r="P25" s="81">
        <f>利润表!C25/利润表!I25</f>
        <v>0.285148774916893</v>
      </c>
      <c r="Q25" s="79">
        <f>利润表!I25/资产表!C25</f>
        <v>0.412191710928422</v>
      </c>
      <c r="R25" s="84">
        <f>资产表!C25/负债表!C25</f>
        <v>1.18494631206517</v>
      </c>
      <c r="S25" s="5"/>
      <c r="T25" s="5"/>
      <c r="U25" s="5"/>
      <c r="V25" s="5"/>
      <c r="W25" s="79">
        <f>负债表!E25/资产表!C25</f>
        <v>0.156079908584921</v>
      </c>
      <c r="X25" s="5"/>
      <c r="Y25" s="5"/>
      <c r="Z25" s="79">
        <f>(利润表!C25-利润表!C26)/利润表!C26</f>
        <v>0.0584762521696777</v>
      </c>
      <c r="AA25" s="20">
        <f>(利润表!I25-利润表!I26)/利润表!I26</f>
        <v>0.0308305491976038</v>
      </c>
      <c r="AB25" s="85"/>
      <c r="AC25" s="88">
        <v>0</v>
      </c>
      <c r="AD25" s="5"/>
      <c r="AE25" s="79">
        <f>(资产表!C25-资产表!C26)/资产表!C26</f>
        <v>0.132254118691489</v>
      </c>
      <c r="AF25" s="79"/>
      <c r="AG25" s="79"/>
      <c r="AH25" s="79"/>
      <c r="AI25" s="79"/>
      <c r="AJ25" s="79"/>
      <c r="AK25" s="79"/>
      <c r="AL25" s="79"/>
      <c r="AM25" s="79"/>
      <c r="AN25" s="79"/>
      <c r="AO25" s="79"/>
      <c r="AP25" s="21">
        <f>现金流量表!C25-现金流量表!D25</f>
        <v>6295849928.92</v>
      </c>
      <c r="AQ25" s="3">
        <v>3795966720</v>
      </c>
      <c r="AR25" s="95"/>
      <c r="AS25" s="5"/>
      <c r="AT25" s="5"/>
      <c r="AU25" s="5"/>
      <c r="AV25" s="5"/>
      <c r="AW25" s="5"/>
      <c r="AX25" s="5"/>
      <c r="AY25" s="5"/>
      <c r="AZ25" s="5"/>
      <c r="BA25" s="5"/>
    </row>
    <row r="26" spans="1:53">
      <c r="A26" s="75"/>
      <c r="B26" s="1">
        <v>2014</v>
      </c>
      <c r="C26" s="5"/>
      <c r="D26" s="5"/>
      <c r="E26" s="5"/>
      <c r="F26" s="5"/>
      <c r="G26" s="5"/>
      <c r="H26" s="79">
        <f>利润表!C26/负债表!C26</f>
        <v>0.144668228190674</v>
      </c>
      <c r="I26" s="79">
        <f>利润表!C26/资产表!C26</f>
        <v>0.125728447963895</v>
      </c>
      <c r="J26" s="20">
        <f>AP26/利润表!I26</f>
        <v>0.0182548213990554</v>
      </c>
      <c r="K26" s="20">
        <f>(利润表!I26-利润表!K26)/利润表!I26</f>
        <v>0.725291781685177</v>
      </c>
      <c r="L26" s="20">
        <f>(利润表!L26+利润表!M26)/(利润表!I26-利润表!K26)</f>
        <v>0.417070231166353</v>
      </c>
      <c r="M26" s="20" t="e">
        <f>利润表!N26/(利润表!I26-利润表!K26)</f>
        <v>#VALUE!</v>
      </c>
      <c r="N26" s="5"/>
      <c r="O26" s="5"/>
      <c r="P26" s="81">
        <f>利润表!C26/利润表!I26</f>
        <v>0.277701146008787</v>
      </c>
      <c r="Q26" s="79">
        <f>利润表!I26/资产表!C26</f>
        <v>0.452747314049317</v>
      </c>
      <c r="R26" s="84">
        <f>资产表!C26/负债表!C26</f>
        <v>1.15064037243359</v>
      </c>
      <c r="S26" s="5"/>
      <c r="T26" s="5"/>
      <c r="U26" s="5"/>
      <c r="V26" s="5"/>
      <c r="W26" s="79">
        <f>负债表!E26/资产表!C26</f>
        <v>0.13091872668694</v>
      </c>
      <c r="X26" s="5"/>
      <c r="Y26" s="5"/>
      <c r="Z26" s="79">
        <f>(利润表!C26-利润表!C27)/利润表!C27</f>
        <v>-0.268148666285894</v>
      </c>
      <c r="AA26" s="20">
        <f>(利润表!I26-利润表!I27)/利润表!I27</f>
        <v>-0.149972036799545</v>
      </c>
      <c r="AB26" s="85"/>
      <c r="AC26" s="79">
        <f t="shared" si="2"/>
        <v>-0.656730678031047</v>
      </c>
      <c r="AD26" s="5"/>
      <c r="AE26" s="79">
        <f>(资产表!C26-资产表!C27)/资产表!C27</f>
        <v>0.0516518067075978</v>
      </c>
      <c r="AF26" s="79"/>
      <c r="AG26" s="79"/>
      <c r="AH26" s="79"/>
      <c r="AI26" s="79"/>
      <c r="AJ26" s="79"/>
      <c r="AK26" s="79"/>
      <c r="AL26" s="79"/>
      <c r="AM26" s="79"/>
      <c r="AN26" s="79"/>
      <c r="AO26" s="79"/>
      <c r="AP26" s="21">
        <f>现金流量表!C26-现金流量表!D26</f>
        <v>383561025.32</v>
      </c>
      <c r="AQ26" s="3">
        <v>3795966720</v>
      </c>
      <c r="AR26" s="95"/>
      <c r="AS26" s="5"/>
      <c r="AT26" s="5"/>
      <c r="AU26" s="5"/>
      <c r="AV26" s="5"/>
      <c r="AW26" s="5"/>
      <c r="AX26" s="5"/>
      <c r="AY26" s="5"/>
      <c r="AZ26" s="5"/>
      <c r="BA26" s="5"/>
    </row>
    <row r="27" spans="1:53">
      <c r="A27" s="75"/>
      <c r="B27" s="1">
        <v>2013</v>
      </c>
      <c r="C27" s="5"/>
      <c r="D27" s="5"/>
      <c r="E27" s="5"/>
      <c r="F27" s="5"/>
      <c r="G27" s="5"/>
      <c r="H27" s="79">
        <f>利润表!C27/负债表!C27</f>
        <v>0.215369234424374</v>
      </c>
      <c r="I27" s="79">
        <f>利润表!C27/资产表!C27</f>
        <v>0.180668591235259</v>
      </c>
      <c r="J27" s="20">
        <f>AP27/利润表!I27</f>
        <v>0.0452038899468873</v>
      </c>
      <c r="K27" s="20">
        <f>(利润表!I27-利润表!K27)/利润表!I27</f>
        <v>0.732573289098351</v>
      </c>
      <c r="L27" s="20">
        <f>(利润表!L27+利润表!M27)/(利润表!I27-利润表!K27)</f>
        <v>0.311782609460492</v>
      </c>
      <c r="M27" s="20" t="e">
        <f>利润表!N27/(利润表!I27-利润表!K27)</f>
        <v>#VALUE!</v>
      </c>
      <c r="N27" s="5"/>
      <c r="O27" s="5"/>
      <c r="P27" s="81">
        <f>利润表!C27/利润表!I27</f>
        <v>0.322543293488749</v>
      </c>
      <c r="Q27" s="79">
        <f>利润表!I27/资产表!C27</f>
        <v>0.560137491252971</v>
      </c>
      <c r="R27" s="84">
        <f>资产表!C27/负债表!C27</f>
        <v>1.19206793472989</v>
      </c>
      <c r="S27" s="5"/>
      <c r="T27" s="5"/>
      <c r="U27" s="5"/>
      <c r="V27" s="5"/>
      <c r="W27" s="79">
        <f>负债表!E27/资产表!C27</f>
        <v>0.161121635046253</v>
      </c>
      <c r="X27" s="5"/>
      <c r="Y27" s="5"/>
      <c r="Z27" s="79">
        <f>(利润表!C27-利润表!C28)/利润表!C28</f>
        <v>-0.197491993370588</v>
      </c>
      <c r="AA27" s="20">
        <f>(利润表!I27-利润表!I28)/利润表!I28</f>
        <v>-0.0912633042784778</v>
      </c>
      <c r="AB27" s="85"/>
      <c r="AC27" s="88">
        <v>0</v>
      </c>
      <c r="AD27" s="5"/>
      <c r="AE27" s="79">
        <f>(资产表!C27-资产表!C28)/资产表!C28</f>
        <v>-0.024711434648982</v>
      </c>
      <c r="AF27" s="79"/>
      <c r="AG27" s="79"/>
      <c r="AH27" s="79"/>
      <c r="AI27" s="79"/>
      <c r="AJ27" s="79"/>
      <c r="AK27" s="79"/>
      <c r="AL27" s="79"/>
      <c r="AM27" s="79"/>
      <c r="AN27" s="79"/>
      <c r="AO27" s="79"/>
      <c r="AP27" s="21">
        <f>现金流量表!C27-现金流量表!D27</f>
        <v>1117376359.53</v>
      </c>
      <c r="AQ27" s="3">
        <v>3795966720</v>
      </c>
      <c r="AR27" s="95"/>
      <c r="AS27" s="5"/>
      <c r="AT27" s="5"/>
      <c r="AU27" s="5"/>
      <c r="AV27" s="5"/>
      <c r="AW27" s="5"/>
      <c r="AX27" s="5"/>
      <c r="AY27" s="5"/>
      <c r="AZ27" s="5"/>
      <c r="BA27" s="5"/>
    </row>
    <row r="28" spans="1:53">
      <c r="A28" s="75"/>
      <c r="B28" s="1">
        <v>2012</v>
      </c>
      <c r="C28" s="5"/>
      <c r="D28" s="5"/>
      <c r="E28" s="5"/>
      <c r="F28" s="5"/>
      <c r="G28" s="5"/>
      <c r="H28" s="79">
        <f>利润表!C28/负债表!C28</f>
        <v>0.315181960235513</v>
      </c>
      <c r="I28" s="79">
        <f>利润表!C28/资产表!C28</f>
        <v>0.219566670605436</v>
      </c>
      <c r="J28" s="20">
        <f>AP28/利润表!I28</f>
        <v>0.308596970205717</v>
      </c>
      <c r="K28" s="20">
        <f>(利润表!I28-利润表!K28)/利润表!I28</f>
        <v>0.705315580320354</v>
      </c>
      <c r="L28" s="20">
        <f>(利润表!L28+利润表!M28)/(利润表!I28-利润表!K28)</f>
        <v>0.22246958503178</v>
      </c>
      <c r="M28" s="20" t="e">
        <f>利润表!N28/(利润表!I28-利润表!K28)</f>
        <v>#VALUE!</v>
      </c>
      <c r="N28" s="5"/>
      <c r="O28" s="5"/>
      <c r="P28" s="81">
        <f>利润表!C28/利润表!I28</f>
        <v>0.365238632301218</v>
      </c>
      <c r="Q28" s="79">
        <f>利润表!I28/资产表!C28</f>
        <v>0.601159491869841</v>
      </c>
      <c r="R28" s="84">
        <f>资产表!C28/负债表!C28</f>
        <v>1.43547269431388</v>
      </c>
      <c r="S28" s="5"/>
      <c r="T28" s="5"/>
      <c r="U28" s="5"/>
      <c r="V28" s="5"/>
      <c r="W28" s="79">
        <f>负债表!E28/资产表!C28</f>
        <v>0.303365362530998</v>
      </c>
      <c r="X28" s="5"/>
      <c r="Y28" s="5"/>
      <c r="Z28" s="79" t="e">
        <f>(利润表!C28-利润表!C29)/利润表!C29</f>
        <v>#DIV/0!</v>
      </c>
      <c r="AA28" s="20" t="e">
        <f>(利润表!I28-利润表!I29)/利润表!I29</f>
        <v>#DIV/0!</v>
      </c>
      <c r="AB28" s="85"/>
      <c r="AC28" s="79" t="e">
        <f t="shared" si="2"/>
        <v>#DIV/0!</v>
      </c>
      <c r="AD28" s="5"/>
      <c r="AE28" s="79" t="e">
        <f>(资产表!C28-资产表!C29)/资产表!C29</f>
        <v>#DIV/0!</v>
      </c>
      <c r="AF28" s="79"/>
      <c r="AG28" s="79"/>
      <c r="AH28" s="79"/>
      <c r="AI28" s="79"/>
      <c r="AJ28" s="79"/>
      <c r="AK28" s="79"/>
      <c r="AL28" s="79"/>
      <c r="AM28" s="79"/>
      <c r="AN28" s="79"/>
      <c r="AO28" s="79"/>
      <c r="AP28" s="21">
        <f>现金流量表!C28-现金流量表!D28</f>
        <v>8394160367.01</v>
      </c>
      <c r="AQ28" s="3">
        <v>3795966720</v>
      </c>
      <c r="AR28" s="95"/>
      <c r="AS28" s="5"/>
      <c r="AT28" s="5"/>
      <c r="AU28" s="5"/>
      <c r="AV28" s="5"/>
      <c r="AW28" s="5"/>
      <c r="AX28" s="5"/>
      <c r="AY28" s="5"/>
      <c r="AZ28" s="5"/>
      <c r="BA28" s="5"/>
    </row>
    <row r="29" spans="1:53">
      <c r="A29" s="75"/>
      <c r="B29" s="1">
        <v>2011</v>
      </c>
      <c r="C29" s="5"/>
      <c r="D29" s="5"/>
      <c r="E29" s="5"/>
      <c r="F29" s="5"/>
      <c r="G29" s="5"/>
      <c r="H29" s="79" t="e">
        <f>利润表!C29/负债表!C29</f>
        <v>#DIV/0!</v>
      </c>
      <c r="I29" s="79" t="e">
        <f>利润表!C29/资产表!C29</f>
        <v>#DIV/0!</v>
      </c>
      <c r="J29" s="20" t="e">
        <f>AP29/利润表!I29</f>
        <v>#DIV/0!</v>
      </c>
      <c r="K29" s="20" t="e">
        <f>(利润表!I29-利润表!K29)/利润表!I29</f>
        <v>#DIV/0!</v>
      </c>
      <c r="L29" s="20" t="e">
        <f>(利润表!L29+利润表!M29)/(利润表!I29-利润表!K29)</f>
        <v>#DIV/0!</v>
      </c>
      <c r="M29" s="20" t="e">
        <f>利润表!N29/(利润表!I29-利润表!K29)</f>
        <v>#DIV/0!</v>
      </c>
      <c r="N29" s="5"/>
      <c r="O29" s="5"/>
      <c r="P29" s="79" t="e">
        <f>利润表!C29/利润表!I29</f>
        <v>#DIV/0!</v>
      </c>
      <c r="Q29" s="79" t="e">
        <f>利润表!I29/资产表!C29</f>
        <v>#DIV/0!</v>
      </c>
      <c r="R29" s="84" t="e">
        <f>资产表!C29/负债表!C29</f>
        <v>#DIV/0!</v>
      </c>
      <c r="S29" s="5"/>
      <c r="T29" s="5"/>
      <c r="U29" s="5"/>
      <c r="V29" s="5"/>
      <c r="W29" s="79" t="e">
        <f>负债表!E29/资产表!C29</f>
        <v>#DIV/0!</v>
      </c>
      <c r="X29" s="5"/>
      <c r="Y29" s="5"/>
      <c r="Z29" s="79" t="e">
        <f>(利润表!C29-利润表!C30)/利润表!C30</f>
        <v>#DIV/0!</v>
      </c>
      <c r="AA29" s="20" t="e">
        <f>(利润表!I29-利润表!I30)/利润表!I30</f>
        <v>#DIV/0!</v>
      </c>
      <c r="AB29" s="85"/>
      <c r="AC29" s="79"/>
      <c r="AD29" s="5"/>
      <c r="AE29" s="79" t="e">
        <f>(资产表!C29-资产表!C30)/资产表!C30</f>
        <v>#DIV/0!</v>
      </c>
      <c r="AF29" s="79"/>
      <c r="AG29" s="79"/>
      <c r="AH29" s="79"/>
      <c r="AI29" s="79"/>
      <c r="AJ29" s="79"/>
      <c r="AK29" s="79"/>
      <c r="AL29" s="79"/>
      <c r="AM29" s="79"/>
      <c r="AN29" s="79"/>
      <c r="AO29" s="79"/>
      <c r="AP29" s="21">
        <f>现金流量表!C29-现金流量表!D29</f>
        <v>0</v>
      </c>
      <c r="AQ29" s="95"/>
      <c r="AR29" s="95"/>
      <c r="AS29" s="5"/>
      <c r="AT29" s="5"/>
      <c r="AU29" s="3"/>
      <c r="AV29" s="5"/>
      <c r="AW29" s="5"/>
      <c r="AX29" s="5"/>
      <c r="AY29" s="5"/>
      <c r="AZ29" s="5"/>
      <c r="BA29" s="5"/>
    </row>
    <row r="30" spans="1:53">
      <c r="A30" s="75"/>
      <c r="B30" s="1">
        <v>2010</v>
      </c>
      <c r="C30" s="5"/>
      <c r="D30" s="5"/>
      <c r="E30" s="5"/>
      <c r="F30" s="5"/>
      <c r="G30" s="5"/>
      <c r="H30" s="79" t="e">
        <f>利润表!C30/负债表!C30</f>
        <v>#DIV/0!</v>
      </c>
      <c r="I30" s="79" t="e">
        <f>利润表!C30/资产表!C30</f>
        <v>#DIV/0!</v>
      </c>
      <c r="J30" s="20" t="e">
        <f>AP30/利润表!I30</f>
        <v>#DIV/0!</v>
      </c>
      <c r="K30" s="20" t="e">
        <f>(利润表!I30-利润表!K30)/利润表!I30</f>
        <v>#DIV/0!</v>
      </c>
      <c r="L30" s="20" t="e">
        <f>(利润表!L30+利润表!M30)/(利润表!I30-利润表!K30)</f>
        <v>#DIV/0!</v>
      </c>
      <c r="M30" s="20" t="e">
        <f>利润表!N30/(利润表!I30-利润表!K30)</f>
        <v>#DIV/0!</v>
      </c>
      <c r="N30" s="5"/>
      <c r="O30" s="5"/>
      <c r="P30" s="79" t="e">
        <f>利润表!C30/利润表!I30</f>
        <v>#DIV/0!</v>
      </c>
      <c r="Q30" s="79" t="e">
        <f>利润表!I30/资产表!C30</f>
        <v>#DIV/0!</v>
      </c>
      <c r="R30" s="84" t="e">
        <f>资产表!C30/负债表!C30</f>
        <v>#DIV/0!</v>
      </c>
      <c r="S30" s="5"/>
      <c r="T30" s="5"/>
      <c r="U30" s="5"/>
      <c r="V30" s="5"/>
      <c r="W30" s="79" t="e">
        <f>负债表!E30/资产表!C30</f>
        <v>#DIV/0!</v>
      </c>
      <c r="X30" s="5"/>
      <c r="Y30" s="5"/>
      <c r="Z30" s="79">
        <f>AVERAGE(Z17:Z27)</f>
        <v>0.126615473150735</v>
      </c>
      <c r="AA30" s="20">
        <f>AVERAGE(AA17:AA27)</f>
        <v>0.115684299163048</v>
      </c>
      <c r="AB30" s="85"/>
      <c r="AC30" s="79">
        <f>AVERAGE(AC17:AC27)</f>
        <v>0.193269277149801</v>
      </c>
      <c r="AD30" s="5"/>
      <c r="AE30" s="79">
        <f>(资产表!C30-资产表!C31)/资产表!C31</f>
        <v>-1</v>
      </c>
      <c r="AF30" s="79"/>
      <c r="AG30" s="79"/>
      <c r="AH30" s="79"/>
      <c r="AI30" s="79"/>
      <c r="AJ30" s="79"/>
      <c r="AK30" s="79"/>
      <c r="AL30" s="79"/>
      <c r="AM30" s="79"/>
      <c r="AN30" s="79"/>
      <c r="AO30" s="79"/>
      <c r="AP30" s="79"/>
      <c r="AQ30" s="95"/>
      <c r="AR30" s="95"/>
      <c r="AS30" s="5"/>
      <c r="AT30" s="5"/>
      <c r="AU30" s="3"/>
      <c r="AV30" s="5"/>
      <c r="AW30" s="5"/>
      <c r="AX30" s="5"/>
      <c r="AY30" s="5"/>
      <c r="AZ30" s="5"/>
      <c r="BA30" s="5"/>
    </row>
    <row r="31" spans="1:53">
      <c r="A31" s="75" t="s">
        <v>55</v>
      </c>
      <c r="B31" s="1">
        <v>2023</v>
      </c>
      <c r="C31" s="76"/>
      <c r="D31" s="76">
        <v>1994</v>
      </c>
      <c r="E31" s="5"/>
      <c r="F31" s="5"/>
      <c r="G31" s="5"/>
      <c r="H31" s="79">
        <f>利润表!C31/负债表!C31</f>
        <v>0.318946545293861</v>
      </c>
      <c r="I31" s="79">
        <f>利润表!C31/资产表!C31</f>
        <v>0.209282071524255</v>
      </c>
      <c r="J31" s="20">
        <f>AP31/利润表!I31</f>
        <v>0.302538571046092</v>
      </c>
      <c r="K31" s="20">
        <f>(利润表!I31-利润表!K31)/利润表!I31</f>
        <v>0.88300479138135</v>
      </c>
      <c r="L31" s="20">
        <f>(利润表!L31+利润表!M31)/(利润表!I31-利润表!K31)</f>
        <v>0.191559689580794</v>
      </c>
      <c r="M31" s="20">
        <f>利润表!N31/(利润表!I31-利润表!K31)</f>
        <v>0.00846398441183574</v>
      </c>
      <c r="N31" s="5"/>
      <c r="O31" s="5"/>
      <c r="P31" s="81">
        <f>利润表!C31/利润表!I31</f>
        <v>0.438139207176817</v>
      </c>
      <c r="Q31" s="79">
        <f>利润表!I31/资产表!C31</f>
        <v>0.477661136223758</v>
      </c>
      <c r="R31" s="84">
        <f>资产表!C31/负债表!C31</f>
        <v>1.5240031932544</v>
      </c>
      <c r="S31" s="5"/>
      <c r="T31" s="5"/>
      <c r="U31" s="5"/>
      <c r="V31" s="5"/>
      <c r="W31" s="79">
        <f>负债表!E31/资产表!C31</f>
        <v>0.343833395870668</v>
      </c>
      <c r="X31" s="5"/>
      <c r="Y31" s="5"/>
      <c r="Z31" s="79">
        <f>(利润表!C31-利润表!C32)/利润表!C32</f>
        <v>0.277945478759923</v>
      </c>
      <c r="AA31" s="20">
        <f>(利润表!I31-利润表!I32)/利润表!I32</f>
        <v>0.203384291527311</v>
      </c>
      <c r="AB31" s="85"/>
      <c r="AC31" s="79"/>
      <c r="AD31" s="5"/>
      <c r="AE31" s="79">
        <f>(资产表!C31-资产表!C32)/资产表!C32</f>
        <v>0.231757561341448</v>
      </c>
      <c r="AF31" s="87">
        <f>$AP31/0.04*(负债表!$D31/资产表!$C31)/$AQ31</f>
        <v>101.589001573877</v>
      </c>
      <c r="AG31" s="91">
        <f>$AP$31*1.02/(0.04-0.02)*(负债表!$D$31/资产表!$C$31)/$AQ$31</f>
        <v>207.241563210708</v>
      </c>
      <c r="AH31" s="79"/>
      <c r="AI31" s="79"/>
      <c r="AJ31" s="79"/>
      <c r="AK31" s="79"/>
      <c r="AL31" s="79"/>
      <c r="AM31" s="79"/>
      <c r="AN31" s="79"/>
      <c r="AO31" s="79"/>
      <c r="AP31" s="21">
        <f>现金流量表!C31-现金流量表!D31</f>
        <v>9146739800.01</v>
      </c>
      <c r="AQ31" s="3">
        <v>1471987769</v>
      </c>
      <c r="AR31" s="6"/>
      <c r="AS31" s="5"/>
      <c r="AT31" s="5"/>
      <c r="AU31" s="3"/>
      <c r="AV31" s="5"/>
      <c r="AW31" s="5"/>
      <c r="AX31" s="5"/>
      <c r="AY31" s="5"/>
      <c r="AZ31" s="5"/>
      <c r="BA31" s="5"/>
    </row>
    <row r="32" spans="1:53">
      <c r="A32" s="75"/>
      <c r="B32" s="1">
        <v>2022</v>
      </c>
      <c r="C32" s="77"/>
      <c r="D32" s="77"/>
      <c r="E32" s="5"/>
      <c r="F32" s="5"/>
      <c r="G32" s="5"/>
      <c r="H32" s="79">
        <f>利润表!C32/负债表!C32</f>
        <v>0.30194428033175</v>
      </c>
      <c r="I32" s="79">
        <f>利润表!C32/资产表!C32</f>
        <v>0.201718131436522</v>
      </c>
      <c r="J32" s="20">
        <f>AP32/利润表!I32</f>
        <v>0.287677462009312</v>
      </c>
      <c r="K32" s="20">
        <f>(利润表!I32-利润表!K32)/利润表!I32</f>
        <v>0.865881747840034</v>
      </c>
      <c r="L32" s="20">
        <f>(利润表!L32+利润表!M32)/(利润表!I32-利润表!K32)</f>
        <v>0.211969564689727</v>
      </c>
      <c r="M32" s="20">
        <f>利润表!N32/(利润表!I32-利润表!K32)</f>
        <v>0.0094809302150367</v>
      </c>
      <c r="N32" s="5"/>
      <c r="O32" s="5"/>
      <c r="P32" s="81">
        <f>利润表!C32/利润表!I32</f>
        <v>0.412576160862855</v>
      </c>
      <c r="Q32" s="79">
        <f>利润表!I32/资产表!C32</f>
        <v>0.488923380872642</v>
      </c>
      <c r="R32" s="84">
        <f>资产表!C32/负债表!C32</f>
        <v>1.49686237018693</v>
      </c>
      <c r="S32" s="5"/>
      <c r="T32" s="5"/>
      <c r="U32" s="5"/>
      <c r="V32" s="5"/>
      <c r="W32" s="79">
        <f>负债表!E32/资产表!C32</f>
        <v>0.331935908125528</v>
      </c>
      <c r="X32" s="5"/>
      <c r="Y32" s="5"/>
      <c r="Z32" s="79">
        <f>(利润表!C32-利润表!C33)/利润表!C33</f>
        <v>0.302911503526585</v>
      </c>
      <c r="AA32" s="20">
        <f>(利润表!I32-利润表!I33)/利润表!I33</f>
        <v>0.217093533988062</v>
      </c>
      <c r="AB32" s="85"/>
      <c r="AC32" s="79"/>
      <c r="AD32" s="5"/>
      <c r="AE32" s="79">
        <f>(资产表!C32-资产表!C33)/资产表!C33</f>
        <v>0.189154415056653</v>
      </c>
      <c r="AF32" s="87">
        <f>$AP32/0.04*(负债表!$D32/资产表!$C32)/$AQ32</f>
        <v>81.7214081460988</v>
      </c>
      <c r="AG32" s="91">
        <f>$AP$32*1.02/(0.04-0.02)*(负债表!$D$31/资产表!$C$31)/$AQ$31</f>
        <v>163.756146001856</v>
      </c>
      <c r="AH32" s="79"/>
      <c r="AI32" s="79"/>
      <c r="AJ32" s="79"/>
      <c r="AK32" s="79"/>
      <c r="AL32" s="79"/>
      <c r="AM32" s="79"/>
      <c r="AN32" s="79"/>
      <c r="AO32" s="79"/>
      <c r="AP32" s="21">
        <f>现金流量表!C32-现金流量表!D32</f>
        <v>7227482918.61</v>
      </c>
      <c r="AQ32" s="3">
        <v>1471895100</v>
      </c>
      <c r="AR32" s="6"/>
      <c r="AS32" s="5"/>
      <c r="AT32" s="5"/>
      <c r="AU32" s="3"/>
      <c r="AV32" s="5"/>
      <c r="AW32" s="5"/>
      <c r="AX32" s="5"/>
      <c r="AY32" s="5"/>
      <c r="AZ32" s="5"/>
      <c r="BA32" s="5"/>
    </row>
    <row r="33" spans="1:53">
      <c r="A33" s="75"/>
      <c r="B33" s="1">
        <v>2021</v>
      </c>
      <c r="C33" s="77"/>
      <c r="D33" s="77"/>
      <c r="E33" s="5"/>
      <c r="F33" s="5"/>
      <c r="G33" s="5"/>
      <c r="H33" s="79">
        <f>利润表!C33/负债表!C33</f>
        <v>0.282740893543296</v>
      </c>
      <c r="I33" s="79">
        <f>利润表!C33/资产表!C33</f>
        <v>0.184106139170198</v>
      </c>
      <c r="J33" s="20">
        <f>AP33/利润表!I33</f>
        <v>0.277064995995469</v>
      </c>
      <c r="K33" s="20">
        <f>(利润表!I33-利润表!K33)/利润表!I33</f>
        <v>0.856971511759082</v>
      </c>
      <c r="L33" s="20">
        <f>(利润表!L33+利润表!M33)/(利润表!I33-利润表!K33)</f>
        <v>0.263164084125596</v>
      </c>
      <c r="M33" s="20">
        <f>利润表!N33/(利润表!I33-利润表!K33)</f>
        <v>0.00778483048973975</v>
      </c>
      <c r="N33" s="5"/>
      <c r="O33" s="5"/>
      <c r="P33" s="81">
        <f>利润表!C33/利润表!I33</f>
        <v>0.385401292647005</v>
      </c>
      <c r="Q33" s="79">
        <f>利润表!I33/资产表!C33</f>
        <v>0.477699848658328</v>
      </c>
      <c r="R33" s="84">
        <f>资产表!C33/负债表!C33</f>
        <v>1.53574940421685</v>
      </c>
      <c r="S33" s="5"/>
      <c r="T33" s="5"/>
      <c r="U33" s="5"/>
      <c r="V33" s="5"/>
      <c r="W33" s="79">
        <f>负债表!E33/资产表!C33</f>
        <v>0.348852099662738</v>
      </c>
      <c r="X33" s="5"/>
      <c r="Y33" s="5"/>
      <c r="Z33" s="79">
        <f>(利润表!C33-利润表!C34)/利润表!C34</f>
        <v>0.3246622030106</v>
      </c>
      <c r="AA33" s="20">
        <f>(利润表!I33-利润表!I34)/利润表!I34</f>
        <v>0.239562962772524</v>
      </c>
      <c r="AB33" s="85"/>
      <c r="AC33" s="79"/>
      <c r="AD33" s="5"/>
      <c r="AE33" s="79">
        <f>(资产表!C33-资产表!C34)/资产表!C34</f>
        <v>0.234297764199245</v>
      </c>
      <c r="AF33" s="87">
        <f>$AP33/0.04*(负债表!$D33/资产表!$C33)/$AQ33</f>
        <v>63.3423785866827</v>
      </c>
      <c r="AG33" s="91">
        <f>$AP$33*1.02/(0.04-0.02)*(负债表!$D$31/资产表!$C$31)/$AQ$31</f>
        <v>129.583431408156</v>
      </c>
      <c r="AH33" s="79"/>
      <c r="AI33" s="79"/>
      <c r="AJ33" s="79"/>
      <c r="AK33" s="79"/>
      <c r="AL33" s="79"/>
      <c r="AM33" s="79"/>
      <c r="AN33" s="79"/>
      <c r="AO33" s="79"/>
      <c r="AP33" s="21">
        <f>现金流量表!C33-现金流量表!D33</f>
        <v>5719248162</v>
      </c>
      <c r="AQ33" s="3">
        <v>1464752476</v>
      </c>
      <c r="AR33" s="6"/>
      <c r="AS33" s="5"/>
      <c r="AT33" s="5"/>
      <c r="AU33" s="3"/>
      <c r="AV33" s="5"/>
      <c r="AW33" s="5"/>
      <c r="AX33" s="5"/>
      <c r="AY33" s="5"/>
      <c r="AZ33" s="5"/>
      <c r="BA33" s="5"/>
    </row>
    <row r="34" spans="1:53">
      <c r="A34" s="75"/>
      <c r="B34" s="1">
        <v>2020</v>
      </c>
      <c r="C34" s="77"/>
      <c r="D34" s="77"/>
      <c r="E34" s="5"/>
      <c r="F34" s="5"/>
      <c r="G34" s="5"/>
      <c r="H34" s="79">
        <f>利润表!C34/负债表!C34</f>
        <v>0.259069829227665</v>
      </c>
      <c r="I34" s="79">
        <f>利润表!C34/资产表!C34</f>
        <v>0.171546976607826</v>
      </c>
      <c r="J34" s="20">
        <f>AP34/利润表!I34</f>
        <v>0.166469474259192</v>
      </c>
      <c r="K34" s="20">
        <f>(利润表!I34-利润表!K34)/利润表!I34</f>
        <v>0.830450416196429</v>
      </c>
      <c r="L34" s="20">
        <f>(利润表!L34+利润表!M34)/(利润表!I34-利润表!K34)</f>
        <v>0.284547329492982</v>
      </c>
      <c r="M34" s="20">
        <f>利润表!N34/(利润表!I34-利润表!K34)</f>
        <v>0.00620838981466844</v>
      </c>
      <c r="N34" s="5"/>
      <c r="O34" s="5"/>
      <c r="P34" s="81">
        <f>利润表!C34/利润表!I34</f>
        <v>0.360642258142591</v>
      </c>
      <c r="Q34" s="79">
        <f>利润表!I34/资产表!C34</f>
        <v>0.475670758860432</v>
      </c>
      <c r="R34" s="84">
        <f>资产表!C34/负债表!C34</f>
        <v>1.51019758173835</v>
      </c>
      <c r="S34" s="5"/>
      <c r="T34" s="5"/>
      <c r="U34" s="5"/>
      <c r="V34" s="5"/>
      <c r="W34" s="79">
        <f>负债表!E34/资产表!C34</f>
        <v>0.337834987890178</v>
      </c>
      <c r="X34" s="5"/>
      <c r="Y34" s="5"/>
      <c r="Z34" s="79">
        <f>(利润表!C34-利润表!C35)/利润表!C35</f>
        <v>0.293782310628495</v>
      </c>
      <c r="AA34" s="20">
        <f>(利润表!I34-利润表!I35)/利润表!I35</f>
        <v>0.0528497028892849</v>
      </c>
      <c r="AB34" s="85"/>
      <c r="AC34" s="79"/>
      <c r="AD34" s="5"/>
      <c r="AE34" s="79">
        <f>(资产表!C34-资产表!C35)/资产表!C35</f>
        <v>0.21055467689607</v>
      </c>
      <c r="AF34" s="87">
        <f>$AP34/0.04*(负债表!$D34/资产表!$C34)/$AQ34</f>
        <v>31.1857273748023</v>
      </c>
      <c r="AG34" s="91">
        <f>$AP$34*1.02/(0.04-0.02)*(负债表!$D$31/资产表!$C$31)/$AQ$31</f>
        <v>62.8107286426009</v>
      </c>
      <c r="AH34" s="79"/>
      <c r="AI34" s="79"/>
      <c r="AJ34" s="79"/>
      <c r="AK34" s="79"/>
      <c r="AL34" s="79"/>
      <c r="AM34" s="79"/>
      <c r="AN34" s="79"/>
      <c r="AO34" s="79"/>
      <c r="AP34" s="21">
        <f>现金流量表!C34-现金流量表!D34</f>
        <v>2772191941.82</v>
      </c>
      <c r="AQ34" s="3">
        <v>1464752476</v>
      </c>
      <c r="AR34" s="6"/>
      <c r="AS34" s="5"/>
      <c r="AT34" s="5"/>
      <c r="AU34" s="3"/>
      <c r="AV34" s="5"/>
      <c r="AW34" s="5"/>
      <c r="AX34" s="5"/>
      <c r="AY34" s="5"/>
      <c r="AZ34" s="5"/>
      <c r="BA34" s="5"/>
    </row>
    <row r="35" spans="1:53">
      <c r="A35" s="75"/>
      <c r="B35" s="1">
        <v>2019</v>
      </c>
      <c r="C35" s="77"/>
      <c r="D35" s="77"/>
      <c r="E35" s="5"/>
      <c r="F35" s="5"/>
      <c r="G35" s="5"/>
      <c r="H35" s="79">
        <f>利润表!C35/负债表!C35</f>
        <v>0.237384439108853</v>
      </c>
      <c r="I35" s="79">
        <f>利润表!C35/资产表!C35</f>
        <v>0.160511542887848</v>
      </c>
      <c r="J35" s="20">
        <f>AP35/利润表!I35</f>
        <v>0.0149455631086248</v>
      </c>
      <c r="K35" s="20">
        <f>(利润表!I35-利润表!K35)/利润表!I35</f>
        <v>0.806193918777301</v>
      </c>
      <c r="L35" s="20">
        <f>(利润表!L35+利润表!M35)/(利润表!I35-利润表!K35)</f>
        <v>0.39329026370074</v>
      </c>
      <c r="M35" s="20">
        <f>利润表!N35/(利润表!I35-利润表!K35)</f>
        <v>0.00561839851110895</v>
      </c>
      <c r="N35" s="5"/>
      <c r="O35" s="5"/>
      <c r="P35" s="81">
        <f>利润表!C35/利润表!I35</f>
        <v>0.293482211972968</v>
      </c>
      <c r="Q35" s="79">
        <f>利润表!I35/资产表!C35</f>
        <v>0.546920857004555</v>
      </c>
      <c r="R35" s="84">
        <f>资产表!C35/负债表!C35</f>
        <v>1.47892441152794</v>
      </c>
      <c r="S35" s="5"/>
      <c r="T35" s="5"/>
      <c r="U35" s="5"/>
      <c r="V35" s="5"/>
      <c r="W35" s="79">
        <f>负债表!E35/资产表!C35</f>
        <v>0.323832920597439</v>
      </c>
      <c r="X35" s="5"/>
      <c r="Y35" s="5"/>
      <c r="Z35" s="79">
        <f>(利润表!C35-利润表!C36)/利润表!C36</f>
        <v>0.331745346574772</v>
      </c>
      <c r="AA35" s="20">
        <f>(利润表!I35-利润表!I36)/利润表!I36</f>
        <v>0.211518191824521</v>
      </c>
      <c r="AB35" s="85"/>
      <c r="AC35" s="79"/>
      <c r="AD35" s="5"/>
      <c r="AE35" s="79">
        <f>(资产表!C35-资产表!C36)/资产表!C36</f>
        <v>0.279365589481868</v>
      </c>
      <c r="AF35" s="79"/>
      <c r="AG35" s="79"/>
      <c r="AH35" s="79"/>
      <c r="AI35" s="79"/>
      <c r="AJ35" s="79"/>
      <c r="AK35" s="79"/>
      <c r="AL35" s="79"/>
      <c r="AM35" s="79"/>
      <c r="AN35" s="79"/>
      <c r="AO35" s="79"/>
      <c r="AP35" s="21">
        <f>现金流量表!C35-现金流量表!D35</f>
        <v>236392989.36</v>
      </c>
      <c r="AQ35" s="3">
        <v>1464752476</v>
      </c>
      <c r="AR35" s="3">
        <v>1460105295</v>
      </c>
      <c r="AS35" s="5"/>
      <c r="AT35" s="5"/>
      <c r="AU35" s="3"/>
      <c r="AV35" s="5"/>
      <c r="AW35" s="5"/>
      <c r="AX35" s="5"/>
      <c r="AY35" s="5"/>
      <c r="AZ35" s="5"/>
      <c r="BA35" s="5"/>
    </row>
    <row r="36" spans="1:53">
      <c r="A36" s="75"/>
      <c r="B36" s="1">
        <v>2018</v>
      </c>
      <c r="C36" s="77"/>
      <c r="D36" s="77"/>
      <c r="E36" s="5"/>
      <c r="F36" s="5"/>
      <c r="G36" s="5"/>
      <c r="H36" s="79">
        <f>利润表!C36/负债表!C36</f>
        <v>0.203550556544397</v>
      </c>
      <c r="I36" s="79">
        <f>利润表!C36/资产表!C36</f>
        <v>0.154198357226117</v>
      </c>
      <c r="J36" s="20">
        <f>AP36/利润表!I36</f>
        <v>0.216724036713653</v>
      </c>
      <c r="K36" s="20">
        <f>(利润表!I36-利润表!K36)/利润表!I36</f>
        <v>0.77526639704031</v>
      </c>
      <c r="L36" s="20">
        <f>(利润表!L36+利润表!M36)/(利润表!I36-利润表!K36)</f>
        <v>0.40657857842645</v>
      </c>
      <c r="M36" s="20">
        <f>利润表!N36/(利润表!I36-利润表!K36)</f>
        <v>0.00614261052531971</v>
      </c>
      <c r="N36" s="5"/>
      <c r="O36" s="5"/>
      <c r="P36" s="81">
        <f>利润表!C36/利润表!I36</f>
        <v>0.266987258259729</v>
      </c>
      <c r="Q36" s="79">
        <f>利润表!I36/资产表!C36</f>
        <v>0.577549498920697</v>
      </c>
      <c r="R36" s="84">
        <f>资产表!C36/负债表!C36</f>
        <v>1.32005658300179</v>
      </c>
      <c r="S36" s="5"/>
      <c r="T36" s="5"/>
      <c r="U36" s="5"/>
      <c r="V36" s="5"/>
      <c r="W36" s="79">
        <f>负债表!E36/资产表!C36</f>
        <v>0.242456715206846</v>
      </c>
      <c r="X36" s="5"/>
      <c r="Y36" s="5"/>
      <c r="Z36" s="79">
        <f>(利润表!C36-利润表!C37)/利润表!C37</f>
        <v>0.3626733786117</v>
      </c>
      <c r="AA36" s="20">
        <f>(利润表!I36-利润表!I37)/利润表!I37</f>
        <v>0.255953072010195</v>
      </c>
      <c r="AB36" s="85"/>
      <c r="AC36" s="79"/>
      <c r="AD36" s="5"/>
      <c r="AE36" s="79">
        <f>(资产表!C36-资产表!C37)/资产表!C37</f>
        <v>0.144219628467813</v>
      </c>
      <c r="AF36" s="79"/>
      <c r="AG36" s="79"/>
      <c r="AH36" s="79"/>
      <c r="AI36" s="79"/>
      <c r="AJ36" s="79"/>
      <c r="AK36" s="79"/>
      <c r="AL36" s="79"/>
      <c r="AM36" s="79"/>
      <c r="AN36" s="79"/>
      <c r="AO36" s="79"/>
      <c r="AP36" s="21">
        <f>现金流量表!C36-现金流量表!D36</f>
        <v>2829433241.02</v>
      </c>
      <c r="AQ36" s="3">
        <v>1464752476</v>
      </c>
      <c r="AR36" s="3">
        <v>1460105295</v>
      </c>
      <c r="AS36" s="5"/>
      <c r="AT36" s="5"/>
      <c r="AU36" s="3"/>
      <c r="AV36" s="5"/>
      <c r="AW36" s="5"/>
      <c r="AX36" s="5"/>
      <c r="AY36" s="5"/>
      <c r="AZ36" s="5"/>
      <c r="BA36" s="5"/>
    </row>
    <row r="37" spans="1:53">
      <c r="A37" s="75"/>
      <c r="B37" s="1">
        <v>2017</v>
      </c>
      <c r="C37" s="77"/>
      <c r="D37" s="77"/>
      <c r="E37" s="5"/>
      <c r="F37" s="5"/>
      <c r="G37" s="5"/>
      <c r="H37" s="79">
        <f>利润表!C37/负债表!C37</f>
        <v>0.16704841541146</v>
      </c>
      <c r="I37" s="79">
        <f>利润表!C37/资产表!C37</f>
        <v>0.129478413378391</v>
      </c>
      <c r="J37" s="20">
        <f>AP37/利润表!I37</f>
        <v>0.22008337282696</v>
      </c>
      <c r="K37" s="20">
        <f>(利润表!I37-利润表!K37)/利润表!I37</f>
        <v>0.719302332775693</v>
      </c>
      <c r="L37" s="20">
        <f>(利润表!L37+利润表!M37)/(利润表!I37-利润表!K37)</f>
        <v>0.391912221161211</v>
      </c>
      <c r="M37" s="20">
        <f>利润表!N37/(利润表!I37-利润表!K37)</f>
        <v>0.00681960007102317</v>
      </c>
      <c r="N37" s="5"/>
      <c r="O37" s="5"/>
      <c r="P37" s="81">
        <f>利润表!C37/利润表!I37</f>
        <v>0.246077653282194</v>
      </c>
      <c r="Q37" s="79">
        <f>利润表!I37/资产表!C37</f>
        <v>0.526168921279128</v>
      </c>
      <c r="R37" s="84">
        <f>资产表!C37/负债表!C37</f>
        <v>1.29016421388539</v>
      </c>
      <c r="S37" s="5"/>
      <c r="T37" s="5"/>
      <c r="U37" s="5"/>
      <c r="V37" s="5"/>
      <c r="W37" s="79">
        <f>负债表!E37/资产表!C37</f>
        <v>0.224904869289118</v>
      </c>
      <c r="X37" s="5"/>
      <c r="Y37" s="5"/>
      <c r="Z37" s="79">
        <f>(利润表!C37-利润表!C38)/利润表!C38</f>
        <v>0.306945331034272</v>
      </c>
      <c r="AA37" s="20">
        <f>(利润表!I37-利润表!I38)/利润表!I38</f>
        <v>0.204965022028091</v>
      </c>
      <c r="AB37" s="85"/>
      <c r="AC37" s="79"/>
      <c r="AD37" s="5"/>
      <c r="AE37" s="79">
        <f>(资产表!C37-资产表!C38)/资产表!C38</f>
        <v>0.414606666621357</v>
      </c>
      <c r="AF37" s="79"/>
      <c r="AG37" s="79"/>
      <c r="AH37" s="79"/>
      <c r="AI37" s="79"/>
      <c r="AJ37" s="79"/>
      <c r="AK37" s="79"/>
      <c r="AL37" s="79"/>
      <c r="AM37" s="79"/>
      <c r="AN37" s="79"/>
      <c r="AO37" s="79"/>
      <c r="AP37" s="21">
        <f>现金流量表!C37-现金流量表!D37</f>
        <v>2287737498.05</v>
      </c>
      <c r="AQ37" s="3">
        <v>1464752476</v>
      </c>
      <c r="AR37" s="3">
        <v>1402252476</v>
      </c>
      <c r="AS37" s="5"/>
      <c r="AT37" s="5"/>
      <c r="AU37" s="5"/>
      <c r="AV37" s="5"/>
      <c r="AW37" s="5"/>
      <c r="AX37" s="5"/>
      <c r="AY37" s="5"/>
      <c r="AZ37" s="5"/>
      <c r="BA37" s="5"/>
    </row>
    <row r="38" spans="1:53">
      <c r="A38" s="75"/>
      <c r="B38" s="1">
        <v>2016</v>
      </c>
      <c r="C38" s="77"/>
      <c r="D38" s="77"/>
      <c r="E38" s="5"/>
      <c r="F38" s="5"/>
      <c r="G38" s="5"/>
      <c r="H38" s="79">
        <f>利润表!C38/负债表!C38</f>
        <v>0.176261093982516</v>
      </c>
      <c r="I38" s="79">
        <f>利润表!C38/资产表!C38</f>
        <v>0.140144367479917</v>
      </c>
      <c r="J38" s="20">
        <f>AP38/利润表!I38</f>
        <v>0.291247081927868</v>
      </c>
      <c r="K38" s="20">
        <f>(利润表!I38-利润表!K38)/利润表!I38</f>
        <v>0.608977852977323</v>
      </c>
      <c r="L38" s="20">
        <f>(利润表!L38+利润表!M38)/(利润表!I38-利润表!K38)</f>
        <v>0.401473342120356</v>
      </c>
      <c r="M38" s="20">
        <f>利润表!N38/(利润表!I38-利润表!K38)</f>
        <v>0.00717313951576753</v>
      </c>
      <c r="N38" s="5"/>
      <c r="O38" s="5"/>
      <c r="P38" s="81">
        <f>利润表!C38/利润表!I38</f>
        <v>0.226876333590134</v>
      </c>
      <c r="Q38" s="79">
        <f>利润表!I38/资产表!C38</f>
        <v>0.617712589331137</v>
      </c>
      <c r="R38" s="84">
        <f>资产表!C38/负债表!C38</f>
        <v>1.25771086738662</v>
      </c>
      <c r="S38" s="5"/>
      <c r="T38" s="5"/>
      <c r="U38" s="5"/>
      <c r="V38" s="5"/>
      <c r="W38" s="79">
        <f>负债表!E38/资产表!C38</f>
        <v>0.204904699537276</v>
      </c>
      <c r="X38" s="5"/>
      <c r="Y38" s="5"/>
      <c r="Z38" s="79">
        <f>(利润表!C38-利润表!C39)/利润表!C39</f>
        <v>0.328932267995774</v>
      </c>
      <c r="AA38" s="20">
        <f>(利润表!I38-利润表!I39)/利润表!I39</f>
        <v>0.250210003954278</v>
      </c>
      <c r="AB38" s="85"/>
      <c r="AC38" s="79"/>
      <c r="AD38" s="5"/>
      <c r="AE38" s="79">
        <f>(资产表!C38-资产表!C39)/资产表!C39</f>
        <v>0.0576439226422714</v>
      </c>
      <c r="AF38" s="79"/>
      <c r="AG38" s="79"/>
      <c r="AH38" s="79"/>
      <c r="AI38" s="79"/>
      <c r="AJ38" s="79"/>
      <c r="AK38" s="79"/>
      <c r="AL38" s="79"/>
      <c r="AM38" s="79"/>
      <c r="AN38" s="79"/>
      <c r="AO38" s="79"/>
      <c r="AP38" s="21">
        <f>现金流量表!C38-现金流量表!D38</f>
        <v>2512500171.5</v>
      </c>
      <c r="AQ38" s="3">
        <v>1402252476</v>
      </c>
      <c r="AR38" s="3">
        <v>1401771961</v>
      </c>
      <c r="AS38" s="5"/>
      <c r="AT38" s="5"/>
      <c r="AU38" s="5"/>
      <c r="AV38" s="5"/>
      <c r="AW38" s="5"/>
      <c r="AX38" s="5"/>
      <c r="AY38" s="5"/>
      <c r="AZ38" s="5"/>
      <c r="BA38" s="5"/>
    </row>
    <row r="39" spans="1:53">
      <c r="A39" s="75"/>
      <c r="B39" s="1">
        <v>2015</v>
      </c>
      <c r="C39" s="77"/>
      <c r="D39" s="77"/>
      <c r="E39" s="5"/>
      <c r="F39" s="5"/>
      <c r="G39" s="5"/>
      <c r="H39" s="79">
        <f>利润表!C39/负债表!C39</f>
        <v>0.142132405853503</v>
      </c>
      <c r="I39" s="79">
        <f>利润表!C39/资产表!C39</f>
        <v>0.111535284474069</v>
      </c>
      <c r="J39" s="20">
        <f>AP39/利润表!I39</f>
        <v>0.0104586662754275</v>
      </c>
      <c r="K39" s="20">
        <f>(利润表!I39-利润表!K39)/利润表!I39</f>
        <v>0.494201866149871</v>
      </c>
      <c r="L39" s="20">
        <f>(利润表!L39+利润表!M39)/(利润表!I39-利润表!K39)</f>
        <v>0.386029828814724</v>
      </c>
      <c r="M39" s="20">
        <f>利润表!N39/(利润表!I39-利润表!K39)</f>
        <v>0.0102118090664437</v>
      </c>
      <c r="N39" s="5"/>
      <c r="O39" s="5"/>
      <c r="P39" s="81">
        <f>利润表!C39/利润表!I39</f>
        <v>0.213436808440681</v>
      </c>
      <c r="Q39" s="79">
        <f>利润表!I39/资产表!C39</f>
        <v>0.52256817972926</v>
      </c>
      <c r="R39" s="84">
        <f>资产表!C39/负债表!C39</f>
        <v>1.27432683319642</v>
      </c>
      <c r="S39" s="5"/>
      <c r="T39" s="5"/>
      <c r="U39" s="5"/>
      <c r="V39" s="5"/>
      <c r="W39" s="79">
        <f>负债表!E39/资产表!C39</f>
        <v>0.215271958535409</v>
      </c>
      <c r="X39" s="5"/>
      <c r="Y39" s="5"/>
      <c r="Z39" s="79">
        <f>(利润表!C39-利润表!C40)/利润表!C40</f>
        <v>0.673977394513724</v>
      </c>
      <c r="AA39" s="20">
        <f>(利润表!I39-利润表!I40)/利润表!I40</f>
        <v>0.288927330733099</v>
      </c>
      <c r="AB39" s="85"/>
      <c r="AC39" s="79"/>
      <c r="AD39" s="5"/>
      <c r="AE39" s="79">
        <f>(资产表!C39-资产表!C40)/资产表!C40</f>
        <v>0.0025494567564712</v>
      </c>
      <c r="AF39" s="79"/>
      <c r="AG39" s="79"/>
      <c r="AH39" s="79"/>
      <c r="AI39" s="79"/>
      <c r="AJ39" s="79"/>
      <c r="AK39" s="79"/>
      <c r="AL39" s="79"/>
      <c r="AM39" s="79"/>
      <c r="AN39" s="79"/>
      <c r="AO39" s="79"/>
      <c r="AP39" s="21">
        <f>现金流量表!C39-现金流量表!D39</f>
        <v>72166867.23</v>
      </c>
      <c r="AQ39" s="3">
        <v>1402252476</v>
      </c>
      <c r="AR39" s="3">
        <v>1401771961</v>
      </c>
      <c r="AS39" s="5"/>
      <c r="AT39" s="5"/>
      <c r="AU39" s="5"/>
      <c r="AV39" s="5"/>
      <c r="AW39" s="5"/>
      <c r="AX39" s="5"/>
      <c r="AY39" s="5"/>
      <c r="AZ39" s="5"/>
      <c r="BA39" s="5"/>
    </row>
    <row r="40" spans="1:53">
      <c r="A40" s="75"/>
      <c r="B40" s="1">
        <v>2014</v>
      </c>
      <c r="C40" s="77"/>
      <c r="D40" s="77"/>
      <c r="E40" s="5"/>
      <c r="F40" s="5"/>
      <c r="G40" s="5"/>
      <c r="H40" s="79">
        <f>利润表!C40/负债表!C40</f>
        <v>0.0898360816097569</v>
      </c>
      <c r="I40" s="79">
        <f>利润表!C40/资产表!C40</f>
        <v>0.0667987747177073</v>
      </c>
      <c r="J40" s="20">
        <f>AP40/利润表!I40</f>
        <v>0.213497721989755</v>
      </c>
      <c r="K40" s="20">
        <f>(利润表!I40-利润表!K40)/利润表!I40</f>
        <v>0.476136410574758</v>
      </c>
      <c r="L40" s="20">
        <f>(利润表!L40+利润表!M40)/(利润表!I40-利润表!K40)</f>
        <v>0.409901505650595</v>
      </c>
      <c r="M40" s="20">
        <f>利润表!N40/(利润表!I40-利润表!K40)</f>
        <v>0.0219648715549103</v>
      </c>
      <c r="N40" s="5"/>
      <c r="O40" s="5"/>
      <c r="P40" s="81">
        <f>利润表!C40/利润表!I40</f>
        <v>0.164341846362599</v>
      </c>
      <c r="Q40" s="79">
        <f>利润表!I40/资产表!C40</f>
        <v>0.406462359990311</v>
      </c>
      <c r="R40" s="84">
        <f>资产表!C40/负债表!C40</f>
        <v>1.34487618956194</v>
      </c>
      <c r="S40" s="5"/>
      <c r="T40" s="5"/>
      <c r="U40" s="5"/>
      <c r="V40" s="5"/>
      <c r="W40" s="79">
        <f>负债表!E40/资产表!C40</f>
        <v>0.256437129483479</v>
      </c>
      <c r="X40" s="5"/>
      <c r="Y40" s="5"/>
      <c r="Z40" s="79">
        <f>(利润表!C40-利润表!C41)/利润表!C41</f>
        <v>-0.744083800917587</v>
      </c>
      <c r="AA40" s="20">
        <f>(利润表!I40-利润表!I41)/利润表!I41</f>
        <v>-0.486781886483397</v>
      </c>
      <c r="AB40" s="85"/>
      <c r="AC40" s="79"/>
      <c r="AD40" s="5"/>
      <c r="AE40" s="79">
        <f>(资产表!C40-资产表!C41)/资产表!C41</f>
        <v>-0.0529144764205924</v>
      </c>
      <c r="AF40" s="79"/>
      <c r="AG40" s="79"/>
      <c r="AH40" s="79"/>
      <c r="AI40" s="79"/>
      <c r="AJ40" s="79"/>
      <c r="AK40" s="79"/>
      <c r="AL40" s="79"/>
      <c r="AM40" s="79"/>
      <c r="AN40" s="79"/>
      <c r="AO40" s="79"/>
      <c r="AP40" s="21">
        <f>现金流量表!C40-现金流量表!D40</f>
        <v>1142947706.25</v>
      </c>
      <c r="AQ40" s="3">
        <v>1402252476</v>
      </c>
      <c r="AR40" s="3">
        <v>1400462039</v>
      </c>
      <c r="AS40" s="5"/>
      <c r="AT40" s="5"/>
      <c r="AU40" s="5"/>
      <c r="AV40" s="5"/>
      <c r="AW40" s="5"/>
      <c r="AX40" s="5"/>
      <c r="AY40" s="5"/>
      <c r="AZ40" s="5"/>
      <c r="BA40" s="5"/>
    </row>
    <row r="41" spans="1:53">
      <c r="A41" s="75"/>
      <c r="B41" s="1">
        <v>2013</v>
      </c>
      <c r="C41" s="77"/>
      <c r="D41" s="77"/>
      <c r="E41" s="5"/>
      <c r="F41" s="5"/>
      <c r="G41" s="5"/>
      <c r="H41" s="79">
        <f>利润表!C41/负债表!C41</f>
        <v>0.323003646132348</v>
      </c>
      <c r="I41" s="79">
        <f>利润表!C41/资产表!C41</f>
        <v>0.247206518207195</v>
      </c>
      <c r="J41" s="20">
        <f>AP41/利润表!I41</f>
        <v>0.089339865132007</v>
      </c>
      <c r="K41" s="20">
        <f>(利润表!I41-利润表!K41)/利润表!I41</f>
        <v>0.569831125233264</v>
      </c>
      <c r="L41" s="20">
        <f>(利润表!L41+利润表!M41)/(利润表!I41-利润表!K41)</f>
        <v>0.18390794966043</v>
      </c>
      <c r="M41" s="20">
        <f>利润表!N41/(利润表!I41-利润表!K41)</f>
        <v>0.0131758582244167</v>
      </c>
      <c r="N41" s="5"/>
      <c r="O41" s="5"/>
      <c r="P41" s="81">
        <f>利润表!C41/利润表!I41</f>
        <v>0.329573558315031</v>
      </c>
      <c r="Q41" s="79">
        <f>利润表!I41/资产表!C41</f>
        <v>0.750079950197027</v>
      </c>
      <c r="R41" s="84">
        <f>资产表!C41/负债表!C41</f>
        <v>1.30661460092093</v>
      </c>
      <c r="S41" s="5"/>
      <c r="T41" s="5"/>
      <c r="U41" s="5"/>
      <c r="V41" s="5"/>
      <c r="W41" s="79">
        <f>负债表!E41/资产表!C41</f>
        <v>0.234663381769057</v>
      </c>
      <c r="X41" s="5"/>
      <c r="Y41" s="5"/>
      <c r="Z41" s="79">
        <f>(利润表!C41-利润表!C42)/利润表!C42</f>
        <v>-0.216942709057924</v>
      </c>
      <c r="AA41" s="20">
        <f>(利润表!I41-利润表!I42)/利润表!I42</f>
        <v>-0.0973688695057863</v>
      </c>
      <c r="AB41" s="85"/>
      <c r="AC41" s="79"/>
      <c r="AD41" s="5"/>
      <c r="AE41" s="79">
        <f>(资产表!C41-资产表!C42)/资产表!C42</f>
        <v>-0.106998978617427</v>
      </c>
      <c r="AF41" s="79"/>
      <c r="AG41" s="79"/>
      <c r="AH41" s="79"/>
      <c r="AI41" s="79"/>
      <c r="AJ41" s="79"/>
      <c r="AK41" s="79"/>
      <c r="AL41" s="79"/>
      <c r="AM41" s="79"/>
      <c r="AN41" s="79"/>
      <c r="AO41" s="79"/>
      <c r="AP41" s="21">
        <f>现金流量表!C41-现金流量表!D41</f>
        <v>931915277.52</v>
      </c>
      <c r="AQ41" s="3">
        <v>1402252476</v>
      </c>
      <c r="AR41" s="3">
        <v>1400254476</v>
      </c>
      <c r="AS41" s="5"/>
      <c r="AT41" s="5"/>
      <c r="AU41" s="5"/>
      <c r="AV41" s="5"/>
      <c r="AW41" s="5"/>
      <c r="AX41" s="5"/>
      <c r="AY41" s="5"/>
      <c r="AZ41" s="5"/>
      <c r="BA41" s="5"/>
    </row>
    <row r="42" spans="1:53">
      <c r="A42" s="75"/>
      <c r="B42" s="1">
        <v>2012</v>
      </c>
      <c r="C42" s="77"/>
      <c r="D42" s="77"/>
      <c r="E42" s="5"/>
      <c r="F42" s="5"/>
      <c r="G42" s="5"/>
      <c r="H42" s="79">
        <f>利润表!C42/负债表!C42</f>
        <v>0.449321604988618</v>
      </c>
      <c r="I42" s="79">
        <f>利润表!C42/资产表!C42</f>
        <v>0.281915098428966</v>
      </c>
      <c r="J42" s="20">
        <f>AP42/利润表!I42</f>
        <v>0.398025745151941</v>
      </c>
      <c r="K42" s="20">
        <f>(利润表!I42-利润表!K42)/利润表!I42</f>
        <v>0.656506369785113</v>
      </c>
      <c r="L42" s="20">
        <f>(利润表!L42+利润表!M42)/(利润表!I42-利润表!K42)</f>
        <v>0.157878336638118</v>
      </c>
      <c r="M42" s="20">
        <f>利润表!N42/(利润表!I42-利润表!K42)</f>
        <v>0.00925329144361288</v>
      </c>
      <c r="N42" s="5"/>
      <c r="O42" s="5"/>
      <c r="P42" s="81">
        <f>利润表!C42/利润表!I42</f>
        <v>0.379899857857147</v>
      </c>
      <c r="Q42" s="79">
        <f>利润表!I42/资产表!C42</f>
        <v>0.742077399078614</v>
      </c>
      <c r="R42" s="84">
        <f>资产表!C42/负债表!C42</f>
        <v>1.59381887487602</v>
      </c>
      <c r="S42" s="5"/>
      <c r="T42" s="5"/>
      <c r="U42" s="5"/>
      <c r="V42" s="5"/>
      <c r="W42" s="79">
        <f>负债表!E42/资产表!C42</f>
        <v>0.372576134111985</v>
      </c>
      <c r="X42" s="5"/>
      <c r="Y42" s="5"/>
      <c r="Z42" s="79" t="e">
        <f>(利润表!C42-利润表!C43)/利润表!C43</f>
        <v>#DIV/0!</v>
      </c>
      <c r="AA42" s="20" t="e">
        <f>(利润表!I42-利润表!I43)/利润表!I43</f>
        <v>#DIV/0!</v>
      </c>
      <c r="AB42" s="85"/>
      <c r="AC42" s="79"/>
      <c r="AD42" s="5"/>
      <c r="AE42" s="79" t="e">
        <f>(资产表!C42-资产表!C43)/资产表!C43</f>
        <v>#DIV/0!</v>
      </c>
      <c r="AF42" s="79"/>
      <c r="AG42" s="79"/>
      <c r="AH42" s="79"/>
      <c r="AI42" s="79"/>
      <c r="AJ42" s="79"/>
      <c r="AK42" s="79"/>
      <c r="AL42" s="79"/>
      <c r="AM42" s="79"/>
      <c r="AN42" s="79"/>
      <c r="AO42" s="79"/>
      <c r="AP42" s="21">
        <f>现金流量表!C42-现金流量表!D42</f>
        <v>4599726352.74</v>
      </c>
      <c r="AQ42" s="3">
        <v>1398268476</v>
      </c>
      <c r="AR42" s="3">
        <v>1396931976</v>
      </c>
      <c r="AS42" s="5"/>
      <c r="AT42" s="5"/>
      <c r="AU42" s="5"/>
      <c r="AV42" s="5"/>
      <c r="AW42" s="5"/>
      <c r="AX42" s="5"/>
      <c r="AY42" s="5"/>
      <c r="AZ42" s="5"/>
      <c r="BA42" s="5"/>
    </row>
    <row r="43" spans="1:53">
      <c r="A43" s="75"/>
      <c r="B43" s="1">
        <v>2011</v>
      </c>
      <c r="C43" s="77"/>
      <c r="D43" s="77"/>
      <c r="E43" s="5"/>
      <c r="F43" s="5"/>
      <c r="G43" s="5"/>
      <c r="H43" s="79" t="e">
        <f>利润表!C43/负债表!C43</f>
        <v>#DIV/0!</v>
      </c>
      <c r="I43" s="79" t="e">
        <f>利润表!C43/资产表!C43</f>
        <v>#DIV/0!</v>
      </c>
      <c r="J43" s="20" t="e">
        <f>AP43/利润表!I43</f>
        <v>#DIV/0!</v>
      </c>
      <c r="K43" s="20" t="e">
        <f>(利润表!I43-利润表!K43)/利润表!I43</f>
        <v>#DIV/0!</v>
      </c>
      <c r="L43" s="20" t="e">
        <f>(利润表!L43+利润表!M43)/(利润表!I43-利润表!K43)</f>
        <v>#DIV/0!</v>
      </c>
      <c r="M43" s="20" t="e">
        <f>利润表!N43/(利润表!I43-利润表!K43)</f>
        <v>#DIV/0!</v>
      </c>
      <c r="N43" s="5"/>
      <c r="O43" s="5"/>
      <c r="P43" s="79" t="e">
        <f>利润表!C43/利润表!I43</f>
        <v>#DIV/0!</v>
      </c>
      <c r="Q43" s="79" t="e">
        <f>利润表!I43/资产表!C43</f>
        <v>#DIV/0!</v>
      </c>
      <c r="R43" s="84" t="e">
        <f>资产表!C43/负债表!C43</f>
        <v>#DIV/0!</v>
      </c>
      <c r="S43" s="5"/>
      <c r="T43" s="5"/>
      <c r="U43" s="5"/>
      <c r="V43" s="5"/>
      <c r="W43" s="79" t="e">
        <f>负债表!E43/资产表!C43</f>
        <v>#DIV/0!</v>
      </c>
      <c r="X43" s="5"/>
      <c r="Y43" s="5"/>
      <c r="Z43" s="79" t="e">
        <f>(利润表!C43-利润表!C44)/利润表!C44</f>
        <v>#DIV/0!</v>
      </c>
      <c r="AA43" s="20" t="e">
        <f>(利润表!I43-利润表!I44)/利润表!I44</f>
        <v>#DIV/0!</v>
      </c>
      <c r="AB43" s="85"/>
      <c r="AC43" s="79"/>
      <c r="AD43" s="5"/>
      <c r="AE43" s="79" t="e">
        <f>(资产表!C43-资产表!C44)/资产表!C44</f>
        <v>#DIV/0!</v>
      </c>
      <c r="AF43" s="79"/>
      <c r="AG43" s="79"/>
      <c r="AH43" s="79"/>
      <c r="AI43" s="79"/>
      <c r="AJ43" s="79"/>
      <c r="AK43" s="79"/>
      <c r="AL43" s="79"/>
      <c r="AM43" s="79"/>
      <c r="AN43" s="79"/>
      <c r="AO43" s="79"/>
      <c r="AP43" s="21">
        <f>现金流量表!C43-现金流量表!D43</f>
        <v>0</v>
      </c>
      <c r="AQ43" s="95"/>
      <c r="AR43" s="95"/>
      <c r="AS43" s="5"/>
      <c r="AT43" s="5"/>
      <c r="AU43" s="5"/>
      <c r="AV43" s="5"/>
      <c r="AW43" s="5"/>
      <c r="AX43" s="5"/>
      <c r="AY43" s="5"/>
      <c r="AZ43" s="5"/>
      <c r="BA43" s="5"/>
    </row>
    <row r="44" spans="1:53">
      <c r="A44" s="75"/>
      <c r="B44" s="1">
        <v>2010</v>
      </c>
      <c r="C44" s="69"/>
      <c r="D44" s="69"/>
      <c r="E44" s="5"/>
      <c r="F44" s="5"/>
      <c r="G44" s="5"/>
      <c r="H44" s="79" t="e">
        <f>利润表!C44/负债表!C44</f>
        <v>#DIV/0!</v>
      </c>
      <c r="I44" s="79" t="e">
        <f>利润表!C44/资产表!C44</f>
        <v>#DIV/0!</v>
      </c>
      <c r="J44" s="20" t="e">
        <f>AP44/利润表!I44</f>
        <v>#DIV/0!</v>
      </c>
      <c r="K44" s="20" t="e">
        <f>(利润表!I44-利润表!K44)/利润表!I44</f>
        <v>#DIV/0!</v>
      </c>
      <c r="L44" s="20" t="e">
        <f>(利润表!L44+利润表!M44)/(利润表!I44-利润表!K44)</f>
        <v>#DIV/0!</v>
      </c>
      <c r="M44" s="20" t="e">
        <f>利润表!N44/(利润表!I44-利润表!K44)</f>
        <v>#DIV/0!</v>
      </c>
      <c r="N44" s="5"/>
      <c r="O44" s="5"/>
      <c r="P44" s="79" t="e">
        <f>利润表!C44/利润表!I44</f>
        <v>#DIV/0!</v>
      </c>
      <c r="Q44" s="79" t="e">
        <f>利润表!I44/资产表!C44</f>
        <v>#DIV/0!</v>
      </c>
      <c r="R44" s="84" t="e">
        <f>资产表!C44/负债表!C44</f>
        <v>#DIV/0!</v>
      </c>
      <c r="S44" s="5"/>
      <c r="T44" s="5"/>
      <c r="U44" s="5"/>
      <c r="V44" s="5"/>
      <c r="W44" s="79" t="e">
        <f>负债表!E44/资产表!C44</f>
        <v>#DIV/0!</v>
      </c>
      <c r="X44" s="5"/>
      <c r="Y44" s="5"/>
      <c r="Z44" s="79">
        <f>(利润表!C44-利润表!C45)/利润表!C45</f>
        <v>-1</v>
      </c>
      <c r="AA44" s="20">
        <f>(利润表!I44-利润表!I45)/利润表!I45</f>
        <v>-1</v>
      </c>
      <c r="AB44" s="85"/>
      <c r="AC44" s="79"/>
      <c r="AD44" s="5"/>
      <c r="AE44" s="79">
        <f>(资产表!C44-资产表!C45)/资产表!C45</f>
        <v>-1</v>
      </c>
      <c r="AF44" s="79"/>
      <c r="AG44" s="79"/>
      <c r="AH44" s="79"/>
      <c r="AI44" s="79"/>
      <c r="AJ44" s="79"/>
      <c r="AK44" s="79"/>
      <c r="AL44" s="79"/>
      <c r="AM44" s="79"/>
      <c r="AN44" s="79"/>
      <c r="AO44" s="79"/>
      <c r="AP44" s="21">
        <f>现金流量表!C44-现金流量表!D44</f>
        <v>0</v>
      </c>
      <c r="AQ44" s="95"/>
      <c r="AR44" s="95"/>
      <c r="AS44" s="5"/>
      <c r="AT44" s="5"/>
      <c r="AU44" s="5"/>
      <c r="AV44" s="5"/>
      <c r="AW44" s="5"/>
      <c r="AX44" s="5"/>
      <c r="AY44" s="5"/>
      <c r="AZ44" s="5"/>
      <c r="BA44" s="5"/>
    </row>
    <row r="45" spans="1:53">
      <c r="A45" s="75" t="s">
        <v>56</v>
      </c>
      <c r="B45" s="1">
        <v>2023</v>
      </c>
      <c r="C45" s="5"/>
      <c r="D45" s="5"/>
      <c r="E45" s="5"/>
      <c r="F45" s="5"/>
      <c r="G45" s="5"/>
      <c r="H45" s="79">
        <f>利润表!C45/负债表!C45</f>
        <v>0.369163169797385</v>
      </c>
      <c r="I45" s="79">
        <f>利润表!C45/资产表!C45</f>
        <v>0.236714277016543</v>
      </c>
      <c r="J45" s="20">
        <f>AP45/利润表!I45</f>
        <v>0.21109829797446</v>
      </c>
      <c r="K45" s="20">
        <f>(利润表!I45-利润表!K45)/利润表!I45</f>
        <v>0.753062261107726</v>
      </c>
      <c r="L45" s="20">
        <f>(利润表!L45+利润表!M45)/(利润表!I45-利润表!K45)</f>
        <v>0.183782292024989</v>
      </c>
      <c r="M45" s="20">
        <f>利润表!N45/(利润表!I45-利润表!K45)</f>
        <v>0.0036675251666979</v>
      </c>
      <c r="N45" s="5"/>
      <c r="O45" s="5"/>
      <c r="P45" s="81">
        <f>利润表!C45/利润表!I45</f>
        <v>0.326921714157534</v>
      </c>
      <c r="Q45" s="79">
        <f>利润表!I45/资产表!C45</f>
        <v>0.724070218543137</v>
      </c>
      <c r="R45" s="84">
        <f>资产表!C45/负债表!C45</f>
        <v>1.55953064787717</v>
      </c>
      <c r="S45" s="5"/>
      <c r="T45" s="5"/>
      <c r="U45" s="5"/>
      <c r="V45" s="5"/>
      <c r="W45" s="79">
        <f>负债表!E45/资产表!C45</f>
        <v>0.358781437632407</v>
      </c>
      <c r="X45" s="5"/>
      <c r="Y45" s="5"/>
      <c r="Z45" s="79">
        <f>(利润表!C45-利润表!C46)/利润表!C46</f>
        <v>0.289313151001406</v>
      </c>
      <c r="AA45" s="20">
        <f>(利润表!I45-利润表!I46)/利润表!I46</f>
        <v>0.218000026670265</v>
      </c>
      <c r="AB45" s="85"/>
      <c r="AC45" s="79"/>
      <c r="AD45" s="5"/>
      <c r="AE45" s="79">
        <f>(资产表!C45-资产表!C46)/资产表!C46</f>
        <v>0.201829878926294</v>
      </c>
      <c r="AF45" s="87" t="e">
        <f>$AP45/0.04*(负债表!$D45/资产表!$C45)/$AQ45</f>
        <v>#DIV/0!</v>
      </c>
      <c r="AG45" s="91">
        <f>$AP$3*1.02/(0.04-0.02)*(负债表!$D$3/资产表!$C$3)/$AQ$3</f>
        <v>2054.06635584741</v>
      </c>
      <c r="AH45" s="79"/>
      <c r="AI45" s="79"/>
      <c r="AJ45" s="79"/>
      <c r="AK45" s="79"/>
      <c r="AL45" s="79"/>
      <c r="AM45" s="79"/>
      <c r="AN45" s="79"/>
      <c r="AO45" s="79"/>
      <c r="AP45" s="21">
        <f>现金流量表!C45-现金流量表!D45</f>
        <v>6740048429.61</v>
      </c>
      <c r="AQ45" s="95"/>
      <c r="AR45" s="95"/>
      <c r="AS45" s="5"/>
      <c r="AT45" s="5"/>
      <c r="AU45" s="5"/>
      <c r="AV45" s="5"/>
      <c r="AW45" s="5"/>
      <c r="AX45" s="5"/>
      <c r="AY45" s="5"/>
      <c r="AZ45" s="5"/>
      <c r="BA45" s="5"/>
    </row>
    <row r="46" spans="1:53">
      <c r="A46" s="75"/>
      <c r="B46" s="1">
        <v>2022</v>
      </c>
      <c r="C46" s="5"/>
      <c r="D46" s="5"/>
      <c r="E46" s="5"/>
      <c r="F46" s="5"/>
      <c r="G46" s="5"/>
      <c r="H46" s="79">
        <f>利润表!C46/负债表!C46</f>
        <v>0.372300670666541</v>
      </c>
      <c r="I46" s="79">
        <f>利润表!C46/资产表!C46</f>
        <v>0.220652593720892</v>
      </c>
      <c r="J46" s="20">
        <f>AP46/利润表!I46</f>
        <v>0.361817263281205</v>
      </c>
      <c r="K46" s="20">
        <f>(利润表!I46-利润表!K46)/利润表!I46</f>
        <v>0.753568679310167</v>
      </c>
      <c r="L46" s="20">
        <f>(利润表!L46+利润表!M46)/(利润表!I46-利润表!K46)</f>
        <v>0.233778658390397</v>
      </c>
      <c r="M46" s="20">
        <f>利润表!N46/(利润表!I46-利润表!K46)</f>
        <v>0.00293606867733924</v>
      </c>
      <c r="N46" s="5"/>
      <c r="O46" s="5"/>
      <c r="P46" s="81">
        <f>利润表!C46/利润表!I46</f>
        <v>0.30883936633524</v>
      </c>
      <c r="Q46" s="79">
        <f>利润表!I46/资产表!C46</f>
        <v>0.714457474573944</v>
      </c>
      <c r="R46" s="84">
        <f>资产表!C46/负债表!C46</f>
        <v>1.68727076527127</v>
      </c>
      <c r="S46" s="5"/>
      <c r="T46" s="5"/>
      <c r="U46" s="5"/>
      <c r="V46" s="5"/>
      <c r="W46" s="79">
        <f>负债表!E46/资产表!C46</f>
        <v>0.407326897032305</v>
      </c>
      <c r="X46" s="5"/>
      <c r="Y46" s="5"/>
      <c r="Z46" s="79">
        <f>(利润表!C46-利润表!C47)/利润表!C47</f>
        <v>0.523609949006698</v>
      </c>
      <c r="AA46" s="20">
        <f>(利润表!I46-利润表!I47)/利润表!I47</f>
        <v>0.312597203685503</v>
      </c>
      <c r="AB46" s="85"/>
      <c r="AC46" s="79"/>
      <c r="AD46" s="5"/>
      <c r="AE46" s="79">
        <f>(资产表!C46-资产表!C47)/资产表!C47</f>
        <v>0.224874522332363</v>
      </c>
      <c r="AF46" s="79"/>
      <c r="AG46" s="79"/>
      <c r="AH46" s="79"/>
      <c r="AI46" s="79"/>
      <c r="AJ46" s="79"/>
      <c r="AK46" s="79"/>
      <c r="AL46" s="79"/>
      <c r="AM46" s="79"/>
      <c r="AN46" s="79"/>
      <c r="AO46" s="79"/>
      <c r="AP46" s="21">
        <f>现金流量表!C46-现金流量表!D46</f>
        <v>9484627345.13</v>
      </c>
      <c r="AQ46" s="95"/>
      <c r="AR46" s="95"/>
      <c r="AS46" s="5"/>
      <c r="AT46" s="5"/>
      <c r="AU46" s="5"/>
      <c r="AV46" s="5"/>
      <c r="AW46" s="5"/>
      <c r="AX46" s="5"/>
      <c r="AY46" s="5"/>
      <c r="AZ46" s="5"/>
      <c r="BA46" s="5"/>
    </row>
    <row r="47" spans="1:53">
      <c r="A47" s="75"/>
      <c r="B47" s="1">
        <v>2021</v>
      </c>
      <c r="C47" s="5"/>
      <c r="D47" s="5"/>
      <c r="E47" s="5"/>
      <c r="F47" s="5"/>
      <c r="G47" s="5"/>
      <c r="H47" s="79">
        <f>利润表!C47/负债表!C47</f>
        <v>0.340905488740679</v>
      </c>
      <c r="I47" s="79">
        <f>利润表!C47/资产表!C47</f>
        <v>0.177389062411594</v>
      </c>
      <c r="J47" s="20">
        <f>AP47/利润表!I47</f>
        <v>0.374985378422917</v>
      </c>
      <c r="K47" s="20">
        <f>(利润表!I47-利润表!K47)/利润表!I47</f>
        <v>0.749107028418687</v>
      </c>
      <c r="L47" s="20">
        <f>(利润表!L47+利润表!M47)/(利润表!I47-利润表!K47)</f>
        <v>0.289213266916128</v>
      </c>
      <c r="M47" s="20">
        <f>利润表!N47/(利润表!I47-利润表!K47)</f>
        <v>0.00153703759290698</v>
      </c>
      <c r="N47" s="5"/>
      <c r="O47" s="5"/>
      <c r="P47" s="81">
        <f>利润表!C47/利润表!I47</f>
        <v>0.266066580166349</v>
      </c>
      <c r="Q47" s="79">
        <f>利润表!I47/资产表!C47</f>
        <v>0.666709296224605</v>
      </c>
      <c r="R47" s="84">
        <f>资产表!C47/负债表!C47</f>
        <v>1.92179542586272</v>
      </c>
      <c r="S47" s="5"/>
      <c r="T47" s="5"/>
      <c r="U47" s="5"/>
      <c r="V47" s="5"/>
      <c r="W47" s="79">
        <f>负债表!E47/资产表!C47</f>
        <v>0.479653252087909</v>
      </c>
      <c r="X47" s="5"/>
      <c r="Y47" s="5"/>
      <c r="Z47" s="79">
        <f>(利润表!C47-利润表!C48)/利润表!C48</f>
        <v>0.725628042574894</v>
      </c>
      <c r="AA47" s="20">
        <f>(利润表!I47-利润表!I48)/利润表!I48</f>
        <v>0.42753858770074</v>
      </c>
      <c r="AB47" s="85"/>
      <c r="AC47" s="79"/>
      <c r="AD47" s="5"/>
      <c r="AE47" s="79">
        <f>(资产表!C47-资产表!C48)/资产表!C48</f>
        <v>0.514498626683954</v>
      </c>
      <c r="AF47" s="79"/>
      <c r="AG47" s="79"/>
      <c r="AH47" s="79"/>
      <c r="AI47" s="79"/>
      <c r="AJ47" s="79"/>
      <c r="AK47" s="79"/>
      <c r="AL47" s="79"/>
      <c r="AM47" s="79"/>
      <c r="AN47" s="79"/>
      <c r="AO47" s="79"/>
      <c r="AP47" s="21">
        <f>现金流量表!C47-现金流量表!D47</f>
        <v>7488827839.78</v>
      </c>
      <c r="AQ47" s="95"/>
      <c r="AR47" s="95"/>
      <c r="AS47" s="5"/>
      <c r="AT47" s="5"/>
      <c r="AU47" s="5"/>
      <c r="AV47" s="5"/>
      <c r="AW47" s="5"/>
      <c r="AX47" s="5"/>
      <c r="AY47" s="5"/>
      <c r="AZ47" s="5"/>
      <c r="BA47" s="5"/>
    </row>
    <row r="48" spans="1:53">
      <c r="A48" s="75"/>
      <c r="B48" s="1">
        <v>2020</v>
      </c>
      <c r="C48" s="5"/>
      <c r="D48" s="5"/>
      <c r="E48" s="5"/>
      <c r="F48" s="5"/>
      <c r="G48" s="5"/>
      <c r="H48" s="79">
        <f>利润表!C48/负债表!C48</f>
        <v>0.305936716501727</v>
      </c>
      <c r="I48" s="79">
        <f>利润表!C48/资产表!C48</f>
        <v>0.15568563142393</v>
      </c>
      <c r="J48" s="20">
        <f>AP48/利润表!I48</f>
        <v>0.129665730906623</v>
      </c>
      <c r="K48" s="20">
        <f>(利润表!I48-利润表!K48)/利润表!I48</f>
        <v>0.721546366631609</v>
      </c>
      <c r="L48" s="20">
        <f>(利润表!L48+利润表!M48)/(利润表!I48-利润表!K48)</f>
        <v>0.33338073711056</v>
      </c>
      <c r="M48" s="20">
        <f>利润表!N48/(利润表!I48-利润表!K48)</f>
        <v>0.00165107647372468</v>
      </c>
      <c r="N48" s="5"/>
      <c r="O48" s="5"/>
      <c r="P48" s="81">
        <f>利润表!C48/利润表!I48</f>
        <v>0.220105550393286</v>
      </c>
      <c r="Q48" s="79">
        <f>利润表!I48/资产表!C48</f>
        <v>0.707322605657832</v>
      </c>
      <c r="R48" s="84">
        <f>资产表!C48/负债表!C48</f>
        <v>1.96509282008604</v>
      </c>
      <c r="S48" s="5"/>
      <c r="T48" s="5"/>
      <c r="U48" s="5"/>
      <c r="V48" s="5"/>
      <c r="W48" s="79">
        <f>负债表!E48/资产表!C48</f>
        <v>0.491118185472676</v>
      </c>
      <c r="X48" s="5"/>
      <c r="Y48" s="5"/>
      <c r="Z48" s="79">
        <f>(利润表!C48-利润表!C49)/利润表!C49</f>
        <v>0.563909576317521</v>
      </c>
      <c r="AA48" s="20">
        <f>(利润表!I48-利润表!I49)/利润表!I49</f>
        <v>0.176346905712911</v>
      </c>
      <c r="AB48" s="85"/>
      <c r="AC48" s="79"/>
      <c r="AD48" s="5"/>
      <c r="AE48" s="79">
        <f>(资产表!C48-资产表!C49)/资产表!C49</f>
        <v>0.182936808049187</v>
      </c>
      <c r="AF48" s="79"/>
      <c r="AG48" s="79"/>
      <c r="AH48" s="79"/>
      <c r="AI48" s="79"/>
      <c r="AJ48" s="79"/>
      <c r="AK48" s="79"/>
      <c r="AL48" s="79"/>
      <c r="AM48" s="79"/>
      <c r="AN48" s="79"/>
      <c r="AO48" s="79"/>
      <c r="AP48" s="21">
        <f>现金流量表!C48-现金流量表!D48</f>
        <v>1813998271.22</v>
      </c>
      <c r="AQ48" s="95"/>
      <c r="AR48" s="95"/>
      <c r="AS48" s="5"/>
      <c r="AT48" s="5"/>
      <c r="AU48" s="5"/>
      <c r="AV48" s="5"/>
      <c r="AW48" s="5"/>
      <c r="AX48" s="5"/>
      <c r="AY48" s="5"/>
      <c r="AZ48" s="5"/>
      <c r="BA48" s="5"/>
    </row>
    <row r="49" spans="1:53">
      <c r="A49" s="75"/>
      <c r="B49" s="1">
        <v>2019</v>
      </c>
      <c r="C49" s="5"/>
      <c r="D49" s="5"/>
      <c r="E49" s="5"/>
      <c r="F49" s="5"/>
      <c r="G49" s="5"/>
      <c r="H49" s="79">
        <f>利润表!C49/负债表!C49</f>
        <v>0.258234624543239</v>
      </c>
      <c r="I49" s="79">
        <f>利润表!C49/资产表!C49</f>
        <v>0.117760174043691</v>
      </c>
      <c r="J49" s="20">
        <f>AP49/利润表!I49</f>
        <v>0.236508526356431</v>
      </c>
      <c r="K49" s="20">
        <f>(利润表!I49-利润表!K49)/利润表!I49</f>
        <v>0.73364085674989</v>
      </c>
      <c r="L49" s="20">
        <f>(利润表!L49+利润表!M49)/(利润表!I49-利润表!K49)</f>
        <v>0.393772344410944</v>
      </c>
      <c r="M49" s="20">
        <f>利润表!N49/(利润表!I49-利润表!K49)</f>
        <v>0.00255151013249304</v>
      </c>
      <c r="N49" s="5"/>
      <c r="O49" s="5"/>
      <c r="P49" s="81">
        <f>利润表!C49/利润表!I49</f>
        <v>0.165559752978206</v>
      </c>
      <c r="Q49" s="79">
        <f>利润表!I49/资产表!C49</f>
        <v>0.711285031085984</v>
      </c>
      <c r="R49" s="84">
        <f>资产表!C49/负债表!C49</f>
        <v>2.19288589406661</v>
      </c>
      <c r="S49" s="5"/>
      <c r="T49" s="5"/>
      <c r="U49" s="5"/>
      <c r="V49" s="5"/>
      <c r="W49" s="79">
        <f>负债表!E49/资产表!C49</f>
        <v>0.543979920384483</v>
      </c>
      <c r="X49" s="5"/>
      <c r="Y49" s="5"/>
      <c r="Z49" s="79">
        <f>(利润表!C49-利润表!C50)/利润表!C50</f>
        <v>0.306486578622018</v>
      </c>
      <c r="AA49" s="20">
        <f>(利润表!I49-利润表!I50)/利润表!I50</f>
        <v>0.259229033878544</v>
      </c>
      <c r="AB49" s="85"/>
      <c r="AC49" s="79"/>
      <c r="AD49" s="5"/>
      <c r="AE49" s="79">
        <f>(资产表!C49-资产表!C50)/资产表!C50</f>
        <v>0.350058036285452</v>
      </c>
      <c r="AF49" s="79"/>
      <c r="AG49" s="79"/>
      <c r="AH49" s="79"/>
      <c r="AI49" s="79"/>
      <c r="AJ49" s="79"/>
      <c r="AK49" s="79"/>
      <c r="AL49" s="79"/>
      <c r="AM49" s="79"/>
      <c r="AN49" s="79"/>
      <c r="AO49" s="79"/>
      <c r="AP49" s="21">
        <f>现金流量表!C49-现金流量表!D49</f>
        <v>2812697609.19</v>
      </c>
      <c r="AQ49" s="95"/>
      <c r="AR49" s="95"/>
      <c r="AS49" s="5"/>
      <c r="AT49" s="5"/>
      <c r="AU49" s="5"/>
      <c r="AV49" s="5"/>
      <c r="AW49" s="5"/>
      <c r="AX49" s="5"/>
      <c r="AY49" s="5"/>
      <c r="AZ49" s="5"/>
      <c r="BA49" s="5"/>
    </row>
    <row r="50" spans="1:53">
      <c r="A50" s="75"/>
      <c r="B50" s="1">
        <v>2018</v>
      </c>
      <c r="C50" s="5"/>
      <c r="D50" s="5"/>
      <c r="E50" s="5"/>
      <c r="F50" s="5"/>
      <c r="G50" s="5"/>
      <c r="H50" s="79">
        <f>利润表!C50/负债表!C50</f>
        <v>0.228983630844935</v>
      </c>
      <c r="I50" s="79">
        <f>利润表!C50/资产表!C50</f>
        <v>0.12168748758961</v>
      </c>
      <c r="J50" s="20">
        <f>AP50/利润表!I50</f>
        <v>0.0911577627101654</v>
      </c>
      <c r="K50" s="20">
        <f>(利润表!I50-利润表!K50)/利润表!I50</f>
        <v>0.686812308605304</v>
      </c>
      <c r="L50" s="20">
        <f>(利润表!L50+利润表!M50)/(利润表!I50-利润表!K50)</f>
        <v>0.363149743346581</v>
      </c>
      <c r="M50" s="20">
        <f>利润表!N50/(利润表!I50-利润表!K50)</f>
        <v>0.00187343670031627</v>
      </c>
      <c r="N50" s="5"/>
      <c r="O50" s="5"/>
      <c r="P50" s="79">
        <f>利润表!C50/利润表!I50</f>
        <v>0.159571212749696</v>
      </c>
      <c r="Q50" s="79">
        <f>利润表!I50/资产表!C50</f>
        <v>0.762590479151707</v>
      </c>
      <c r="R50" s="84">
        <f>资产表!C50/负债表!C50</f>
        <v>1.88173521683002</v>
      </c>
      <c r="S50" s="5"/>
      <c r="T50" s="5"/>
      <c r="U50" s="5"/>
      <c r="V50" s="5"/>
      <c r="W50" s="79">
        <f>负债表!E50/资产表!C50</f>
        <v>0.468575604550462</v>
      </c>
      <c r="X50" s="5"/>
      <c r="Y50" s="5"/>
      <c r="Z50" s="79">
        <f>(利润表!C50-利润表!C51)/利润表!C51</f>
        <v>0.582384433461486</v>
      </c>
      <c r="AA50" s="20">
        <f>(利润表!I50-利润表!I51)/利润表!I51</f>
        <v>0.484618838308892</v>
      </c>
      <c r="AB50" s="85"/>
      <c r="AC50" s="79"/>
      <c r="AD50" s="5"/>
      <c r="AE50" s="79">
        <f>(资产表!C50-资产表!C51)/资产表!C51</f>
        <v>0.303109328989478</v>
      </c>
      <c r="AF50" s="79"/>
      <c r="AG50" s="79"/>
      <c r="AH50" s="79"/>
      <c r="AI50" s="79"/>
      <c r="AJ50" s="79"/>
      <c r="AK50" s="79"/>
      <c r="AL50" s="79"/>
      <c r="AM50" s="79"/>
      <c r="AN50" s="79"/>
      <c r="AO50" s="79"/>
      <c r="AP50" s="21">
        <f>现金流量表!C50-现金流量表!D50</f>
        <v>860924706.21</v>
      </c>
      <c r="AQ50" s="95"/>
      <c r="AR50" s="95"/>
      <c r="AS50" s="5"/>
      <c r="AT50" s="5"/>
      <c r="AU50" s="5"/>
      <c r="AV50" s="5"/>
      <c r="AW50" s="5"/>
      <c r="AX50" s="5"/>
      <c r="AY50" s="5"/>
      <c r="AZ50" s="5"/>
      <c r="BA50" s="5"/>
    </row>
    <row r="51" spans="1:53">
      <c r="A51" s="75"/>
      <c r="B51" s="1">
        <v>2017</v>
      </c>
      <c r="C51" s="5"/>
      <c r="D51" s="5"/>
      <c r="E51" s="5"/>
      <c r="F51" s="5"/>
      <c r="G51" s="5"/>
      <c r="H51" s="79">
        <f>利润表!C51/负债表!C51</f>
        <v>0.170537035021997</v>
      </c>
      <c r="I51" s="79">
        <f>利润表!C51/资产表!C51</f>
        <v>0.100210857074999</v>
      </c>
      <c r="J51" s="20">
        <f>AP51/利润表!I51</f>
        <v>0.142774299650643</v>
      </c>
      <c r="K51" s="20">
        <f>(利润表!I51-利润表!K51)/利润表!I51</f>
        <v>0.673413688987356</v>
      </c>
      <c r="L51" s="20">
        <f>(利润表!L51+利润表!M51)/(利润表!I51-利润表!K51)</f>
        <v>0.391840931734117</v>
      </c>
      <c r="M51" s="20">
        <f>利润表!N51/(利润表!I51-利润表!K51)</f>
        <v>0.00262560786587732</v>
      </c>
      <c r="N51" s="5"/>
      <c r="O51" s="5"/>
      <c r="P51" s="79">
        <f>利润表!C51/利润表!I51</f>
        <v>0.149712309784145</v>
      </c>
      <c r="Q51" s="79">
        <f>利润表!I51/资产表!C51</f>
        <v>0.669356161958109</v>
      </c>
      <c r="R51" s="84">
        <f>资产表!C51/负债表!C51</f>
        <v>1.70178202242463</v>
      </c>
      <c r="S51" s="5"/>
      <c r="T51" s="5"/>
      <c r="U51" s="5"/>
      <c r="V51" s="5"/>
      <c r="W51" s="79">
        <f>负债表!E51/资产表!C51</f>
        <v>0.412380676947544</v>
      </c>
      <c r="X51" s="5"/>
      <c r="Y51" s="5"/>
      <c r="Z51" s="79">
        <f>(利润表!C51-利润表!C52)/利润表!C52</f>
        <v>0.573867878895163</v>
      </c>
      <c r="AA51" s="20">
        <f>(利润表!I51-利润表!I52)/利润表!I52</f>
        <v>0.444161389342512</v>
      </c>
      <c r="AB51" s="85"/>
      <c r="AC51" s="79"/>
      <c r="AD51" s="5"/>
      <c r="AE51" s="79">
        <f>(资产表!C51-资产表!C52)/资产表!C52</f>
        <v>0.281424034033858</v>
      </c>
      <c r="AF51" s="79"/>
      <c r="AG51" s="79"/>
      <c r="AH51" s="79"/>
      <c r="AI51" s="79"/>
      <c r="AJ51" s="79"/>
      <c r="AK51" s="79"/>
      <c r="AL51" s="79"/>
      <c r="AM51" s="79"/>
      <c r="AN51" s="79"/>
      <c r="AO51" s="79"/>
      <c r="AP51" s="21">
        <f>现金流量表!C51-现金流量表!D51</f>
        <v>908252464.22</v>
      </c>
      <c r="AQ51" s="95"/>
      <c r="AR51" s="95"/>
      <c r="AS51" s="5"/>
      <c r="AT51" s="5"/>
      <c r="AU51" s="5"/>
      <c r="AV51" s="5"/>
      <c r="AW51" s="5"/>
      <c r="AX51" s="5"/>
      <c r="AY51" s="5"/>
      <c r="AZ51" s="5"/>
      <c r="BA51" s="5"/>
    </row>
    <row r="52" spans="1:53">
      <c r="A52" s="75"/>
      <c r="B52" s="1">
        <v>2016</v>
      </c>
      <c r="C52" s="5"/>
      <c r="D52" s="5"/>
      <c r="E52" s="5"/>
      <c r="F52" s="5"/>
      <c r="G52" s="5"/>
      <c r="H52" s="79">
        <f>利润表!C52/负债表!C52</f>
        <v>0.125102646584911</v>
      </c>
      <c r="I52" s="79">
        <f>利润表!C52/资产表!C52</f>
        <v>0.0815904577817418</v>
      </c>
      <c r="J52" s="20">
        <f>AP52/利润表!I52</f>
        <v>0.108812723739167</v>
      </c>
      <c r="K52" s="20">
        <f>(利润表!I52-利润表!K52)/利润表!I52</f>
        <v>0.686821391964399</v>
      </c>
      <c r="L52" s="20">
        <f>(利润表!L52+利润表!M52)/(利润表!I52-利润表!K52)</f>
        <v>0.402411398318504</v>
      </c>
      <c r="M52" s="20">
        <f>利润表!N52/(利润表!I52-利润表!K52)</f>
        <v>0.00374511251453013</v>
      </c>
      <c r="N52" s="5"/>
      <c r="O52" s="5"/>
      <c r="P52" s="79">
        <f>利润表!C52/利润表!I52</f>
        <v>0.137374134257905</v>
      </c>
      <c r="Q52" s="79">
        <f>利润表!I52/资产表!C52</f>
        <v>0.593928822354322</v>
      </c>
      <c r="R52" s="84">
        <f>资产表!C52/负债表!C52</f>
        <v>1.53329997142027</v>
      </c>
      <c r="S52" s="5"/>
      <c r="T52" s="5"/>
      <c r="U52" s="5"/>
      <c r="V52" s="5"/>
      <c r="W52" s="79">
        <f>负债表!E52/资产表!C52</f>
        <v>0.347811896798173</v>
      </c>
      <c r="X52" s="5"/>
      <c r="Y52" s="5"/>
      <c r="Z52" s="79">
        <f>(利润表!C52-利润表!C53)/利润表!C53</f>
        <v>0.162356028782436</v>
      </c>
      <c r="AA52" s="20">
        <f>(利润表!I52-利润表!I53)/利润表!I53</f>
        <v>0.0669458504447295</v>
      </c>
      <c r="AB52" s="85"/>
      <c r="AC52" s="79"/>
      <c r="AD52" s="5"/>
      <c r="AE52" s="79">
        <f>(资产表!C52-资产表!C53)/资产表!C53</f>
        <v>0.105865436324975</v>
      </c>
      <c r="AF52" s="79"/>
      <c r="AG52" s="79"/>
      <c r="AH52" s="79"/>
      <c r="AI52" s="79"/>
      <c r="AJ52" s="79"/>
      <c r="AK52" s="79"/>
      <c r="AL52" s="79"/>
      <c r="AM52" s="79"/>
      <c r="AN52" s="79"/>
      <c r="AO52" s="79"/>
      <c r="AP52" s="21">
        <f>现金流量表!C52-现金流量表!D52</f>
        <v>479314423.71</v>
      </c>
      <c r="AQ52" s="95"/>
      <c r="AR52" s="95"/>
      <c r="AS52" s="5"/>
      <c r="AT52" s="5"/>
      <c r="AU52" s="5"/>
      <c r="AV52" s="5"/>
      <c r="AW52" s="5"/>
      <c r="AX52" s="5"/>
      <c r="AY52" s="5"/>
      <c r="AZ52" s="5"/>
      <c r="BA52" s="5"/>
    </row>
    <row r="53" spans="1:53">
      <c r="A53" s="75"/>
      <c r="B53" s="1">
        <v>2015</v>
      </c>
      <c r="C53" s="5"/>
      <c r="D53" s="5"/>
      <c r="E53" s="5"/>
      <c r="F53" s="5"/>
      <c r="G53" s="5"/>
      <c r="H53" s="79">
        <f>利润表!C53/负债表!C53</f>
        <v>0.1158117068789</v>
      </c>
      <c r="I53" s="79">
        <f>利润表!C53/资产表!C53</f>
        <v>0.0776251552540868</v>
      </c>
      <c r="J53" s="20">
        <f>AP53/利润表!I53</f>
        <v>0.0607784390469146</v>
      </c>
      <c r="K53" s="20">
        <f>(利润表!I53-利润表!K53)/利润表!I53</f>
        <v>0.673685360242487</v>
      </c>
      <c r="L53" s="20">
        <f>(利润表!L53+利润表!M53)/(利润表!I53-利润表!K53)</f>
        <v>0.480163428738317</v>
      </c>
      <c r="M53" s="20">
        <f>利润表!N53/(利润表!I53-利润表!K53)</f>
        <v>0.00482809900083095</v>
      </c>
      <c r="N53" s="5"/>
      <c r="O53" s="5"/>
      <c r="P53" s="79">
        <f>利润表!C53/利润表!I53</f>
        <v>0.126097993106674</v>
      </c>
      <c r="Q53" s="79">
        <f>利润表!I53/资产表!C53</f>
        <v>0.615593899170298</v>
      </c>
      <c r="R53" s="84">
        <f>资产表!C53/负债表!C53</f>
        <v>1.49193526891919</v>
      </c>
      <c r="S53" s="5"/>
      <c r="T53" s="5"/>
      <c r="U53" s="5"/>
      <c r="V53" s="5"/>
      <c r="W53" s="79">
        <f>负债表!E53/资产表!C53</f>
        <v>0.329729633159998</v>
      </c>
      <c r="X53" s="5"/>
      <c r="Y53" s="5"/>
      <c r="Z53" s="79">
        <f>(利润表!C53-利润表!C54)/利润表!C54</f>
        <v>0.463361745109723</v>
      </c>
      <c r="AA53" s="20">
        <f>(利润表!I53-利润表!I54)/利润表!I54</f>
        <v>0.0542613459330883</v>
      </c>
      <c r="AB53" s="85"/>
      <c r="AC53" s="79"/>
      <c r="AD53" s="5"/>
      <c r="AE53" s="79">
        <f>(资产表!C53-资产表!C54)/资产表!C54</f>
        <v>0.159092404293051</v>
      </c>
      <c r="AF53" s="79"/>
      <c r="AG53" s="79"/>
      <c r="AH53" s="79"/>
      <c r="AI53" s="79"/>
      <c r="AJ53" s="79"/>
      <c r="AK53" s="79"/>
      <c r="AL53" s="79"/>
      <c r="AM53" s="79"/>
      <c r="AN53" s="79"/>
      <c r="AO53" s="79"/>
      <c r="AP53" s="21">
        <f>现金流量表!C53-现金流量表!D53</f>
        <v>250927338.39</v>
      </c>
      <c r="AQ53" s="95"/>
      <c r="AR53" s="95"/>
      <c r="AS53" s="5"/>
      <c r="AT53" s="5"/>
      <c r="AU53" s="5"/>
      <c r="AV53" s="5"/>
      <c r="AW53" s="5"/>
      <c r="AX53" s="5"/>
      <c r="AY53" s="5"/>
      <c r="AZ53" s="5"/>
      <c r="BA53" s="5"/>
    </row>
    <row r="54" spans="1:53">
      <c r="A54" s="75"/>
      <c r="B54" s="1">
        <v>2014</v>
      </c>
      <c r="C54" s="5"/>
      <c r="D54" s="5"/>
      <c r="E54" s="5"/>
      <c r="F54" s="5"/>
      <c r="G54" s="5"/>
      <c r="H54" s="79">
        <f>利润表!C54/负债表!C54</f>
        <v>0.0903924048296305</v>
      </c>
      <c r="I54" s="79">
        <f>利润表!C54/资产表!C54</f>
        <v>0.0614849528066176</v>
      </c>
      <c r="J54" s="20">
        <f>AP54/利润表!I54</f>
        <v>0.0294520895216069</v>
      </c>
      <c r="K54" s="20">
        <f>(利润表!I54-利润表!K54)/利润表!I54</f>
        <v>0.674361458192891</v>
      </c>
      <c r="L54" s="20">
        <f>(利润表!L54+利润表!M54)/(利润表!I54-利润表!K54)</f>
        <v>0.591470945163275</v>
      </c>
      <c r="M54" s="20">
        <f>利润表!N54/(利润表!I54-利润表!K54)</f>
        <v>0.00475919899544014</v>
      </c>
      <c r="N54" s="5"/>
      <c r="O54" s="5"/>
      <c r="P54" s="79">
        <f>利润表!C54/利润表!I54</f>
        <v>0.0908457805299096</v>
      </c>
      <c r="Q54" s="79">
        <f>利润表!I54/资产表!C54</f>
        <v>0.676805818035485</v>
      </c>
      <c r="R54" s="84">
        <f>资产表!C54/负债表!C54</f>
        <v>1.4701549030042</v>
      </c>
      <c r="S54" s="5"/>
      <c r="T54" s="5"/>
      <c r="U54" s="5"/>
      <c r="V54" s="5"/>
      <c r="W54" s="79">
        <f>负债表!E54/资产表!C54</f>
        <v>0.31979956808868</v>
      </c>
      <c r="X54" s="5"/>
      <c r="Y54" s="5"/>
      <c r="Z54" s="79">
        <f>(利润表!C54-利润表!C55)/利润表!C55</f>
        <v>-0.629582457540657</v>
      </c>
      <c r="AA54" s="20">
        <f>(利润表!I54-利润表!I55)/利润表!I55</f>
        <v>-0.356671802807498</v>
      </c>
      <c r="AB54" s="85"/>
      <c r="AC54" s="79"/>
      <c r="AD54" s="5"/>
      <c r="AE54" s="79">
        <f>(资产表!C54-资产表!C55)/资产表!C55</f>
        <v>-0.00525947992694809</v>
      </c>
      <c r="AF54" s="79"/>
      <c r="AG54" s="79"/>
      <c r="AH54" s="79"/>
      <c r="AI54" s="79"/>
      <c r="AJ54" s="79"/>
      <c r="AK54" s="79"/>
      <c r="AL54" s="79"/>
      <c r="AM54" s="79"/>
      <c r="AN54" s="79"/>
      <c r="AO54" s="79"/>
      <c r="AP54" s="21">
        <f>现金流量表!C54-现金流量表!D54</f>
        <v>115336366.71</v>
      </c>
      <c r="AQ54" s="95"/>
      <c r="AR54" s="95"/>
      <c r="AS54" s="5"/>
      <c r="AT54" s="5"/>
      <c r="AU54" s="5"/>
      <c r="AV54" s="5"/>
      <c r="AW54" s="5"/>
      <c r="AX54" s="5"/>
      <c r="AY54" s="5"/>
      <c r="AZ54" s="5"/>
      <c r="BA54" s="5"/>
    </row>
    <row r="55" spans="1:53">
      <c r="A55" s="75"/>
      <c r="B55" s="1">
        <v>2013</v>
      </c>
      <c r="C55" s="5"/>
      <c r="D55" s="5"/>
      <c r="E55" s="5"/>
      <c r="F55" s="5"/>
      <c r="G55" s="5"/>
      <c r="H55" s="79">
        <f>利润表!C55/负债表!C55</f>
        <v>0.247776439819849</v>
      </c>
      <c r="I55" s="79">
        <f>利润表!C55/资产表!C55</f>
        <v>0.165115219774546</v>
      </c>
      <c r="J55" s="20">
        <f>AP55/利润表!I55</f>
        <v>-0.12949083367902</v>
      </c>
      <c r="K55" s="20">
        <f>(利润表!I55-利润表!K55)/利润表!I55</f>
        <v>0.750681552521755</v>
      </c>
      <c r="L55" s="20">
        <f>(利润表!L55+利润表!M55)/(利润表!I55-利润表!K55)</f>
        <v>0.465534919569441</v>
      </c>
      <c r="M55" s="20">
        <f>利润表!N55/(利润表!I55-利润表!K55)</f>
        <v>0.00253939509627722</v>
      </c>
      <c r="N55" s="5"/>
      <c r="O55" s="5"/>
      <c r="P55" s="81">
        <f>利润表!C55/利润表!I55</f>
        <v>0.157777765660942</v>
      </c>
      <c r="Q55" s="79">
        <f>利润表!I55/资产表!C55</f>
        <v>1.04650499443231</v>
      </c>
      <c r="R55" s="84">
        <f>资产表!C55/负债表!C55</f>
        <v>1.50062750216589</v>
      </c>
      <c r="S55" s="5"/>
      <c r="T55" s="5"/>
      <c r="U55" s="5"/>
      <c r="V55" s="5"/>
      <c r="W55" s="79">
        <f>负债表!E55/资产表!C55</f>
        <v>0.3336121065643</v>
      </c>
      <c r="X55" s="5"/>
      <c r="Y55" s="5"/>
      <c r="Z55" s="79">
        <f>(利润表!C55-利润表!C56)/利润表!C56</f>
        <v>-0.276415032275028</v>
      </c>
      <c r="AA55" s="20">
        <f>(利润表!I55-利润表!I56)/利润表!I56</f>
        <v>-0.0604380661429168</v>
      </c>
      <c r="AB55" s="85"/>
      <c r="AC55" s="79"/>
      <c r="AD55" s="5"/>
      <c r="AE55" s="79">
        <f>(资产表!C55-资产表!C56)/资产表!C56</f>
        <v>-0.0483397774395283</v>
      </c>
      <c r="AF55" s="79"/>
      <c r="AG55" s="79"/>
      <c r="AH55" s="79"/>
      <c r="AI55" s="79"/>
      <c r="AJ55" s="79"/>
      <c r="AK55" s="79"/>
      <c r="AL55" s="79"/>
      <c r="AM55" s="79"/>
      <c r="AN55" s="79"/>
      <c r="AO55" s="79"/>
      <c r="AP55" s="21">
        <f>现金流量表!C55-现金流量表!D55</f>
        <v>-788236596.04</v>
      </c>
      <c r="AQ55" s="95"/>
      <c r="AR55" s="95"/>
      <c r="AS55" s="5"/>
      <c r="AT55" s="5"/>
      <c r="AU55" s="5"/>
      <c r="AV55" s="5"/>
      <c r="AW55" s="5"/>
      <c r="AX55" s="5"/>
      <c r="AY55" s="5"/>
      <c r="AZ55" s="5"/>
      <c r="BA55" s="5"/>
    </row>
    <row r="56" spans="1:53">
      <c r="A56" s="75"/>
      <c r="B56" s="1">
        <v>2012</v>
      </c>
      <c r="C56" s="5"/>
      <c r="D56" s="5"/>
      <c r="E56" s="5"/>
      <c r="F56" s="5"/>
      <c r="G56" s="5"/>
      <c r="H56" s="79">
        <f>利润表!C56/负债表!C56</f>
        <v>0.366195259287293</v>
      </c>
      <c r="I56" s="79">
        <f>利润表!C56/资产表!C56</f>
        <v>0.217159827535957</v>
      </c>
      <c r="J56" s="20">
        <f>AP56/利润表!I56</f>
        <v>0.118839004461157</v>
      </c>
      <c r="K56" s="20">
        <f>(利润表!I56-利润表!K56)/利润表!I56</f>
        <v>0.74772356361406</v>
      </c>
      <c r="L56" s="20">
        <f>(利润表!L56+利润表!M56)/(利润表!I56-利润表!K56)</f>
        <v>0.373173711187438</v>
      </c>
      <c r="M56" s="20">
        <f>利润表!N56/(利润表!I56-利润表!K56)</f>
        <v>0.00222014229574897</v>
      </c>
      <c r="N56" s="5"/>
      <c r="O56" s="5"/>
      <c r="P56" s="81">
        <f>利润表!C56/利润表!I56</f>
        <v>0.204871562064277</v>
      </c>
      <c r="Q56" s="79">
        <f>利润表!I56/资产表!C56</f>
        <v>1.05998033767041</v>
      </c>
      <c r="R56" s="84">
        <f>资产表!C56/负债表!C56</f>
        <v>1.6862937470636</v>
      </c>
      <c r="S56" s="5"/>
      <c r="T56" s="5"/>
      <c r="U56" s="5"/>
      <c r="V56" s="5"/>
      <c r="W56" s="79">
        <f>负债表!E56/资产表!C56</f>
        <v>0.406983509402596</v>
      </c>
      <c r="X56" s="5"/>
      <c r="Y56" s="5"/>
      <c r="Z56" s="79" t="e">
        <f>(利润表!C56-利润表!C57)/利润表!C57</f>
        <v>#DIV/0!</v>
      </c>
      <c r="AA56" s="20" t="e">
        <f>(利润表!I56-利润表!I57)/利润表!I57</f>
        <v>#DIV/0!</v>
      </c>
      <c r="AB56" s="85"/>
      <c r="AC56" s="79"/>
      <c r="AD56" s="5"/>
      <c r="AE56" s="79" t="e">
        <f>(资产表!C56-资产表!C57)/资产表!C57</f>
        <v>#DIV/0!</v>
      </c>
      <c r="AF56" s="79"/>
      <c r="AG56" s="79"/>
      <c r="AH56" s="79"/>
      <c r="AI56" s="79"/>
      <c r="AJ56" s="79"/>
      <c r="AK56" s="79"/>
      <c r="AL56" s="79"/>
      <c r="AM56" s="79"/>
      <c r="AN56" s="79"/>
      <c r="AO56" s="79"/>
      <c r="AP56" s="21">
        <f>现金流量表!C56-现金流量表!D56</f>
        <v>769929853.17</v>
      </c>
      <c r="AQ56" s="95"/>
      <c r="AR56" s="95"/>
      <c r="AS56" s="5"/>
      <c r="AT56" s="5"/>
      <c r="AU56" s="5"/>
      <c r="AV56" s="5"/>
      <c r="AW56" s="5"/>
      <c r="AX56" s="5"/>
      <c r="AY56" s="5"/>
      <c r="AZ56" s="5"/>
      <c r="BA56" s="5"/>
    </row>
    <row r="57" spans="1:53">
      <c r="A57" s="75"/>
      <c r="B57" s="1">
        <v>2011</v>
      </c>
      <c r="C57" s="5"/>
      <c r="D57" s="5"/>
      <c r="E57" s="5"/>
      <c r="F57" s="5"/>
      <c r="G57" s="5"/>
      <c r="H57" s="79" t="e">
        <f>利润表!C57/负债表!C57</f>
        <v>#DIV/0!</v>
      </c>
      <c r="I57" s="79" t="e">
        <f>利润表!C57/资产表!C57</f>
        <v>#DIV/0!</v>
      </c>
      <c r="J57" s="20" t="e">
        <f>AP57/利润表!I57</f>
        <v>#DIV/0!</v>
      </c>
      <c r="K57" s="20" t="e">
        <f>(利润表!I57-利润表!K57)/利润表!I57</f>
        <v>#DIV/0!</v>
      </c>
      <c r="L57" s="20" t="e">
        <f>(利润表!L57+利润表!M57)/(利润表!I57-利润表!K57)</f>
        <v>#DIV/0!</v>
      </c>
      <c r="M57" s="20" t="e">
        <f>利润表!N57/(利润表!I57-利润表!K57)</f>
        <v>#DIV/0!</v>
      </c>
      <c r="N57" s="5"/>
      <c r="O57" s="5"/>
      <c r="P57" s="79" t="e">
        <f>利润表!C57/利润表!I57</f>
        <v>#DIV/0!</v>
      </c>
      <c r="Q57" s="79" t="e">
        <f>利润表!I57/资产表!C57</f>
        <v>#DIV/0!</v>
      </c>
      <c r="R57" s="84" t="e">
        <f>资产表!C57/负债表!C57</f>
        <v>#DIV/0!</v>
      </c>
      <c r="S57" s="5"/>
      <c r="T57" s="5"/>
      <c r="U57" s="5"/>
      <c r="V57" s="5"/>
      <c r="W57" s="79" t="e">
        <f>负债表!E57/资产表!C57</f>
        <v>#DIV/0!</v>
      </c>
      <c r="X57" s="5"/>
      <c r="Y57" s="5"/>
      <c r="Z57" s="79" t="e">
        <f>(利润表!C57-利润表!C58)/利润表!C58</f>
        <v>#DIV/0!</v>
      </c>
      <c r="AA57" s="20" t="e">
        <f>(利润表!I57-利润表!I58)/利润表!I58</f>
        <v>#DIV/0!</v>
      </c>
      <c r="AB57" s="85"/>
      <c r="AC57" s="79"/>
      <c r="AD57" s="5"/>
      <c r="AE57" s="79" t="e">
        <f>(资产表!C57-资产表!C58)/资产表!C58</f>
        <v>#DIV/0!</v>
      </c>
      <c r="AF57" s="79"/>
      <c r="AG57" s="79"/>
      <c r="AH57" s="79"/>
      <c r="AI57" s="79"/>
      <c r="AJ57" s="79"/>
      <c r="AK57" s="79"/>
      <c r="AL57" s="79"/>
      <c r="AM57" s="79"/>
      <c r="AN57" s="79"/>
      <c r="AO57" s="79"/>
      <c r="AP57" s="21">
        <f>现金流量表!C57-现金流量表!D57</f>
        <v>0</v>
      </c>
      <c r="AQ57" s="95"/>
      <c r="AR57" s="95"/>
      <c r="AS57" s="5"/>
      <c r="AT57" s="5"/>
      <c r="AU57" s="5"/>
      <c r="AV57" s="5"/>
      <c r="AW57" s="5"/>
      <c r="AX57" s="5"/>
      <c r="AY57" s="5"/>
      <c r="AZ57" s="5"/>
      <c r="BA57" s="5"/>
    </row>
    <row r="58" spans="1:53">
      <c r="A58" s="75"/>
      <c r="B58" s="1">
        <v>2010</v>
      </c>
      <c r="C58" s="5"/>
      <c r="D58" s="5"/>
      <c r="E58" s="5"/>
      <c r="F58" s="5"/>
      <c r="G58" s="5"/>
      <c r="H58" s="79" t="e">
        <f>利润表!C58/负债表!C58</f>
        <v>#DIV/0!</v>
      </c>
      <c r="I58" s="79" t="e">
        <f>利润表!C58/资产表!C58</f>
        <v>#DIV/0!</v>
      </c>
      <c r="J58" s="20" t="e">
        <f>AP58/利润表!I58</f>
        <v>#DIV/0!</v>
      </c>
      <c r="K58" s="20" t="e">
        <f>(利润表!I58-利润表!K58)/利润表!I58</f>
        <v>#DIV/0!</v>
      </c>
      <c r="L58" s="20" t="e">
        <f>(利润表!L58+利润表!M58)/(利润表!I58-利润表!K58)</f>
        <v>#DIV/0!</v>
      </c>
      <c r="M58" s="20" t="e">
        <f>利润表!N58/(利润表!I58-利润表!K58)</f>
        <v>#DIV/0!</v>
      </c>
      <c r="N58" s="5"/>
      <c r="O58" s="5"/>
      <c r="P58" s="79" t="e">
        <f>利润表!C58/利润表!I58</f>
        <v>#DIV/0!</v>
      </c>
      <c r="Q58" s="79" t="e">
        <f>利润表!I58/资产表!C58</f>
        <v>#DIV/0!</v>
      </c>
      <c r="R58" s="84" t="e">
        <f>资产表!C58/负债表!C58</f>
        <v>#DIV/0!</v>
      </c>
      <c r="S58" s="5"/>
      <c r="T58" s="5"/>
      <c r="U58" s="5"/>
      <c r="V58" s="5"/>
      <c r="W58" s="79" t="e">
        <f>负债表!E58/资产表!C58</f>
        <v>#DIV/0!</v>
      </c>
      <c r="X58" s="5"/>
      <c r="Y58" s="5"/>
      <c r="Z58" s="79">
        <f>(利润表!C58-利润表!C59)/利润表!C59</f>
        <v>-1</v>
      </c>
      <c r="AA58" s="20">
        <f>(利润表!I58-利润表!I59)/利润表!I59</f>
        <v>-1</v>
      </c>
      <c r="AB58" s="85"/>
      <c r="AC58" s="79"/>
      <c r="AD58" s="5"/>
      <c r="AE58" s="79">
        <f>(资产表!C58-资产表!C59)/资产表!C59</f>
        <v>-1</v>
      </c>
      <c r="AF58" s="79"/>
      <c r="AG58" s="79"/>
      <c r="AH58" s="79"/>
      <c r="AI58" s="79"/>
      <c r="AJ58" s="79"/>
      <c r="AK58" s="79"/>
      <c r="AL58" s="79"/>
      <c r="AM58" s="79"/>
      <c r="AN58" s="79"/>
      <c r="AO58" s="79"/>
      <c r="AP58" s="21">
        <f>现金流量表!C58-现金流量表!D58</f>
        <v>0</v>
      </c>
      <c r="AQ58" s="95"/>
      <c r="AR58" s="95"/>
      <c r="AS58" s="5"/>
      <c r="AT58" s="5"/>
      <c r="AU58" s="5"/>
      <c r="AV58" s="5"/>
      <c r="AW58" s="5"/>
      <c r="AX58" s="5"/>
      <c r="AY58" s="5"/>
      <c r="AZ58" s="5"/>
      <c r="BA58" s="5"/>
    </row>
    <row r="59" spans="1:53">
      <c r="A59" s="75" t="s">
        <v>57</v>
      </c>
      <c r="B59" s="1">
        <v>2023</v>
      </c>
      <c r="C59" s="5"/>
      <c r="D59" s="5"/>
      <c r="E59" s="5"/>
      <c r="F59" s="5"/>
      <c r="G59" s="5"/>
      <c r="H59" s="79">
        <f>利润表!C59/负债表!C59</f>
        <v>0.19242951422712</v>
      </c>
      <c r="I59" s="79">
        <f>利润表!C59/资产表!C59</f>
        <v>0.143510556902113</v>
      </c>
      <c r="J59" s="20">
        <f>AP59/利润表!I59</f>
        <v>0</v>
      </c>
      <c r="K59" s="20">
        <f>(利润表!I59-利润表!K59)/利润表!I59</f>
        <v>0.752454973467243</v>
      </c>
      <c r="L59" s="20">
        <f>(利润表!L59+利润表!M59)/(利润表!I59-利润表!K59)</f>
        <v>0.286903939011657</v>
      </c>
      <c r="M59" s="20">
        <f>利润表!N59/(利润表!I59-利润表!K59)</f>
        <v>0.0114239554032299</v>
      </c>
      <c r="N59" s="5"/>
      <c r="O59" s="5"/>
      <c r="P59" s="81">
        <f>利润表!C59/利润表!I59</f>
        <v>0.302356038184358</v>
      </c>
      <c r="Q59" s="79">
        <f>利润表!I59/资产表!C59</f>
        <v>0.474640949007968</v>
      </c>
      <c r="R59" s="84">
        <f>资产表!C59/负债表!C59</f>
        <v>1.3408735801811</v>
      </c>
      <c r="S59" s="5"/>
      <c r="T59" s="5"/>
      <c r="U59" s="5"/>
      <c r="V59" s="5"/>
      <c r="W59" s="79">
        <f>负债表!E59/资产表!C59</f>
        <v>0.254217537894262</v>
      </c>
      <c r="X59" s="5"/>
      <c r="Y59" s="5"/>
      <c r="Z59" s="79">
        <f>(利润表!C59-利润表!C60)/利润表!C60</f>
        <v>0.0680394234979092</v>
      </c>
      <c r="AA59" s="20">
        <f>(利润表!I59-利润表!I60)/利润表!I60</f>
        <v>0.1003617931805</v>
      </c>
      <c r="AB59" s="85"/>
      <c r="AC59" s="79"/>
      <c r="AD59" s="5"/>
      <c r="AE59" s="79">
        <f>(资产表!C59-资产表!C60)/资产表!C60</f>
        <v>0.0267675033155385</v>
      </c>
      <c r="AF59" s="79"/>
      <c r="AG59" s="79"/>
      <c r="AH59" s="79"/>
      <c r="AI59" s="79"/>
      <c r="AJ59" s="79"/>
      <c r="AK59" s="79"/>
      <c r="AL59" s="79"/>
      <c r="AM59" s="79"/>
      <c r="AN59" s="79"/>
      <c r="AO59" s="79"/>
      <c r="AP59" s="79"/>
      <c r="AQ59" s="95"/>
      <c r="AR59" s="95"/>
      <c r="AS59" s="5"/>
      <c r="AT59" s="5"/>
      <c r="AU59" s="5"/>
      <c r="AV59" s="5"/>
      <c r="AW59" s="5"/>
      <c r="AX59" s="5"/>
      <c r="AY59" s="5"/>
      <c r="AZ59" s="5"/>
      <c r="BA59" s="5"/>
    </row>
    <row r="60" spans="1:53">
      <c r="A60" s="75"/>
      <c r="B60" s="1">
        <v>2022</v>
      </c>
      <c r="C60" s="5"/>
      <c r="D60" s="5"/>
      <c r="E60" s="5"/>
      <c r="F60" s="5"/>
      <c r="G60" s="5"/>
      <c r="H60" s="79">
        <f>利润表!C60/负债表!C60</f>
        <v>0.197327181165233</v>
      </c>
      <c r="I60" s="79">
        <f>利润表!C60/资产表!C60</f>
        <v>0.13796492242507</v>
      </c>
      <c r="J60" s="20">
        <f>AP60/利润表!I60</f>
        <v>0</v>
      </c>
      <c r="K60" s="20">
        <f>(利润表!I60-利润表!K60)/利润表!I60</f>
        <v>0.746036883259617</v>
      </c>
      <c r="L60" s="20">
        <f>(利润表!L60+利润表!M60)/(利润表!I60-利润表!K60)</f>
        <v>0.272261244668507</v>
      </c>
      <c r="M60" s="20">
        <f>利润表!N60/(利润表!I60-利润表!K60)</f>
        <v>0.011290390438539</v>
      </c>
      <c r="N60" s="5"/>
      <c r="O60" s="5"/>
      <c r="P60" s="81">
        <f>利润表!C60/利润表!I60</f>
        <v>0.311506321803994</v>
      </c>
      <c r="Q60" s="79">
        <f>利润表!I60/资产表!C60</f>
        <v>0.442896059463859</v>
      </c>
      <c r="R60" s="84">
        <f>资产表!C60/负债表!C60</f>
        <v>1.43027066370732</v>
      </c>
      <c r="S60" s="5"/>
      <c r="T60" s="5"/>
      <c r="U60" s="5"/>
      <c r="V60" s="5"/>
      <c r="W60" s="79">
        <f>负债表!E60/资产表!C60</f>
        <v>0.300831636014992</v>
      </c>
      <c r="X60" s="5"/>
      <c r="Y60" s="5"/>
      <c r="Z60" s="79">
        <f>(利润表!C60-利润表!C61)/利润表!C61</f>
        <v>0.249102517045295</v>
      </c>
      <c r="AA60" s="20">
        <f>(利润表!I60-利润表!I61)/利润表!I61</f>
        <v>0.18756152102376</v>
      </c>
      <c r="AB60" s="85"/>
      <c r="AC60" s="79"/>
      <c r="AD60" s="5"/>
      <c r="AE60" s="79">
        <f>(资产表!C60-资产表!C61)/资产表!C61</f>
        <v>0.00256819735894039</v>
      </c>
      <c r="AF60" s="79"/>
      <c r="AG60" s="79"/>
      <c r="AH60" s="79"/>
      <c r="AI60" s="79"/>
      <c r="AJ60" s="79"/>
      <c r="AK60" s="79"/>
      <c r="AL60" s="79"/>
      <c r="AM60" s="79"/>
      <c r="AN60" s="79"/>
      <c r="AO60" s="79"/>
      <c r="AP60" s="79"/>
      <c r="AQ60" s="95"/>
      <c r="AR60" s="95"/>
      <c r="AS60" s="5"/>
      <c r="AT60" s="5"/>
      <c r="AU60" s="5"/>
      <c r="AV60" s="5"/>
      <c r="AW60" s="5"/>
      <c r="AX60" s="5"/>
      <c r="AY60" s="5"/>
      <c r="AZ60" s="5"/>
      <c r="BA60" s="5"/>
    </row>
    <row r="61" spans="1:53">
      <c r="A61" s="75"/>
      <c r="B61" s="1">
        <v>2021</v>
      </c>
      <c r="C61" s="5"/>
      <c r="D61" s="5"/>
      <c r="E61" s="5"/>
      <c r="F61" s="5"/>
      <c r="G61" s="5"/>
      <c r="H61" s="79">
        <f>利润表!C61/负债表!C61</f>
        <v>0.176729078077889</v>
      </c>
      <c r="I61" s="79">
        <f>利润表!C61/资产表!C61</f>
        <v>0.110734901008491</v>
      </c>
      <c r="J61" s="20">
        <f>AP61/利润表!I61</f>
        <v>0</v>
      </c>
      <c r="K61" s="20">
        <f>(利润表!I61-利润表!K61)/利润表!I61</f>
        <v>0.753240489528317</v>
      </c>
      <c r="L61" s="20">
        <f>(利润表!L61+利润表!M61)/(利润表!I61-利润表!K61)</f>
        <v>0.28146147001883</v>
      </c>
      <c r="M61" s="20">
        <f>利润表!N61/(利润表!I61-利润表!K61)</f>
        <v>0.0135355366211352</v>
      </c>
      <c r="N61" s="5"/>
      <c r="O61" s="5"/>
      <c r="P61" s="81">
        <f>利润表!C61/利润表!I61</f>
        <v>0.296158975169732</v>
      </c>
      <c r="Q61" s="79">
        <f>利润表!I61/资产表!C61</f>
        <v>0.373903579808877</v>
      </c>
      <c r="R61" s="84">
        <f>资产表!C61/负债表!C61</f>
        <v>1.59596546769241</v>
      </c>
      <c r="S61" s="5"/>
      <c r="T61" s="5"/>
      <c r="U61" s="5"/>
      <c r="V61" s="5"/>
      <c r="W61" s="79">
        <f>负债表!E61/资产表!C61</f>
        <v>0.373420026784231</v>
      </c>
      <c r="X61" s="5"/>
      <c r="Y61" s="5"/>
      <c r="Z61" s="79">
        <f>(利润表!C61-利润表!C62)/利润表!C62</f>
        <v>0.00340194947473163</v>
      </c>
      <c r="AA61" s="20">
        <f>(利润表!I61-利润表!I62)/利润表!I62</f>
        <v>0.201370398380697</v>
      </c>
      <c r="AB61" s="85"/>
      <c r="AC61" s="79"/>
      <c r="AD61" s="5"/>
      <c r="AE61" s="79">
        <f>(资产表!C61-资产表!C62)/资产表!C62</f>
        <v>0.258648828905509</v>
      </c>
      <c r="AF61" s="79"/>
      <c r="AG61" s="79"/>
      <c r="AH61" s="79"/>
      <c r="AI61" s="79"/>
      <c r="AJ61" s="79"/>
      <c r="AK61" s="79"/>
      <c r="AL61" s="79"/>
      <c r="AM61" s="79"/>
      <c r="AN61" s="79"/>
      <c r="AO61" s="79"/>
      <c r="AP61" s="79"/>
      <c r="AQ61" s="95"/>
      <c r="AR61" s="95"/>
      <c r="AS61" s="5"/>
      <c r="AT61" s="5"/>
      <c r="AU61" s="5"/>
      <c r="AV61" s="5"/>
      <c r="AW61" s="5"/>
      <c r="AX61" s="5"/>
      <c r="AY61" s="5"/>
      <c r="AZ61" s="5"/>
      <c r="BA61" s="5"/>
    </row>
    <row r="62" spans="1:53">
      <c r="A62" s="75"/>
      <c r="B62" s="1">
        <v>2020</v>
      </c>
      <c r="C62" s="5"/>
      <c r="D62" s="5"/>
      <c r="E62" s="5"/>
      <c r="F62" s="5"/>
      <c r="G62" s="5"/>
      <c r="H62" s="79">
        <f>利润表!C62/负债表!C62</f>
        <v>0.194496909516072</v>
      </c>
      <c r="I62" s="79">
        <f>利润表!C62/资产表!C62</f>
        <v>0.138903809730753</v>
      </c>
      <c r="J62" s="20">
        <f>AP62/利润表!I62</f>
        <v>0</v>
      </c>
      <c r="K62" s="20">
        <f>(利润表!I62-利润表!K62)/利润表!I62</f>
        <v>0.722672365458906</v>
      </c>
      <c r="L62" s="20">
        <f>(利润表!L62+利润表!M62)/(利润表!I62-利润表!K62)</f>
        <v>0.284139466411605</v>
      </c>
      <c r="M62" s="20">
        <f>利润表!N62/(利润表!I62-利润表!K62)</f>
        <v>0.0170563179015733</v>
      </c>
      <c r="N62" s="5"/>
      <c r="O62" s="5"/>
      <c r="P62" s="81">
        <f>利润表!C62/利润表!I62</f>
        <v>0.35459032760494</v>
      </c>
      <c r="Q62" s="79">
        <f>利润表!I62/资产表!C62</f>
        <v>0.391730396790491</v>
      </c>
      <c r="R62" s="84">
        <f>资产表!C62/负债表!C62</f>
        <v>1.40022732200851</v>
      </c>
      <c r="S62" s="5"/>
      <c r="T62" s="5"/>
      <c r="U62" s="5"/>
      <c r="V62" s="5"/>
      <c r="W62" s="79">
        <f>负债表!E62/资产表!C62</f>
        <v>0.285830247501823</v>
      </c>
      <c r="X62" s="5"/>
      <c r="Y62" s="5"/>
      <c r="Z62" s="79">
        <f>(利润表!C62-利润表!C63)/利润表!C63</f>
        <v>0.013464485121417</v>
      </c>
      <c r="AA62" s="20">
        <f>(利润表!I62-利润表!I63)/利润表!I63</f>
        <v>-0.0875803851726146</v>
      </c>
      <c r="AB62" s="85"/>
      <c r="AC62" s="79"/>
      <c r="AD62" s="5"/>
      <c r="AE62" s="79">
        <f>(资产表!C62-资产表!C63)/资产表!C63</f>
        <v>0.00769284771312499</v>
      </c>
      <c r="AF62" s="79"/>
      <c r="AG62" s="79"/>
      <c r="AH62" s="79"/>
      <c r="AI62" s="79"/>
      <c r="AJ62" s="79"/>
      <c r="AK62" s="79"/>
      <c r="AL62" s="79"/>
      <c r="AM62" s="79"/>
      <c r="AN62" s="79"/>
      <c r="AO62" s="79"/>
      <c r="AP62" s="79"/>
      <c r="AQ62" s="95"/>
      <c r="AR62" s="95"/>
      <c r="AS62" s="5"/>
      <c r="AT62" s="5"/>
      <c r="AU62" s="5"/>
      <c r="AV62" s="5"/>
      <c r="AW62" s="5"/>
      <c r="AX62" s="5"/>
      <c r="AY62" s="5"/>
      <c r="AZ62" s="5"/>
      <c r="BA62" s="5"/>
    </row>
    <row r="63" spans="1:53">
      <c r="A63" s="75"/>
      <c r="B63" s="1">
        <v>2019</v>
      </c>
      <c r="C63" s="5"/>
      <c r="D63" s="5"/>
      <c r="E63" s="5"/>
      <c r="F63" s="5"/>
      <c r="G63" s="5"/>
      <c r="H63" s="79">
        <f>利润表!C63/负债表!C63</f>
        <v>0.202315939086574</v>
      </c>
      <c r="I63" s="79">
        <f>利润表!C63/资产表!C63</f>
        <v>0.138112758405161</v>
      </c>
      <c r="J63" s="20">
        <f>AP63/利润表!I63</f>
        <v>0</v>
      </c>
      <c r="K63" s="20">
        <f>(利润表!I63-利润表!K63)/利润表!I63</f>
        <v>0.71347290449079</v>
      </c>
      <c r="L63" s="20">
        <f>(利润表!L63+利润表!M63)/(利润表!I63-利润表!K63)</f>
        <v>0.2756467454029</v>
      </c>
      <c r="M63" s="20">
        <f>利润表!N63/(利润表!I63-利润表!K63)</f>
        <v>0.00969481712278679</v>
      </c>
      <c r="N63" s="5"/>
      <c r="O63" s="5"/>
      <c r="P63" s="81">
        <f>利润表!C63/利润表!I63</f>
        <v>0.319236810844985</v>
      </c>
      <c r="Q63" s="79">
        <f>利润表!I63/资产表!C63</f>
        <v>0.432634187892028</v>
      </c>
      <c r="R63" s="84">
        <f>资产表!C63/负债表!C63</f>
        <v>1.46486060681715</v>
      </c>
      <c r="S63" s="5"/>
      <c r="T63" s="5"/>
      <c r="U63" s="5"/>
      <c r="V63" s="5"/>
      <c r="W63" s="79">
        <f>负债表!E63/资产表!C63</f>
        <v>0.317341189089111</v>
      </c>
      <c r="X63" s="5"/>
      <c r="Y63" s="5"/>
      <c r="Z63" s="79">
        <f>(利润表!C63-利润表!C64)/利润表!C64</f>
        <v>-0.0902464497255761</v>
      </c>
      <c r="AA63" s="20">
        <f>(利润表!I63-利润表!I64)/利润表!I64</f>
        <v>-0.042770429568816</v>
      </c>
      <c r="AB63" s="85"/>
      <c r="AC63" s="79"/>
      <c r="AD63" s="5"/>
      <c r="AE63" s="79">
        <f>(资产表!C63-资产表!C64)/资产表!C64</f>
        <v>0.0785103755466824</v>
      </c>
      <c r="AF63" s="79"/>
      <c r="AG63" s="79"/>
      <c r="AH63" s="79"/>
      <c r="AI63" s="79"/>
      <c r="AJ63" s="79"/>
      <c r="AK63" s="79"/>
      <c r="AL63" s="79"/>
      <c r="AM63" s="79"/>
      <c r="AN63" s="79"/>
      <c r="AO63" s="79"/>
      <c r="AP63" s="79"/>
      <c r="AQ63" s="95"/>
      <c r="AR63" s="95"/>
      <c r="AS63" s="5"/>
      <c r="AT63" s="5"/>
      <c r="AU63" s="5"/>
      <c r="AV63" s="5"/>
      <c r="AW63" s="5"/>
      <c r="AX63" s="5"/>
      <c r="AY63" s="5"/>
      <c r="AZ63" s="5"/>
      <c r="BA63" s="5"/>
    </row>
    <row r="64" spans="1:53">
      <c r="A64" s="75"/>
      <c r="B64" s="1">
        <v>2018</v>
      </c>
      <c r="C64" s="5"/>
      <c r="D64" s="5"/>
      <c r="E64" s="5"/>
      <c r="F64" s="5"/>
      <c r="G64" s="5"/>
      <c r="H64" s="79">
        <f>利润表!C64/负债表!C64</f>
        <v>0.241347390219512</v>
      </c>
      <c r="I64" s="79">
        <f>利润表!C64/资产表!C64</f>
        <v>0.163732301885941</v>
      </c>
      <c r="J64" s="20">
        <f>AP64/利润表!I64</f>
        <v>0</v>
      </c>
      <c r="K64" s="20">
        <f>(利润表!I64-利润表!K64)/利润表!I64</f>
        <v>0.737032522051754</v>
      </c>
      <c r="L64" s="20">
        <f>(利润表!L64+利润表!M64)/(利润表!I64-利润表!K64)</f>
        <v>0.239555915325655</v>
      </c>
      <c r="M64" s="20">
        <f>利润表!N64/(利润表!I64-利润表!K64)</f>
        <v>0.00154803723712861</v>
      </c>
      <c r="N64" s="5"/>
      <c r="O64" s="5"/>
      <c r="P64" s="81">
        <f>利润表!C64/利润表!I64</f>
        <v>0.335896370196948</v>
      </c>
      <c r="Q64" s="79">
        <f>利润表!I64/资产表!C64</f>
        <v>0.487448857485237</v>
      </c>
      <c r="R64" s="84">
        <f>资产表!C64/负债表!C64</f>
        <v>1.47403650617237</v>
      </c>
      <c r="S64" s="5"/>
      <c r="T64" s="5"/>
      <c r="U64" s="5"/>
      <c r="V64" s="5"/>
      <c r="W64" s="79">
        <f>负债表!E64/资产表!C64</f>
        <v>0.321590750424018</v>
      </c>
      <c r="X64" s="5"/>
      <c r="Y64" s="5"/>
      <c r="Z64" s="79">
        <f>(利润表!C64-利润表!C65)/利润表!C65</f>
        <v>0.22453322378933</v>
      </c>
      <c r="AA64" s="20">
        <f>(利润表!I64-利润表!I65)/利润表!I65</f>
        <v>0.212966766636826</v>
      </c>
      <c r="AB64" s="85"/>
      <c r="AC64" s="79"/>
      <c r="AD64" s="5"/>
      <c r="AE64" s="79">
        <f>(资产表!C64-资产表!C65)/资产表!C65</f>
        <v>0.145767409589407</v>
      </c>
      <c r="AF64" s="79"/>
      <c r="AG64" s="79"/>
      <c r="AH64" s="79"/>
      <c r="AI64" s="79"/>
      <c r="AJ64" s="79"/>
      <c r="AK64" s="79"/>
      <c r="AL64" s="79"/>
      <c r="AM64" s="79"/>
      <c r="AN64" s="79"/>
      <c r="AO64" s="79"/>
      <c r="AP64" s="79"/>
      <c r="AQ64" s="95"/>
      <c r="AR64" s="95"/>
      <c r="AS64" s="5"/>
      <c r="AT64" s="5"/>
      <c r="AU64" s="5"/>
      <c r="AV64" s="5"/>
      <c r="AW64" s="5"/>
      <c r="AX64" s="5"/>
      <c r="AY64" s="5"/>
      <c r="AZ64" s="5"/>
      <c r="BA64" s="5"/>
    </row>
    <row r="65" spans="1:53">
      <c r="A65" s="75"/>
      <c r="B65" s="1">
        <v>2017</v>
      </c>
      <c r="C65" s="5"/>
      <c r="D65" s="5"/>
      <c r="E65" s="5"/>
      <c r="F65" s="5"/>
      <c r="G65" s="5"/>
      <c r="H65" s="79">
        <f>利润表!C65/负债表!C65</f>
        <v>0.224688909058926</v>
      </c>
      <c r="I65" s="79">
        <f>利润表!C65/资产表!C65</f>
        <v>0.153200527150613</v>
      </c>
      <c r="J65" s="20">
        <f>AP65/利润表!I65</f>
        <v>0</v>
      </c>
      <c r="K65" s="20">
        <f>(利润表!I65-利润表!K65)/利润表!I65</f>
        <v>0.664566325061439</v>
      </c>
      <c r="L65" s="20">
        <f>(利润表!L65+利润表!M65)/(利润表!I65-利润表!K65)</f>
        <v>0.294168668190398</v>
      </c>
      <c r="M65" s="20">
        <f>利润表!N65/(利润表!I65-利润表!K65)</f>
        <v>0.00194497608938934</v>
      </c>
      <c r="N65" s="5"/>
      <c r="O65" s="5"/>
      <c r="P65" s="81">
        <f>利润表!C65/利润表!I65</f>
        <v>0.332723625760058</v>
      </c>
      <c r="Q65" s="79">
        <f>利润表!I65/资产表!C65</f>
        <v>0.460443789648688</v>
      </c>
      <c r="R65" s="84">
        <f>资产表!C65/负债表!C65</f>
        <v>1.46663274100899</v>
      </c>
      <c r="S65" s="5"/>
      <c r="T65" s="5"/>
      <c r="U65" s="5"/>
      <c r="V65" s="5"/>
      <c r="W65" s="79">
        <f>负债表!E65/资产表!C65</f>
        <v>0.318166046591844</v>
      </c>
      <c r="X65" s="5"/>
      <c r="Y65" s="5"/>
      <c r="Z65" s="79">
        <f>(利润表!C65-利润表!C66)/利润表!C66</f>
        <v>0.137288124981642</v>
      </c>
      <c r="AA65" s="20">
        <f>(利润表!I65-利润表!I66)/利润表!I66</f>
        <v>0.159158189556336</v>
      </c>
      <c r="AB65" s="85"/>
      <c r="AC65" s="79"/>
      <c r="AD65" s="5"/>
      <c r="AE65" s="79">
        <f>(资产表!C65-资产表!C66)/资产表!C66</f>
        <v>0.114783818871759</v>
      </c>
      <c r="AF65" s="79"/>
      <c r="AG65" s="79"/>
      <c r="AH65" s="79"/>
      <c r="AI65" s="79"/>
      <c r="AJ65" s="79"/>
      <c r="AK65" s="79"/>
      <c r="AL65" s="79"/>
      <c r="AM65" s="79"/>
      <c r="AN65" s="79"/>
      <c r="AO65" s="79"/>
      <c r="AP65" s="79"/>
      <c r="AQ65" s="95"/>
      <c r="AR65" s="95"/>
      <c r="AS65" s="5"/>
      <c r="AT65" s="5"/>
      <c r="AU65" s="5"/>
      <c r="AV65" s="5"/>
      <c r="AW65" s="5"/>
      <c r="AX65" s="5"/>
      <c r="AY65" s="5"/>
      <c r="AZ65" s="5"/>
      <c r="BA65" s="5"/>
    </row>
    <row r="66" spans="1:53">
      <c r="A66" s="75"/>
      <c r="B66" s="1">
        <v>2016</v>
      </c>
      <c r="C66" s="5"/>
      <c r="D66" s="5"/>
      <c r="E66" s="5"/>
      <c r="F66" s="5"/>
      <c r="G66" s="5"/>
      <c r="H66" s="79">
        <f>利润表!C66/负债表!C66</f>
        <v>0.223803511688447</v>
      </c>
      <c r="I66" s="79">
        <f>利润表!C66/资产表!C66</f>
        <v>0.150169042442858</v>
      </c>
      <c r="J66" s="20">
        <f>AP66/利润表!I66</f>
        <v>0</v>
      </c>
      <c r="K66" s="20">
        <f>(利润表!I66-利润表!K66)/利润表!I66</f>
        <v>0.639007201505526</v>
      </c>
      <c r="L66" s="20">
        <f>(利润表!L66+利润表!M66)/(利润表!I66-利润表!K66)</f>
        <v>0.314334786945797</v>
      </c>
      <c r="M66" s="20">
        <f>利润表!N66/(利润表!I66-利润表!K66)</f>
        <v>0.0021562741719206</v>
      </c>
      <c r="N66" s="5"/>
      <c r="O66" s="5"/>
      <c r="P66" s="81">
        <f>利润表!C66/利润表!I66</f>
        <v>0.339121905159147</v>
      </c>
      <c r="Q66" s="79">
        <f>利润表!I66/资产表!C66</f>
        <v>0.44281728829161</v>
      </c>
      <c r="R66" s="84">
        <f>资产表!C66/负债表!C66</f>
        <v>1.4903438688011</v>
      </c>
      <c r="S66" s="5"/>
      <c r="T66" s="5"/>
      <c r="U66" s="5"/>
      <c r="V66" s="5"/>
      <c r="W66" s="79">
        <f>负债表!E66/资产表!C66</f>
        <v>0.329013913544367</v>
      </c>
      <c r="X66" s="5"/>
      <c r="Y66" s="5"/>
      <c r="Z66" s="79">
        <f>(利润表!C66-利润表!C67)/利润表!C67</f>
        <v>0.086107616021309</v>
      </c>
      <c r="AA66" s="20">
        <f>(利润表!I66-利润表!I67)/利润表!I67</f>
        <v>0.0704357239188713</v>
      </c>
      <c r="AB66" s="85"/>
      <c r="AC66" s="79"/>
      <c r="AD66" s="5"/>
      <c r="AE66" s="79">
        <f>(资产表!C66-资产表!C67)/资产表!C67</f>
        <v>0.146003969879062</v>
      </c>
      <c r="AF66" s="79"/>
      <c r="AG66" s="79"/>
      <c r="AH66" s="79"/>
      <c r="AI66" s="79"/>
      <c r="AJ66" s="79"/>
      <c r="AK66" s="79"/>
      <c r="AL66" s="79"/>
      <c r="AM66" s="79"/>
      <c r="AN66" s="79"/>
      <c r="AO66" s="79"/>
      <c r="AP66" s="79"/>
      <c r="AQ66" s="95"/>
      <c r="AR66" s="95"/>
      <c r="AS66" s="5"/>
      <c r="AT66" s="5"/>
      <c r="AU66" s="5"/>
      <c r="AV66" s="5"/>
      <c r="AW66" s="5"/>
      <c r="AX66" s="5"/>
      <c r="AY66" s="5"/>
      <c r="AZ66" s="5"/>
      <c r="BA66" s="5"/>
    </row>
    <row r="67" spans="1:53">
      <c r="A67" s="75"/>
      <c r="B67" s="1">
        <v>2015</v>
      </c>
      <c r="C67" s="5"/>
      <c r="D67" s="5"/>
      <c r="E67" s="5"/>
      <c r="F67" s="5"/>
      <c r="G67" s="5"/>
      <c r="H67" s="79">
        <f>利润表!C67/负债表!C67</f>
        <v>0.233863958805572</v>
      </c>
      <c r="I67" s="79">
        <f>利润表!C67/资产表!C67</f>
        <v>0.158450522078906</v>
      </c>
      <c r="J67" s="20">
        <f>AP67/利润表!I67</f>
        <v>0</v>
      </c>
      <c r="K67" s="20">
        <f>(利润表!I67-利润表!K67)/利润表!I67</f>
        <v>0.619056820266748</v>
      </c>
      <c r="L67" s="20">
        <f>(利润表!L67+利润表!M67)/(利润表!I67-利润表!K67)</f>
        <v>0.335127241851137</v>
      </c>
      <c r="M67" s="20">
        <f>利润表!N67/(利润表!I67-利润表!K67)</f>
        <v>0.00359638414613616</v>
      </c>
      <c r="N67" s="5"/>
      <c r="O67" s="5"/>
      <c r="P67" s="81">
        <f>利润表!C67/利润表!I67</f>
        <v>0.334228576147519</v>
      </c>
      <c r="Q67" s="79">
        <f>利润表!I67/资产表!C67</f>
        <v>0.474078320607065</v>
      </c>
      <c r="R67" s="84">
        <f>资产表!C67/负债表!C67</f>
        <v>1.47594312557147</v>
      </c>
      <c r="S67" s="5"/>
      <c r="T67" s="5"/>
      <c r="U67" s="5"/>
      <c r="V67" s="5"/>
      <c r="W67" s="79">
        <f>负债表!E67/资产表!C67</f>
        <v>0.32246711768598</v>
      </c>
      <c r="X67" s="5"/>
      <c r="Y67" s="5"/>
      <c r="Z67" s="79">
        <f>(利润表!C67-利润表!C68)/利润表!C68</f>
        <v>0.190280380510875</v>
      </c>
      <c r="AA67" s="20">
        <f>(利润表!I67-利润表!I68)/利润表!I68</f>
        <v>0.0940709630060783</v>
      </c>
      <c r="AB67" s="85"/>
      <c r="AC67" s="79"/>
      <c r="AD67" s="5"/>
      <c r="AE67" s="79">
        <f>(资产表!C67-资产表!C68)/资产表!C68</f>
        <v>0.177433996273591</v>
      </c>
      <c r="AF67" s="79"/>
      <c r="AG67" s="79"/>
      <c r="AH67" s="79"/>
      <c r="AI67" s="79"/>
      <c r="AJ67" s="79"/>
      <c r="AK67" s="79"/>
      <c r="AL67" s="79"/>
      <c r="AM67" s="79"/>
      <c r="AN67" s="79"/>
      <c r="AO67" s="79"/>
      <c r="AP67" s="79"/>
      <c r="AQ67" s="95"/>
      <c r="AR67" s="95"/>
      <c r="AS67" s="5"/>
      <c r="AT67" s="5"/>
      <c r="AU67" s="5"/>
      <c r="AV67" s="5"/>
      <c r="AW67" s="5"/>
      <c r="AX67" s="5"/>
      <c r="AY67" s="5"/>
      <c r="AZ67" s="5"/>
      <c r="BA67" s="5"/>
    </row>
    <row r="68" spans="1:53">
      <c r="A68" s="75"/>
      <c r="B68" s="1">
        <v>2014</v>
      </c>
      <c r="C68" s="5"/>
      <c r="D68" s="5"/>
      <c r="E68" s="5"/>
      <c r="F68" s="5"/>
      <c r="G68" s="5"/>
      <c r="H68" s="79">
        <f>利润表!C68/负债表!C68</f>
        <v>0.228469425749616</v>
      </c>
      <c r="I68" s="79">
        <f>利润表!C68/资产表!C68</f>
        <v>0.156740407115615</v>
      </c>
      <c r="J68" s="20">
        <f>AP68/利润表!I68</f>
        <v>0</v>
      </c>
      <c r="K68" s="20">
        <f>(利润表!I68-利润表!K68)/利润表!I68</f>
        <v>0.606234436964301</v>
      </c>
      <c r="L68" s="20">
        <f>(利润表!L68+利润表!M68)/(利润表!I68-利润表!K68)</f>
        <v>0.331305156399657</v>
      </c>
      <c r="M68" s="20">
        <f>利润表!N68/(利润表!I68-利润表!K68)</f>
        <v>0.00459228767017781</v>
      </c>
      <c r="N68" s="5"/>
      <c r="O68" s="5"/>
      <c r="P68" s="81">
        <f>利润表!C68/利润表!I68</f>
        <v>0.307213145874856</v>
      </c>
      <c r="Q68" s="79">
        <f>利润表!I68/资产表!C68</f>
        <v>0.510200846611764</v>
      </c>
      <c r="R68" s="84">
        <f>资产表!C68/负债表!C68</f>
        <v>1.45762940108413</v>
      </c>
      <c r="S68" s="5"/>
      <c r="T68" s="5"/>
      <c r="U68" s="5"/>
      <c r="V68" s="5"/>
      <c r="W68" s="79">
        <f>负债表!E68/资产表!C68</f>
        <v>0.31395456262323</v>
      </c>
      <c r="X68" s="5"/>
      <c r="Y68" s="5"/>
      <c r="Z68" s="79">
        <f>(利润表!C68-利润表!C69)/利润表!C69</f>
        <v>-0.098873948211695</v>
      </c>
      <c r="AA68" s="20">
        <f>(利润表!I68-利润表!I69)/利润表!I69</f>
        <v>-0.0233905076622166</v>
      </c>
      <c r="AB68" s="85"/>
      <c r="AC68" s="79"/>
      <c r="AD68" s="5"/>
      <c r="AE68" s="79">
        <f>(资产表!C68-资产表!C69)/资产表!C69</f>
        <v>0.01911090370721</v>
      </c>
      <c r="AF68" s="79"/>
      <c r="AG68" s="79"/>
      <c r="AH68" s="79"/>
      <c r="AI68" s="79"/>
      <c r="AJ68" s="79"/>
      <c r="AK68" s="79"/>
      <c r="AL68" s="79"/>
      <c r="AM68" s="79"/>
      <c r="AN68" s="79"/>
      <c r="AO68" s="79"/>
      <c r="AP68" s="79"/>
      <c r="AQ68" s="95"/>
      <c r="AR68" s="95"/>
      <c r="AS68" s="5"/>
      <c r="AT68" s="5"/>
      <c r="AU68" s="5"/>
      <c r="AV68" s="5"/>
      <c r="AW68" s="5"/>
      <c r="AX68" s="5"/>
      <c r="AY68" s="5"/>
      <c r="AZ68" s="5"/>
      <c r="BA68" s="5"/>
    </row>
    <row r="69" spans="1:53">
      <c r="A69" s="75"/>
      <c r="B69" s="1">
        <v>2013</v>
      </c>
      <c r="C69" s="5"/>
      <c r="D69" s="5"/>
      <c r="E69" s="5"/>
      <c r="F69" s="5"/>
      <c r="G69" s="5"/>
      <c r="H69" s="79">
        <f>利润表!C69/负债表!C69</f>
        <v>0.287529278165699</v>
      </c>
      <c r="I69" s="79">
        <f>利润表!C69/资产表!C69</f>
        <v>0.177262501318246</v>
      </c>
      <c r="J69" s="20">
        <f>AP69/利润表!I69</f>
        <v>0</v>
      </c>
      <c r="K69" s="20">
        <f>(利润表!I69-利润表!K69)/利润表!I69</f>
        <v>0.604242269672545</v>
      </c>
      <c r="L69" s="20">
        <f>(利润表!L69+利润表!M69)/(利润表!I69-利润表!K69)</f>
        <v>0.267144181628723</v>
      </c>
      <c r="M69" s="20">
        <f>利润表!N69/(利润表!I69-利润表!K69)</f>
        <v>0.00329298804553519</v>
      </c>
      <c r="N69" s="5"/>
      <c r="O69" s="5"/>
      <c r="P69" s="81">
        <f>利润表!C69/利润表!I69</f>
        <v>0.332947065326683</v>
      </c>
      <c r="Q69" s="79">
        <f>利润表!I69/资产表!C69</f>
        <v>0.532404456379031</v>
      </c>
      <c r="R69" s="84">
        <f>资产表!C69/负债表!C69</f>
        <v>1.6220535986316</v>
      </c>
      <c r="S69" s="5"/>
      <c r="T69" s="5"/>
      <c r="U69" s="5"/>
      <c r="V69" s="5"/>
      <c r="W69" s="79">
        <f>负债表!E69/资产表!C69</f>
        <v>0.383497560842857</v>
      </c>
      <c r="X69" s="5"/>
      <c r="Y69" s="5"/>
      <c r="Z69" s="79">
        <f>(利润表!C69-利润表!C70)/利润表!C70</f>
        <v>-0.187223648584222</v>
      </c>
      <c r="AA69" s="20">
        <f>(利润表!I69-利润表!I70)/利润表!I70</f>
        <v>-0.130098072689138</v>
      </c>
      <c r="AB69" s="85"/>
      <c r="AC69" s="79"/>
      <c r="AD69" s="5"/>
      <c r="AE69" s="79">
        <f>(资产表!C69-资产表!C70)/资产表!C70</f>
        <v>0.192780962011347</v>
      </c>
      <c r="AF69" s="79"/>
      <c r="AG69" s="79"/>
      <c r="AH69" s="79"/>
      <c r="AI69" s="79"/>
      <c r="AJ69" s="79"/>
      <c r="AK69" s="79"/>
      <c r="AL69" s="79"/>
      <c r="AM69" s="79"/>
      <c r="AN69" s="79"/>
      <c r="AO69" s="79"/>
      <c r="AP69" s="79"/>
      <c r="AQ69" s="95"/>
      <c r="AR69" s="95"/>
      <c r="AS69" s="5"/>
      <c r="AT69" s="5"/>
      <c r="AU69" s="5"/>
      <c r="AV69" s="5"/>
      <c r="AW69" s="5"/>
      <c r="AX69" s="5"/>
      <c r="AY69" s="5"/>
      <c r="AZ69" s="5"/>
      <c r="BA69" s="5"/>
    </row>
    <row r="70" spans="1:53">
      <c r="A70" s="75"/>
      <c r="B70" s="1">
        <v>2012</v>
      </c>
      <c r="C70" s="5"/>
      <c r="D70" s="5"/>
      <c r="E70" s="5"/>
      <c r="F70" s="5"/>
      <c r="G70" s="5"/>
      <c r="H70" s="79">
        <f>利润表!C70/负债表!C70</f>
        <v>0.418360189153127</v>
      </c>
      <c r="I70" s="79">
        <f>利润表!C70/资产表!C70</f>
        <v>0.260139626949794</v>
      </c>
      <c r="J70" s="20">
        <f>AP70/利润表!I70</f>
        <v>0</v>
      </c>
      <c r="K70" s="20">
        <f>(利润表!I70-利润表!K70)/利润表!I70</f>
        <v>0.635551634413258</v>
      </c>
      <c r="L70" s="20">
        <f>(利润表!L70+利润表!M70)/(利润表!I70-利润表!K70)</f>
        <v>0.25465096717769</v>
      </c>
      <c r="M70" s="20">
        <f>利润表!N70/(利润表!I70-利润表!K70)</f>
        <v>0.00410800953143965</v>
      </c>
      <c r="N70" s="5"/>
      <c r="O70" s="5"/>
      <c r="P70" s="81">
        <f>利润表!C70/利润表!I70</f>
        <v>0.356348081874758</v>
      </c>
      <c r="Q70" s="79">
        <f>利润表!I70/资产表!C70</f>
        <v>0.730015510624308</v>
      </c>
      <c r="R70" s="84">
        <f>资产表!C70/负债表!C70</f>
        <v>1.60821399668521</v>
      </c>
      <c r="S70" s="5"/>
      <c r="T70" s="5"/>
      <c r="U70" s="5"/>
      <c r="V70" s="5"/>
      <c r="W70" s="79">
        <f>负债表!E70/资产表!C70</f>
        <v>0.378192204482012</v>
      </c>
      <c r="X70" s="5"/>
      <c r="Y70" s="5"/>
      <c r="Z70" s="79" t="e">
        <f>(利润表!C70-利润表!C71)/利润表!C71</f>
        <v>#DIV/0!</v>
      </c>
      <c r="AA70" s="20" t="e">
        <f>(利润表!I70-利润表!I71)/利润表!I71</f>
        <v>#DIV/0!</v>
      </c>
      <c r="AB70" s="85"/>
      <c r="AC70" s="79"/>
      <c r="AD70" s="5"/>
      <c r="AE70" s="79" t="e">
        <f>(资产表!C70-资产表!C71)/资产表!C71</f>
        <v>#DIV/0!</v>
      </c>
      <c r="AF70" s="79"/>
      <c r="AG70" s="79"/>
      <c r="AH70" s="79"/>
      <c r="AI70" s="79"/>
      <c r="AJ70" s="79"/>
      <c r="AK70" s="79"/>
      <c r="AL70" s="79"/>
      <c r="AM70" s="79"/>
      <c r="AN70" s="79"/>
      <c r="AO70" s="79"/>
      <c r="AP70" s="79"/>
      <c r="AQ70" s="95"/>
      <c r="AR70" s="95"/>
      <c r="AS70" s="5"/>
      <c r="AT70" s="5"/>
      <c r="AU70" s="5"/>
      <c r="AV70" s="5"/>
      <c r="AW70" s="5"/>
      <c r="AX70" s="5"/>
      <c r="AY70" s="5"/>
      <c r="AZ70" s="5"/>
      <c r="BA70" s="5"/>
    </row>
    <row r="71" spans="1:53">
      <c r="A71" s="75"/>
      <c r="B71" s="1">
        <v>2011</v>
      </c>
      <c r="C71" s="5"/>
      <c r="D71" s="5"/>
      <c r="E71" s="5"/>
      <c r="F71" s="5"/>
      <c r="G71" s="5"/>
      <c r="H71" s="79" t="e">
        <f>利润表!C71/负债表!C71</f>
        <v>#DIV/0!</v>
      </c>
      <c r="I71" s="79" t="e">
        <f>利润表!C71/资产表!C71</f>
        <v>#DIV/0!</v>
      </c>
      <c r="J71" s="20" t="e">
        <f>AP71/利润表!I71</f>
        <v>#DIV/0!</v>
      </c>
      <c r="K71" s="20" t="e">
        <f>(利润表!I71-利润表!K71)/利润表!I71</f>
        <v>#DIV/0!</v>
      </c>
      <c r="L71" s="20" t="e">
        <f>(利润表!L71+利润表!M71)/(利润表!I71-利润表!K71)</f>
        <v>#DIV/0!</v>
      </c>
      <c r="M71" s="20" t="e">
        <f>利润表!N71/(利润表!I71-利润表!K71)</f>
        <v>#DIV/0!</v>
      </c>
      <c r="N71" s="5"/>
      <c r="O71" s="5"/>
      <c r="P71" s="79" t="e">
        <f>利润表!C71/利润表!I71</f>
        <v>#DIV/0!</v>
      </c>
      <c r="Q71" s="79" t="e">
        <f>利润表!I71/资产表!C71</f>
        <v>#DIV/0!</v>
      </c>
      <c r="R71" s="84" t="e">
        <f>资产表!C71/负债表!C71</f>
        <v>#DIV/0!</v>
      </c>
      <c r="S71" s="5"/>
      <c r="T71" s="5"/>
      <c r="U71" s="5"/>
      <c r="V71" s="5"/>
      <c r="W71" s="79" t="e">
        <f>负债表!E71/资产表!C71</f>
        <v>#DIV/0!</v>
      </c>
      <c r="X71" s="5"/>
      <c r="Y71" s="5"/>
      <c r="Z71" s="79" t="e">
        <f>(利润表!C71-利润表!C72)/利润表!C72</f>
        <v>#DIV/0!</v>
      </c>
      <c r="AA71" s="20" t="e">
        <f>(利润表!I71-利润表!I72)/利润表!I72</f>
        <v>#DIV/0!</v>
      </c>
      <c r="AB71" s="85"/>
      <c r="AC71" s="79"/>
      <c r="AD71" s="5"/>
      <c r="AE71" s="79" t="e">
        <f>(资产表!C71-资产表!C72)/资产表!C72</f>
        <v>#DIV/0!</v>
      </c>
      <c r="AF71" s="79"/>
      <c r="AG71" s="79"/>
      <c r="AH71" s="79"/>
      <c r="AI71" s="79"/>
      <c r="AJ71" s="79"/>
      <c r="AK71" s="79"/>
      <c r="AL71" s="79"/>
      <c r="AM71" s="79"/>
      <c r="AN71" s="79"/>
      <c r="AO71" s="79"/>
      <c r="AP71" s="79"/>
      <c r="AQ71" s="95"/>
      <c r="AR71" s="95"/>
      <c r="AS71" s="5"/>
      <c r="AT71" s="5"/>
      <c r="AU71" s="5"/>
      <c r="AV71" s="5"/>
      <c r="AW71" s="5"/>
      <c r="AX71" s="5"/>
      <c r="AY71" s="5"/>
      <c r="AZ71" s="5"/>
      <c r="BA71" s="5"/>
    </row>
    <row r="72" spans="1:53">
      <c r="A72" s="75"/>
      <c r="B72" s="1">
        <v>2010</v>
      </c>
      <c r="C72" s="5"/>
      <c r="D72" s="5"/>
      <c r="E72" s="5"/>
      <c r="F72" s="5"/>
      <c r="G72" s="5"/>
      <c r="H72" s="79" t="e">
        <f>利润表!C72/负债表!C72</f>
        <v>#DIV/0!</v>
      </c>
      <c r="I72" s="79" t="e">
        <f>利润表!C72/资产表!C72</f>
        <v>#DIV/0!</v>
      </c>
      <c r="J72" s="20" t="e">
        <f>AP72/利润表!I72</f>
        <v>#DIV/0!</v>
      </c>
      <c r="K72" s="20" t="e">
        <f>(利润表!I72-利润表!K72)/利润表!I72</f>
        <v>#DIV/0!</v>
      </c>
      <c r="L72" s="20" t="e">
        <f>(利润表!L72+利润表!M72)/(利润表!I72-利润表!K72)</f>
        <v>#DIV/0!</v>
      </c>
      <c r="M72" s="20" t="e">
        <f>利润表!N72/(利润表!I72-利润表!K72)</f>
        <v>#DIV/0!</v>
      </c>
      <c r="N72" s="5"/>
      <c r="O72" s="5"/>
      <c r="P72" s="79" t="e">
        <f>利润表!C72/利润表!I72</f>
        <v>#DIV/0!</v>
      </c>
      <c r="Q72" s="79" t="e">
        <f>利润表!I72/资产表!C72</f>
        <v>#DIV/0!</v>
      </c>
      <c r="R72" s="84" t="e">
        <f>资产表!C72/负债表!C72</f>
        <v>#DIV/0!</v>
      </c>
      <c r="S72" s="5"/>
      <c r="T72" s="5"/>
      <c r="U72" s="5"/>
      <c r="V72" s="5"/>
      <c r="W72" s="79" t="e">
        <f>负债表!E72/资产表!C72</f>
        <v>#DIV/0!</v>
      </c>
      <c r="X72" s="5"/>
      <c r="Y72" s="5"/>
      <c r="Z72" s="79">
        <f>(利润表!C72-利润表!C73)/利润表!C73</f>
        <v>-1</v>
      </c>
      <c r="AA72" s="20">
        <f>(利润表!I72-利润表!I73)/利润表!I73</f>
        <v>-1</v>
      </c>
      <c r="AB72" s="85"/>
      <c r="AC72" s="79"/>
      <c r="AD72" s="5"/>
      <c r="AE72" s="79">
        <f>(资产表!C72-资产表!C73)/资产表!C73</f>
        <v>-1</v>
      </c>
      <c r="AF72" s="79"/>
      <c r="AG72" s="79"/>
      <c r="AH72" s="79"/>
      <c r="AI72" s="79"/>
      <c r="AJ72" s="79"/>
      <c r="AK72" s="79"/>
      <c r="AL72" s="79"/>
      <c r="AM72" s="79"/>
      <c r="AN72" s="79"/>
      <c r="AO72" s="79"/>
      <c r="AP72" s="79"/>
      <c r="AQ72" s="95"/>
      <c r="AR72" s="95"/>
      <c r="AS72" s="5"/>
      <c r="AT72" s="5"/>
      <c r="AU72" s="5"/>
      <c r="AV72" s="5"/>
      <c r="AW72" s="5"/>
      <c r="AX72" s="5"/>
      <c r="AY72" s="5"/>
      <c r="AZ72" s="5"/>
      <c r="BA72" s="5"/>
    </row>
    <row r="73" spans="1:53">
      <c r="A73" s="2" t="s">
        <v>58</v>
      </c>
      <c r="B73" s="1">
        <v>2023</v>
      </c>
      <c r="C73" s="5"/>
      <c r="D73" s="5"/>
      <c r="E73" s="5"/>
      <c r="F73" s="5"/>
      <c r="G73" s="5"/>
      <c r="H73" s="79">
        <f>利润表!C73/负债表!C73</f>
        <v>0.204742935921404</v>
      </c>
      <c r="I73" s="79">
        <f>利润表!C73/资产表!C73</f>
        <v>0.129560883835415</v>
      </c>
      <c r="J73" s="20">
        <f>AP73/利润表!I73</f>
        <v>0</v>
      </c>
      <c r="K73" s="20">
        <f>(利润表!I73-利润表!K73)/利润表!I73</f>
        <v>0.790661103566799</v>
      </c>
      <c r="L73" s="20">
        <f>(利润表!L73+利润表!M73)/(利润表!I73-利润表!K73)</f>
        <v>0.424881810796081</v>
      </c>
      <c r="M73" s="20">
        <f>利润表!N73/(利润表!I73-利润表!K73)</f>
        <v>0.00443041297067021</v>
      </c>
      <c r="N73" s="5"/>
      <c r="O73" s="5"/>
      <c r="P73" s="79">
        <f>利润表!C73/利润表!I73</f>
        <v>0.226585924707485</v>
      </c>
      <c r="Q73" s="79">
        <f>利润表!I73/资产表!C73</f>
        <v>0.571795816543655</v>
      </c>
      <c r="R73" s="84">
        <f>资产表!C73/负债表!C73</f>
        <v>1.58028356908628</v>
      </c>
      <c r="S73" s="5"/>
      <c r="T73" s="5"/>
      <c r="U73" s="5"/>
      <c r="V73" s="5"/>
      <c r="W73" s="79">
        <f>负债表!E73/资产表!C73</f>
        <v>0.367202178417765</v>
      </c>
      <c r="X73" s="5"/>
      <c r="Y73" s="5"/>
      <c r="Z73" s="79">
        <f>(利润表!C73-利润表!C74)/利润表!C74</f>
        <v>0.460054958959235</v>
      </c>
      <c r="AA73" s="20">
        <f>(利润表!I73-利润表!I74)/利润表!I74</f>
        <v>0.211825695253266</v>
      </c>
      <c r="AB73" s="85"/>
      <c r="AC73" s="79"/>
      <c r="AD73" s="5"/>
      <c r="AE73" s="79">
        <f>(资产表!C73-资产表!C74)/资产表!C74</f>
        <v>0.189027142219482</v>
      </c>
      <c r="AF73" s="79"/>
      <c r="AG73" s="79"/>
      <c r="AH73" s="79"/>
      <c r="AI73" s="79"/>
      <c r="AJ73" s="79"/>
      <c r="AK73" s="79"/>
      <c r="AL73" s="79"/>
      <c r="AM73" s="79"/>
      <c r="AN73" s="79"/>
      <c r="AO73" s="79"/>
      <c r="AP73" s="79"/>
      <c r="AQ73" s="95"/>
      <c r="AR73" s="95"/>
      <c r="AS73" s="5"/>
      <c r="AT73" s="5"/>
      <c r="AU73" s="5"/>
      <c r="AV73" s="5"/>
      <c r="AW73" s="5"/>
      <c r="AX73" s="5"/>
      <c r="AY73" s="5"/>
      <c r="AZ73" s="5"/>
      <c r="BA73" s="5"/>
    </row>
    <row r="74" spans="1:53">
      <c r="A74" s="2"/>
      <c r="B74" s="1">
        <v>2022</v>
      </c>
      <c r="C74" s="5"/>
      <c r="D74" s="5"/>
      <c r="E74" s="5"/>
      <c r="F74" s="5"/>
      <c r="G74" s="5"/>
      <c r="H74" s="79">
        <f>利润表!C74/负债表!C74</f>
        <v>0.162580484584195</v>
      </c>
      <c r="I74" s="79">
        <f>利润表!C74/资产表!C74</f>
        <v>0.105510690885271</v>
      </c>
      <c r="J74" s="20">
        <f>AP74/利润表!I74</f>
        <v>0</v>
      </c>
      <c r="K74" s="20">
        <f>(利润表!I74-利润表!K74)/利润表!I74</f>
        <v>0.771658674200634</v>
      </c>
      <c r="L74" s="20">
        <f>(利润表!L74+利润表!M74)/(利润表!I74-利润表!K74)</f>
        <v>0.452431201768818</v>
      </c>
      <c r="M74" s="20">
        <f>利润表!N74/(利润表!I74-利润表!K74)</f>
        <v>0.00439385819901868</v>
      </c>
      <c r="N74" s="5"/>
      <c r="O74" s="5"/>
      <c r="P74" s="79">
        <f>利润表!C74/利润表!I74</f>
        <v>0.188063226016493</v>
      </c>
      <c r="Q74" s="79">
        <f>利润表!I74/资产表!C74</f>
        <v>0.561038397139999</v>
      </c>
      <c r="R74" s="84">
        <f>资产表!C74/负债表!C74</f>
        <v>1.54089110041921</v>
      </c>
      <c r="S74" s="5"/>
      <c r="T74" s="5"/>
      <c r="U74" s="5"/>
      <c r="V74" s="5"/>
      <c r="W74" s="79">
        <f>负债表!E74/资产表!C74</f>
        <v>0.351024871434493</v>
      </c>
      <c r="X74" s="5"/>
      <c r="Y74" s="5"/>
      <c r="Z74" s="79">
        <f>(利润表!C74-利润表!C75)/利润表!C75</f>
        <v>0.367836883172769</v>
      </c>
      <c r="AA74" s="20">
        <f>(利润表!I74-利润表!I75)/利润表!I75</f>
        <v>0.259491557647016</v>
      </c>
      <c r="AB74" s="85"/>
      <c r="AC74" s="79"/>
      <c r="AD74" s="5"/>
      <c r="AE74" s="79">
        <f>(资产表!C74-资产表!C75)/资产表!C75</f>
        <v>0.17199311442378</v>
      </c>
      <c r="AF74" s="79"/>
      <c r="AG74" s="79"/>
      <c r="AH74" s="79"/>
      <c r="AI74" s="79"/>
      <c r="AJ74" s="79"/>
      <c r="AK74" s="79"/>
      <c r="AL74" s="79"/>
      <c r="AM74" s="79"/>
      <c r="AN74" s="79"/>
      <c r="AO74" s="79"/>
      <c r="AP74" s="79"/>
      <c r="AQ74" s="95"/>
      <c r="AR74" s="95"/>
      <c r="AS74" s="5"/>
      <c r="AT74" s="5"/>
      <c r="AU74" s="5"/>
      <c r="AV74" s="5"/>
      <c r="AW74" s="5"/>
      <c r="AX74" s="5"/>
      <c r="AY74" s="5"/>
      <c r="AZ74" s="5"/>
      <c r="BA74" s="5"/>
    </row>
    <row r="75" spans="1:53">
      <c r="A75" s="2"/>
      <c r="B75" s="1">
        <v>2021</v>
      </c>
      <c r="C75" s="5"/>
      <c r="D75" s="5"/>
      <c r="E75" s="5"/>
      <c r="F75" s="5"/>
      <c r="G75" s="5"/>
      <c r="H75" s="79">
        <f>利润表!C75/负债表!C75</f>
        <v>0.133189181146763</v>
      </c>
      <c r="I75" s="79">
        <f>利润表!C75/资产表!C75</f>
        <v>0.0904039105370534</v>
      </c>
      <c r="J75" s="20">
        <f>AP75/利润表!I75</f>
        <v>0</v>
      </c>
      <c r="K75" s="20">
        <f>(利润表!I75-利润表!K75)/利润表!I75</f>
        <v>0.751008269009839</v>
      </c>
      <c r="L75" s="20">
        <f>(利润表!L75+利润表!M75)/(利润表!I75-利润表!K75)</f>
        <v>0.504754512134691</v>
      </c>
      <c r="M75" s="20">
        <f>利润表!N75/(利润表!I75-利润表!K75)</f>
        <v>0.00516262992857561</v>
      </c>
      <c r="N75" s="5"/>
      <c r="O75" s="5"/>
      <c r="P75" s="79">
        <f>利润表!C75/利润表!I75</f>
        <v>0.173166880046557</v>
      </c>
      <c r="Q75" s="79">
        <f>利润表!I75/资产表!C75</f>
        <v>0.522062362691686</v>
      </c>
      <c r="R75" s="84">
        <f>资产表!C75/负债表!C75</f>
        <v>1.47326791900416</v>
      </c>
      <c r="S75" s="5"/>
      <c r="T75" s="5"/>
      <c r="U75" s="5"/>
      <c r="V75" s="5"/>
      <c r="W75" s="79">
        <f>负债表!E75/资产表!C75</f>
        <v>0.321236832010882</v>
      </c>
      <c r="X75" s="5"/>
      <c r="Y75" s="5"/>
      <c r="Z75" s="79">
        <f>(利润表!C75-利润表!C76)/利润表!C76</f>
        <v>0.239040138753917</v>
      </c>
      <c r="AA75" s="20">
        <f>(利润表!I75-利润表!I76)/利润表!I76</f>
        <v>0.289325987188896</v>
      </c>
      <c r="AB75" s="85"/>
      <c r="AC75" s="79"/>
      <c r="AD75" s="5"/>
      <c r="AE75" s="79">
        <f>(资产表!C75-资产表!C76)/资产表!C76</f>
        <v>0.673715210686205</v>
      </c>
      <c r="AF75" s="79"/>
      <c r="AG75" s="79"/>
      <c r="AH75" s="79"/>
      <c r="AI75" s="79"/>
      <c r="AJ75" s="79"/>
      <c r="AK75" s="79"/>
      <c r="AL75" s="79"/>
      <c r="AM75" s="79"/>
      <c r="AN75" s="79"/>
      <c r="AO75" s="79"/>
      <c r="AP75" s="79"/>
      <c r="AQ75" s="95"/>
      <c r="AR75" s="95"/>
      <c r="AS75" s="5"/>
      <c r="AT75" s="5"/>
      <c r="AU75" s="5"/>
      <c r="AV75" s="5"/>
      <c r="AW75" s="5"/>
      <c r="AX75" s="5"/>
      <c r="AY75" s="5"/>
      <c r="AZ75" s="5"/>
      <c r="BA75" s="5"/>
    </row>
    <row r="76" spans="1:53">
      <c r="A76" s="2"/>
      <c r="B76" s="1">
        <v>2020</v>
      </c>
      <c r="C76" s="5"/>
      <c r="D76" s="5"/>
      <c r="E76" s="5"/>
      <c r="F76" s="5"/>
      <c r="G76" s="5"/>
      <c r="H76" s="79">
        <f>利润表!C76/负债表!C76</f>
        <v>0.177490930553571</v>
      </c>
      <c r="I76" s="79">
        <f>利润表!C76/资产表!C76</f>
        <v>0.122119046380169</v>
      </c>
      <c r="J76" s="20">
        <f>AP76/利润表!I76</f>
        <v>0</v>
      </c>
      <c r="K76" s="20">
        <f>(利润表!I76-利润表!K76)/利润表!I76</f>
        <v>0.752254279378538</v>
      </c>
      <c r="L76" s="20">
        <f>(利润表!L76+利润表!M76)/(利润表!I76-利润表!K76)</f>
        <v>0.506723362295706</v>
      </c>
      <c r="M76" s="20">
        <f>利润表!N76/(利润表!I76-利润表!K76)</f>
        <v>0.00524267992009218</v>
      </c>
      <c r="N76" s="5"/>
      <c r="O76" s="5"/>
      <c r="P76" s="79">
        <f>利润表!C76/利润表!I76</f>
        <v>0.180194774633359</v>
      </c>
      <c r="Q76" s="79">
        <f>利润表!I76/资产表!C76</f>
        <v>0.677705813770926</v>
      </c>
      <c r="R76" s="84">
        <f>资产表!C76/负债表!C76</f>
        <v>1.45342545503527</v>
      </c>
      <c r="S76" s="5"/>
      <c r="T76" s="5"/>
      <c r="U76" s="5"/>
      <c r="V76" s="5"/>
      <c r="W76" s="79">
        <f>负债表!E76/资产表!C76</f>
        <v>0.311970217299014</v>
      </c>
      <c r="X76" s="5"/>
      <c r="Y76" s="5"/>
      <c r="Z76" s="79">
        <f>(利润表!C76-利润表!C77)/利润表!C77</f>
        <v>-0.115827545902309</v>
      </c>
      <c r="AA76" s="20">
        <f>(利润表!I76-利润表!I77)/利润表!I77</f>
        <v>-0.0119897773271122</v>
      </c>
      <c r="AB76" s="85"/>
      <c r="AC76" s="79"/>
      <c r="AD76" s="5"/>
      <c r="AE76" s="79">
        <f>(资产表!C76-资产表!C77)/资产表!C77</f>
        <v>0.0948237436768754</v>
      </c>
      <c r="AF76" s="79"/>
      <c r="AG76" s="79"/>
      <c r="AH76" s="79"/>
      <c r="AI76" s="79"/>
      <c r="AJ76" s="79"/>
      <c r="AK76" s="79"/>
      <c r="AL76" s="79"/>
      <c r="AM76" s="79"/>
      <c r="AN76" s="79"/>
      <c r="AO76" s="79"/>
      <c r="AP76" s="79"/>
      <c r="AQ76" s="95"/>
      <c r="AR76" s="95"/>
      <c r="AS76" s="5"/>
      <c r="AT76" s="5"/>
      <c r="AU76" s="5"/>
      <c r="AV76" s="5"/>
      <c r="AW76" s="5"/>
      <c r="AX76" s="5"/>
      <c r="AY76" s="5"/>
      <c r="AZ76" s="5"/>
      <c r="BA76" s="5"/>
    </row>
    <row r="77" spans="1:53">
      <c r="A77" s="2"/>
      <c r="B77" s="1">
        <v>2019</v>
      </c>
      <c r="C77" s="5"/>
      <c r="D77" s="5"/>
      <c r="E77" s="5"/>
      <c r="F77" s="5"/>
      <c r="G77" s="5"/>
      <c r="H77" s="79">
        <f>利润表!C77/负债表!C77</f>
        <v>0.222380548661829</v>
      </c>
      <c r="I77" s="79">
        <f>利润表!C77/资产表!C77</f>
        <v>0.151213522783435</v>
      </c>
      <c r="J77" s="20">
        <f>AP77/利润表!I77</f>
        <v>0</v>
      </c>
      <c r="K77" s="20">
        <f>(利润表!I77-利润表!K77)/利润表!I77</f>
        <v>0.767106088923018</v>
      </c>
      <c r="L77" s="20">
        <f>(利润表!L77+利润表!M77)/(利润表!I77-利润表!K77)</f>
        <v>0.484321874596225</v>
      </c>
      <c r="M77" s="20">
        <f>利润表!N77/(利润表!I77-利润表!K77)</f>
        <v>0.00530264921306264</v>
      </c>
      <c r="N77" s="5"/>
      <c r="O77" s="5"/>
      <c r="P77" s="79">
        <f>利润表!C77/利润表!I77</f>
        <v>0.201356962190914</v>
      </c>
      <c r="Q77" s="79">
        <f>利润表!I77/资产表!C77</f>
        <v>0.750972408096147</v>
      </c>
      <c r="R77" s="84">
        <f>资产表!C77/负债表!C77</f>
        <v>1.47063929580106</v>
      </c>
      <c r="S77" s="5"/>
      <c r="T77" s="5"/>
      <c r="U77" s="5"/>
      <c r="V77" s="5"/>
      <c r="W77" s="79">
        <f>负债表!E77/资产表!C77</f>
        <v>0.320023609558661</v>
      </c>
      <c r="X77" s="5"/>
      <c r="Y77" s="5"/>
      <c r="Z77" s="79">
        <f>(利润表!C77-利润表!C78)/利润表!C78</f>
        <v>0.237310398528312</v>
      </c>
      <c r="AA77" s="20">
        <f>(利润表!I77-利润表!I78)/利润表!I78</f>
        <v>0.199262408873273</v>
      </c>
      <c r="AB77" s="85"/>
      <c r="AC77" s="79"/>
      <c r="AD77" s="5"/>
      <c r="AE77" s="79">
        <f>(资产表!C77-资产表!C78)/资产表!C78</f>
        <v>0.108823077518918</v>
      </c>
      <c r="AF77" s="79"/>
      <c r="AG77" s="79"/>
      <c r="AH77" s="79"/>
      <c r="AI77" s="79"/>
      <c r="AJ77" s="79"/>
      <c r="AK77" s="79"/>
      <c r="AL77" s="79"/>
      <c r="AM77" s="79"/>
      <c r="AN77" s="79"/>
      <c r="AO77" s="79"/>
      <c r="AP77" s="79"/>
      <c r="AQ77" s="95"/>
      <c r="AR77" s="95"/>
      <c r="AS77" s="5"/>
      <c r="AT77" s="5"/>
      <c r="AU77" s="5"/>
      <c r="AV77" s="5"/>
      <c r="AW77" s="5"/>
      <c r="AX77" s="5"/>
      <c r="AY77" s="5"/>
      <c r="AZ77" s="5"/>
      <c r="BA77" s="5"/>
    </row>
    <row r="78" spans="1:53">
      <c r="A78" s="2"/>
      <c r="B78" s="1">
        <v>2018</v>
      </c>
      <c r="C78" s="5"/>
      <c r="D78" s="5"/>
      <c r="E78" s="5"/>
      <c r="F78" s="5"/>
      <c r="G78" s="5"/>
      <c r="H78" s="79">
        <f>利润表!C78/负债表!C78</f>
        <v>0.211118854044602</v>
      </c>
      <c r="I78" s="79">
        <f>利润表!C78/资产表!C78</f>
        <v>0.135510898392704</v>
      </c>
      <c r="J78" s="20">
        <f>AP78/利润表!I78</f>
        <v>0</v>
      </c>
      <c r="K78" s="20">
        <f>(利润表!I78-利润表!K78)/利润表!I78</f>
        <v>0.777569235274207</v>
      </c>
      <c r="L78" s="20">
        <f>(利润表!L78+利润表!M78)/(利润表!I78-利润表!K78)</f>
        <v>0.492670292519595</v>
      </c>
      <c r="M78" s="20">
        <f>利润表!N78/(利润表!I78-利润表!K78)</f>
        <v>0.00354848950721632</v>
      </c>
      <c r="N78" s="5"/>
      <c r="O78" s="5"/>
      <c r="P78" s="79">
        <f>利润表!C78/利润表!I78</f>
        <v>0.195165122517116</v>
      </c>
      <c r="Q78" s="79">
        <f>利润表!I78/资产表!C78</f>
        <v>0.694339729583698</v>
      </c>
      <c r="R78" s="84">
        <f>资产表!C78/负债表!C78</f>
        <v>1.55794741639739</v>
      </c>
      <c r="S78" s="5"/>
      <c r="T78" s="5"/>
      <c r="U78" s="5"/>
      <c r="V78" s="5"/>
      <c r="W78" s="79">
        <f>负债表!E78/资产表!C78</f>
        <v>0.358129812678527</v>
      </c>
      <c r="X78" s="5"/>
      <c r="Y78" s="5"/>
      <c r="Z78" s="79">
        <f>(利润表!C78-利润表!C79)/利润表!C79</f>
        <v>0.475730531980351</v>
      </c>
      <c r="AA78" s="20">
        <f>(利润表!I78-利润表!I79)/利润表!I79</f>
        <v>0.246517674817344</v>
      </c>
      <c r="AB78" s="85"/>
      <c r="AC78" s="79"/>
      <c r="AD78" s="5"/>
      <c r="AE78" s="79">
        <f>(资产表!C78-资产表!C79)/资产表!C79</f>
        <v>0.232157819443583</v>
      </c>
      <c r="AF78" s="79"/>
      <c r="AG78" s="79"/>
      <c r="AH78" s="79"/>
      <c r="AI78" s="79"/>
      <c r="AJ78" s="79"/>
      <c r="AK78" s="79"/>
      <c r="AL78" s="79"/>
      <c r="AM78" s="79"/>
      <c r="AN78" s="79"/>
      <c r="AO78" s="79"/>
      <c r="AP78" s="79"/>
      <c r="AQ78" s="95"/>
      <c r="AR78" s="95"/>
      <c r="AS78" s="5"/>
      <c r="AT78" s="5"/>
      <c r="AU78" s="5"/>
      <c r="AV78" s="5"/>
      <c r="AW78" s="5"/>
      <c r="AX78" s="5"/>
      <c r="AY78" s="5"/>
      <c r="AZ78" s="5"/>
      <c r="BA78" s="5"/>
    </row>
    <row r="79" spans="1:53">
      <c r="A79" s="2"/>
      <c r="B79" s="1">
        <v>2017</v>
      </c>
      <c r="C79" s="5"/>
      <c r="D79" s="5"/>
      <c r="E79" s="5"/>
      <c r="F79" s="5"/>
      <c r="G79" s="5"/>
      <c r="H79" s="79">
        <f>利润表!C79/负债表!C79</f>
        <v>0.167915595221713</v>
      </c>
      <c r="I79" s="79">
        <f>利润表!C79/资产表!C79</f>
        <v>0.113144513483996</v>
      </c>
      <c r="J79" s="20">
        <f>AP79/利润表!I79</f>
        <v>0</v>
      </c>
      <c r="K79" s="20">
        <f>(利润表!I79-利润表!K79)/利润表!I79</f>
        <v>0.764277922601817</v>
      </c>
      <c r="L79" s="20">
        <f>(利润表!L79+利润表!M79)/(利润表!I79-利润表!K79)</f>
        <v>0.51845211231148</v>
      </c>
      <c r="M79" s="20">
        <f>利润表!N79/(利润表!I79-利润表!K79)</f>
        <v>0.00234610711690933</v>
      </c>
      <c r="N79" s="5"/>
      <c r="O79" s="5"/>
      <c r="P79" s="79">
        <f>利润表!C79/利润表!I79</f>
        <v>0.164851759486885</v>
      </c>
      <c r="Q79" s="79">
        <f>利润表!I79/资产表!C79</f>
        <v>0.686340951629315</v>
      </c>
      <c r="R79" s="84">
        <f>资产表!C79/负债表!C79</f>
        <v>1.4840807569999</v>
      </c>
      <c r="S79" s="5"/>
      <c r="T79" s="5"/>
      <c r="U79" s="5"/>
      <c r="V79" s="5"/>
      <c r="W79" s="79">
        <f>负债表!E79/资产表!C79</f>
        <v>0.326182220688906</v>
      </c>
      <c r="X79" s="5"/>
      <c r="Y79" s="5"/>
      <c r="Z79" s="79">
        <f>(利润表!C79-利润表!C80)/利润表!C80</f>
        <v>0.38464201773247</v>
      </c>
      <c r="AA79" s="20">
        <f>(利润表!I79-利润表!I80)/利润表!I80</f>
        <v>0.158078557144085</v>
      </c>
      <c r="AB79" s="85"/>
      <c r="AC79" s="79"/>
      <c r="AD79" s="5"/>
      <c r="AE79" s="79">
        <f>(资产表!C79-资产表!C80)/资产表!C80</f>
        <v>0.162159306041945</v>
      </c>
      <c r="AF79" s="79"/>
      <c r="AG79" s="79"/>
      <c r="AH79" s="79"/>
      <c r="AI79" s="79"/>
      <c r="AJ79" s="79"/>
      <c r="AK79" s="79"/>
      <c r="AL79" s="79"/>
      <c r="AM79" s="79"/>
      <c r="AN79" s="79"/>
      <c r="AO79" s="79"/>
      <c r="AP79" s="79"/>
      <c r="AQ79" s="95"/>
      <c r="AR79" s="95"/>
      <c r="AS79" s="5"/>
      <c r="AT79" s="5"/>
      <c r="AU79" s="5"/>
      <c r="AV79" s="5"/>
      <c r="AW79" s="5"/>
      <c r="AX79" s="5"/>
      <c r="AY79" s="5"/>
      <c r="AZ79" s="5"/>
      <c r="BA79" s="5"/>
    </row>
    <row r="80" spans="1:53">
      <c r="A80" s="2"/>
      <c r="B80" s="1">
        <v>2016</v>
      </c>
      <c r="C80" s="5"/>
      <c r="D80" s="5"/>
      <c r="E80" s="5"/>
      <c r="F80" s="5"/>
      <c r="G80" s="5"/>
      <c r="H80" s="79">
        <f>利润表!C80/负债表!C80</f>
        <v>0.139651176696203</v>
      </c>
      <c r="I80" s="79">
        <f>利润表!C80/资产表!C80</f>
        <v>0.0949645811618145</v>
      </c>
      <c r="J80" s="20">
        <f>AP80/利润表!I80</f>
        <v>0</v>
      </c>
      <c r="K80" s="20">
        <f>(利润表!I80-利润表!K80)/利润表!I80</f>
        <v>0.746792520594696</v>
      </c>
      <c r="L80" s="20">
        <f>(利润表!L80+利润表!M80)/(利润表!I80-利润表!K80)</f>
        <v>0.56450613367581</v>
      </c>
      <c r="M80" s="20" t="e">
        <f>利润表!N80/(利润表!I80-利润表!K80)</f>
        <v>#VALUE!</v>
      </c>
      <c r="N80" s="5"/>
      <c r="O80" s="5"/>
      <c r="P80" s="79">
        <f>利润表!C80/利润表!I80</f>
        <v>0.137877722418013</v>
      </c>
      <c r="Q80" s="79">
        <f>利润表!I80/资产表!C80</f>
        <v>0.688759427530315</v>
      </c>
      <c r="R80" s="84">
        <f>资产表!C80/负债表!C80</f>
        <v>1.47056065522202</v>
      </c>
      <c r="S80" s="5"/>
      <c r="T80" s="5"/>
      <c r="U80" s="5"/>
      <c r="V80" s="5"/>
      <c r="W80" s="79">
        <f>负债表!E80/资产表!C80</f>
        <v>0.319987246735483</v>
      </c>
      <c r="X80" s="5"/>
      <c r="Y80" s="5"/>
      <c r="Z80" s="79">
        <f>(利润表!C80-利润表!C81)/利润表!C81</f>
        <v>0.159383931282052</v>
      </c>
      <c r="AA80" s="20">
        <f>(利润表!I80-利润表!I81)/利润表!I81</f>
        <v>0.145378328759282</v>
      </c>
      <c r="AB80" s="85"/>
      <c r="AC80" s="79"/>
      <c r="AD80" s="5"/>
      <c r="AE80" s="79">
        <f>(资产表!C80-资产表!C81)/资产表!C81</f>
        <v>0.21620849108507</v>
      </c>
      <c r="AF80" s="79"/>
      <c r="AG80" s="79"/>
      <c r="AH80" s="79"/>
      <c r="AI80" s="79"/>
      <c r="AJ80" s="79"/>
      <c r="AK80" s="79"/>
      <c r="AL80" s="79"/>
      <c r="AM80" s="79"/>
      <c r="AN80" s="79"/>
      <c r="AO80" s="79"/>
      <c r="AP80" s="79"/>
      <c r="AQ80" s="95"/>
      <c r="AR80" s="95"/>
      <c r="AS80" s="5"/>
      <c r="AT80" s="5"/>
      <c r="AU80" s="5"/>
      <c r="AV80" s="5"/>
      <c r="AW80" s="5"/>
      <c r="AX80" s="5"/>
      <c r="AY80" s="5"/>
      <c r="AZ80" s="5"/>
      <c r="BA80" s="5"/>
    </row>
    <row r="81" spans="1:53">
      <c r="A81" s="2"/>
      <c r="B81" s="1">
        <v>2015</v>
      </c>
      <c r="C81" s="5"/>
      <c r="D81" s="5"/>
      <c r="E81" s="5"/>
      <c r="F81" s="5"/>
      <c r="G81" s="5"/>
      <c r="H81" s="79">
        <f>利润表!C81/负债表!C81</f>
        <v>0.14803880414358</v>
      </c>
      <c r="I81" s="79">
        <f>利润表!C81/资产表!C81</f>
        <v>0.0996190535723738</v>
      </c>
      <c r="J81" s="20">
        <f>AP81/利润表!I81</f>
        <v>0</v>
      </c>
      <c r="K81" s="20">
        <f>(利润表!I81-利润表!K81)/利润表!I81</f>
        <v>0.712656032142297</v>
      </c>
      <c r="L81" s="20">
        <f>(利润表!L81+利润表!M81)/(利润表!I81-利润表!K81)</f>
        <v>0.561349674358722</v>
      </c>
      <c r="M81" s="20" t="e">
        <f>利润表!N81/(利润表!I81-利润表!K81)</f>
        <v>#VALUE!</v>
      </c>
      <c r="N81" s="5"/>
      <c r="O81" s="5"/>
      <c r="P81" s="79">
        <f>利润表!C81/利润表!I81</f>
        <v>0.136212130438663</v>
      </c>
      <c r="Q81" s="79">
        <f>利润表!I81/资产表!C81</f>
        <v>0.731352290369125</v>
      </c>
      <c r="R81" s="84">
        <f>资产表!C81/负债表!C81</f>
        <v>1.48604909236594</v>
      </c>
      <c r="S81" s="5"/>
      <c r="T81" s="5"/>
      <c r="U81" s="5"/>
      <c r="V81" s="5"/>
      <c r="W81" s="79">
        <f>负债表!E81/资产表!C81</f>
        <v>0.327074721059249</v>
      </c>
      <c r="X81" s="5"/>
      <c r="Y81" s="5"/>
      <c r="Z81" s="79">
        <f>(利润表!C81-利润表!C82)/利润表!C82</f>
        <v>0.198539641612275</v>
      </c>
      <c r="AA81" s="20">
        <f>(利润表!I81-利润表!I82)/利润表!I82</f>
        <v>0.129558002441727</v>
      </c>
      <c r="AB81" s="85"/>
      <c r="AC81" s="79"/>
      <c r="AD81" s="5"/>
      <c r="AE81" s="79">
        <f>(资产表!C81-资产表!C82)/资产表!C82</f>
        <v>0.120001137468736</v>
      </c>
      <c r="AF81" s="79"/>
      <c r="AG81" s="79"/>
      <c r="AH81" s="79"/>
      <c r="AI81" s="79"/>
      <c r="AJ81" s="79"/>
      <c r="AK81" s="79"/>
      <c r="AL81" s="79"/>
      <c r="AM81" s="79"/>
      <c r="AN81" s="79"/>
      <c r="AO81" s="79"/>
      <c r="AP81" s="79"/>
      <c r="AQ81" s="95"/>
      <c r="AR81" s="95"/>
      <c r="AS81" s="5"/>
      <c r="AT81" s="5"/>
      <c r="AU81" s="5"/>
      <c r="AV81" s="5"/>
      <c r="AW81" s="5"/>
      <c r="AX81" s="5"/>
      <c r="AY81" s="5"/>
      <c r="AZ81" s="5"/>
      <c r="BA81" s="5"/>
    </row>
    <row r="82" spans="1:53">
      <c r="A82" s="2"/>
      <c r="B82" s="1">
        <v>2014</v>
      </c>
      <c r="C82" s="5"/>
      <c r="D82" s="5"/>
      <c r="E82" s="5"/>
      <c r="F82" s="5"/>
      <c r="G82" s="5"/>
      <c r="H82" s="79">
        <f>利润表!C82/负债表!C82</f>
        <v>0.142797083842302</v>
      </c>
      <c r="I82" s="79">
        <f>利润表!C82/资产表!C82</f>
        <v>0.0930911664836793</v>
      </c>
      <c r="J82" s="20">
        <f>AP82/利润表!I82</f>
        <v>0</v>
      </c>
      <c r="K82" s="20">
        <f>(利润表!I82-利润表!K82)/利润表!I82</f>
        <v>0.68627862261335</v>
      </c>
      <c r="L82" s="20">
        <f>(利润表!L82+利润表!M82)/(利润表!I82-利润表!K82)</f>
        <v>0.590150003374768</v>
      </c>
      <c r="M82" s="20" t="e">
        <f>利润表!N82/(利润表!I82-利润表!K82)</f>
        <v>#VALUE!</v>
      </c>
      <c r="N82" s="5"/>
      <c r="O82" s="5"/>
      <c r="P82" s="79">
        <f>利润表!C82/利润表!I82</f>
        <v>0.128372476491187</v>
      </c>
      <c r="Q82" s="79">
        <f>利润表!I82/资产表!C82</f>
        <v>0.725164529252266</v>
      </c>
      <c r="R82" s="84">
        <f>资产表!C82/负债表!C82</f>
        <v>1.53394880777799</v>
      </c>
      <c r="S82" s="5"/>
      <c r="T82" s="5"/>
      <c r="U82" s="5"/>
      <c r="V82" s="5"/>
      <c r="W82" s="79">
        <f>负债表!E82/资产表!C82</f>
        <v>0.348087762166878</v>
      </c>
      <c r="X82" s="5"/>
      <c r="Y82" s="5"/>
      <c r="Z82" s="79">
        <f>(利润表!C82-利润表!C83)/利润表!C83</f>
        <v>-0.0401331690735832</v>
      </c>
      <c r="AA82" s="20">
        <f>(利润表!I82-利润表!I83)/利润表!I83</f>
        <v>0.0153430992756848</v>
      </c>
      <c r="AB82" s="85"/>
      <c r="AC82" s="79"/>
      <c r="AD82" s="5"/>
      <c r="AE82" s="79">
        <f>(资产表!C82-资产表!C83)/资产表!C83</f>
        <v>0.102559792855429</v>
      </c>
      <c r="AF82" s="79"/>
      <c r="AG82" s="79"/>
      <c r="AH82" s="79"/>
      <c r="AI82" s="79"/>
      <c r="AJ82" s="79"/>
      <c r="AK82" s="79"/>
      <c r="AL82" s="79"/>
      <c r="AM82" s="79"/>
      <c r="AN82" s="79"/>
      <c r="AO82" s="79"/>
      <c r="AP82" s="79"/>
      <c r="AQ82" s="95"/>
      <c r="AR82" s="95"/>
      <c r="AS82" s="5"/>
      <c r="AT82" s="5"/>
      <c r="AU82" s="5"/>
      <c r="AV82" s="5"/>
      <c r="AW82" s="5"/>
      <c r="AX82" s="5"/>
      <c r="AY82" s="5"/>
      <c r="AZ82" s="5"/>
      <c r="BA82" s="5"/>
    </row>
    <row r="83" spans="1:53">
      <c r="A83" s="2"/>
      <c r="B83" s="1">
        <v>2013</v>
      </c>
      <c r="C83" s="5"/>
      <c r="D83" s="5"/>
      <c r="E83" s="5"/>
      <c r="F83" s="5"/>
      <c r="G83" s="5"/>
      <c r="H83" s="79">
        <f>利润表!C83/负债表!C83</f>
        <v>0.166188998850275</v>
      </c>
      <c r="I83" s="79">
        <f>利润表!C83/资产表!C83</f>
        <v>0.106930017714909</v>
      </c>
      <c r="J83" s="20">
        <f>AP83/利润表!I83</f>
        <v>0</v>
      </c>
      <c r="K83" s="20">
        <f>(利润表!I83-利润表!K83)/利润表!I83</f>
        <v>0.697824641394853</v>
      </c>
      <c r="L83" s="20">
        <f>(利润表!L83+利润表!M83)/(利润表!I83-利润表!K83)</f>
        <v>0.559915805895392</v>
      </c>
      <c r="M83" s="20" t="e">
        <f>利润表!N83/(利润表!I83-利润表!K83)</f>
        <v>#VALUE!</v>
      </c>
      <c r="N83" s="5"/>
      <c r="O83" s="5"/>
      <c r="P83" s="79">
        <f>利润表!C83/利润表!I83</f>
        <v>0.13579186606173</v>
      </c>
      <c r="Q83" s="79">
        <f>利润表!I83/资产表!C83</f>
        <v>0.787455249096437</v>
      </c>
      <c r="R83" s="84">
        <f>资产表!C83/负债表!C83</f>
        <v>1.55418471259734</v>
      </c>
      <c r="S83" s="5"/>
      <c r="T83" s="5"/>
      <c r="U83" s="5"/>
      <c r="V83" s="5"/>
      <c r="W83" s="79">
        <f>负债表!E83/资产表!C83</f>
        <v>0.356575835616857</v>
      </c>
      <c r="X83" s="5"/>
      <c r="Y83" s="5"/>
      <c r="Z83" s="79">
        <f>(利润表!C83-利润表!C84)/利润表!C84</f>
        <v>-0.142758958097053</v>
      </c>
      <c r="AA83" s="20">
        <f>(利润表!I83-利润表!I84)/利润表!I84</f>
        <v>0.0913779132954827</v>
      </c>
      <c r="AB83" s="85"/>
      <c r="AC83" s="79"/>
      <c r="AD83" s="5"/>
      <c r="AE83" s="79">
        <f>(资产表!C83-资产表!C84)/资产表!C84</f>
        <v>0.0958543467552244</v>
      </c>
      <c r="AF83" s="79"/>
      <c r="AG83" s="79"/>
      <c r="AH83" s="79"/>
      <c r="AI83" s="79"/>
      <c r="AJ83" s="79"/>
      <c r="AK83" s="79"/>
      <c r="AL83" s="79"/>
      <c r="AM83" s="79"/>
      <c r="AN83" s="79"/>
      <c r="AO83" s="79"/>
      <c r="AP83" s="79"/>
      <c r="AQ83" s="95"/>
      <c r="AR83" s="95"/>
      <c r="AS83" s="5"/>
      <c r="AT83" s="5"/>
      <c r="AU83" s="5"/>
      <c r="AV83" s="5"/>
      <c r="AW83" s="5"/>
      <c r="AX83" s="5"/>
      <c r="AY83" s="5"/>
      <c r="AZ83" s="5"/>
      <c r="BA83" s="5"/>
    </row>
    <row r="84" spans="1:53">
      <c r="A84" s="2"/>
      <c r="B84" s="1">
        <v>2012</v>
      </c>
      <c r="C84" s="5"/>
      <c r="D84" s="5"/>
      <c r="E84" s="5"/>
      <c r="F84" s="5"/>
      <c r="G84" s="5"/>
      <c r="H84" s="79">
        <f>利润表!C84/负债表!C84</f>
        <v>0.214958329777675</v>
      </c>
      <c r="I84" s="79">
        <f>利润表!C84/资产表!C84</f>
        <v>0.136694020682182</v>
      </c>
      <c r="J84" s="20">
        <f>AP84/利润表!I84</f>
        <v>0</v>
      </c>
      <c r="K84" s="20">
        <f>(利润表!I84-利润表!K84)/利润表!I84</f>
        <v>0.709122118237175</v>
      </c>
      <c r="L84" s="20">
        <f>(利润表!L84+利润表!M84)/(利润表!I84-利润表!K84)</f>
        <v>0.493580055733513</v>
      </c>
      <c r="M84" s="20" t="e">
        <f>利润表!N84/(利润表!I84-利润表!K84)</f>
        <v>#VALUE!</v>
      </c>
      <c r="N84" s="5"/>
      <c r="O84" s="5"/>
      <c r="P84" s="79">
        <f>利润表!C84/利润表!I84</f>
        <v>0.172880480729163</v>
      </c>
      <c r="Q84" s="79">
        <f>利润表!I84/资产表!C84</f>
        <v>0.790685102827361</v>
      </c>
      <c r="R84" s="84">
        <f>资产表!C84/负债表!C84</f>
        <v>1.5725510794467</v>
      </c>
      <c r="S84" s="5"/>
      <c r="T84" s="5"/>
      <c r="U84" s="5"/>
      <c r="V84" s="5"/>
      <c r="W84" s="79">
        <f>负债表!E84/资产表!C84</f>
        <v>0.364090608521379</v>
      </c>
      <c r="X84" s="5"/>
      <c r="Y84" s="5"/>
      <c r="Z84" s="79" t="e">
        <f>(利润表!C84-利润表!C85)/利润表!C85</f>
        <v>#DIV/0!</v>
      </c>
      <c r="AA84" s="20" t="e">
        <f>(利润表!I84-利润表!I85)/利润表!I85</f>
        <v>#DIV/0!</v>
      </c>
      <c r="AB84" s="85"/>
      <c r="AC84" s="79"/>
      <c r="AD84" s="5"/>
      <c r="AE84" s="79" t="e">
        <f>(资产表!C84-资产表!C85)/资产表!C85</f>
        <v>#DIV/0!</v>
      </c>
      <c r="AF84" s="79"/>
      <c r="AG84" s="79"/>
      <c r="AH84" s="79"/>
      <c r="AI84" s="79"/>
      <c r="AJ84" s="79"/>
      <c r="AK84" s="79"/>
      <c r="AL84" s="79"/>
      <c r="AM84" s="79"/>
      <c r="AN84" s="79"/>
      <c r="AO84" s="79"/>
      <c r="AP84" s="79"/>
      <c r="AQ84" s="95"/>
      <c r="AR84" s="95"/>
      <c r="AS84" s="5"/>
      <c r="AT84" s="5"/>
      <c r="AU84" s="5"/>
      <c r="AV84" s="5"/>
      <c r="AW84" s="5"/>
      <c r="AX84" s="5"/>
      <c r="AY84" s="5"/>
      <c r="AZ84" s="5"/>
      <c r="BA84" s="5"/>
    </row>
    <row r="85" spans="1:53">
      <c r="A85" s="2"/>
      <c r="B85" s="1">
        <v>2011</v>
      </c>
      <c r="C85" s="5"/>
      <c r="D85" s="5"/>
      <c r="E85" s="5"/>
      <c r="F85" s="5"/>
      <c r="G85" s="5"/>
      <c r="H85" s="79" t="e">
        <f>利润表!C85/负债表!C85</f>
        <v>#DIV/0!</v>
      </c>
      <c r="I85" s="79" t="e">
        <f>利润表!C85/资产表!C85</f>
        <v>#DIV/0!</v>
      </c>
      <c r="J85" s="20" t="e">
        <f>AP85/利润表!I85</f>
        <v>#DIV/0!</v>
      </c>
      <c r="K85" s="20" t="e">
        <f>(利润表!I85-利润表!K85)/利润表!I85</f>
        <v>#DIV/0!</v>
      </c>
      <c r="L85" s="20" t="e">
        <f>(利润表!L85+利润表!M85)/(利润表!I85-利润表!K85)</f>
        <v>#DIV/0!</v>
      </c>
      <c r="M85" s="20" t="e">
        <f>利润表!N85/(利润表!I85-利润表!K85)</f>
        <v>#DIV/0!</v>
      </c>
      <c r="N85" s="5"/>
      <c r="O85" s="5"/>
      <c r="P85" s="79" t="e">
        <f>利润表!C85/利润表!I85</f>
        <v>#DIV/0!</v>
      </c>
      <c r="Q85" s="79" t="e">
        <f>利润表!I85/资产表!C85</f>
        <v>#DIV/0!</v>
      </c>
      <c r="R85" s="84" t="e">
        <f>资产表!C85/负债表!C85</f>
        <v>#DIV/0!</v>
      </c>
      <c r="S85" s="5"/>
      <c r="T85" s="5"/>
      <c r="U85" s="5"/>
      <c r="V85" s="5"/>
      <c r="W85" s="79" t="e">
        <f>负债表!E85/资产表!C85</f>
        <v>#DIV/0!</v>
      </c>
      <c r="X85" s="5"/>
      <c r="Y85" s="5"/>
      <c r="Z85" s="79" t="e">
        <f>(利润表!C85-利润表!C86)/利润表!C86</f>
        <v>#DIV/0!</v>
      </c>
      <c r="AA85" s="20" t="e">
        <f>(利润表!I85-利润表!I86)/利润表!I86</f>
        <v>#DIV/0!</v>
      </c>
      <c r="AB85" s="85"/>
      <c r="AC85" s="79"/>
      <c r="AD85" s="5"/>
      <c r="AE85" s="79" t="e">
        <f>(资产表!C85-资产表!C86)/资产表!C86</f>
        <v>#DIV/0!</v>
      </c>
      <c r="AF85" s="79"/>
      <c r="AG85" s="79"/>
      <c r="AH85" s="79"/>
      <c r="AI85" s="79"/>
      <c r="AJ85" s="79"/>
      <c r="AK85" s="79"/>
      <c r="AL85" s="79"/>
      <c r="AM85" s="79"/>
      <c r="AN85" s="79"/>
      <c r="AO85" s="79"/>
      <c r="AP85" s="79"/>
      <c r="AQ85" s="95"/>
      <c r="AR85" s="95"/>
      <c r="AS85" s="5"/>
      <c r="AT85" s="5"/>
      <c r="AU85" s="5"/>
      <c r="AV85" s="5"/>
      <c r="AW85" s="5"/>
      <c r="AX85" s="5"/>
      <c r="AY85" s="5"/>
      <c r="AZ85" s="5"/>
      <c r="BA85" s="5"/>
    </row>
    <row r="86" spans="1:53">
      <c r="A86" s="2"/>
      <c r="B86" s="1">
        <v>2010</v>
      </c>
      <c r="C86" s="5"/>
      <c r="D86" s="5"/>
      <c r="E86" s="5"/>
      <c r="F86" s="5"/>
      <c r="G86" s="5"/>
      <c r="H86" s="79" t="e">
        <f>利润表!C86/负债表!C86</f>
        <v>#DIV/0!</v>
      </c>
      <c r="I86" s="79" t="e">
        <f>利润表!C86/资产表!C86</f>
        <v>#DIV/0!</v>
      </c>
      <c r="J86" s="20" t="e">
        <f>AP86/利润表!I86</f>
        <v>#DIV/0!</v>
      </c>
      <c r="K86" s="20" t="e">
        <f>(利润表!I86-利润表!K86)/利润表!I86</f>
        <v>#DIV/0!</v>
      </c>
      <c r="L86" s="20" t="e">
        <f>(利润表!L86+利润表!M86)/(利润表!I86-利润表!K86)</f>
        <v>#DIV/0!</v>
      </c>
      <c r="M86" s="20" t="e">
        <f>利润表!N86/(利润表!I86-利润表!K86)</f>
        <v>#DIV/0!</v>
      </c>
      <c r="N86" s="5"/>
      <c r="O86" s="5"/>
      <c r="P86" s="79" t="e">
        <f>利润表!C86/利润表!I86</f>
        <v>#DIV/0!</v>
      </c>
      <c r="Q86" s="79" t="e">
        <f>利润表!I86/资产表!C86</f>
        <v>#DIV/0!</v>
      </c>
      <c r="R86" s="84" t="e">
        <f>资产表!C86/负债表!C86</f>
        <v>#DIV/0!</v>
      </c>
      <c r="S86" s="5"/>
      <c r="T86" s="5"/>
      <c r="U86" s="5"/>
      <c r="V86" s="5"/>
      <c r="W86" s="79" t="e">
        <f>负债表!E86/资产表!C86</f>
        <v>#DIV/0!</v>
      </c>
      <c r="X86" s="5"/>
      <c r="Y86" s="5"/>
      <c r="Z86" s="79">
        <f>(利润表!C86-利润表!C87)/利润表!C87</f>
        <v>-1</v>
      </c>
      <c r="AA86" s="20">
        <f>(利润表!I86-利润表!I87)/利润表!I87</f>
        <v>-1</v>
      </c>
      <c r="AB86" s="85"/>
      <c r="AC86" s="79"/>
      <c r="AD86" s="5"/>
      <c r="AE86" s="79">
        <f>(资产表!C86-资产表!C87)/资产表!C87</f>
        <v>-1</v>
      </c>
      <c r="AF86" s="79"/>
      <c r="AG86" s="79"/>
      <c r="AH86" s="79"/>
      <c r="AI86" s="79"/>
      <c r="AJ86" s="79"/>
      <c r="AK86" s="79"/>
      <c r="AL86" s="79"/>
      <c r="AM86" s="79"/>
      <c r="AN86" s="79"/>
      <c r="AO86" s="79"/>
      <c r="AP86" s="79"/>
      <c r="AQ86" s="95"/>
      <c r="AR86" s="95"/>
      <c r="AS86" s="5"/>
      <c r="AT86" s="5"/>
      <c r="AU86" s="5"/>
      <c r="AV86" s="5"/>
      <c r="AW86" s="5"/>
      <c r="AX86" s="5"/>
      <c r="AY86" s="5"/>
      <c r="AZ86" s="5"/>
      <c r="BA86" s="5"/>
    </row>
    <row r="87" spans="1:53">
      <c r="A87" s="2" t="s">
        <v>59</v>
      </c>
      <c r="B87" s="1">
        <v>2023</v>
      </c>
      <c r="C87" s="5"/>
      <c r="D87" s="5"/>
      <c r="E87" s="5"/>
      <c r="F87" s="5"/>
      <c r="G87" s="5"/>
      <c r="H87" s="79">
        <f>利润表!C87/负债表!C87</f>
        <v>0.236026660843542</v>
      </c>
      <c r="I87" s="79">
        <f>利润表!C87/资产表!C87</f>
        <v>0.144981465129384</v>
      </c>
      <c r="J87" s="20">
        <f>AP87/利润表!I87</f>
        <v>0</v>
      </c>
      <c r="K87" s="20">
        <f>(利润表!I87-利润表!K87)/利润表!I87</f>
        <v>1</v>
      </c>
      <c r="L87" s="20">
        <f>(利润表!L87+利润表!M87)/(利润表!I87-利润表!K87)</f>
        <v>0</v>
      </c>
      <c r="M87" s="20">
        <f>利润表!N87/(利润表!I87-利润表!K87)</f>
        <v>0</v>
      </c>
      <c r="N87" s="5"/>
      <c r="O87" s="5"/>
      <c r="P87" s="81">
        <f>利润表!C87/利润表!I87</f>
        <v>0.310561289176245</v>
      </c>
      <c r="Q87" s="79">
        <f>利润表!I87/资产表!C87</f>
        <v>0.466836885929804</v>
      </c>
      <c r="R87" s="84">
        <f>资产表!C87/负债表!C87</f>
        <v>1.62797817385076</v>
      </c>
      <c r="S87" s="5"/>
      <c r="T87" s="5"/>
      <c r="U87" s="5"/>
      <c r="V87" s="5"/>
      <c r="W87" s="79">
        <f>负债表!E87/资产表!C87</f>
        <v>0.385741150549558</v>
      </c>
      <c r="X87" s="5"/>
      <c r="Y87" s="5"/>
      <c r="Z87" s="79">
        <f>(利润表!C87-利润表!C88)/利润表!C88</f>
        <v>0.253019185666578</v>
      </c>
      <c r="AA87" s="20">
        <f>(利润表!I87-利润表!I88)/利润表!I88</f>
        <v>0.280718413866351</v>
      </c>
      <c r="AB87" s="85"/>
      <c r="AC87" s="79"/>
      <c r="AD87" s="5"/>
      <c r="AE87" s="79">
        <f>(资产表!C87-资产表!C88)/资产表!C88</f>
        <v>0.189561782077297</v>
      </c>
      <c r="AF87" s="79"/>
      <c r="AG87" s="79"/>
      <c r="AH87" s="79"/>
      <c r="AI87" s="79"/>
      <c r="AJ87" s="79"/>
      <c r="AK87" s="79"/>
      <c r="AL87" s="79"/>
      <c r="AM87" s="79"/>
      <c r="AN87" s="79"/>
      <c r="AO87" s="79"/>
      <c r="AP87" s="79"/>
      <c r="AQ87" s="95"/>
      <c r="AR87" s="95"/>
      <c r="AS87" s="5"/>
      <c r="AT87" s="5"/>
      <c r="AU87" s="5"/>
      <c r="AV87" s="5"/>
      <c r="AW87" s="5"/>
      <c r="AX87" s="5"/>
      <c r="AY87" s="5"/>
      <c r="AZ87" s="5"/>
      <c r="BA87" s="5"/>
    </row>
    <row r="88" spans="1:53">
      <c r="A88" s="2"/>
      <c r="B88" s="1">
        <v>2022</v>
      </c>
      <c r="C88" s="5"/>
      <c r="D88" s="5"/>
      <c r="E88" s="5"/>
      <c r="F88" s="5"/>
      <c r="G88" s="5"/>
      <c r="H88" s="79">
        <f>利润表!C88/负债表!C88</f>
        <v>0.226195178498538</v>
      </c>
      <c r="I88" s="79">
        <f>利润表!C88/资产表!C88</f>
        <v>0.137639081667963</v>
      </c>
      <c r="J88" s="20">
        <f>AP88/利润表!I88</f>
        <v>0</v>
      </c>
      <c r="K88" s="20">
        <f>(利润表!I88-利润表!K88)/利润表!I88</f>
        <v>1</v>
      </c>
      <c r="L88" s="20">
        <f>(利润表!L88+利润表!M88)/(利润表!I88-利润表!K88)</f>
        <v>0</v>
      </c>
      <c r="M88" s="20">
        <f>利润表!N88/(利润表!I88-利润表!K88)</f>
        <v>0</v>
      </c>
      <c r="N88" s="5"/>
      <c r="O88" s="5"/>
      <c r="P88" s="81">
        <f>利润表!C88/利润表!I88</f>
        <v>0.317426553585051</v>
      </c>
      <c r="Q88" s="79">
        <f>利润表!I88/资产表!C88</f>
        <v>0.433609224286538</v>
      </c>
      <c r="R88" s="84">
        <f>资产表!C88/负债表!C88</f>
        <v>1.64339354605842</v>
      </c>
      <c r="S88" s="5"/>
      <c r="T88" s="5"/>
      <c r="U88" s="5"/>
      <c r="V88" s="5"/>
      <c r="W88" s="79">
        <f>负债表!E88/资产表!C88</f>
        <v>0.391503025919482</v>
      </c>
      <c r="X88" s="5"/>
      <c r="Y88" s="5"/>
      <c r="Z88" s="79">
        <f>(利润表!C88-利润表!C89)/利润表!C89</f>
        <v>0.233431000113624</v>
      </c>
      <c r="AA88" s="20">
        <f>(利润表!I88-利润表!I89)/利润表!I89</f>
        <v>0.230913868433971</v>
      </c>
      <c r="AB88" s="85"/>
      <c r="AC88" s="79"/>
      <c r="AD88" s="5"/>
      <c r="AE88" s="79">
        <f>(资产表!C88-资产表!C89)/资产表!C89</f>
        <v>0.259809659914156</v>
      </c>
      <c r="AF88" s="79"/>
      <c r="AG88" s="79"/>
      <c r="AH88" s="79"/>
      <c r="AI88" s="79"/>
      <c r="AJ88" s="79"/>
      <c r="AK88" s="79"/>
      <c r="AL88" s="79"/>
      <c r="AM88" s="79"/>
      <c r="AN88" s="79"/>
      <c r="AO88" s="79"/>
      <c r="AP88" s="79"/>
      <c r="AQ88" s="95"/>
      <c r="AR88" s="95"/>
      <c r="AS88" s="5"/>
      <c r="AT88" s="5"/>
      <c r="AU88" s="5"/>
      <c r="AV88" s="5"/>
      <c r="AW88" s="5"/>
      <c r="AX88" s="5"/>
      <c r="AY88" s="5"/>
      <c r="AZ88" s="5"/>
      <c r="BA88" s="5"/>
    </row>
    <row r="89" spans="1:53">
      <c r="A89" s="2"/>
      <c r="B89" s="1">
        <v>2021</v>
      </c>
      <c r="C89" s="5"/>
      <c r="D89" s="5"/>
      <c r="E89" s="5"/>
      <c r="F89" s="5"/>
      <c r="G89" s="5"/>
      <c r="H89" s="79">
        <f>利润表!C89/负债表!C89</f>
        <v>0.218254325487568</v>
      </c>
      <c r="I89" s="79">
        <f>利润表!C89/资产表!C89</f>
        <v>0.140582687358304</v>
      </c>
      <c r="J89" s="20">
        <f>AP89/利润表!I89</f>
        <v>0</v>
      </c>
      <c r="K89" s="20">
        <f>(利润表!I89-利润表!K89)/利润表!I89</f>
        <v>1</v>
      </c>
      <c r="L89" s="20">
        <f>(利润表!L89+利润表!M89)/(利润表!I89-利润表!K89)</f>
        <v>0</v>
      </c>
      <c r="M89" s="20">
        <f>利润表!N89/(利润表!I89-利润表!K89)</f>
        <v>0</v>
      </c>
      <c r="N89" s="5"/>
      <c r="O89" s="5"/>
      <c r="P89" s="81">
        <f>利润表!C89/利润表!I89</f>
        <v>0.31677876345012</v>
      </c>
      <c r="Q89" s="79">
        <f>利润表!I89/资产表!C89</f>
        <v>0.443788231973574</v>
      </c>
      <c r="R89" s="84">
        <f>资产表!C89/负债表!C89</f>
        <v>1.55249788995214</v>
      </c>
      <c r="S89" s="5"/>
      <c r="T89" s="5"/>
      <c r="U89" s="5"/>
      <c r="V89" s="5"/>
      <c r="W89" s="79">
        <f>负债表!E89/资产表!C89</f>
        <v>0.355876741300545</v>
      </c>
      <c r="X89" s="5"/>
      <c r="Y89" s="5"/>
      <c r="Z89" s="79">
        <f>(利润表!C89-利润表!C90)/利润表!C90</f>
        <v>0.294988707460834</v>
      </c>
      <c r="AA89" s="20">
        <f>(利润表!I89-利润表!I90)/利润表!I90</f>
        <v>0.251230757205179</v>
      </c>
      <c r="AB89" s="85"/>
      <c r="AC89" s="79"/>
      <c r="AD89" s="5"/>
      <c r="AE89" s="79">
        <f>(资产表!C89-资产表!C90)/资产表!C90</f>
        <v>0.21792026666125</v>
      </c>
      <c r="AF89" s="79"/>
      <c r="AG89" s="79"/>
      <c r="AH89" s="79"/>
      <c r="AI89" s="79"/>
      <c r="AJ89" s="79"/>
      <c r="AK89" s="79"/>
      <c r="AL89" s="79"/>
      <c r="AM89" s="79"/>
      <c r="AN89" s="79"/>
      <c r="AO89" s="79"/>
      <c r="AP89" s="79"/>
      <c r="AQ89" s="95"/>
      <c r="AR89" s="95"/>
      <c r="AS89" s="5"/>
      <c r="AT89" s="5"/>
      <c r="AU89" s="5"/>
      <c r="AV89" s="5"/>
      <c r="AW89" s="5"/>
      <c r="AX89" s="5"/>
      <c r="AY89" s="5"/>
      <c r="AZ89" s="5"/>
      <c r="BA89" s="5"/>
    </row>
    <row r="90" spans="1:53">
      <c r="A90" s="2"/>
      <c r="B90" s="1">
        <v>2020</v>
      </c>
      <c r="C90" s="5"/>
      <c r="D90" s="5"/>
      <c r="E90" s="5"/>
      <c r="F90" s="5"/>
      <c r="G90" s="5"/>
      <c r="H90" s="79">
        <f>利润表!C90/负债表!C90</f>
        <v>0.189529853839587</v>
      </c>
      <c r="I90" s="79">
        <f>利润表!C90/资产表!C90</f>
        <v>0.132216214001665</v>
      </c>
      <c r="J90" s="20">
        <f>AP90/利润表!I90</f>
        <v>0</v>
      </c>
      <c r="K90" s="20">
        <f>(利润表!I90-利润表!K90)/利润表!I90</f>
        <v>1</v>
      </c>
      <c r="L90" s="20">
        <f>(利润表!L90+利润表!M90)/(利润表!I90-利润表!K90)</f>
        <v>0</v>
      </c>
      <c r="M90" s="20">
        <f>利润表!N90/(利润表!I90-利润表!K90)</f>
        <v>0</v>
      </c>
      <c r="N90" s="5"/>
      <c r="O90" s="5"/>
      <c r="P90" s="81">
        <f>利润表!C90/利润表!I90</f>
        <v>0.30607474009205</v>
      </c>
      <c r="Q90" s="79">
        <f>利润表!I90/资产表!C90</f>
        <v>0.431973621743178</v>
      </c>
      <c r="R90" s="84">
        <f>资产表!C90/负债表!C90</f>
        <v>1.43348420063822</v>
      </c>
      <c r="S90" s="5"/>
      <c r="T90" s="5"/>
      <c r="U90" s="5"/>
      <c r="V90" s="5"/>
      <c r="W90" s="79">
        <f>负债表!E90/资产表!C90</f>
        <v>0.302399008266167</v>
      </c>
      <c r="X90" s="5"/>
      <c r="Y90" s="5"/>
      <c r="Z90" s="79">
        <f>(利润表!C90-利润表!C91)/利润表!C91</f>
        <v>0.0746245355607719</v>
      </c>
      <c r="AA90" s="20">
        <f>(利润表!I90-利润表!I91)/利润表!I91</f>
        <v>0.0512319183843403</v>
      </c>
      <c r="AB90" s="85"/>
      <c r="AC90" s="79"/>
      <c r="AD90" s="5"/>
      <c r="AE90" s="79">
        <f>(资产表!C90-资产表!C91)/资产表!C91</f>
        <v>0.177773313213547</v>
      </c>
      <c r="AF90" s="79"/>
      <c r="AG90" s="79"/>
      <c r="AH90" s="79"/>
      <c r="AI90" s="79"/>
      <c r="AJ90" s="79"/>
      <c r="AK90" s="79"/>
      <c r="AL90" s="79"/>
      <c r="AM90" s="79"/>
      <c r="AN90" s="79"/>
      <c r="AO90" s="79"/>
      <c r="AP90" s="79"/>
      <c r="AQ90" s="95"/>
      <c r="AR90" s="95"/>
      <c r="AS90" s="5"/>
      <c r="AT90" s="5"/>
      <c r="AU90" s="5"/>
      <c r="AV90" s="5"/>
      <c r="AW90" s="5"/>
      <c r="AX90" s="5"/>
      <c r="AY90" s="5"/>
      <c r="AZ90" s="5"/>
      <c r="BA90" s="5"/>
    </row>
    <row r="91" spans="1:53">
      <c r="A91" s="2"/>
      <c r="B91" s="1">
        <v>2019</v>
      </c>
      <c r="C91" s="5"/>
      <c r="D91" s="5"/>
      <c r="E91" s="5"/>
      <c r="F91" s="5"/>
      <c r="G91" s="5"/>
      <c r="H91" s="79">
        <f>利润表!C91/负债表!C91</f>
        <v>0.202337467318138</v>
      </c>
      <c r="I91" s="79">
        <f>利润表!C91/资产表!C91</f>
        <v>0.144907103153039</v>
      </c>
      <c r="J91" s="20">
        <f>AP91/利润表!I91</f>
        <v>0</v>
      </c>
      <c r="K91" s="20">
        <f>(利润表!I91-利润表!K91)/利润表!I91</f>
        <v>1</v>
      </c>
      <c r="L91" s="20">
        <f>(利润表!L91+利润表!M91)/(利润表!I91-利润表!K91)</f>
        <v>0</v>
      </c>
      <c r="M91" s="20">
        <f>利润表!N91/(利润表!I91-利润表!K91)</f>
        <v>0</v>
      </c>
      <c r="N91" s="5"/>
      <c r="O91" s="5"/>
      <c r="P91" s="81">
        <f>利润表!C91/利润表!I91</f>
        <v>0.299412050952337</v>
      </c>
      <c r="Q91" s="79">
        <f>利润表!I91/资产表!C91</f>
        <v>0.483972180452104</v>
      </c>
      <c r="R91" s="84">
        <f>资产表!C91/负债表!C91</f>
        <v>1.39632538995998</v>
      </c>
      <c r="S91" s="5"/>
      <c r="T91" s="5"/>
      <c r="U91" s="5"/>
      <c r="V91" s="5"/>
      <c r="W91" s="79">
        <f>负债表!E91/资产表!C91</f>
        <v>0.28383455089314</v>
      </c>
      <c r="X91" s="5"/>
      <c r="Y91" s="5"/>
      <c r="Z91" s="79">
        <f>(利润表!C91-利润表!C92)/利润表!C92</f>
        <v>0.267128182466572</v>
      </c>
      <c r="AA91" s="20">
        <f>(利润表!I91-利润表!I92)/利润表!I92</f>
        <v>0.303486045234577</v>
      </c>
      <c r="AB91" s="85"/>
      <c r="AC91" s="79"/>
      <c r="AD91" s="5"/>
      <c r="AE91" s="79">
        <f>(资产表!C91-资产表!C92)/资产表!C92</f>
        <v>0.171717019686674</v>
      </c>
      <c r="AF91" s="79"/>
      <c r="AG91" s="79"/>
      <c r="AH91" s="79"/>
      <c r="AI91" s="79"/>
      <c r="AJ91" s="79"/>
      <c r="AK91" s="79"/>
      <c r="AL91" s="79"/>
      <c r="AM91" s="79"/>
      <c r="AN91" s="79"/>
      <c r="AO91" s="79"/>
      <c r="AP91" s="79"/>
      <c r="AQ91" s="95"/>
      <c r="AR91" s="95"/>
      <c r="AS91" s="5"/>
      <c r="AT91" s="5"/>
      <c r="AU91" s="5"/>
      <c r="AV91" s="5"/>
      <c r="AW91" s="5"/>
      <c r="AX91" s="5"/>
      <c r="AY91" s="5"/>
      <c r="AZ91" s="5"/>
      <c r="BA91" s="5"/>
    </row>
    <row r="92" spans="1:53">
      <c r="A92" s="2"/>
      <c r="B92" s="1">
        <v>2018</v>
      </c>
      <c r="C92" s="5"/>
      <c r="D92" s="5"/>
      <c r="E92" s="5"/>
      <c r="F92" s="5"/>
      <c r="G92" s="5"/>
      <c r="H92" s="79">
        <f>利润表!C92/负债表!C92</f>
        <v>0.18835998189779</v>
      </c>
      <c r="I92" s="79">
        <f>利润表!C92/资产表!C92</f>
        <v>0.133996008760059</v>
      </c>
      <c r="J92" s="20">
        <f>AP92/利润表!I92</f>
        <v>0</v>
      </c>
      <c r="K92" s="20">
        <f>(利润表!I92-利润表!K92)/利润表!I92</f>
        <v>1</v>
      </c>
      <c r="L92" s="20">
        <f>(利润表!L92+利润表!M92)/(利润表!I92-利润表!K92)</f>
        <v>0</v>
      </c>
      <c r="M92" s="20">
        <f>利润表!N92/(利润表!I92-利润表!K92)</f>
        <v>0</v>
      </c>
      <c r="N92" s="5"/>
      <c r="O92" s="5"/>
      <c r="P92" s="81">
        <f>利润表!C92/利润表!I92</f>
        <v>0.30800311727873</v>
      </c>
      <c r="Q92" s="79">
        <f>利润表!I92/资产表!C92</f>
        <v>0.435047573362052</v>
      </c>
      <c r="R92" s="84">
        <f>资产表!C92/负债表!C92</f>
        <v>1.40571337639674</v>
      </c>
      <c r="S92" s="5"/>
      <c r="T92" s="5"/>
      <c r="U92" s="5"/>
      <c r="V92" s="5"/>
      <c r="W92" s="79">
        <f>负债表!E92/资产表!C92</f>
        <v>0.288617426005226</v>
      </c>
      <c r="X92" s="5"/>
      <c r="Y92" s="5"/>
      <c r="Z92" s="79">
        <f>(利润表!C92-利润表!C93)/利润表!C93</f>
        <v>0.284451744492297</v>
      </c>
      <c r="AA92" s="20">
        <f>(利润表!I92-利润表!I93)/利润表!I93</f>
        <v>0.26550475154011</v>
      </c>
      <c r="AB92" s="85"/>
      <c r="AC92" s="79"/>
      <c r="AD92" s="5"/>
      <c r="AE92" s="79">
        <f>(资产表!C92-资产表!C93)/资产表!C93</f>
        <v>0.188893221111251</v>
      </c>
      <c r="AF92" s="79"/>
      <c r="AG92" s="79"/>
      <c r="AH92" s="79"/>
      <c r="AI92" s="79"/>
      <c r="AJ92" s="79"/>
      <c r="AK92" s="79"/>
      <c r="AL92" s="79"/>
      <c r="AM92" s="79"/>
      <c r="AN92" s="79"/>
      <c r="AO92" s="79"/>
      <c r="AP92" s="79"/>
      <c r="AQ92" s="95"/>
      <c r="AR92" s="95"/>
      <c r="AS92" s="5"/>
      <c r="AT92" s="5"/>
      <c r="AU92" s="5"/>
      <c r="AV92" s="5"/>
      <c r="AW92" s="5"/>
      <c r="AX92" s="5"/>
      <c r="AY92" s="5"/>
      <c r="AZ92" s="5"/>
      <c r="BA92" s="5"/>
    </row>
    <row r="93" spans="1:53">
      <c r="A93" s="2"/>
      <c r="B93" s="1">
        <v>2017</v>
      </c>
      <c r="C93" s="5"/>
      <c r="D93" s="5"/>
      <c r="E93" s="5"/>
      <c r="F93" s="5"/>
      <c r="G93" s="5"/>
      <c r="H93" s="79">
        <f>利润表!C93/负债表!C93</f>
        <v>0.169703989779134</v>
      </c>
      <c r="I93" s="79">
        <f>利润表!C93/资产表!C93</f>
        <v>0.124027194601824</v>
      </c>
      <c r="J93" s="20">
        <f>AP93/利润表!I93</f>
        <v>0</v>
      </c>
      <c r="K93" s="20">
        <f>(利润表!I93-利润表!K93)/利润表!I93</f>
        <v>1</v>
      </c>
      <c r="L93" s="20">
        <f>(利润表!L93+利润表!M93)/(利润表!I93-利润表!K93)</f>
        <v>0</v>
      </c>
      <c r="M93" s="20">
        <f>利润表!N93/(利润表!I93-利润表!K93)</f>
        <v>0</v>
      </c>
      <c r="N93" s="5"/>
      <c r="O93" s="5"/>
      <c r="P93" s="81">
        <f>利润表!C93/利润表!I93</f>
        <v>0.303459752440499</v>
      </c>
      <c r="Q93" s="79">
        <f>利润表!I93/资产表!C93</f>
        <v>0.40871052455677</v>
      </c>
      <c r="R93" s="84">
        <f>资产表!C93/负债表!C93</f>
        <v>1.3682804833565</v>
      </c>
      <c r="S93" s="5"/>
      <c r="T93" s="5"/>
      <c r="U93" s="5"/>
      <c r="V93" s="5"/>
      <c r="W93" s="79">
        <f>负债表!E93/资产表!C93</f>
        <v>0.269155694198806</v>
      </c>
      <c r="X93" s="5"/>
      <c r="Y93" s="5"/>
      <c r="Z93" s="79">
        <f>(利润表!C93-利润表!C94)/利润表!C94</f>
        <v>0.182089175078657</v>
      </c>
      <c r="AA93" s="20">
        <f>(利润表!I93-利润表!I94)/利润表!I94</f>
        <v>0.155745150471322</v>
      </c>
      <c r="AB93" s="85"/>
      <c r="AC93" s="79"/>
      <c r="AD93" s="5"/>
      <c r="AE93" s="79">
        <f>(资产表!C93-资产表!C94)/资产表!C94</f>
        <v>0.153589341322904</v>
      </c>
      <c r="AF93" s="79"/>
      <c r="AG93" s="79"/>
      <c r="AH93" s="79"/>
      <c r="AI93" s="79"/>
      <c r="AJ93" s="79"/>
      <c r="AK93" s="79"/>
      <c r="AL93" s="79"/>
      <c r="AM93" s="79"/>
      <c r="AN93" s="79"/>
      <c r="AO93" s="79"/>
      <c r="AP93" s="79"/>
      <c r="AQ93" s="95"/>
      <c r="AR93" s="95"/>
      <c r="AS93" s="5"/>
      <c r="AT93" s="5"/>
      <c r="AU93" s="5"/>
      <c r="AV93" s="5"/>
      <c r="AW93" s="5"/>
      <c r="AX93" s="5"/>
      <c r="AY93" s="5"/>
      <c r="AZ93" s="5"/>
      <c r="BA93" s="5"/>
    </row>
    <row r="94" spans="1:53">
      <c r="A94" s="2"/>
      <c r="B94" s="1">
        <v>2016</v>
      </c>
      <c r="C94" s="5"/>
      <c r="D94" s="5"/>
      <c r="E94" s="5"/>
      <c r="F94" s="5"/>
      <c r="G94" s="5"/>
      <c r="H94" s="79">
        <f>利润表!C94/负债表!C94</f>
        <v>0.161196709584112</v>
      </c>
      <c r="I94" s="79">
        <f>利润表!C94/资产表!C94</f>
        <v>0.121036934220572</v>
      </c>
      <c r="J94" s="20">
        <f>AP94/利润表!I94</f>
        <v>0</v>
      </c>
      <c r="K94" s="20">
        <f>(利润表!I94-利润表!K94)/利润表!I94</f>
        <v>1</v>
      </c>
      <c r="L94" s="20">
        <f>(利润表!L94+利润表!M94)/(利润表!I94-利润表!K94)</f>
        <v>0</v>
      </c>
      <c r="M94" s="20">
        <f>利润表!N94/(利润表!I94-利润表!K94)</f>
        <v>0</v>
      </c>
      <c r="N94" s="5"/>
      <c r="O94" s="5"/>
      <c r="P94" s="81">
        <f>利润表!C94/利润表!I94</f>
        <v>0.296696852183759</v>
      </c>
      <c r="Q94" s="79">
        <f>利润表!I94/资产表!C94</f>
        <v>0.407948157621867</v>
      </c>
      <c r="R94" s="84">
        <f>资产表!C94/负债表!C94</f>
        <v>1.3317976915241</v>
      </c>
      <c r="S94" s="5"/>
      <c r="T94" s="5"/>
      <c r="U94" s="5"/>
      <c r="V94" s="5"/>
      <c r="W94" s="79">
        <f>负债表!E94/资产表!C94</f>
        <v>0.249135205471332</v>
      </c>
      <c r="X94" s="5"/>
      <c r="Y94" s="5"/>
      <c r="Z94" s="79">
        <f>(利润表!C94-利润表!C95)/利润表!C95</f>
        <v>0.105982177057501</v>
      </c>
      <c r="AA94" s="20">
        <f>(利润表!I94-利润表!I95)/利润表!I95</f>
        <v>0.0533868256042307</v>
      </c>
      <c r="AB94" s="85"/>
      <c r="AC94" s="79"/>
      <c r="AD94" s="5"/>
      <c r="AE94" s="79">
        <f>(资产表!C94-资产表!C95)/资产表!C95</f>
        <v>0.154541302154634</v>
      </c>
      <c r="AF94" s="79"/>
      <c r="AG94" s="79"/>
      <c r="AH94" s="79"/>
      <c r="AI94" s="79"/>
      <c r="AJ94" s="79"/>
      <c r="AK94" s="79"/>
      <c r="AL94" s="79"/>
      <c r="AM94" s="79"/>
      <c r="AN94" s="79"/>
      <c r="AO94" s="79"/>
      <c r="AP94" s="79"/>
      <c r="AQ94" s="95"/>
      <c r="AR94" s="95"/>
      <c r="AS94" s="5"/>
      <c r="AT94" s="5"/>
      <c r="AU94" s="5"/>
      <c r="AV94" s="5"/>
      <c r="AW94" s="5"/>
      <c r="AX94" s="5"/>
      <c r="AY94" s="5"/>
      <c r="AZ94" s="5"/>
      <c r="BA94" s="5"/>
    </row>
    <row r="95" spans="1:53">
      <c r="A95" s="2"/>
      <c r="B95" s="1">
        <v>2015</v>
      </c>
      <c r="C95" s="5"/>
      <c r="D95" s="5"/>
      <c r="E95" s="5"/>
      <c r="F95" s="5"/>
      <c r="G95" s="5"/>
      <c r="H95" s="79">
        <f>利润表!C95/负债表!C95</f>
        <v>0.169536285765986</v>
      </c>
      <c r="I95" s="79">
        <f>利润表!C95/资产表!C95</f>
        <v>0.126351167805988</v>
      </c>
      <c r="J95" s="20">
        <f>AP95/利润表!I95</f>
        <v>0</v>
      </c>
      <c r="K95" s="20">
        <f>(利润表!I95-利润表!K95)/利润表!I95</f>
        <v>1</v>
      </c>
      <c r="L95" s="20">
        <f>(利润表!L95+利润表!M95)/(利润表!I95-利润表!K95)</f>
        <v>0</v>
      </c>
      <c r="M95" s="20">
        <f>利润表!N95/(利润表!I95-利润表!K95)</f>
        <v>0</v>
      </c>
      <c r="N95" s="5"/>
      <c r="O95" s="5"/>
      <c r="P95" s="81">
        <f>利润表!C95/利润表!I95</f>
        <v>0.282587334381943</v>
      </c>
      <c r="Q95" s="79">
        <f>利润表!I95/资产表!C95</f>
        <v>0.447122543840597</v>
      </c>
      <c r="R95" s="84">
        <f>资产表!C95/负债表!C95</f>
        <v>1.34178645682412</v>
      </c>
      <c r="S95" s="5"/>
      <c r="T95" s="5"/>
      <c r="U95" s="5"/>
      <c r="V95" s="5"/>
      <c r="W95" s="79">
        <f>负债表!E95/资产表!C95</f>
        <v>0.254724926672085</v>
      </c>
      <c r="X95" s="5"/>
      <c r="Y95" s="5"/>
      <c r="Z95" s="79">
        <f>(利润表!C95-利润表!C96)/利润表!C96</f>
        <v>0.0613796745044118</v>
      </c>
      <c r="AA95" s="20">
        <f>(利润表!I95-利润表!I96)/利润表!I96</f>
        <v>0.0104934390548937</v>
      </c>
      <c r="AB95" s="85"/>
      <c r="AC95" s="79"/>
      <c r="AD95" s="5"/>
      <c r="AE95" s="79">
        <f>(资产表!C95-资产表!C96)/资产表!C96</f>
        <v>0.205000005006113</v>
      </c>
      <c r="AF95" s="79"/>
      <c r="AG95" s="79"/>
      <c r="AH95" s="79"/>
      <c r="AI95" s="79"/>
      <c r="AJ95" s="79"/>
      <c r="AK95" s="79"/>
      <c r="AL95" s="79"/>
      <c r="AM95" s="79"/>
      <c r="AN95" s="79"/>
      <c r="AO95" s="79"/>
      <c r="AP95" s="79"/>
      <c r="AQ95" s="95"/>
      <c r="AR95" s="95"/>
      <c r="AS95" s="5"/>
      <c r="AT95" s="5"/>
      <c r="AU95" s="5"/>
      <c r="AV95" s="5"/>
      <c r="AW95" s="5"/>
      <c r="AX95" s="5"/>
      <c r="AY95" s="5"/>
      <c r="AZ95" s="5"/>
      <c r="BA95" s="5"/>
    </row>
    <row r="96" spans="1:53">
      <c r="A96" s="2"/>
      <c r="B96" s="1">
        <v>2014</v>
      </c>
      <c r="C96" s="5"/>
      <c r="D96" s="5"/>
      <c r="E96" s="5"/>
      <c r="F96" s="5"/>
      <c r="G96" s="5"/>
      <c r="H96" s="79">
        <f>利润表!C96/负债表!C96</f>
        <v>0.181463150554875</v>
      </c>
      <c r="I96" s="79">
        <f>利润表!C96/资产表!C96</f>
        <v>0.143448345107828</v>
      </c>
      <c r="J96" s="20">
        <f>AP96/利润表!I96</f>
        <v>0</v>
      </c>
      <c r="K96" s="20">
        <f>(利润表!I96-利润表!K96)/利润表!I96</f>
        <v>1</v>
      </c>
      <c r="L96" s="20">
        <f>(利润表!L96+利润表!M96)/(利润表!I96-利润表!K96)</f>
        <v>0</v>
      </c>
      <c r="M96" s="20">
        <f>利润表!N96/(利润表!I96-利润表!K96)</f>
        <v>0</v>
      </c>
      <c r="N96" s="5"/>
      <c r="O96" s="5"/>
      <c r="P96" s="81">
        <f>利润表!C96/利润表!I96</f>
        <v>0.26903911410052</v>
      </c>
      <c r="Q96" s="79">
        <f>利润表!I96/资产表!C96</f>
        <v>0.53318769498413</v>
      </c>
      <c r="R96" s="84">
        <f>资产表!C96/负债表!C96</f>
        <v>1.26500692927807</v>
      </c>
      <c r="S96" s="5"/>
      <c r="T96" s="5"/>
      <c r="U96" s="5"/>
      <c r="V96" s="5"/>
      <c r="W96" s="79">
        <f>负债表!E96/资产表!C96</f>
        <v>0.209490496174048</v>
      </c>
      <c r="X96" s="5"/>
      <c r="Y96" s="5"/>
      <c r="Z96" s="79">
        <f>(利润表!C96-利润表!C97)/利润表!C97</f>
        <v>-0.0523620227553095</v>
      </c>
      <c r="AA96" s="20">
        <f>(利润表!I96-利润表!I97)/利润表!I97</f>
        <v>-0.0459898547561153</v>
      </c>
      <c r="AB96" s="85"/>
      <c r="AC96" s="79"/>
      <c r="AD96" s="5"/>
      <c r="AE96" s="79">
        <f>(资产表!C96-资产表!C97)/资产表!C97</f>
        <v>0.337013485873607</v>
      </c>
      <c r="AF96" s="79"/>
      <c r="AG96" s="79"/>
      <c r="AH96" s="79"/>
      <c r="AI96" s="79"/>
      <c r="AJ96" s="79"/>
      <c r="AK96" s="79"/>
      <c r="AL96" s="79"/>
      <c r="AM96" s="79"/>
      <c r="AN96" s="79"/>
      <c r="AO96" s="79"/>
      <c r="AP96" s="79"/>
      <c r="AQ96" s="95"/>
      <c r="AR96" s="95"/>
      <c r="AS96" s="5"/>
      <c r="AT96" s="5"/>
      <c r="AU96" s="5"/>
      <c r="AV96" s="5"/>
      <c r="AW96" s="5"/>
      <c r="AX96" s="5"/>
      <c r="AY96" s="5"/>
      <c r="AZ96" s="5"/>
      <c r="BA96" s="5"/>
    </row>
    <row r="97" spans="1:53">
      <c r="A97" s="2"/>
      <c r="B97" s="1">
        <v>2013</v>
      </c>
      <c r="C97" s="5"/>
      <c r="D97" s="5"/>
      <c r="E97" s="5"/>
      <c r="F97" s="5"/>
      <c r="G97" s="5"/>
      <c r="H97" s="79">
        <f>利润表!C97/负债表!C97</f>
        <v>0.29650837309406</v>
      </c>
      <c r="I97" s="79">
        <f>利润表!C97/资产表!C97</f>
        <v>0.202389917395528</v>
      </c>
      <c r="J97" s="20">
        <f>AP97/利润表!I97</f>
        <v>0</v>
      </c>
      <c r="K97" s="20">
        <f>(利润表!I97-利润表!K97)/利润表!I97</f>
        <v>1</v>
      </c>
      <c r="L97" s="20">
        <f>(利润表!L97+利润表!M97)/(利润表!I97-利润表!K97)</f>
        <v>0</v>
      </c>
      <c r="M97" s="20">
        <f>利润表!N97/(利润表!I97-利润表!K97)</f>
        <v>0</v>
      </c>
      <c r="N97" s="5"/>
      <c r="O97" s="5"/>
      <c r="P97" s="81">
        <f>利润表!C97/利润表!I97</f>
        <v>0.270848204148164</v>
      </c>
      <c r="Q97" s="79">
        <f>利润表!I97/资产表!C97</f>
        <v>0.747244819407453</v>
      </c>
      <c r="R97" s="84">
        <f>资产表!C97/负债表!C97</f>
        <v>1.46503529874266</v>
      </c>
      <c r="S97" s="5"/>
      <c r="T97" s="5"/>
      <c r="U97" s="5"/>
      <c r="V97" s="5"/>
      <c r="W97" s="79">
        <f>负债表!E97/资产表!C97</f>
        <v>0.317422589845972</v>
      </c>
      <c r="X97" s="5"/>
      <c r="Y97" s="5"/>
      <c r="Z97" s="79">
        <f>(利润表!C97-利润表!C98)/利润表!C98</f>
        <v>0.00682509852623398</v>
      </c>
      <c r="AA97" s="20">
        <f>(利润表!I97-利润表!I98)/利润表!I98</f>
        <v>-0.0302014295191294</v>
      </c>
      <c r="AB97" s="85"/>
      <c r="AC97" s="79"/>
      <c r="AD97" s="5"/>
      <c r="AE97" s="79">
        <f>(资产表!C97-资产表!C98)/资产表!C98</f>
        <v>0.133483128868517</v>
      </c>
      <c r="AF97" s="79"/>
      <c r="AG97" s="79"/>
      <c r="AH97" s="79"/>
      <c r="AI97" s="79"/>
      <c r="AJ97" s="79"/>
      <c r="AK97" s="79"/>
      <c r="AL97" s="79"/>
      <c r="AM97" s="79"/>
      <c r="AN97" s="79"/>
      <c r="AO97" s="79"/>
      <c r="AP97" s="79"/>
      <c r="AQ97" s="95"/>
      <c r="AR97" s="95"/>
      <c r="AS97" s="5"/>
      <c r="AT97" s="5"/>
      <c r="AU97" s="5"/>
      <c r="AV97" s="5"/>
      <c r="AW97" s="5"/>
      <c r="AX97" s="5"/>
      <c r="AY97" s="5"/>
      <c r="AZ97" s="5"/>
      <c r="BA97" s="5"/>
    </row>
    <row r="98" spans="1:53">
      <c r="A98" s="2"/>
      <c r="B98" s="1">
        <v>2012</v>
      </c>
      <c r="C98" s="5"/>
      <c r="D98" s="5"/>
      <c r="E98" s="5"/>
      <c r="F98" s="5"/>
      <c r="G98" s="5"/>
      <c r="H98" s="79">
        <f>利润表!C98/负债表!C98</f>
        <v>0.37223650564571</v>
      </c>
      <c r="I98" s="79">
        <f>利润表!C98/资产表!C98</f>
        <v>0.227850455016191</v>
      </c>
      <c r="J98" s="20">
        <f>AP98/利润表!I98</f>
        <v>0</v>
      </c>
      <c r="K98" s="20">
        <f>(利润表!I98-利润表!K98)/利润表!I98</f>
        <v>1</v>
      </c>
      <c r="L98" s="20">
        <f>(利润表!L98+利润表!M98)/(利润表!I98-利润表!K98)</f>
        <v>0</v>
      </c>
      <c r="M98" s="20">
        <f>利润表!N98/(利润表!I98-利润表!K98)</f>
        <v>0</v>
      </c>
      <c r="N98" s="5"/>
      <c r="O98" s="5"/>
      <c r="P98" s="81">
        <f>利润表!C98/利润表!I98</f>
        <v>0.260887617506444</v>
      </c>
      <c r="Q98" s="79">
        <f>利润表!I98/资产表!C98</f>
        <v>0.873366306894816</v>
      </c>
      <c r="R98" s="84">
        <f>资产表!C98/负债表!C98</f>
        <v>1.63368778710255</v>
      </c>
      <c r="S98" s="5"/>
      <c r="T98" s="5"/>
      <c r="U98" s="5"/>
      <c r="V98" s="5"/>
      <c r="W98" s="79">
        <f>负债表!E98/资产表!C98</f>
        <v>0.38788793801687</v>
      </c>
      <c r="X98" s="5"/>
      <c r="Y98" s="5"/>
      <c r="Z98" s="79" t="e">
        <f>(利润表!C98-利润表!C99)/利润表!C99</f>
        <v>#DIV/0!</v>
      </c>
      <c r="AA98" s="20" t="e">
        <f>(利润表!I98-利润表!I99)/利润表!I99</f>
        <v>#DIV/0!</v>
      </c>
      <c r="AB98" s="85"/>
      <c r="AC98" s="79"/>
      <c r="AD98" s="5"/>
      <c r="AE98" s="79" t="e">
        <f>(资产表!C98-资产表!C99)/资产表!C99</f>
        <v>#DIV/0!</v>
      </c>
      <c r="AF98" s="79"/>
      <c r="AG98" s="79"/>
      <c r="AH98" s="79"/>
      <c r="AI98" s="79"/>
      <c r="AJ98" s="79"/>
      <c r="AK98" s="79"/>
      <c r="AL98" s="79"/>
      <c r="AM98" s="79"/>
      <c r="AN98" s="79"/>
      <c r="AO98" s="79"/>
      <c r="AP98" s="79"/>
      <c r="AQ98" s="95"/>
      <c r="AR98" s="95"/>
      <c r="AS98" s="5"/>
      <c r="AT98" s="5"/>
      <c r="AU98" s="5"/>
      <c r="AV98" s="5"/>
      <c r="AW98" s="5"/>
      <c r="AX98" s="5"/>
      <c r="AY98" s="5"/>
      <c r="AZ98" s="5"/>
      <c r="BA98" s="5"/>
    </row>
    <row r="99" spans="1:53">
      <c r="A99" s="2"/>
      <c r="B99" s="1">
        <v>2011</v>
      </c>
      <c r="C99" s="5"/>
      <c r="D99" s="5"/>
      <c r="E99" s="5"/>
      <c r="F99" s="5"/>
      <c r="G99" s="5"/>
      <c r="H99" s="79" t="e">
        <f>利润表!C99/负债表!C99</f>
        <v>#DIV/0!</v>
      </c>
      <c r="I99" s="79" t="e">
        <f>利润表!C99/资产表!C99</f>
        <v>#DIV/0!</v>
      </c>
      <c r="J99" s="20" t="e">
        <f>AP99/利润表!I99</f>
        <v>#DIV/0!</v>
      </c>
      <c r="K99" s="20" t="e">
        <f>(利润表!I99-利润表!K99)/利润表!I99</f>
        <v>#DIV/0!</v>
      </c>
      <c r="L99" s="20" t="e">
        <f>(利润表!L99+利润表!M99)/(利润表!I99-利润表!K99)</f>
        <v>#DIV/0!</v>
      </c>
      <c r="M99" s="20" t="e">
        <f>利润表!N99/(利润表!I99-利润表!K99)</f>
        <v>#DIV/0!</v>
      </c>
      <c r="N99" s="5"/>
      <c r="O99" s="5"/>
      <c r="P99" s="79" t="e">
        <f>利润表!C99/利润表!I99</f>
        <v>#DIV/0!</v>
      </c>
      <c r="Q99" s="79" t="e">
        <f>利润表!I99/资产表!C99</f>
        <v>#DIV/0!</v>
      </c>
      <c r="R99" s="84" t="e">
        <f>资产表!C99/负债表!C99</f>
        <v>#DIV/0!</v>
      </c>
      <c r="S99" s="5"/>
      <c r="T99" s="5"/>
      <c r="U99" s="5"/>
      <c r="V99" s="5"/>
      <c r="W99" s="79" t="e">
        <f>负债表!E99/资产表!C99</f>
        <v>#DIV/0!</v>
      </c>
      <c r="X99" s="5"/>
      <c r="Y99" s="5"/>
      <c r="Z99" s="79" t="e">
        <f>(利润表!C99-利润表!C100)/利润表!C100</f>
        <v>#DIV/0!</v>
      </c>
      <c r="AA99" s="20" t="e">
        <f>(利润表!I99-利润表!I100)/利润表!I100</f>
        <v>#DIV/0!</v>
      </c>
      <c r="AB99" s="85"/>
      <c r="AC99" s="79"/>
      <c r="AD99" s="5"/>
      <c r="AE99" s="79" t="e">
        <f>(资产表!C99-资产表!C100)/资产表!C100</f>
        <v>#DIV/0!</v>
      </c>
      <c r="AF99" s="79"/>
      <c r="AG99" s="79"/>
      <c r="AH99" s="79"/>
      <c r="AI99" s="79"/>
      <c r="AJ99" s="79"/>
      <c r="AK99" s="79"/>
      <c r="AL99" s="79"/>
      <c r="AM99" s="79"/>
      <c r="AN99" s="79"/>
      <c r="AO99" s="79"/>
      <c r="AP99" s="79"/>
      <c r="AQ99" s="95"/>
      <c r="AR99" s="95"/>
      <c r="AS99" s="5"/>
      <c r="AT99" s="5"/>
      <c r="AU99" s="5"/>
      <c r="AV99" s="5"/>
      <c r="AW99" s="5"/>
      <c r="AX99" s="5"/>
      <c r="AY99" s="5"/>
      <c r="AZ99" s="5"/>
      <c r="BA99" s="5"/>
    </row>
    <row r="100" spans="1:53">
      <c r="A100" s="2"/>
      <c r="B100" s="1">
        <v>2010</v>
      </c>
      <c r="C100" s="5"/>
      <c r="D100" s="5"/>
      <c r="E100" s="5"/>
      <c r="F100" s="5"/>
      <c r="G100" s="5"/>
      <c r="H100" s="79" t="e">
        <f>利润表!C100/负债表!C100</f>
        <v>#DIV/0!</v>
      </c>
      <c r="I100" s="79" t="e">
        <f>利润表!C100/资产表!C100</f>
        <v>#DIV/0!</v>
      </c>
      <c r="J100" s="20" t="e">
        <f>AP100/利润表!I100</f>
        <v>#DIV/0!</v>
      </c>
      <c r="K100" s="20" t="e">
        <f>(利润表!I100-利润表!K100)/利润表!I100</f>
        <v>#DIV/0!</v>
      </c>
      <c r="L100" s="20" t="e">
        <f>(利润表!L100+利润表!M100)/(利润表!I100-利润表!K100)</f>
        <v>#DIV/0!</v>
      </c>
      <c r="M100" s="20" t="e">
        <f>利润表!N100/(利润表!I100-利润表!K100)</f>
        <v>#DIV/0!</v>
      </c>
      <c r="N100" s="5"/>
      <c r="O100" s="5"/>
      <c r="P100" s="79" t="e">
        <f>利润表!C100/利润表!I100</f>
        <v>#DIV/0!</v>
      </c>
      <c r="Q100" s="79" t="e">
        <f>利润表!I100/资产表!C100</f>
        <v>#DIV/0!</v>
      </c>
      <c r="R100" s="84" t="e">
        <f>资产表!C100/负债表!C100</f>
        <v>#DIV/0!</v>
      </c>
      <c r="S100" s="5"/>
      <c r="T100" s="5"/>
      <c r="U100" s="5"/>
      <c r="V100" s="5"/>
      <c r="W100" s="79" t="e">
        <f>负债表!E100/资产表!C100</f>
        <v>#DIV/0!</v>
      </c>
      <c r="X100" s="5"/>
      <c r="Y100" s="5"/>
      <c r="Z100" s="79">
        <f>(利润表!C100-利润表!C101)/利润表!C101</f>
        <v>-1</v>
      </c>
      <c r="AA100" s="20">
        <f>(利润表!I100-利润表!I101)/利润表!I101</f>
        <v>-1</v>
      </c>
      <c r="AB100" s="85"/>
      <c r="AC100" s="79"/>
      <c r="AD100" s="5"/>
      <c r="AE100" s="79">
        <f>(资产表!C100-资产表!C101)/资产表!C101</f>
        <v>-1</v>
      </c>
      <c r="AF100" s="79"/>
      <c r="AG100" s="79"/>
      <c r="AH100" s="79"/>
      <c r="AI100" s="79"/>
      <c r="AJ100" s="79"/>
      <c r="AK100" s="79"/>
      <c r="AL100" s="79"/>
      <c r="AM100" s="79"/>
      <c r="AN100" s="79"/>
      <c r="AO100" s="79"/>
      <c r="AP100" s="79"/>
      <c r="AQ100" s="95"/>
      <c r="AR100" s="95"/>
      <c r="AS100" s="5"/>
      <c r="AT100" s="5"/>
      <c r="AU100" s="5"/>
      <c r="AV100" s="5"/>
      <c r="AW100" s="5"/>
      <c r="AX100" s="5"/>
      <c r="AY100" s="5"/>
      <c r="AZ100" s="5"/>
      <c r="BA100" s="5"/>
    </row>
    <row r="101" spans="1:53">
      <c r="A101" s="2" t="s">
        <v>60</v>
      </c>
      <c r="B101" s="1">
        <v>2023</v>
      </c>
      <c r="C101" s="5"/>
      <c r="D101" s="5"/>
      <c r="E101" s="5"/>
      <c r="F101" s="5"/>
      <c r="G101" s="5"/>
      <c r="H101" s="79">
        <f>利润表!C101/负债表!C101</f>
        <v>0.273078825157749</v>
      </c>
      <c r="I101" s="79">
        <f>利润表!C101/资产表!C101</f>
        <v>0.195727625741602</v>
      </c>
      <c r="J101" s="20">
        <f>AP101/利润表!I101</f>
        <v>0</v>
      </c>
      <c r="K101" s="20">
        <f>(利润表!I101-利润表!K101)/利润表!I101</f>
        <v>0.713719937131169</v>
      </c>
      <c r="L101" s="20">
        <f>(利润表!L101+利润表!M101)/(利润表!I101-利润表!K101)</f>
        <v>0.164778725093048</v>
      </c>
      <c r="M101" s="20">
        <f>利润表!N101/(利润表!I101-利润表!K101)</f>
        <v>0.0161274257725618</v>
      </c>
      <c r="N101" s="5"/>
      <c r="O101" s="5"/>
      <c r="P101" s="81">
        <f>利润表!C101/利润表!I101</f>
        <v>0.340443884527293</v>
      </c>
      <c r="Q101" s="79">
        <f>利润表!I101/资产表!C101</f>
        <v>0.574918906278402</v>
      </c>
      <c r="R101" s="84">
        <f>资产表!C101/负债表!C101</f>
        <v>1.39519816951269</v>
      </c>
      <c r="S101" s="5"/>
      <c r="T101" s="5"/>
      <c r="U101" s="5"/>
      <c r="V101" s="5"/>
      <c r="W101" s="79">
        <f>负债表!E101/资产表!C101</f>
        <v>0.283255940373492</v>
      </c>
      <c r="X101" s="5"/>
      <c r="Y101" s="5"/>
      <c r="Z101" s="79">
        <f>(利润表!C101-利润表!C102)/利润表!C102</f>
        <v>0.341719781466606</v>
      </c>
      <c r="AA101" s="20">
        <f>(利润表!I101-利润表!I102)/利润表!I102</f>
        <v>0.220657305637385</v>
      </c>
      <c r="AB101" s="85"/>
      <c r="AC101" s="79"/>
      <c r="AD101" s="5"/>
      <c r="AE101" s="79">
        <f>(资产表!C101-资产表!C102)/资产表!C102</f>
        <v>0.161877144598619</v>
      </c>
      <c r="AF101" s="79"/>
      <c r="AG101" s="79"/>
      <c r="AH101" s="79"/>
      <c r="AI101" s="79"/>
      <c r="AJ101" s="79"/>
      <c r="AK101" s="79"/>
      <c r="AL101" s="79"/>
      <c r="AM101" s="79"/>
      <c r="AN101" s="79"/>
      <c r="AO101" s="79"/>
      <c r="AP101" s="79"/>
      <c r="AQ101" s="95"/>
      <c r="AR101" s="95"/>
      <c r="AS101" s="5"/>
      <c r="AT101" s="5"/>
      <c r="AU101" s="5"/>
      <c r="AV101" s="5"/>
      <c r="AW101" s="5"/>
      <c r="AX101" s="5"/>
      <c r="AY101" s="5"/>
      <c r="AZ101" s="5"/>
      <c r="BA101" s="5"/>
    </row>
    <row r="102" spans="1:53">
      <c r="A102" s="2"/>
      <c r="B102" s="1">
        <v>2022</v>
      </c>
      <c r="C102" s="5"/>
      <c r="D102" s="5"/>
      <c r="E102" s="5"/>
      <c r="F102" s="5"/>
      <c r="G102" s="5"/>
      <c r="H102" s="79">
        <f>利润表!C102/负债表!C102</f>
        <v>0.244776840066828</v>
      </c>
      <c r="I102" s="79">
        <f>利润表!C102/资产表!C102</f>
        <v>0.169492511071977</v>
      </c>
      <c r="J102" s="20">
        <f>AP102/利润表!I102</f>
        <v>0</v>
      </c>
      <c r="K102" s="20">
        <f>(利润表!I102-利润表!K102)/利润表!I102</f>
        <v>0.680240800065119</v>
      </c>
      <c r="L102" s="20">
        <f>(利润表!L102+利润表!M102)/(利润表!I102-利润表!K102)</f>
        <v>0.185753974451419</v>
      </c>
      <c r="M102" s="20">
        <f>利润表!N102/(利润表!I102-利润表!K102)</f>
        <v>0.0163375304109342</v>
      </c>
      <c r="N102" s="5"/>
      <c r="O102" s="5"/>
      <c r="P102" s="81">
        <f>利润表!C102/利润表!I102</f>
        <v>0.309725861202974</v>
      </c>
      <c r="Q102" s="79">
        <f>利润表!I102/资产表!C102</f>
        <v>0.547233964944577</v>
      </c>
      <c r="R102" s="84">
        <f>资产表!C102/负债表!C102</f>
        <v>1.44417495804803</v>
      </c>
      <c r="S102" s="5"/>
      <c r="T102" s="5"/>
      <c r="U102" s="5"/>
      <c r="V102" s="5"/>
      <c r="W102" s="79">
        <f>负债表!E102/资产表!C102</f>
        <v>0.307563121471363</v>
      </c>
      <c r="X102" s="5"/>
      <c r="Y102" s="5"/>
      <c r="Z102" s="79">
        <f>(利润表!C102-利润表!C103)/利润表!C103</f>
        <v>0.229679479460308</v>
      </c>
      <c r="AA102" s="20">
        <f>(利润表!I102-利润表!I103)/利润表!I103</f>
        <v>0.195886339296174</v>
      </c>
      <c r="AB102" s="85"/>
      <c r="AC102" s="79"/>
      <c r="AD102" s="5"/>
      <c r="AE102" s="79">
        <f>(资产表!C102-资产表!C103)/资产表!C103</f>
        <v>0.151666015264891</v>
      </c>
      <c r="AF102" s="79"/>
      <c r="AG102" s="79"/>
      <c r="AH102" s="79"/>
      <c r="AI102" s="79"/>
      <c r="AJ102" s="79"/>
      <c r="AK102" s="79"/>
      <c r="AL102" s="79"/>
      <c r="AM102" s="79"/>
      <c r="AN102" s="79"/>
      <c r="AO102" s="79"/>
      <c r="AP102" s="79"/>
      <c r="AQ102" s="95"/>
      <c r="AR102" s="95"/>
      <c r="AS102" s="5"/>
      <c r="AT102" s="5"/>
      <c r="AU102" s="5"/>
      <c r="AV102" s="5"/>
      <c r="AW102" s="5"/>
      <c r="AX102" s="5"/>
      <c r="AY102" s="5"/>
      <c r="AZ102" s="5"/>
      <c r="BA102" s="5"/>
    </row>
    <row r="103" spans="1:53">
      <c r="A103" s="2"/>
      <c r="B103" s="1">
        <v>2021</v>
      </c>
      <c r="C103" s="5"/>
      <c r="D103" s="5"/>
      <c r="E103" s="5"/>
      <c r="F103" s="5"/>
      <c r="G103" s="5"/>
      <c r="H103" s="79">
        <f>利润表!C103/负债表!C103</f>
        <v>0.231621707222019</v>
      </c>
      <c r="I103" s="79">
        <f>利润表!C103/资产表!C103</f>
        <v>0.158739548072458</v>
      </c>
      <c r="J103" s="20">
        <f>AP103/利润表!I103</f>
        <v>0</v>
      </c>
      <c r="K103" s="20">
        <f>(利润表!I103-利润表!K103)/利润表!I103</f>
        <v>0.67514440462197</v>
      </c>
      <c r="L103" s="20">
        <f>(利润表!L103+利润表!M103)/(利润表!I103-利润表!K103)</f>
        <v>0.20838267224217</v>
      </c>
      <c r="M103" s="20">
        <f>利润表!N103/(利润表!I103-利润表!K103)</f>
        <v>0.0179903594469728</v>
      </c>
      <c r="N103" s="5"/>
      <c r="O103" s="5"/>
      <c r="P103" s="81">
        <f>利润表!C103/利润表!I103</f>
        <v>0.301214204616916</v>
      </c>
      <c r="Q103" s="79">
        <f>利润表!I103/资产表!C103</f>
        <v>0.52699887866956</v>
      </c>
      <c r="R103" s="84">
        <f>资产表!C103/负债表!C103</f>
        <v>1.45913044376499</v>
      </c>
      <c r="S103" s="5"/>
      <c r="T103" s="5"/>
      <c r="U103" s="5"/>
      <c r="V103" s="5"/>
      <c r="W103" s="79">
        <f>负债表!E103/资产表!C103</f>
        <v>0.314660314111666</v>
      </c>
      <c r="X103" s="5"/>
      <c r="Y103" s="5"/>
      <c r="Z103" s="79">
        <f>(利润表!C103-利润表!C104)/利润表!C104</f>
        <v>0.454445327062379</v>
      </c>
      <c r="AA103" s="20">
        <f>(利润表!I103-利润表!I104)/利润表!I104</f>
        <v>0.333566091312526</v>
      </c>
      <c r="AB103" s="85"/>
      <c r="AC103" s="79"/>
      <c r="AD103" s="5"/>
      <c r="AE103" s="79">
        <f>(资产表!C103-资产表!C104)/资产表!C104</f>
        <v>0.183448870372344</v>
      </c>
      <c r="AF103" s="79"/>
      <c r="AG103" s="79"/>
      <c r="AH103" s="79"/>
      <c r="AI103" s="79"/>
      <c r="AJ103" s="79"/>
      <c r="AK103" s="79"/>
      <c r="AL103" s="79"/>
      <c r="AM103" s="79"/>
      <c r="AN103" s="79"/>
      <c r="AO103" s="79"/>
      <c r="AP103" s="79"/>
      <c r="AQ103" s="95"/>
      <c r="AR103" s="95"/>
      <c r="AS103" s="5"/>
      <c r="AT103" s="5"/>
      <c r="AU103" s="5"/>
      <c r="AV103" s="5"/>
      <c r="AW103" s="5"/>
      <c r="AX103" s="5"/>
      <c r="AY103" s="5"/>
      <c r="AZ103" s="5"/>
      <c r="BA103" s="5"/>
    </row>
    <row r="104" spans="1:53">
      <c r="A104" s="2"/>
      <c r="B104" s="1">
        <v>2020</v>
      </c>
      <c r="C104" s="5"/>
      <c r="D104" s="5"/>
      <c r="E104" s="5"/>
      <c r="F104" s="5"/>
      <c r="G104" s="5"/>
      <c r="H104" s="79">
        <f>利润表!C104/负债表!C104</f>
        <v>0.184705787584932</v>
      </c>
      <c r="I104" s="79">
        <f>利润表!C104/资产表!C104</f>
        <v>0.129162736717782</v>
      </c>
      <c r="J104" s="20">
        <f>AP104/利润表!I104</f>
        <v>0</v>
      </c>
      <c r="K104" s="20">
        <f>(利润表!I104-利润表!K104)/利润表!I104</f>
        <v>0.671346377925829</v>
      </c>
      <c r="L104" s="20">
        <f>(利润表!L104+利润表!M104)/(利润表!I104-利润表!K104)</f>
        <v>0.255336642425505</v>
      </c>
      <c r="M104" s="20">
        <f>利润表!N104/(利润表!I104-利润表!K104)</f>
        <v>0.0170347393793949</v>
      </c>
      <c r="N104" s="5"/>
      <c r="O104" s="5"/>
      <c r="P104" s="81">
        <f>利润表!C104/利润表!I104</f>
        <v>0.276180233127157</v>
      </c>
      <c r="Q104" s="79">
        <f>利润表!I104/资产表!C104</f>
        <v>0.467675529328394</v>
      </c>
      <c r="R104" s="84">
        <f>资产表!C104/负债表!C104</f>
        <v>1.43002380004157</v>
      </c>
      <c r="S104" s="5"/>
      <c r="T104" s="5"/>
      <c r="U104" s="5"/>
      <c r="V104" s="5"/>
      <c r="W104" s="79">
        <f>负债表!E104/资产表!C104</f>
        <v>0.300710939236865</v>
      </c>
      <c r="X104" s="5"/>
      <c r="Y104" s="5"/>
      <c r="Z104" s="79">
        <f>(利润表!C104-利润表!C105)/利润表!C105</f>
        <v>0.0246564588357884</v>
      </c>
      <c r="AA104" s="20">
        <f>(利润表!I104-利润表!I105)/利润表!I105</f>
        <v>-0.0860307828983023</v>
      </c>
      <c r="AB104" s="85"/>
      <c r="AC104" s="79"/>
      <c r="AD104" s="5"/>
      <c r="AE104" s="79">
        <f>(资产表!C104-资产表!C105)/资产表!C105</f>
        <v>0.0591846157865117</v>
      </c>
      <c r="AF104" s="79"/>
      <c r="AG104" s="79"/>
      <c r="AH104" s="79"/>
      <c r="AI104" s="79"/>
      <c r="AJ104" s="79"/>
      <c r="AK104" s="79"/>
      <c r="AL104" s="79"/>
      <c r="AM104" s="79"/>
      <c r="AN104" s="79"/>
      <c r="AO104" s="79"/>
      <c r="AP104" s="79"/>
      <c r="AQ104" s="95"/>
      <c r="AR104" s="95"/>
      <c r="AS104" s="5"/>
      <c r="AT104" s="5"/>
      <c r="AU104" s="5"/>
      <c r="AV104" s="5"/>
      <c r="AW104" s="5"/>
      <c r="AX104" s="5"/>
      <c r="AY104" s="5"/>
      <c r="AZ104" s="5"/>
      <c r="BA104" s="5"/>
    </row>
    <row r="105" spans="1:53">
      <c r="A105" s="2"/>
      <c r="B105" s="1">
        <v>2019</v>
      </c>
      <c r="C105" s="5"/>
      <c r="D105" s="5"/>
      <c r="E105" s="5"/>
      <c r="F105" s="5"/>
      <c r="G105" s="5"/>
      <c r="H105" s="79">
        <f>利润表!C105/负债表!C105</f>
        <v>0.19529132023382</v>
      </c>
      <c r="I105" s="79">
        <f>利润表!C105/资产表!C105</f>
        <v>0.133515172314239</v>
      </c>
      <c r="J105" s="20">
        <f>AP105/利润表!I105</f>
        <v>0</v>
      </c>
      <c r="K105" s="20">
        <f>(利润表!I105-利润表!K105)/利润表!I105</f>
        <v>0.643552282026326</v>
      </c>
      <c r="L105" s="20">
        <f>(利润表!L105+利润表!M105)/(利润表!I105-利润表!K105)</f>
        <v>0.267775453015514</v>
      </c>
      <c r="M105" s="20">
        <f>利润表!N105/(利润表!I105-利润表!K105)</f>
        <v>0.010815058579485</v>
      </c>
      <c r="N105" s="5"/>
      <c r="O105" s="5"/>
      <c r="P105" s="81">
        <f>利润表!C105/利润表!I105</f>
        <v>0.246346206353875</v>
      </c>
      <c r="Q105" s="79">
        <f>利润表!I105/资产表!C105</f>
        <v>0.541981848595816</v>
      </c>
      <c r="R105" s="84">
        <f>资产表!C105/负债表!C105</f>
        <v>1.46269009618012</v>
      </c>
      <c r="S105" s="5"/>
      <c r="T105" s="5"/>
      <c r="U105" s="5"/>
      <c r="V105" s="5"/>
      <c r="W105" s="79">
        <f>负债表!E105/资产表!C105</f>
        <v>0.316328180103532</v>
      </c>
      <c r="X105" s="5"/>
      <c r="Y105" s="5"/>
      <c r="Z105" s="79">
        <f>(利润表!C105-利润表!C106)/利润表!C106</f>
        <v>0.194881591306056</v>
      </c>
      <c r="AA105" s="20">
        <f>(利润表!I105-利润表!I106)/利润表!I106</f>
        <v>0.0826022215050335</v>
      </c>
      <c r="AB105" s="85"/>
      <c r="AC105" s="79"/>
      <c r="AD105" s="5"/>
      <c r="AE105" s="79">
        <f>(资产表!C105-资产表!C106)/资产表!C106</f>
        <v>0.0852582801287776</v>
      </c>
      <c r="AF105" s="79"/>
      <c r="AG105" s="79"/>
      <c r="AH105" s="79"/>
      <c r="AI105" s="79"/>
      <c r="AJ105" s="79"/>
      <c r="AK105" s="79"/>
      <c r="AL105" s="79"/>
      <c r="AM105" s="79"/>
      <c r="AN105" s="79"/>
      <c r="AO105" s="79"/>
      <c r="AP105" s="79"/>
      <c r="AQ105" s="95"/>
      <c r="AR105" s="95"/>
      <c r="AS105" s="5"/>
      <c r="AT105" s="5"/>
      <c r="AU105" s="5"/>
      <c r="AV105" s="5"/>
      <c r="AW105" s="5"/>
      <c r="AX105" s="5"/>
      <c r="AY105" s="5"/>
      <c r="AZ105" s="5"/>
      <c r="BA105" s="5"/>
    </row>
    <row r="106" spans="1:53">
      <c r="A106" s="2"/>
      <c r="B106" s="1">
        <v>2018</v>
      </c>
      <c r="C106" s="5"/>
      <c r="D106" s="5"/>
      <c r="E106" s="5"/>
      <c r="F106" s="5"/>
      <c r="G106" s="5"/>
      <c r="H106" s="79">
        <f>利润表!C106/负债表!C106</f>
        <v>0.179192085430563</v>
      </c>
      <c r="I106" s="79">
        <f>利润表!C106/资产表!C106</f>
        <v>0.12126594579005</v>
      </c>
      <c r="J106" s="20">
        <f>AP106/利润表!I106</f>
        <v>0</v>
      </c>
      <c r="K106" s="20">
        <f>(利润表!I106-利润表!K106)/利润表!I106</f>
        <v>0.609248993466635</v>
      </c>
      <c r="L106" s="20">
        <f>(利润表!L106+利润表!M106)/(利润表!I106-利润表!K106)</f>
        <v>0.289033012597785</v>
      </c>
      <c r="M106" s="20">
        <f>利润表!N106/(利润表!I106-利润表!K106)</f>
        <v>0.00707644650657061</v>
      </c>
      <c r="N106" s="5"/>
      <c r="O106" s="5"/>
      <c r="P106" s="81">
        <f>利润表!C106/利润表!I106</f>
        <v>0.223197806542934</v>
      </c>
      <c r="Q106" s="79">
        <f>利润表!I106/资产表!C106</f>
        <v>0.54331154803138</v>
      </c>
      <c r="R106" s="84">
        <f>资产表!C106/负债表!C106</f>
        <v>1.47767853755746</v>
      </c>
      <c r="S106" s="5"/>
      <c r="T106" s="5"/>
      <c r="U106" s="5"/>
      <c r="V106" s="5"/>
      <c r="W106" s="79">
        <f>负债表!E106/资产表!C106</f>
        <v>0.323262824367093</v>
      </c>
      <c r="X106" s="5"/>
      <c r="Y106" s="5"/>
      <c r="Z106" s="79">
        <f>(利润表!C106-利润表!C107)/利润表!C107</f>
        <v>0.168093239244431</v>
      </c>
      <c r="AA106" s="20">
        <f>(利润表!I106-利润表!I107)/利润表!I107</f>
        <v>0.111656173121805</v>
      </c>
      <c r="AB106" s="85"/>
      <c r="AC106" s="79"/>
      <c r="AD106" s="5"/>
      <c r="AE106" s="79">
        <f>(资产表!C106-资产表!C107)/资产表!C107</f>
        <v>0.0901739420822744</v>
      </c>
      <c r="AF106" s="79"/>
      <c r="AG106" s="79"/>
      <c r="AH106" s="79"/>
      <c r="AI106" s="79"/>
      <c r="AJ106" s="79"/>
      <c r="AK106" s="79"/>
      <c r="AL106" s="79"/>
      <c r="AM106" s="79"/>
      <c r="AN106" s="79"/>
      <c r="AO106" s="79"/>
      <c r="AP106" s="79"/>
      <c r="AQ106" s="95"/>
      <c r="AR106" s="95"/>
      <c r="AS106" s="5"/>
      <c r="AT106" s="5"/>
      <c r="AU106" s="5"/>
      <c r="AV106" s="5"/>
      <c r="AW106" s="5"/>
      <c r="AX106" s="5"/>
      <c r="AY106" s="5"/>
      <c r="AZ106" s="5"/>
      <c r="BA106" s="5"/>
    </row>
    <row r="107" spans="1:53">
      <c r="A107" s="2"/>
      <c r="B107" s="1">
        <v>2017</v>
      </c>
      <c r="C107" s="5"/>
      <c r="D107" s="5"/>
      <c r="E107" s="5"/>
      <c r="F107" s="5"/>
      <c r="G107" s="5"/>
      <c r="H107" s="79">
        <f>利润表!C107/负债表!C107</f>
        <v>0.161565306939019</v>
      </c>
      <c r="I107" s="79">
        <f>利润表!C107/资产表!C107</f>
        <v>0.113176730864213</v>
      </c>
      <c r="J107" s="20">
        <f>AP107/利润表!I107</f>
        <v>0</v>
      </c>
      <c r="K107" s="20">
        <f>(利润表!I107-利润表!K107)/利润表!I107</f>
        <v>0.606376401129732</v>
      </c>
      <c r="L107" s="20">
        <f>(利润表!L107+利润表!M107)/(利润表!I107-利润表!K107)</f>
        <v>0.295856405957611</v>
      </c>
      <c r="M107" s="20">
        <f>利润表!N107/(利润表!I107-利润表!K107)</f>
        <v>7.58035386961465e-5</v>
      </c>
      <c r="N107" s="5"/>
      <c r="O107" s="5"/>
      <c r="P107" s="81">
        <f>利润表!C107/利润表!I107</f>
        <v>0.212413881987017</v>
      </c>
      <c r="Q107" s="79">
        <f>利润表!I107/资产表!C107</f>
        <v>0.532812308713094</v>
      </c>
      <c r="R107" s="84">
        <f>资产表!C107/负债表!C107</f>
        <v>1.42754880535347</v>
      </c>
      <c r="S107" s="5"/>
      <c r="T107" s="5"/>
      <c r="U107" s="5"/>
      <c r="V107" s="5"/>
      <c r="W107" s="79">
        <f>负债表!E107/资产表!C107</f>
        <v>0.29949855567117</v>
      </c>
      <c r="X107" s="5"/>
      <c r="Y107" s="5"/>
      <c r="Z107" s="79">
        <f>(利润表!C107-利润表!C108)/利润表!C108</f>
        <v>-0.0239687534624027</v>
      </c>
      <c r="AA107" s="20">
        <f>(利润表!I107-利润表!I108)/利润表!I108</f>
        <v>0.0329296630852672</v>
      </c>
      <c r="AB107" s="85"/>
      <c r="AC107" s="79"/>
      <c r="AD107" s="5"/>
      <c r="AE107" s="79">
        <f>(资产表!C107-资产表!C108)/资产表!C108</f>
        <v>0.0423845622375388</v>
      </c>
      <c r="AF107" s="79"/>
      <c r="AG107" s="79"/>
      <c r="AH107" s="79"/>
      <c r="AI107" s="79"/>
      <c r="AJ107" s="79"/>
      <c r="AK107" s="79"/>
      <c r="AL107" s="79"/>
      <c r="AM107" s="79"/>
      <c r="AN107" s="79"/>
      <c r="AO107" s="79"/>
      <c r="AP107" s="79"/>
      <c r="AQ107" s="95"/>
      <c r="AR107" s="95"/>
      <c r="AS107" s="5"/>
      <c r="AT107" s="5"/>
      <c r="AU107" s="5"/>
      <c r="AV107" s="5"/>
      <c r="AW107" s="5"/>
      <c r="AX107" s="5"/>
      <c r="AY107" s="5"/>
      <c r="AZ107" s="5"/>
      <c r="BA107" s="5"/>
    </row>
    <row r="108" spans="1:53">
      <c r="A108" s="2"/>
      <c r="B108" s="1">
        <v>2016</v>
      </c>
      <c r="C108" s="5"/>
      <c r="D108" s="5"/>
      <c r="E108" s="5"/>
      <c r="F108" s="5"/>
      <c r="G108" s="5"/>
      <c r="H108" s="79">
        <f>利润表!C108/负债表!C108</f>
        <v>0.173474503262936</v>
      </c>
      <c r="I108" s="79">
        <f>利润表!C108/资产表!C108</f>
        <v>0.120870799450194</v>
      </c>
      <c r="J108" s="20">
        <f>AP108/利润表!I108</f>
        <v>0</v>
      </c>
      <c r="K108" s="20">
        <f>(利润表!I108-利润表!K108)/利润表!I108</f>
        <v>0.61767796873686</v>
      </c>
      <c r="L108" s="20">
        <f>(利润表!L108+利润表!M108)/(利润表!I108-利润表!K108)</f>
        <v>0.289005917877154</v>
      </c>
      <c r="M108" s="20" t="e">
        <f>利润表!N108/(利润表!I108-利润表!K108)</f>
        <v>#VALUE!</v>
      </c>
      <c r="N108" s="5"/>
      <c r="O108" s="5"/>
      <c r="P108" s="81">
        <f>利润表!C108/利润表!I108</f>
        <v>0.224796696144534</v>
      </c>
      <c r="Q108" s="79">
        <f>利润表!I108/资产表!C108</f>
        <v>0.537689394565121</v>
      </c>
      <c r="R108" s="84">
        <f>资产表!C108/负债表!C108</f>
        <v>1.4352060551599</v>
      </c>
      <c r="S108" s="5"/>
      <c r="T108" s="5"/>
      <c r="U108" s="5"/>
      <c r="V108" s="5"/>
      <c r="W108" s="79">
        <f>负债表!E108/资产表!C108</f>
        <v>0.303235938557555</v>
      </c>
      <c r="X108" s="5"/>
      <c r="Y108" s="5"/>
      <c r="Z108" s="79">
        <f>(利润表!C108-利润表!C109)/利润表!C109</f>
        <v>0.287721897464115</v>
      </c>
      <c r="AA108" s="20">
        <f>(利润表!I108-利润表!I109)/利润表!I109</f>
        <v>0.0381049285635344</v>
      </c>
      <c r="AB108" s="85"/>
      <c r="AC108" s="79"/>
      <c r="AD108" s="5"/>
      <c r="AE108" s="79">
        <f>(资产表!C108-资产表!C109)/资产表!C109</f>
        <v>0.0766075678075611</v>
      </c>
      <c r="AF108" s="79"/>
      <c r="AG108" s="79"/>
      <c r="AH108" s="79"/>
      <c r="AI108" s="79"/>
      <c r="AJ108" s="79"/>
      <c r="AK108" s="79"/>
      <c r="AL108" s="79"/>
      <c r="AM108" s="79"/>
      <c r="AN108" s="79"/>
      <c r="AO108" s="79"/>
      <c r="AP108" s="79"/>
      <c r="AQ108" s="95"/>
      <c r="AR108" s="95"/>
      <c r="AS108" s="5"/>
      <c r="AT108" s="5"/>
      <c r="AU108" s="5"/>
      <c r="AV108" s="5"/>
      <c r="AW108" s="5"/>
      <c r="AX108" s="5"/>
      <c r="AY108" s="5"/>
      <c r="AZ108" s="5"/>
      <c r="BA108" s="5"/>
    </row>
    <row r="109" spans="1:53">
      <c r="A109" s="2"/>
      <c r="B109" s="1">
        <v>2015</v>
      </c>
      <c r="C109" s="5"/>
      <c r="D109" s="5"/>
      <c r="E109" s="5"/>
      <c r="F109" s="5"/>
      <c r="G109" s="5"/>
      <c r="H109" s="79">
        <f>利润表!C109/负债表!C109</f>
        <v>0.145188653081494</v>
      </c>
      <c r="I109" s="79">
        <f>利润表!C109/资产表!C109</f>
        <v>0.101054752327573</v>
      </c>
      <c r="J109" s="20">
        <f>AP109/利润表!I109</f>
        <v>0</v>
      </c>
      <c r="K109" s="20">
        <f>(利润表!I109-利润表!K109)/利润表!I109</f>
        <v>0.583300430076228</v>
      </c>
      <c r="L109" s="20">
        <f>(利润表!L109+利润表!M109)/(利润表!I109-利润表!K109)</f>
        <v>0.326665893104557</v>
      </c>
      <c r="M109" s="20" t="e">
        <f>利润表!N109/(利润表!I109-利润表!K109)</f>
        <v>#VALUE!</v>
      </c>
      <c r="N109" s="5"/>
      <c r="O109" s="5"/>
      <c r="P109" s="79">
        <f>利润表!C109/利润表!I109</f>
        <v>0.181221239346785</v>
      </c>
      <c r="Q109" s="79">
        <f>利润表!I109/资产表!C109</f>
        <v>0.557631945857047</v>
      </c>
      <c r="R109" s="84">
        <f>资产表!C109/负债表!C109</f>
        <v>1.43673256069005</v>
      </c>
      <c r="S109" s="5"/>
      <c r="T109" s="5"/>
      <c r="U109" s="5"/>
      <c r="V109" s="5"/>
      <c r="W109" s="79">
        <f>负债表!E109/资产表!C109</f>
        <v>0.303976239308096</v>
      </c>
      <c r="X109" s="5"/>
      <c r="Y109" s="5"/>
      <c r="Z109" s="79">
        <f>(利润表!C109-利润表!C110)/利润表!C110</f>
        <v>0.0901080671022056</v>
      </c>
      <c r="AA109" s="20">
        <f>(利润表!I109-利润表!I110)/利润表!I110</f>
        <v>-0.0108653813121028</v>
      </c>
      <c r="AB109" s="85"/>
      <c r="AC109" s="79"/>
      <c r="AD109" s="5"/>
      <c r="AE109" s="79">
        <f>(资产表!C109-资产表!C110)/资产表!C110</f>
        <v>0.350909292735895</v>
      </c>
      <c r="AF109" s="79"/>
      <c r="AG109" s="79"/>
      <c r="AH109" s="79"/>
      <c r="AI109" s="79"/>
      <c r="AJ109" s="79"/>
      <c r="AK109" s="79"/>
      <c r="AL109" s="79"/>
      <c r="AM109" s="79"/>
      <c r="AN109" s="79"/>
      <c r="AO109" s="79"/>
      <c r="AP109" s="79"/>
      <c r="AQ109" s="95"/>
      <c r="AR109" s="95"/>
      <c r="AS109" s="5"/>
      <c r="AT109" s="5"/>
      <c r="AU109" s="5"/>
      <c r="AV109" s="5"/>
      <c r="AW109" s="5"/>
      <c r="AX109" s="5"/>
      <c r="AY109" s="5"/>
      <c r="AZ109" s="5"/>
      <c r="BA109" s="5"/>
    </row>
    <row r="110" spans="1:53">
      <c r="A110" s="2"/>
      <c r="B110" s="1">
        <v>2014</v>
      </c>
      <c r="C110" s="5"/>
      <c r="D110" s="5"/>
      <c r="E110" s="5"/>
      <c r="F110" s="5"/>
      <c r="G110" s="5"/>
      <c r="H110" s="79">
        <f>利润表!C110/负债表!C110</f>
        <v>0.190351810156957</v>
      </c>
      <c r="I110" s="79">
        <f>利润表!C110/资产表!C110</f>
        <v>0.12523144091332</v>
      </c>
      <c r="J110" s="20">
        <f>AP110/利润表!I110</f>
        <v>0</v>
      </c>
      <c r="K110" s="20">
        <f>(利润表!I110-利润表!K110)/利润表!I110</f>
        <v>0.545703599206578</v>
      </c>
      <c r="L110" s="20">
        <f>(利润表!L110+利润表!M110)/(利润表!I110-利润表!K110)</f>
        <v>0.318104728439904</v>
      </c>
      <c r="M110" s="20" t="e">
        <f>利润表!N110/(利润表!I110-利润表!K110)</f>
        <v>#VALUE!</v>
      </c>
      <c r="N110" s="5"/>
      <c r="O110" s="5"/>
      <c r="P110" s="79">
        <f>利润表!C110/利润表!I110</f>
        <v>0.164435258199611</v>
      </c>
      <c r="Q110" s="79">
        <f>利润表!I110/资产表!C110</f>
        <v>0.761585089989027</v>
      </c>
      <c r="R110" s="84">
        <f>资产表!C110/负债表!C110</f>
        <v>1.52000015945445</v>
      </c>
      <c r="S110" s="5"/>
      <c r="T110" s="5"/>
      <c r="U110" s="5"/>
      <c r="V110" s="5"/>
      <c r="W110" s="79">
        <f>负债表!E110/资产表!C110</f>
        <v>0.342105332173836</v>
      </c>
      <c r="X110" s="5"/>
      <c r="Y110" s="5"/>
      <c r="Z110" s="79">
        <f>(利润表!C110-利润表!C111)/利润表!C111</f>
        <v>0.152300321863494</v>
      </c>
      <c r="AA110" s="20">
        <f>(利润表!I110-利润表!I111)/利润表!I111</f>
        <v>-0.128427406293617</v>
      </c>
      <c r="AB110" s="85"/>
      <c r="AC110" s="79"/>
      <c r="AD110" s="5"/>
      <c r="AE110" s="79">
        <f>(资产表!C110-资产表!C111)/资产表!C111</f>
        <v>0.147228718558658</v>
      </c>
      <c r="AF110" s="79"/>
      <c r="AG110" s="79"/>
      <c r="AH110" s="79"/>
      <c r="AI110" s="79"/>
      <c r="AJ110" s="79"/>
      <c r="AK110" s="79"/>
      <c r="AL110" s="79"/>
      <c r="AM110" s="79"/>
      <c r="AN110" s="79"/>
      <c r="AO110" s="79"/>
      <c r="AP110" s="79"/>
      <c r="AQ110" s="95"/>
      <c r="AR110" s="95"/>
      <c r="AS110" s="5"/>
      <c r="AT110" s="5"/>
      <c r="AU110" s="5"/>
      <c r="AV110" s="5"/>
      <c r="AW110" s="5"/>
      <c r="AX110" s="5"/>
      <c r="AY110" s="5"/>
      <c r="AZ110" s="5"/>
      <c r="BA110" s="5"/>
    </row>
    <row r="111" spans="1:53">
      <c r="A111" s="2"/>
      <c r="B111" s="1">
        <v>2013</v>
      </c>
      <c r="C111" s="5"/>
      <c r="D111" s="5"/>
      <c r="E111" s="5"/>
      <c r="F111" s="5"/>
      <c r="G111" s="5"/>
      <c r="H111" s="79">
        <f>利润表!C111/负债表!C111</f>
        <v>0.190138911167683</v>
      </c>
      <c r="I111" s="79">
        <f>利润表!C111/资产表!C111</f>
        <v>0.124680261522362</v>
      </c>
      <c r="J111" s="20">
        <f>AP111/利润表!I111</f>
        <v>0</v>
      </c>
      <c r="K111" s="20">
        <f>(利润表!I111-利润表!K111)/利润表!I111</f>
        <v>0.535800924353814</v>
      </c>
      <c r="L111" s="20">
        <f>(利润表!L111+利润表!M111)/(利润表!I111-利润表!K111)</f>
        <v>0.418454601644688</v>
      </c>
      <c r="M111" s="20" t="e">
        <f>利润表!N111/(利润表!I111-利润表!K111)</f>
        <v>#VALUE!</v>
      </c>
      <c r="N111" s="5"/>
      <c r="O111" s="5"/>
      <c r="P111" s="79">
        <f>利润表!C111/利润表!I111</f>
        <v>0.124374923591136</v>
      </c>
      <c r="Q111" s="79">
        <f>利润表!I111/资产表!C111</f>
        <v>1.00245497984971</v>
      </c>
      <c r="R111" s="84">
        <f>资产表!C111/负债表!C111</f>
        <v>1.52501212979555</v>
      </c>
      <c r="S111" s="5"/>
      <c r="T111" s="5"/>
      <c r="U111" s="5"/>
      <c r="V111" s="5"/>
      <c r="W111" s="79">
        <f>负债表!E111/资产表!C111</f>
        <v>0.344267510754774</v>
      </c>
      <c r="X111" s="5"/>
      <c r="Y111" s="5"/>
      <c r="Z111" s="79">
        <f>(利润表!C111-利润表!C112)/利润表!C112</f>
        <v>-0.0937830440978379</v>
      </c>
      <c r="AA111" s="20">
        <f>(利润表!I111-利润表!I112)/利润表!I112</f>
        <v>0.0123447684728175</v>
      </c>
      <c r="AB111" s="85"/>
      <c r="AC111" s="79"/>
      <c r="AD111" s="5"/>
      <c r="AE111" s="79">
        <f>(资产表!C111-资产表!C112)/资产表!C112</f>
        <v>-0.0037702126443348</v>
      </c>
      <c r="AF111" s="79"/>
      <c r="AG111" s="79"/>
      <c r="AH111" s="79"/>
      <c r="AI111" s="79"/>
      <c r="AJ111" s="79"/>
      <c r="AK111" s="79"/>
      <c r="AL111" s="79"/>
      <c r="AM111" s="79"/>
      <c r="AN111" s="79"/>
      <c r="AO111" s="79"/>
      <c r="AP111" s="79"/>
      <c r="AQ111" s="95"/>
      <c r="AR111" s="95"/>
      <c r="AS111" s="5"/>
      <c r="AT111" s="5"/>
      <c r="AU111" s="5"/>
      <c r="AV111" s="5"/>
      <c r="AW111" s="5"/>
      <c r="AX111" s="5"/>
      <c r="AY111" s="5"/>
      <c r="AZ111" s="5"/>
      <c r="BA111" s="5"/>
    </row>
    <row r="112" spans="1:53">
      <c r="A112" s="2"/>
      <c r="B112" s="1">
        <v>2012</v>
      </c>
      <c r="C112" s="5"/>
      <c r="D112" s="5"/>
      <c r="E112" s="5"/>
      <c r="F112" s="5"/>
      <c r="G112" s="5"/>
      <c r="H112" s="79">
        <f>利润表!C112/负债表!C112</f>
        <v>0.235506213056064</v>
      </c>
      <c r="I112" s="79">
        <f>利润表!C112/资产表!C112</f>
        <v>0.137064518176243</v>
      </c>
      <c r="J112" s="20">
        <f>AP112/利润表!I112</f>
        <v>0</v>
      </c>
      <c r="K112" s="20">
        <f>(利润表!I112-利润表!K112)/利润表!I112</f>
        <v>0.536151868059667</v>
      </c>
      <c r="L112" s="20">
        <f>(利润表!L112+利润表!M112)/(利润表!I112-利润表!K112)</f>
        <v>0.382118601698495</v>
      </c>
      <c r="M112" s="20" t="e">
        <f>利润表!N112/(利润表!I112-利润表!K112)</f>
        <v>#VALUE!</v>
      </c>
      <c r="N112" s="5"/>
      <c r="O112" s="5"/>
      <c r="P112" s="79">
        <f>利润表!C112/利润表!I112</f>
        <v>0.138940573122853</v>
      </c>
      <c r="Q112" s="79">
        <f>利润表!I112/资产表!C112</f>
        <v>0.98649742904867</v>
      </c>
      <c r="R112" s="84">
        <f>资产表!C112/负债表!C112</f>
        <v>1.71821428470088</v>
      </c>
      <c r="S112" s="5"/>
      <c r="T112" s="5"/>
      <c r="U112" s="5"/>
      <c r="V112" s="5"/>
      <c r="W112" s="79">
        <f>负债表!E112/资产表!C112</f>
        <v>0.418000415370726</v>
      </c>
      <c r="X112" s="5"/>
      <c r="Y112" s="5"/>
      <c r="Z112" s="79" t="e">
        <f>(利润表!C112-利润表!C113)/利润表!C113</f>
        <v>#DIV/0!</v>
      </c>
      <c r="AA112" s="20" t="e">
        <f>(利润表!I112-利润表!I113)/利润表!I113</f>
        <v>#DIV/0!</v>
      </c>
      <c r="AB112" s="85"/>
      <c r="AC112" s="79"/>
      <c r="AD112" s="5"/>
      <c r="AE112" s="79" t="e">
        <f>(资产表!C112-资产表!C113)/资产表!C113</f>
        <v>#DIV/0!</v>
      </c>
      <c r="AF112" s="79"/>
      <c r="AG112" s="79"/>
      <c r="AH112" s="79"/>
      <c r="AI112" s="79"/>
      <c r="AJ112" s="79"/>
      <c r="AK112" s="79"/>
      <c r="AL112" s="79"/>
      <c r="AM112" s="79"/>
      <c r="AN112" s="79"/>
      <c r="AO112" s="79"/>
      <c r="AP112" s="79"/>
      <c r="AQ112" s="95"/>
      <c r="AR112" s="95"/>
      <c r="AS112" s="5"/>
      <c r="AT112" s="5"/>
      <c r="AU112" s="5"/>
      <c r="AV112" s="5"/>
      <c r="AW112" s="5"/>
      <c r="AX112" s="5"/>
      <c r="AY112" s="5"/>
      <c r="AZ112" s="5"/>
      <c r="BA112" s="5"/>
    </row>
    <row r="113" spans="1:53">
      <c r="A113" s="2"/>
      <c r="B113" s="1">
        <v>2011</v>
      </c>
      <c r="C113" s="5"/>
      <c r="D113" s="5"/>
      <c r="E113" s="5"/>
      <c r="F113" s="5"/>
      <c r="G113" s="5"/>
      <c r="H113" s="79" t="e">
        <f>利润表!C113/负债表!C113</f>
        <v>#DIV/0!</v>
      </c>
      <c r="I113" s="79" t="e">
        <f>利润表!C113/资产表!C113</f>
        <v>#DIV/0!</v>
      </c>
      <c r="J113" s="20" t="e">
        <f>AP113/利润表!I113</f>
        <v>#DIV/0!</v>
      </c>
      <c r="K113" s="20" t="e">
        <f>(利润表!I113-利润表!K113)/利润表!I113</f>
        <v>#DIV/0!</v>
      </c>
      <c r="L113" s="20" t="e">
        <f>(利润表!L113+利润表!M113)/(利润表!I113-利润表!K113)</f>
        <v>#DIV/0!</v>
      </c>
      <c r="M113" s="20" t="e">
        <f>利润表!N113/(利润表!I113-利润表!K113)</f>
        <v>#DIV/0!</v>
      </c>
      <c r="N113" s="5"/>
      <c r="O113" s="5"/>
      <c r="P113" s="79" t="e">
        <f>利润表!C113/利润表!I113</f>
        <v>#DIV/0!</v>
      </c>
      <c r="Q113" s="79" t="e">
        <f>利润表!I113/资产表!C113</f>
        <v>#DIV/0!</v>
      </c>
      <c r="R113" s="84" t="e">
        <f>资产表!C113/负债表!C113</f>
        <v>#DIV/0!</v>
      </c>
      <c r="S113" s="5"/>
      <c r="T113" s="5"/>
      <c r="U113" s="5"/>
      <c r="V113" s="5"/>
      <c r="W113" s="79" t="e">
        <f>负债表!E113/资产表!C113</f>
        <v>#DIV/0!</v>
      </c>
      <c r="X113" s="5"/>
      <c r="Y113" s="5"/>
      <c r="Z113" s="79" t="e">
        <f>(利润表!C113-利润表!C114)/利润表!C114</f>
        <v>#DIV/0!</v>
      </c>
      <c r="AA113" s="20" t="e">
        <f>(利润表!I113-利润表!I114)/利润表!I114</f>
        <v>#DIV/0!</v>
      </c>
      <c r="AB113" s="85"/>
      <c r="AC113" s="79"/>
      <c r="AD113" s="5"/>
      <c r="AE113" s="79" t="e">
        <f>(资产表!C113-资产表!C114)/资产表!C114</f>
        <v>#DIV/0!</v>
      </c>
      <c r="AF113" s="79"/>
      <c r="AG113" s="79"/>
      <c r="AH113" s="79"/>
      <c r="AI113" s="79"/>
      <c r="AJ113" s="79"/>
      <c r="AK113" s="79"/>
      <c r="AL113" s="79"/>
      <c r="AM113" s="79"/>
      <c r="AN113" s="79"/>
      <c r="AO113" s="79"/>
      <c r="AP113" s="79"/>
      <c r="AQ113" s="95"/>
      <c r="AR113" s="95"/>
      <c r="AS113" s="5"/>
      <c r="AT113" s="5"/>
      <c r="AU113" s="5"/>
      <c r="AV113" s="5"/>
      <c r="AW113" s="5"/>
      <c r="AX113" s="5"/>
      <c r="AY113" s="5"/>
      <c r="AZ113" s="5"/>
      <c r="BA113" s="5"/>
    </row>
    <row r="114" spans="1:53">
      <c r="A114" s="2"/>
      <c r="B114" s="1">
        <v>2010</v>
      </c>
      <c r="C114" s="5"/>
      <c r="D114" s="5"/>
      <c r="E114" s="5"/>
      <c r="F114" s="5"/>
      <c r="G114" s="5"/>
      <c r="H114" s="79" t="e">
        <f>利润表!C114/负债表!C114</f>
        <v>#DIV/0!</v>
      </c>
      <c r="I114" s="79" t="e">
        <f>利润表!C114/资产表!C114</f>
        <v>#DIV/0!</v>
      </c>
      <c r="J114" s="20" t="e">
        <f>AP114/利润表!I114</f>
        <v>#DIV/0!</v>
      </c>
      <c r="K114" s="20" t="e">
        <f>(利润表!I114-利润表!K114)/利润表!I114</f>
        <v>#DIV/0!</v>
      </c>
      <c r="L114" s="20" t="e">
        <f>(利润表!L114+利润表!M114)/(利润表!I114-利润表!K114)</f>
        <v>#DIV/0!</v>
      </c>
      <c r="M114" s="20" t="e">
        <f>利润表!N114/(利润表!I114-利润表!K114)</f>
        <v>#DIV/0!</v>
      </c>
      <c r="N114" s="5"/>
      <c r="O114" s="5"/>
      <c r="P114" s="79" t="e">
        <f>利润表!C114/利润表!I114</f>
        <v>#DIV/0!</v>
      </c>
      <c r="Q114" s="79" t="e">
        <f>利润表!I114/资产表!C114</f>
        <v>#DIV/0!</v>
      </c>
      <c r="R114" s="84" t="e">
        <f>资产表!C114/负债表!C114</f>
        <v>#DIV/0!</v>
      </c>
      <c r="S114" s="5"/>
      <c r="T114" s="5"/>
      <c r="U114" s="5"/>
      <c r="V114" s="5"/>
      <c r="W114" s="79" t="e">
        <f>负债表!E114/资产表!C114</f>
        <v>#DIV/0!</v>
      </c>
      <c r="X114" s="5"/>
      <c r="Y114" s="5"/>
      <c r="Z114" s="79">
        <f>(利润表!C114-利润表!C115)/利润表!C115</f>
        <v>-1</v>
      </c>
      <c r="AA114" s="20">
        <f>(利润表!I114-利润表!I115)/利润表!I115</f>
        <v>-1</v>
      </c>
      <c r="AB114" s="85"/>
      <c r="AC114" s="79"/>
      <c r="AD114" s="5"/>
      <c r="AE114" s="79">
        <f>(资产表!C114-资产表!C115)/资产表!C115</f>
        <v>-1</v>
      </c>
      <c r="AF114" s="79"/>
      <c r="AG114" s="79"/>
      <c r="AH114" s="79"/>
      <c r="AI114" s="79"/>
      <c r="AJ114" s="79"/>
      <c r="AK114" s="79"/>
      <c r="AL114" s="79"/>
      <c r="AM114" s="79"/>
      <c r="AN114" s="79"/>
      <c r="AO114" s="79"/>
      <c r="AP114" s="79"/>
      <c r="AQ114" s="95"/>
      <c r="AR114" s="95"/>
      <c r="AS114" s="5"/>
      <c r="AT114" s="5"/>
      <c r="AU114" s="5"/>
      <c r="AV114" s="5"/>
      <c r="AW114" s="5"/>
      <c r="AX114" s="5"/>
      <c r="AY114" s="5"/>
      <c r="AZ114" s="5"/>
      <c r="BA114" s="5"/>
    </row>
    <row r="115" spans="1:53">
      <c r="A115" s="76" t="s">
        <v>61</v>
      </c>
      <c r="B115" s="1">
        <v>2023</v>
      </c>
      <c r="C115" s="5"/>
      <c r="D115" s="5"/>
      <c r="E115" s="5"/>
      <c r="F115" s="5"/>
      <c r="G115" s="5"/>
      <c r="H115" s="79">
        <f>利润表!C115/负债表!C115</f>
        <v>0.234155206158503</v>
      </c>
      <c r="I115" s="79">
        <f>利润表!C115/资产表!C115</f>
        <v>0.159267756061427</v>
      </c>
      <c r="J115" s="20"/>
      <c r="K115" s="20"/>
      <c r="L115" s="20"/>
      <c r="M115" s="20"/>
      <c r="N115" s="5"/>
      <c r="O115" s="5"/>
      <c r="P115" s="81">
        <f>利润表!C115/利润表!I115</f>
        <v>0.250150431475032</v>
      </c>
      <c r="Q115" s="79">
        <f>利润表!I115/资产表!C115</f>
        <v>0.636687912638376</v>
      </c>
      <c r="R115" s="84">
        <f>资产表!C115/负债表!C115</f>
        <v>1.47019843783191</v>
      </c>
      <c r="S115" s="5"/>
      <c r="T115" s="5"/>
      <c r="U115" s="5"/>
      <c r="V115" s="5"/>
      <c r="W115" s="79">
        <f>负债表!E115/资产表!C115</f>
        <v>0.31981970986536</v>
      </c>
      <c r="X115" s="5"/>
      <c r="Y115" s="5"/>
      <c r="Z115" s="79">
        <f>(利润表!C115-利润表!C116)/利润表!C116</f>
        <v>0.0509435954142324</v>
      </c>
      <c r="AA115" s="20">
        <f>(利润表!I115-利润表!I116)/利润表!I116</f>
        <v>0.169338071711484</v>
      </c>
      <c r="AB115" s="85"/>
      <c r="AC115" s="79"/>
      <c r="AD115" s="5"/>
      <c r="AE115" s="79">
        <f>(资产表!C115-资产表!C116)/资产表!C116</f>
        <v>0.135112888863102</v>
      </c>
      <c r="AF115" s="79"/>
      <c r="AG115" s="79"/>
      <c r="AH115" s="79"/>
      <c r="AI115" s="79"/>
      <c r="AJ115" s="79"/>
      <c r="AK115" s="79"/>
      <c r="AL115" s="79"/>
      <c r="AM115" s="79"/>
      <c r="AN115" s="79"/>
      <c r="AO115" s="79"/>
      <c r="AP115" s="79"/>
      <c r="AQ115" s="95"/>
      <c r="AR115" s="95"/>
      <c r="AS115" s="5"/>
      <c r="AT115" s="5"/>
      <c r="AU115" s="5"/>
      <c r="AV115" s="5"/>
      <c r="AW115" s="5"/>
      <c r="AX115" s="5"/>
      <c r="AY115" s="5"/>
      <c r="AZ115" s="5"/>
      <c r="BA115" s="5"/>
    </row>
    <row r="116" spans="1:53">
      <c r="A116" s="77"/>
      <c r="B116" s="1">
        <v>2022</v>
      </c>
      <c r="C116" s="5"/>
      <c r="D116" s="5"/>
      <c r="E116" s="5"/>
      <c r="F116" s="5"/>
      <c r="G116" s="5"/>
      <c r="H116" s="79">
        <f>利润表!C116/负债表!C116</f>
        <v>0.25780402653252</v>
      </c>
      <c r="I116" s="79">
        <f>利润表!C116/资产表!C116</f>
        <v>0.172023392572627</v>
      </c>
      <c r="J116" s="20"/>
      <c r="K116" s="20"/>
      <c r="L116" s="20"/>
      <c r="M116" s="20"/>
      <c r="N116" s="5"/>
      <c r="O116" s="5"/>
      <c r="P116" s="81">
        <f>利润表!C116/利润表!I116</f>
        <v>0.278331229625616</v>
      </c>
      <c r="Q116" s="79">
        <f>利润表!I116/资产表!C116</f>
        <v>0.618052788413344</v>
      </c>
      <c r="R116" s="84">
        <f>资产表!C116/负债表!C116</f>
        <v>1.49865679706135</v>
      </c>
      <c r="S116" s="5"/>
      <c r="T116" s="5"/>
      <c r="U116" s="5"/>
      <c r="V116" s="5"/>
      <c r="W116" s="79">
        <f>负债表!E116/资产表!C116</f>
        <v>0.332735819194324</v>
      </c>
      <c r="X116" s="5"/>
      <c r="Y116" s="5"/>
      <c r="Z116" s="79">
        <f>(利润表!C116-利润表!C117)/利润表!C117</f>
        <v>0.353057254094053</v>
      </c>
      <c r="AA116" s="20">
        <f>(利润表!I116-利润表!I117)/利润表!I117</f>
        <v>0.218595471215753</v>
      </c>
      <c r="AB116" s="85"/>
      <c r="AC116" s="79"/>
      <c r="AD116" s="5"/>
      <c r="AE116" s="79">
        <f>(资产表!C116-资产表!C117)/资产表!C117</f>
        <v>0.210579379548485</v>
      </c>
      <c r="AF116" s="79"/>
      <c r="AG116" s="79"/>
      <c r="AH116" s="79"/>
      <c r="AI116" s="79"/>
      <c r="AJ116" s="79"/>
      <c r="AK116" s="79"/>
      <c r="AL116" s="79"/>
      <c r="AM116" s="79"/>
      <c r="AN116" s="79"/>
      <c r="AO116" s="79"/>
      <c r="AP116" s="79"/>
      <c r="AQ116" s="95"/>
      <c r="AR116" s="95"/>
      <c r="AS116" s="5"/>
      <c r="AT116" s="5"/>
      <c r="AU116" s="5"/>
      <c r="AV116" s="5"/>
      <c r="AW116" s="5"/>
      <c r="AX116" s="5"/>
      <c r="AY116" s="5"/>
      <c r="AZ116" s="5"/>
      <c r="BA116" s="5"/>
    </row>
    <row r="117" spans="1:53">
      <c r="A117" s="77"/>
      <c r="B117" s="1">
        <v>2021</v>
      </c>
      <c r="C117" s="5"/>
      <c r="D117" s="5"/>
      <c r="E117" s="5"/>
      <c r="F117" s="5"/>
      <c r="G117" s="5"/>
      <c r="H117" s="79">
        <f>利润表!C117/负债表!C117</f>
        <v>0.249304213142054</v>
      </c>
      <c r="I117" s="79">
        <f>利润表!C117/资产表!C117</f>
        <v>0.153909209102781</v>
      </c>
      <c r="J117" s="20"/>
      <c r="K117" s="20"/>
      <c r="L117" s="20"/>
      <c r="M117" s="20"/>
      <c r="N117" s="5"/>
      <c r="O117" s="5"/>
      <c r="P117" s="81">
        <f>利润表!C117/利润表!I117</f>
        <v>0.250671710227653</v>
      </c>
      <c r="Q117" s="79">
        <f>利润表!I117/资产表!C117</f>
        <v>0.613987150616259</v>
      </c>
      <c r="R117" s="84">
        <f>资产表!C117/负债表!C117</f>
        <v>1.61981349001389</v>
      </c>
      <c r="S117" s="5"/>
      <c r="T117" s="5"/>
      <c r="U117" s="5"/>
      <c r="V117" s="5"/>
      <c r="W117" s="79">
        <f>负债表!E117/资产表!C117</f>
        <v>0.382644973532463</v>
      </c>
      <c r="X117" s="5"/>
      <c r="Y117" s="5"/>
      <c r="Z117" s="79">
        <f>(利润表!C117-利润表!C118)/利润表!C118</f>
        <v>1.14348493142819</v>
      </c>
      <c r="AA117" s="20">
        <f>(利润表!I117-利润表!I118)/利润表!I118</f>
        <v>0.837970899881585</v>
      </c>
      <c r="AB117" s="85"/>
      <c r="AC117" s="79"/>
      <c r="AD117" s="5"/>
      <c r="AE117" s="79">
        <f>(资产表!C117-资产表!C118)/资产表!C118</f>
        <v>0.254025867259848</v>
      </c>
      <c r="AF117" s="79"/>
      <c r="AG117" s="79"/>
      <c r="AH117" s="79"/>
      <c r="AI117" s="79"/>
      <c r="AJ117" s="79"/>
      <c r="AK117" s="79"/>
      <c r="AL117" s="79"/>
      <c r="AM117" s="79"/>
      <c r="AN117" s="79"/>
      <c r="AO117" s="79"/>
      <c r="AP117" s="79"/>
      <c r="AQ117" s="95"/>
      <c r="AR117" s="95"/>
      <c r="AS117" s="5"/>
      <c r="AT117" s="5"/>
      <c r="AU117" s="5"/>
      <c r="AV117" s="5"/>
      <c r="AW117" s="5"/>
      <c r="AX117" s="5"/>
      <c r="AY117" s="5"/>
      <c r="AZ117" s="5"/>
      <c r="BA117" s="5"/>
    </row>
    <row r="118" spans="1:53">
      <c r="A118" s="77"/>
      <c r="B118" s="1">
        <v>2020</v>
      </c>
      <c r="C118" s="5"/>
      <c r="D118" s="5"/>
      <c r="E118" s="5"/>
      <c r="F118" s="5"/>
      <c r="G118" s="5"/>
      <c r="H118" s="79">
        <f>利润表!C118/负债表!C118</f>
        <v>0.153686531091147</v>
      </c>
      <c r="I118" s="79">
        <f>利润表!C118/资产表!C118</f>
        <v>0.090043147303953</v>
      </c>
      <c r="J118" s="20"/>
      <c r="K118" s="20"/>
      <c r="L118" s="20"/>
      <c r="M118" s="20"/>
      <c r="N118" s="5"/>
      <c r="O118" s="5"/>
      <c r="P118" s="81">
        <f>利润表!C118/利润表!I118</f>
        <v>0.214943105998415</v>
      </c>
      <c r="Q118" s="79">
        <f>利润表!I118/资产表!C118</f>
        <v>0.41891619126699</v>
      </c>
      <c r="R118" s="84">
        <f>资产表!C118/负债表!C118</f>
        <v>1.70680985386213</v>
      </c>
      <c r="S118" s="5"/>
      <c r="T118" s="5"/>
      <c r="U118" s="5"/>
      <c r="V118" s="5"/>
      <c r="W118" s="79">
        <f>负债表!E118/资产表!C118</f>
        <v>0.414111655298204</v>
      </c>
      <c r="X118" s="5"/>
      <c r="Y118" s="5"/>
      <c r="Z118" s="79">
        <f>(利润表!C118-利润表!C119)/利润表!C119</f>
        <v>0.144168836088791</v>
      </c>
      <c r="AA118" s="20">
        <f>(利润表!I118-利润表!I119)/利润表!I119</f>
        <v>0.0202054779832471</v>
      </c>
      <c r="AB118" s="85"/>
      <c r="AC118" s="79"/>
      <c r="AD118" s="5"/>
      <c r="AE118" s="79">
        <f>(资产表!C118-资产表!C119)/资产表!C119</f>
        <v>0.117278184631537</v>
      </c>
      <c r="AF118" s="79"/>
      <c r="AG118" s="79"/>
      <c r="AH118" s="79"/>
      <c r="AI118" s="79"/>
      <c r="AJ118" s="79"/>
      <c r="AK118" s="79"/>
      <c r="AL118" s="79"/>
      <c r="AM118" s="79"/>
      <c r="AN118" s="79"/>
      <c r="AO118" s="79"/>
      <c r="AP118" s="79"/>
      <c r="AQ118" s="95"/>
      <c r="AR118" s="95"/>
      <c r="AS118" s="5"/>
      <c r="AT118" s="5"/>
      <c r="AU118" s="5"/>
      <c r="AV118" s="5"/>
      <c r="AW118" s="5"/>
      <c r="AX118" s="5"/>
      <c r="AY118" s="5"/>
      <c r="AZ118" s="5"/>
      <c r="BA118" s="5"/>
    </row>
    <row r="119" spans="1:53">
      <c r="A119" s="77"/>
      <c r="B119" s="1">
        <v>2019</v>
      </c>
      <c r="C119" s="5"/>
      <c r="D119" s="5"/>
      <c r="E119" s="5"/>
      <c r="F119" s="5"/>
      <c r="G119" s="5"/>
      <c r="H119" s="79">
        <f>利润表!C119/负债表!C119</f>
        <v>0.156741155199375</v>
      </c>
      <c r="I119" s="79">
        <f>利润表!C119/资产表!C119</f>
        <v>0.087926922133425</v>
      </c>
      <c r="J119" s="20"/>
      <c r="K119" s="20"/>
      <c r="L119" s="20"/>
      <c r="M119" s="20"/>
      <c r="N119" s="5"/>
      <c r="O119" s="5"/>
      <c r="P119" s="81">
        <f>利润表!C119/利润表!I119</f>
        <v>0.191655398467171</v>
      </c>
      <c r="Q119" s="79">
        <f>利润表!I119/资产表!C119</f>
        <v>0.45877613068377</v>
      </c>
      <c r="R119" s="84">
        <f>资产表!C119/负债表!C119</f>
        <v>1.78262984073896</v>
      </c>
      <c r="S119" s="5"/>
      <c r="T119" s="5"/>
      <c r="U119" s="5"/>
      <c r="V119" s="5"/>
      <c r="W119" s="79">
        <f>负债表!E119/资产表!C119</f>
        <v>0.43903104438919</v>
      </c>
      <c r="X119" s="5"/>
      <c r="Y119" s="5"/>
      <c r="Z119" s="79">
        <f>(利润表!C119-利润表!C120)/利润表!C120</f>
        <v>0.486084566955513</v>
      </c>
      <c r="AA119" s="20">
        <f>(利润表!I119-利润表!I120)/利润表!I120</f>
        <v>0.197903989379056</v>
      </c>
      <c r="AB119" s="85"/>
      <c r="AC119" s="79"/>
      <c r="AD119" s="5"/>
      <c r="AE119" s="79">
        <f>(资产表!C119-资产表!C120)/资产表!C120</f>
        <v>0.192911478327542</v>
      </c>
      <c r="AF119" s="79"/>
      <c r="AG119" s="79"/>
      <c r="AH119" s="79"/>
      <c r="AI119" s="79"/>
      <c r="AJ119" s="79"/>
      <c r="AK119" s="79"/>
      <c r="AL119" s="79"/>
      <c r="AM119" s="79"/>
      <c r="AN119" s="79"/>
      <c r="AO119" s="79"/>
      <c r="AP119" s="79"/>
      <c r="AQ119" s="95"/>
      <c r="AR119" s="95"/>
      <c r="AS119" s="5"/>
      <c r="AT119" s="5"/>
      <c r="AU119" s="5"/>
      <c r="AV119" s="5"/>
      <c r="AW119" s="5"/>
      <c r="AX119" s="5"/>
      <c r="AY119" s="5"/>
      <c r="AZ119" s="5"/>
      <c r="BA119" s="5"/>
    </row>
    <row r="120" spans="1:53">
      <c r="A120" s="77"/>
      <c r="B120" s="1">
        <v>2018</v>
      </c>
      <c r="C120" s="5"/>
      <c r="D120" s="5"/>
      <c r="E120" s="5"/>
      <c r="F120" s="5"/>
      <c r="G120" s="5"/>
      <c r="H120" s="79">
        <f>利润表!C120/负债表!C120</f>
        <v>0.125896563646581</v>
      </c>
      <c r="I120" s="79">
        <f>利润表!C120/资产表!C120</f>
        <v>0.07058079802407</v>
      </c>
      <c r="J120" s="20"/>
      <c r="K120" s="20"/>
      <c r="L120" s="20"/>
      <c r="M120" s="20"/>
      <c r="N120" s="5"/>
      <c r="O120" s="5"/>
      <c r="P120" s="81">
        <f>利润表!C120/利润表!I120</f>
        <v>0.15448970503758</v>
      </c>
      <c r="Q120" s="79">
        <f>利润表!I120/资产表!C120</f>
        <v>0.456864086878159</v>
      </c>
      <c r="R120" s="84">
        <f>资产表!C120/负债表!C120</f>
        <v>1.78372258703631</v>
      </c>
      <c r="S120" s="5"/>
      <c r="T120" s="5"/>
      <c r="U120" s="5"/>
      <c r="V120" s="5"/>
      <c r="W120" s="79">
        <f>负债表!E120/资产表!C120</f>
        <v>0.439374705871994</v>
      </c>
      <c r="X120" s="5"/>
      <c r="Y120" s="5"/>
      <c r="Z120" s="79">
        <f>(利润表!C120-利润表!C121)/利润表!C121</f>
        <v>1.3805287135344</v>
      </c>
      <c r="AA120" s="20">
        <f>(利润表!I120-利润表!I121)/利润表!I121</f>
        <v>0.350247620272823</v>
      </c>
      <c r="AB120" s="85"/>
      <c r="AC120" s="79"/>
      <c r="AD120" s="5"/>
      <c r="AE120" s="79">
        <f>(资产表!C120-资产表!C121)/资产表!C121</f>
        <v>0.0305210367032614</v>
      </c>
      <c r="AF120" s="79"/>
      <c r="AG120" s="79"/>
      <c r="AH120" s="79"/>
      <c r="AI120" s="79"/>
      <c r="AJ120" s="79"/>
      <c r="AK120" s="79"/>
      <c r="AL120" s="79"/>
      <c r="AM120" s="79"/>
      <c r="AN120" s="79"/>
      <c r="AO120" s="79"/>
      <c r="AP120" s="79"/>
      <c r="AQ120" s="95"/>
      <c r="AR120" s="95"/>
      <c r="AS120" s="5"/>
      <c r="AT120" s="5"/>
      <c r="AU120" s="5"/>
      <c r="AV120" s="5"/>
      <c r="AW120" s="5"/>
      <c r="AX120" s="5"/>
      <c r="AY120" s="5"/>
      <c r="AZ120" s="5"/>
      <c r="BA120" s="5"/>
    </row>
    <row r="121" spans="1:53">
      <c r="A121" s="77"/>
      <c r="B121" s="1">
        <v>2017</v>
      </c>
      <c r="C121" s="5"/>
      <c r="D121" s="5"/>
      <c r="E121" s="5"/>
      <c r="F121" s="5"/>
      <c r="G121" s="5"/>
      <c r="H121" s="79">
        <f>利润表!C121/负债表!C121</f>
        <v>0.0540787472425107</v>
      </c>
      <c r="I121" s="79">
        <f>利润表!C121/资产表!C121</f>
        <v>0.0305541356159983</v>
      </c>
      <c r="J121" s="20"/>
      <c r="K121" s="20"/>
      <c r="L121" s="20"/>
      <c r="M121" s="20"/>
      <c r="N121" s="5"/>
      <c r="O121" s="5"/>
      <c r="P121" s="79">
        <f>利润表!C121/利润表!I121</f>
        <v>0.0876273221984927</v>
      </c>
      <c r="Q121" s="79">
        <f>利润表!I121/资产表!C121</f>
        <v>0.348682749277529</v>
      </c>
      <c r="R121" s="84">
        <f>资产表!C121/负债表!C121</f>
        <v>1.7699321598283</v>
      </c>
      <c r="S121" s="5"/>
      <c r="T121" s="5"/>
      <c r="U121" s="5"/>
      <c r="V121" s="5"/>
      <c r="W121" s="79">
        <f>负债表!E121/资产表!C121</f>
        <v>0.435006593644239</v>
      </c>
      <c r="X121" s="5"/>
      <c r="Y121" s="5"/>
      <c r="Z121" s="79">
        <f>(利润表!C121-利润表!C122)/利润表!C122</f>
        <v>0.790199284446773</v>
      </c>
      <c r="AA121" s="20">
        <f>(利润表!I121-利润表!I122)/利润表!I122</f>
        <v>0.121004142862371</v>
      </c>
      <c r="AB121" s="85"/>
      <c r="AC121" s="79"/>
      <c r="AD121" s="5"/>
      <c r="AE121" s="79">
        <f>(资产表!C121-资产表!C122)/资产表!C122</f>
        <v>0.185076144107015</v>
      </c>
      <c r="AF121" s="79"/>
      <c r="AG121" s="79"/>
      <c r="AH121" s="79"/>
      <c r="AI121" s="79"/>
      <c r="AJ121" s="79"/>
      <c r="AK121" s="79"/>
      <c r="AL121" s="79"/>
      <c r="AM121" s="79"/>
      <c r="AN121" s="79"/>
      <c r="AO121" s="79"/>
      <c r="AP121" s="79"/>
      <c r="AQ121" s="95"/>
      <c r="AR121" s="95"/>
      <c r="AS121" s="5"/>
      <c r="AT121" s="5"/>
      <c r="AU121" s="5"/>
      <c r="AV121" s="5"/>
      <c r="AW121" s="5"/>
      <c r="AX121" s="5"/>
      <c r="AY121" s="5"/>
      <c r="AZ121" s="5"/>
      <c r="BA121" s="5"/>
    </row>
    <row r="122" spans="1:53">
      <c r="A122" s="77"/>
      <c r="B122" s="1">
        <v>2016</v>
      </c>
      <c r="C122" s="5"/>
      <c r="D122" s="5"/>
      <c r="E122" s="5"/>
      <c r="F122" s="5"/>
      <c r="G122" s="5"/>
      <c r="H122" s="79">
        <f>利润表!C122/负债表!C122</f>
        <v>0.0344894029588699</v>
      </c>
      <c r="I122" s="79">
        <f>利润表!C122/资产表!C122</f>
        <v>0.0202262270669602</v>
      </c>
      <c r="J122" s="20"/>
      <c r="K122" s="20"/>
      <c r="L122" s="20"/>
      <c r="M122" s="20"/>
      <c r="N122" s="5"/>
      <c r="O122" s="5"/>
      <c r="P122" s="79">
        <f>利润表!C122/利润表!I122</f>
        <v>0.0548713163198489</v>
      </c>
      <c r="Q122" s="79">
        <f>利润表!I122/资产表!C122</f>
        <v>0.368612025799782</v>
      </c>
      <c r="R122" s="84">
        <f>资产表!C122/负债表!C122</f>
        <v>1.70518222922598</v>
      </c>
      <c r="S122" s="5"/>
      <c r="T122" s="5"/>
      <c r="U122" s="5"/>
      <c r="V122" s="5"/>
      <c r="W122" s="79">
        <f>负债表!E122/资产表!C122</f>
        <v>0.413552415184432</v>
      </c>
      <c r="X122" s="5"/>
      <c r="Y122" s="5"/>
      <c r="Z122" s="79">
        <f>(利润表!C122-利润表!C123)/利润表!C123</f>
        <v>10.2510632648807</v>
      </c>
      <c r="AA122" s="20">
        <f>(利润表!I122-利润表!I123)/利润表!I123</f>
        <v>0.264197076871445</v>
      </c>
      <c r="AB122" s="85"/>
      <c r="AC122" s="79"/>
      <c r="AD122" s="5"/>
      <c r="AE122" s="79">
        <f>(资产表!C122-资产表!C123)/资产表!C123</f>
        <v>0.0541769512389552</v>
      </c>
      <c r="AF122" s="79"/>
      <c r="AG122" s="79"/>
      <c r="AH122" s="79"/>
      <c r="AI122" s="79"/>
      <c r="AJ122" s="79"/>
      <c r="AK122" s="79"/>
      <c r="AL122" s="79"/>
      <c r="AM122" s="79"/>
      <c r="AN122" s="79"/>
      <c r="AO122" s="79"/>
      <c r="AP122" s="79"/>
      <c r="AQ122" s="95"/>
      <c r="AR122" s="95"/>
      <c r="AS122" s="5"/>
      <c r="AT122" s="5"/>
      <c r="AU122" s="5"/>
      <c r="AV122" s="5"/>
      <c r="AW122" s="5"/>
      <c r="AX122" s="5"/>
      <c r="AY122" s="5"/>
      <c r="AZ122" s="5"/>
      <c r="BA122" s="5"/>
    </row>
    <row r="123" spans="1:53">
      <c r="A123" s="77"/>
      <c r="B123" s="1">
        <v>2015</v>
      </c>
      <c r="C123" s="5"/>
      <c r="D123" s="5"/>
      <c r="E123" s="5"/>
      <c r="F123" s="5"/>
      <c r="G123" s="5"/>
      <c r="H123" s="79">
        <f>利润表!C123/负债表!C123</f>
        <v>0.00317393292751726</v>
      </c>
      <c r="I123" s="79">
        <f>利润表!C123/资产表!C123</f>
        <v>0.00189511176699806</v>
      </c>
      <c r="J123" s="20"/>
      <c r="K123" s="20"/>
      <c r="L123" s="20"/>
      <c r="M123" s="20"/>
      <c r="N123" s="5"/>
      <c r="O123" s="5"/>
      <c r="P123" s="79">
        <f>利润表!C123/利润表!I123</f>
        <v>0.00616547574771612</v>
      </c>
      <c r="Q123" s="79">
        <f>利润表!I123/资产表!C123</f>
        <v>0.307374782505643</v>
      </c>
      <c r="R123" s="84">
        <f>资产表!C123/负债表!C123</f>
        <v>1.6747998628835</v>
      </c>
      <c r="S123" s="5"/>
      <c r="T123" s="5"/>
      <c r="U123" s="5"/>
      <c r="V123" s="5"/>
      <c r="W123" s="79">
        <f>负债表!E123/资产表!C123</f>
        <v>0.402913731866266</v>
      </c>
      <c r="X123" s="5"/>
      <c r="Y123" s="5"/>
      <c r="Z123" s="79">
        <f>(利润表!C123-利润表!C124)/利润表!C124</f>
        <v>-0.467627553666034</v>
      </c>
      <c r="AA123" s="20">
        <f>(利润表!I123-利润表!I124)/利润表!I124</f>
        <v>-0.199897265241801</v>
      </c>
      <c r="AB123" s="85"/>
      <c r="AC123" s="79"/>
      <c r="AD123" s="5"/>
      <c r="AE123" s="79">
        <f>(资产表!C123-资产表!C124)/资产表!C124</f>
        <v>0.022421373348618</v>
      </c>
      <c r="AF123" s="79"/>
      <c r="AG123" s="79"/>
      <c r="AH123" s="79"/>
      <c r="AI123" s="79"/>
      <c r="AJ123" s="79"/>
      <c r="AK123" s="79"/>
      <c r="AL123" s="79"/>
      <c r="AM123" s="79"/>
      <c r="AN123" s="79"/>
      <c r="AO123" s="79"/>
      <c r="AP123" s="79"/>
      <c r="AQ123" s="95"/>
      <c r="AR123" s="95"/>
      <c r="AS123" s="5"/>
      <c r="AT123" s="5"/>
      <c r="AU123" s="5"/>
      <c r="AV123" s="5"/>
      <c r="AW123" s="5"/>
      <c r="AX123" s="5"/>
      <c r="AY123" s="5"/>
      <c r="AZ123" s="5"/>
      <c r="BA123" s="5"/>
    </row>
    <row r="124" spans="1:53">
      <c r="A124" s="77"/>
      <c r="B124" s="1">
        <v>2014</v>
      </c>
      <c r="C124" s="5"/>
      <c r="D124" s="5"/>
      <c r="E124" s="5"/>
      <c r="F124" s="5"/>
      <c r="G124" s="5"/>
      <c r="H124" s="79">
        <f>利润表!C124/负债表!C124</f>
        <v>0.00596288007091743</v>
      </c>
      <c r="I124" s="79">
        <f>利润表!C124/资产表!C124</f>
        <v>0.00363956246948173</v>
      </c>
      <c r="J124" s="20"/>
      <c r="K124" s="20"/>
      <c r="L124" s="20"/>
      <c r="M124" s="20"/>
      <c r="N124" s="5"/>
      <c r="O124" s="5"/>
      <c r="P124" s="79">
        <f>利润表!C124/利润表!I124</f>
        <v>0.00926609564563838</v>
      </c>
      <c r="Q124" s="79">
        <f>利润表!I124/资产表!C124</f>
        <v>0.392782743527464</v>
      </c>
      <c r="R124" s="84">
        <f>资产表!C124/负债表!C124</f>
        <v>1.63835079653587</v>
      </c>
      <c r="S124" s="5"/>
      <c r="T124" s="5"/>
      <c r="U124" s="5"/>
      <c r="V124" s="5"/>
      <c r="W124" s="79">
        <f>负债表!E124/资产表!C124</f>
        <v>0.389630107230757</v>
      </c>
      <c r="X124" s="5"/>
      <c r="Y124" s="5"/>
      <c r="Z124" s="79">
        <f>(利润表!C124-利润表!C125)/利润表!C125</f>
        <v>0.137177911068527</v>
      </c>
      <c r="AA124" s="20">
        <f>(利润表!I124-利润表!I125)/利润表!I125</f>
        <v>0.0186040258560851</v>
      </c>
      <c r="AB124" s="85"/>
      <c r="AC124" s="79"/>
      <c r="AD124" s="5"/>
      <c r="AE124" s="79">
        <f>(资产表!C124-资产表!C125)/资产表!C125</f>
        <v>0.0795036341955597</v>
      </c>
      <c r="AF124" s="79"/>
      <c r="AG124" s="79"/>
      <c r="AH124" s="79"/>
      <c r="AI124" s="79"/>
      <c r="AJ124" s="79"/>
      <c r="AK124" s="79"/>
      <c r="AL124" s="79"/>
      <c r="AM124" s="79"/>
      <c r="AN124" s="79"/>
      <c r="AO124" s="79"/>
      <c r="AP124" s="79"/>
      <c r="AQ124" s="95"/>
      <c r="AR124" s="95"/>
      <c r="AS124" s="5"/>
      <c r="AT124" s="5"/>
      <c r="AU124" s="5"/>
      <c r="AV124" s="5"/>
      <c r="AW124" s="5"/>
      <c r="AX124" s="5"/>
      <c r="AY124" s="5"/>
      <c r="AZ124" s="5"/>
      <c r="BA124" s="5"/>
    </row>
    <row r="125" spans="1:53">
      <c r="A125" s="77"/>
      <c r="B125" s="1">
        <v>2013</v>
      </c>
      <c r="C125" s="5"/>
      <c r="D125" s="5"/>
      <c r="E125" s="5"/>
      <c r="F125" s="5"/>
      <c r="G125" s="5"/>
      <c r="H125" s="79">
        <f>利润表!C125/负债表!C125</f>
        <v>0.0052591367264245</v>
      </c>
      <c r="I125" s="79">
        <f>利润表!C125/资产表!C125</f>
        <v>0.00345497470048074</v>
      </c>
      <c r="J125" s="20"/>
      <c r="K125" s="20"/>
      <c r="L125" s="20"/>
      <c r="M125" s="20"/>
      <c r="N125" s="5"/>
      <c r="O125" s="5"/>
      <c r="P125" s="79">
        <f>利润表!C125/利润表!I125</f>
        <v>0.00829991704617803</v>
      </c>
      <c r="Q125" s="79">
        <f>利润表!I125/资产表!C125</f>
        <v>0.416266172451891</v>
      </c>
      <c r="R125" s="84">
        <f>资产表!C125/负债表!C125</f>
        <v>1.52219254331811</v>
      </c>
      <c r="S125" s="5"/>
      <c r="T125" s="5"/>
      <c r="U125" s="5"/>
      <c r="V125" s="5"/>
      <c r="W125" s="79">
        <f>负债表!E125/资产表!C125</f>
        <v>0.343052884873435</v>
      </c>
      <c r="X125" s="5"/>
      <c r="Y125" s="5"/>
      <c r="Z125" s="79">
        <f>(利润表!C125-利润表!C126)/利润表!C126</f>
        <v>-0.968165604373281</v>
      </c>
      <c r="AA125" s="20">
        <f>(利润表!I125-利润表!I126)/利润表!I126</f>
        <v>-0.276029805565034</v>
      </c>
      <c r="AB125" s="85"/>
      <c r="AC125" s="79"/>
      <c r="AD125" s="5"/>
      <c r="AE125" s="79">
        <f>(资产表!C125-资产表!C126)/资产表!C126</f>
        <v>-0.0160029584290918</v>
      </c>
      <c r="AF125" s="79"/>
      <c r="AG125" s="79"/>
      <c r="AH125" s="79"/>
      <c r="AI125" s="79"/>
      <c r="AJ125" s="79"/>
      <c r="AK125" s="79"/>
      <c r="AL125" s="79"/>
      <c r="AM125" s="79"/>
      <c r="AN125" s="79"/>
      <c r="AO125" s="79"/>
      <c r="AP125" s="79"/>
      <c r="AQ125" s="95"/>
      <c r="AR125" s="95"/>
      <c r="AS125" s="5"/>
      <c r="AT125" s="5"/>
      <c r="AU125" s="5"/>
      <c r="AV125" s="5"/>
      <c r="AW125" s="5"/>
      <c r="AX125" s="5"/>
      <c r="AY125" s="5"/>
      <c r="AZ125" s="5"/>
      <c r="BA125" s="5"/>
    </row>
    <row r="126" spans="1:53">
      <c r="A126" s="77"/>
      <c r="B126" s="1">
        <v>2012</v>
      </c>
      <c r="C126" s="5"/>
      <c r="D126" s="5"/>
      <c r="E126" s="5"/>
      <c r="F126" s="5"/>
      <c r="G126" s="5"/>
      <c r="H126" s="79">
        <f>利润表!C126/负债表!C126</f>
        <v>0.158170874670081</v>
      </c>
      <c r="I126" s="79">
        <f>利润表!C126/资产表!C126</f>
        <v>0.1067928200629</v>
      </c>
      <c r="J126" s="20"/>
      <c r="K126" s="20"/>
      <c r="L126" s="20"/>
      <c r="M126" s="20"/>
      <c r="N126" s="5"/>
      <c r="O126" s="5"/>
      <c r="P126" s="79">
        <f>利润表!C126/利润表!I126</f>
        <v>0.188754723921075</v>
      </c>
      <c r="Q126" s="79">
        <f>利润表!I126/资产表!C126</f>
        <v>0.565775615277075</v>
      </c>
      <c r="R126" s="84">
        <f>资产表!C126/负债表!C126</f>
        <v>1.48110027038259</v>
      </c>
      <c r="S126" s="5"/>
      <c r="T126" s="5"/>
      <c r="U126" s="5"/>
      <c r="V126" s="5"/>
      <c r="W126" s="79">
        <f>负债表!E126/资产表!C126</f>
        <v>0.324826265988267</v>
      </c>
      <c r="X126" s="5"/>
      <c r="Y126" s="5"/>
      <c r="Z126" s="79" t="e">
        <f>(利润表!C126-利润表!C127)/利润表!C127</f>
        <v>#DIV/0!</v>
      </c>
      <c r="AA126" s="20" t="e">
        <f>(利润表!I126-利润表!I127)/利润表!I127</f>
        <v>#DIV/0!</v>
      </c>
      <c r="AB126" s="85"/>
      <c r="AC126" s="79"/>
      <c r="AD126" s="5"/>
      <c r="AE126" s="79" t="e">
        <f>(资产表!C126-资产表!C127)/资产表!C127</f>
        <v>#DIV/0!</v>
      </c>
      <c r="AF126" s="79"/>
      <c r="AG126" s="79"/>
      <c r="AH126" s="79"/>
      <c r="AI126" s="79"/>
      <c r="AJ126" s="79"/>
      <c r="AK126" s="79"/>
      <c r="AL126" s="79"/>
      <c r="AM126" s="79"/>
      <c r="AN126" s="79"/>
      <c r="AO126" s="79"/>
      <c r="AP126" s="79"/>
      <c r="AQ126" s="95"/>
      <c r="AR126" s="95"/>
      <c r="AS126" s="5"/>
      <c r="AT126" s="5"/>
      <c r="AU126" s="5"/>
      <c r="AV126" s="5"/>
      <c r="AW126" s="5"/>
      <c r="AX126" s="5"/>
      <c r="AY126" s="5"/>
      <c r="AZ126" s="5"/>
      <c r="BA126" s="5"/>
    </row>
    <row r="127" spans="1:53">
      <c r="A127" s="77"/>
      <c r="B127" s="1">
        <v>2011</v>
      </c>
      <c r="C127" s="5"/>
      <c r="D127" s="5"/>
      <c r="E127" s="5"/>
      <c r="F127" s="5"/>
      <c r="G127" s="5"/>
      <c r="H127" s="79" t="e">
        <f>利润表!C127/负债表!C127</f>
        <v>#DIV/0!</v>
      </c>
      <c r="I127" s="79" t="e">
        <f>利润表!C127/资产表!C127</f>
        <v>#DIV/0!</v>
      </c>
      <c r="J127" s="20"/>
      <c r="K127" s="20"/>
      <c r="L127" s="20"/>
      <c r="M127" s="20"/>
      <c r="N127" s="5"/>
      <c r="O127" s="5"/>
      <c r="P127" s="79" t="e">
        <f>利润表!C127/利润表!I127</f>
        <v>#DIV/0!</v>
      </c>
      <c r="Q127" s="79" t="e">
        <f>利润表!I127/资产表!C127</f>
        <v>#DIV/0!</v>
      </c>
      <c r="R127" s="84" t="e">
        <f>资产表!C127/负债表!C127</f>
        <v>#DIV/0!</v>
      </c>
      <c r="S127" s="5"/>
      <c r="T127" s="5"/>
      <c r="U127" s="5"/>
      <c r="V127" s="5"/>
      <c r="W127" s="79" t="e">
        <f>负债表!E127/资产表!C127</f>
        <v>#DIV/0!</v>
      </c>
      <c r="X127" s="5"/>
      <c r="Y127" s="5"/>
      <c r="Z127" s="79" t="e">
        <f>(利润表!C127-利润表!C128)/利润表!C128</f>
        <v>#DIV/0!</v>
      </c>
      <c r="AA127" s="20" t="e">
        <f>(利润表!I127-利润表!I128)/利润表!I128</f>
        <v>#DIV/0!</v>
      </c>
      <c r="AB127" s="85"/>
      <c r="AC127" s="79"/>
      <c r="AD127" s="5"/>
      <c r="AE127" s="79" t="e">
        <f>(资产表!C127-资产表!C128)/资产表!C128</f>
        <v>#DIV/0!</v>
      </c>
      <c r="AF127" s="79"/>
      <c r="AG127" s="79"/>
      <c r="AH127" s="79"/>
      <c r="AI127" s="79"/>
      <c r="AJ127" s="79"/>
      <c r="AK127" s="79"/>
      <c r="AL127" s="79"/>
      <c r="AM127" s="79"/>
      <c r="AN127" s="79"/>
      <c r="AO127" s="79"/>
      <c r="AP127" s="79"/>
      <c r="AQ127" s="95"/>
      <c r="AR127" s="95"/>
      <c r="AS127" s="5"/>
      <c r="AT127" s="5"/>
      <c r="AU127" s="5"/>
      <c r="AV127" s="5"/>
      <c r="AW127" s="5"/>
      <c r="AX127" s="5"/>
      <c r="AY127" s="5"/>
      <c r="AZ127" s="5"/>
      <c r="BA127" s="5"/>
    </row>
    <row r="128" spans="1:53">
      <c r="A128" s="69"/>
      <c r="B128" s="1">
        <v>2010</v>
      </c>
      <c r="C128" s="5"/>
      <c r="D128" s="5"/>
      <c r="E128" s="5"/>
      <c r="F128" s="5"/>
      <c r="G128" s="5"/>
      <c r="H128" s="79" t="e">
        <f>利润表!C128/负债表!C128</f>
        <v>#DIV/0!</v>
      </c>
      <c r="I128" s="79" t="e">
        <f>利润表!C128/资产表!C128</f>
        <v>#DIV/0!</v>
      </c>
      <c r="J128" s="20"/>
      <c r="K128" s="20"/>
      <c r="L128" s="20"/>
      <c r="M128" s="20"/>
      <c r="N128" s="5"/>
      <c r="O128" s="5"/>
      <c r="P128" s="79" t="e">
        <f>利润表!C128/利润表!I128</f>
        <v>#DIV/0!</v>
      </c>
      <c r="Q128" s="79" t="e">
        <f>利润表!I128/资产表!C128</f>
        <v>#DIV/0!</v>
      </c>
      <c r="R128" s="84" t="e">
        <f>资产表!C128/负债表!C128</f>
        <v>#DIV/0!</v>
      </c>
      <c r="S128" s="5"/>
      <c r="T128" s="5"/>
      <c r="U128" s="5"/>
      <c r="V128" s="5"/>
      <c r="W128" s="79" t="e">
        <f>负债表!E128/资产表!C128</f>
        <v>#DIV/0!</v>
      </c>
      <c r="X128" s="5"/>
      <c r="Y128" s="5"/>
      <c r="Z128" s="79">
        <f>(利润表!C128-利润表!C129)/利润表!C129</f>
        <v>-1</v>
      </c>
      <c r="AA128" s="20">
        <f>(利润表!I128-利润表!I129)/利润表!I129</f>
        <v>-1</v>
      </c>
      <c r="AB128" s="85"/>
      <c r="AC128" s="79"/>
      <c r="AD128" s="5"/>
      <c r="AE128" s="79">
        <f>(资产表!C128-资产表!C129)/资产表!C129</f>
        <v>-1</v>
      </c>
      <c r="AF128" s="79"/>
      <c r="AG128" s="79"/>
      <c r="AH128" s="79"/>
      <c r="AI128" s="79"/>
      <c r="AJ128" s="79"/>
      <c r="AK128" s="79"/>
      <c r="AL128" s="79"/>
      <c r="AM128" s="79"/>
      <c r="AN128" s="79"/>
      <c r="AO128" s="79"/>
      <c r="AP128" s="79"/>
      <c r="AQ128" s="95"/>
      <c r="AR128" s="95"/>
      <c r="AS128" s="5"/>
      <c r="AT128" s="5"/>
      <c r="AU128" s="5"/>
      <c r="AV128" s="5"/>
      <c r="AW128" s="5"/>
      <c r="AX128" s="5"/>
      <c r="AY128" s="5"/>
      <c r="AZ128" s="5"/>
      <c r="BA128" s="5"/>
    </row>
    <row r="129" spans="1:53">
      <c r="A129" s="76" t="s">
        <v>62</v>
      </c>
      <c r="B129" s="1">
        <v>2023</v>
      </c>
      <c r="C129" s="5"/>
      <c r="D129" s="5"/>
      <c r="E129" s="5"/>
      <c r="F129" s="5"/>
      <c r="G129" s="5"/>
      <c r="H129" s="79">
        <f>利润表!C129/负债表!C129</f>
        <v>0.176550572277537</v>
      </c>
      <c r="I129" s="79">
        <f>利润表!C129/资产表!C129</f>
        <v>0.137344361123737</v>
      </c>
      <c r="J129" s="20">
        <f>AP129/利润表!I129</f>
        <v>0</v>
      </c>
      <c r="K129" s="20">
        <f>(利润表!I129-利润表!K129)/利润表!I129</f>
        <v>0.751919453410045</v>
      </c>
      <c r="L129" s="20">
        <f>(利润表!L129+利润表!M129)/(利润表!I129-利润表!K129)</f>
        <v>0.275432391642349</v>
      </c>
      <c r="M129" s="20">
        <f>利润表!N129/(利润表!I129-利润表!K129)</f>
        <v>0.00750351580156815</v>
      </c>
      <c r="N129" s="5"/>
      <c r="O129" s="5"/>
      <c r="P129" s="81">
        <f>利润表!C129/利润表!I129</f>
        <v>0.288709114673477</v>
      </c>
      <c r="Q129" s="79">
        <f>利润表!I129/资产表!C129</f>
        <v>0.4757188261239</v>
      </c>
      <c r="R129" s="84">
        <f>资产表!C129/负债表!C129</f>
        <v>1.28545919783687</v>
      </c>
      <c r="S129" s="5"/>
      <c r="T129" s="5"/>
      <c r="U129" s="5"/>
      <c r="V129" s="5"/>
      <c r="W129" s="79">
        <f>负债表!E129/资产表!C129</f>
        <v>0.222067879180633</v>
      </c>
      <c r="X129" s="5"/>
      <c r="Y129" s="5"/>
      <c r="Z129" s="79">
        <f>(利润表!C129-利润表!C130)/利润表!C130</f>
        <v>0.110373840408391</v>
      </c>
      <c r="AA129" s="20">
        <f>(利润表!I129-利润表!I130)/利润表!I130</f>
        <v>0.161009795546383</v>
      </c>
      <c r="AB129" s="85"/>
      <c r="AC129" s="79"/>
      <c r="AD129" s="5"/>
      <c r="AE129" s="79">
        <f>(资产表!C129-资产表!C130)/资产表!C130</f>
        <v>0.0890033410087448</v>
      </c>
      <c r="AF129" s="79"/>
      <c r="AG129" s="79"/>
      <c r="AH129" s="79"/>
      <c r="AI129" s="79"/>
      <c r="AJ129" s="79"/>
      <c r="AK129" s="79"/>
      <c r="AL129" s="79"/>
      <c r="AM129" s="79"/>
      <c r="AN129" s="79"/>
      <c r="AO129" s="79"/>
      <c r="AP129" s="79"/>
      <c r="AQ129" s="95"/>
      <c r="AR129" s="95"/>
      <c r="AS129" s="5"/>
      <c r="AT129" s="5"/>
      <c r="AU129" s="5"/>
      <c r="AV129" s="5"/>
      <c r="AW129" s="5"/>
      <c r="AX129" s="5"/>
      <c r="AY129" s="5"/>
      <c r="AZ129" s="5"/>
      <c r="BA129" s="5"/>
    </row>
    <row r="130" spans="1:53">
      <c r="A130" s="77"/>
      <c r="B130" s="1">
        <v>2022</v>
      </c>
      <c r="C130" s="5"/>
      <c r="D130" s="5"/>
      <c r="E130" s="5"/>
      <c r="F130" s="5"/>
      <c r="G130" s="5"/>
      <c r="H130" s="79">
        <f>利润表!C130/负债表!C130</f>
        <v>0.174091730590027</v>
      </c>
      <c r="I130" s="79">
        <f>利润表!C130/资产表!C130</f>
        <v>0.134701001310919</v>
      </c>
      <c r="J130" s="20">
        <f>AP130/利润表!I130</f>
        <v>0</v>
      </c>
      <c r="K130" s="20">
        <f>(利润表!I130-利润表!K130)/利润表!I130</f>
        <v>0.741617035790457</v>
      </c>
      <c r="L130" s="20">
        <f>(利润表!L130+利润表!M130)/(利润表!I130-利润表!K130)</f>
        <v>0.254209416990542</v>
      </c>
      <c r="M130" s="20">
        <f>利润表!N130/(利润表!I130-利润表!K130)</f>
        <v>0.00645212455175451</v>
      </c>
      <c r="N130" s="5"/>
      <c r="O130" s="5"/>
      <c r="P130" s="81">
        <f>利润表!C130/利润表!I130</f>
        <v>0.301875006417791</v>
      </c>
      <c r="Q130" s="79">
        <f>利润表!I130/资产表!C130</f>
        <v>0.446214487609798</v>
      </c>
      <c r="R130" s="84">
        <f>资产表!C130/负债表!C130</f>
        <v>1.29243085720042</v>
      </c>
      <c r="S130" s="5"/>
      <c r="T130" s="5"/>
      <c r="U130" s="5"/>
      <c r="V130" s="5"/>
      <c r="W130" s="79">
        <f>负债表!E130/资产表!C130</f>
        <v>0.226264217982127</v>
      </c>
      <c r="X130" s="5"/>
      <c r="Y130" s="5"/>
      <c r="Z130" s="79">
        <f>(利润表!C130-利润表!C131)/利润表!C131</f>
        <v>-0.102443518459676</v>
      </c>
      <c r="AA130" s="20">
        <f>(利润表!I130-利润表!I131)/利润表!I131</f>
        <v>0.0211797810326048</v>
      </c>
      <c r="AB130" s="85"/>
      <c r="AC130" s="79"/>
      <c r="AD130" s="5"/>
      <c r="AE130" s="79">
        <f>(资产表!C130-资产表!C131)/资产表!C131</f>
        <v>0.0432653857638672</v>
      </c>
      <c r="AF130" s="79"/>
      <c r="AG130" s="79"/>
      <c r="AH130" s="79"/>
      <c r="AI130" s="79"/>
      <c r="AJ130" s="79"/>
      <c r="AK130" s="79"/>
      <c r="AL130" s="79"/>
      <c r="AM130" s="79"/>
      <c r="AN130" s="79"/>
      <c r="AO130" s="79"/>
      <c r="AP130" s="79"/>
      <c r="AQ130" s="95"/>
      <c r="AR130" s="95"/>
      <c r="AS130" s="5"/>
      <c r="AT130" s="5"/>
      <c r="AU130" s="5"/>
      <c r="AV130" s="5"/>
      <c r="AW130" s="5"/>
      <c r="AX130" s="5"/>
      <c r="AY130" s="5"/>
      <c r="AZ130" s="5"/>
      <c r="BA130" s="5"/>
    </row>
    <row r="131" spans="1:53">
      <c r="A131" s="77"/>
      <c r="B131" s="1">
        <v>2021</v>
      </c>
      <c r="C131" s="5"/>
      <c r="D131" s="5"/>
      <c r="E131" s="5"/>
      <c r="F131" s="5"/>
      <c r="G131" s="5"/>
      <c r="H131" s="79">
        <f>利润表!C131/负债表!C131</f>
        <v>0.209358911890799</v>
      </c>
      <c r="I131" s="79">
        <f>利润表!C131/资产表!C131</f>
        <v>0.156568299584055</v>
      </c>
      <c r="J131" s="20">
        <f>AP131/利润表!I131</f>
        <v>0</v>
      </c>
      <c r="K131" s="20">
        <f>(利润表!I131-利润表!K131)/利润表!I131</f>
        <v>0.739012283062765</v>
      </c>
      <c r="L131" s="20">
        <f>(利润表!L131+利润表!M131)/(利润表!I131-利润表!K131)</f>
        <v>0.24035972862882</v>
      </c>
      <c r="M131" s="20">
        <f>利润表!N131/(利润表!I131-利润表!K131)</f>
        <v>0.00580125871752772</v>
      </c>
      <c r="N131" s="5"/>
      <c r="O131" s="5"/>
      <c r="P131" s="81">
        <f>利润表!C131/利润表!I131</f>
        <v>0.343453208007486</v>
      </c>
      <c r="Q131" s="79">
        <f>利润表!I131/资产表!C131</f>
        <v>0.45586500848943</v>
      </c>
      <c r="R131" s="84">
        <f>资产表!C131/负债表!C131</f>
        <v>1.33717305768147</v>
      </c>
      <c r="S131" s="5"/>
      <c r="T131" s="5"/>
      <c r="U131" s="5"/>
      <c r="V131" s="5"/>
      <c r="W131" s="79">
        <f>负债表!E131/资产表!C131</f>
        <v>0.252153642899518</v>
      </c>
      <c r="X131" s="5"/>
      <c r="Y131" s="5"/>
      <c r="Z131" s="79">
        <f>(利润表!C131-利润表!C132)/利润表!C132</f>
        <v>0.353791544984691</v>
      </c>
      <c r="AA131" s="20">
        <f>(利润表!I131-利润表!I132)/利润表!I132</f>
        <v>0.253656771381209</v>
      </c>
      <c r="AB131" s="85"/>
      <c r="AC131" s="79"/>
      <c r="AD131" s="5"/>
      <c r="AE131" s="79">
        <f>(资产表!C131-资产表!C132)/资产表!C132</f>
        <v>0.12486937014529</v>
      </c>
      <c r="AF131" s="79"/>
      <c r="AG131" s="79"/>
      <c r="AH131" s="79"/>
      <c r="AI131" s="79"/>
      <c r="AJ131" s="79"/>
      <c r="AK131" s="79"/>
      <c r="AL131" s="79"/>
      <c r="AM131" s="79"/>
      <c r="AN131" s="79"/>
      <c r="AO131" s="79"/>
      <c r="AP131" s="79"/>
      <c r="AQ131" s="95"/>
      <c r="AR131" s="95"/>
      <c r="AS131" s="5"/>
      <c r="AT131" s="5"/>
      <c r="AU131" s="5"/>
      <c r="AV131" s="5"/>
      <c r="AW131" s="5"/>
      <c r="AX131" s="5"/>
      <c r="AY131" s="5"/>
      <c r="AZ131" s="5"/>
      <c r="BA131" s="5"/>
    </row>
    <row r="132" spans="1:53">
      <c r="A132" s="77"/>
      <c r="B132" s="1">
        <v>2020</v>
      </c>
      <c r="C132" s="5"/>
      <c r="D132" s="5"/>
      <c r="E132" s="5"/>
      <c r="F132" s="5"/>
      <c r="G132" s="5"/>
      <c r="H132" s="79">
        <f>利润表!C132/负债表!C132</f>
        <v>0.176242358909197</v>
      </c>
      <c r="I132" s="79">
        <f>利润表!C132/资产表!C132</f>
        <v>0.130093059888202</v>
      </c>
      <c r="J132" s="20">
        <f>AP132/利润表!I132</f>
        <v>0</v>
      </c>
      <c r="K132" s="20">
        <f>(利润表!I132-利润表!K132)/利润表!I132</f>
        <v>0.751719923203436</v>
      </c>
      <c r="L132" s="20">
        <f>(利润表!L132+利润表!M132)/(利润表!I132-利润表!K132)</f>
        <v>0.258365301175448</v>
      </c>
      <c r="M132" s="20">
        <f>利润表!N132/(利润表!I132-利润表!K132)</f>
        <v>0.00596675883783641</v>
      </c>
      <c r="N132" s="5"/>
      <c r="O132" s="5"/>
      <c r="P132" s="81">
        <f>利润表!C132/利润表!I132</f>
        <v>0.318049290133551</v>
      </c>
      <c r="Q132" s="79">
        <f>利润表!I132/资产表!C132</f>
        <v>0.409034272120447</v>
      </c>
      <c r="R132" s="84">
        <f>资产表!C132/负债表!C132</f>
        <v>1.35474066841578</v>
      </c>
      <c r="S132" s="5"/>
      <c r="T132" s="5"/>
      <c r="U132" s="5"/>
      <c r="V132" s="5"/>
      <c r="W132" s="79">
        <f>负债表!E132/资产表!C132</f>
        <v>0.261851346671841</v>
      </c>
      <c r="X132" s="5"/>
      <c r="Y132" s="5"/>
      <c r="Z132" s="79">
        <f>(利润表!C132-利润表!C133)/利润表!C133</f>
        <v>-0.258378353898921</v>
      </c>
      <c r="AA132" s="20">
        <f>(利润表!I132-利润表!I133)/利润表!I133</f>
        <v>-0.14146606103273</v>
      </c>
      <c r="AB132" s="85"/>
      <c r="AC132" s="79"/>
      <c r="AD132" s="5"/>
      <c r="AE132" s="79">
        <f>(资产表!C132-资产表!C133)/资产表!C133</f>
        <v>0.0321061484541306</v>
      </c>
      <c r="AF132" s="79"/>
      <c r="AG132" s="79"/>
      <c r="AH132" s="79"/>
      <c r="AI132" s="79"/>
      <c r="AJ132" s="79"/>
      <c r="AK132" s="79"/>
      <c r="AL132" s="79"/>
      <c r="AM132" s="79"/>
      <c r="AN132" s="79"/>
      <c r="AO132" s="79"/>
      <c r="AP132" s="79"/>
      <c r="AQ132" s="95"/>
      <c r="AR132" s="95"/>
      <c r="AS132" s="5"/>
      <c r="AT132" s="5"/>
      <c r="AU132" s="5"/>
      <c r="AV132" s="5"/>
      <c r="AW132" s="5"/>
      <c r="AX132" s="5"/>
      <c r="AY132" s="5"/>
      <c r="AZ132" s="5"/>
      <c r="BA132" s="5"/>
    </row>
    <row r="133" spans="1:53">
      <c r="A133" s="77"/>
      <c r="B133" s="1">
        <v>2019</v>
      </c>
      <c r="C133" s="5"/>
      <c r="D133" s="5"/>
      <c r="E133" s="5"/>
      <c r="F133" s="5"/>
      <c r="G133" s="5"/>
      <c r="H133" s="79">
        <f>利润表!C133/负债表!C133</f>
        <v>0.245331699446359</v>
      </c>
      <c r="I133" s="79">
        <f>利润表!C133/资产表!C133</f>
        <v>0.181048985945489</v>
      </c>
      <c r="J133" s="20">
        <f>AP133/利润表!I133</f>
        <v>0</v>
      </c>
      <c r="K133" s="20">
        <f>(利润表!I133-利润表!K133)/利润表!I133</f>
        <v>0.749734683098317</v>
      </c>
      <c r="L133" s="20">
        <f>(利润表!L133+利润表!M133)/(利润表!I133-利润表!K133)</f>
        <v>0.175566500484481</v>
      </c>
      <c r="M133" s="20">
        <f>利润表!N133/(利润表!I133-利润表!K133)</f>
        <v>0.00155296027804973</v>
      </c>
      <c r="N133" s="5"/>
      <c r="O133" s="5"/>
      <c r="P133" s="81">
        <f>利润表!C133/利润表!I133</f>
        <v>0.368187891062291</v>
      </c>
      <c r="Q133" s="79">
        <f>利润表!I133/资产表!C133</f>
        <v>0.491729875806421</v>
      </c>
      <c r="R133" s="84">
        <f>资产表!C133/负债表!C133</f>
        <v>1.35505702042554</v>
      </c>
      <c r="S133" s="5"/>
      <c r="T133" s="5"/>
      <c r="U133" s="5"/>
      <c r="V133" s="5"/>
      <c r="W133" s="79">
        <f>负债表!E133/资产表!C133</f>
        <v>0.262023675073125</v>
      </c>
      <c r="X133" s="5"/>
      <c r="Y133" s="5"/>
      <c r="Z133" s="79">
        <f>(利润表!C133-利润表!C134)/利润表!C134</f>
        <v>0.122363425805239</v>
      </c>
      <c r="AA133" s="20">
        <f>(利润表!I133-利润表!I134)/利润表!I134</f>
        <v>0.0944307067243639</v>
      </c>
      <c r="AB133" s="85"/>
      <c r="AC133" s="79"/>
      <c r="AD133" s="5"/>
      <c r="AE133" s="79">
        <f>(资产表!C133-资产表!C134)/资产表!C134</f>
        <v>0.07453654070845</v>
      </c>
      <c r="AF133" s="79"/>
      <c r="AG133" s="79"/>
      <c r="AH133" s="79"/>
      <c r="AI133" s="79"/>
      <c r="AJ133" s="79"/>
      <c r="AK133" s="79"/>
      <c r="AL133" s="79"/>
      <c r="AM133" s="79"/>
      <c r="AN133" s="79"/>
      <c r="AO133" s="79"/>
      <c r="AP133" s="79"/>
      <c r="AQ133" s="95"/>
      <c r="AR133" s="95"/>
      <c r="AS133" s="5"/>
      <c r="AT133" s="5"/>
      <c r="AU133" s="5"/>
      <c r="AV133" s="5"/>
      <c r="AW133" s="5"/>
      <c r="AX133" s="5"/>
      <c r="AY133" s="5"/>
      <c r="AZ133" s="5"/>
      <c r="BA133" s="5"/>
    </row>
    <row r="134" spans="1:53">
      <c r="A134" s="77"/>
      <c r="B134" s="1">
        <v>2018</v>
      </c>
      <c r="C134" s="5"/>
      <c r="D134" s="5"/>
      <c r="E134" s="5"/>
      <c r="F134" s="5"/>
      <c r="G134" s="5"/>
      <c r="H134" s="79">
        <f>利润表!C134/负债表!C134</f>
        <v>0.248510570012523</v>
      </c>
      <c r="I134" s="79">
        <f>利润表!C134/资产表!C134</f>
        <v>0.173334008026021</v>
      </c>
      <c r="J134" s="20">
        <f>AP134/利润表!I134</f>
        <v>0</v>
      </c>
      <c r="K134" s="20">
        <f>(利润表!I134-利润表!K134)/利润表!I134</f>
        <v>0.743678153587799</v>
      </c>
      <c r="L134" s="20">
        <f>(利润表!L134+利润表!M134)/(利润表!I134-利润表!K134)</f>
        <v>0.162448214559</v>
      </c>
      <c r="M134" s="20">
        <f>利润表!N134/(利润表!I134-利润表!K134)</f>
        <v>0.00164713113460733</v>
      </c>
      <c r="N134" s="5"/>
      <c r="O134" s="5"/>
      <c r="P134" s="81">
        <f>利润表!C134/利润表!I134</f>
        <v>0.359024647950869</v>
      </c>
      <c r="Q134" s="79">
        <f>利润表!I134/资产表!C134</f>
        <v>0.482791387764947</v>
      </c>
      <c r="R134" s="84">
        <f>资产表!C134/负债表!C134</f>
        <v>1.43370924634256</v>
      </c>
      <c r="S134" s="5"/>
      <c r="T134" s="5"/>
      <c r="U134" s="5"/>
      <c r="V134" s="5"/>
      <c r="W134" s="79">
        <f>负债表!E134/资产表!C134</f>
        <v>0.302508508924644</v>
      </c>
      <c r="X134" s="5"/>
      <c r="Y134" s="5"/>
      <c r="Z134" s="79">
        <f>(利润表!C134-利润表!C135)/利润表!C135</f>
        <v>0.37623642545931</v>
      </c>
      <c r="AA134" s="20">
        <f>(利润表!I134-利润表!I135)/利润表!I135</f>
        <v>0.1849521922206</v>
      </c>
      <c r="AB134" s="85"/>
      <c r="AC134" s="79"/>
      <c r="AD134" s="5"/>
      <c r="AE134" s="79">
        <f>(资产表!C134-资产表!C135)/资产表!C135</f>
        <v>0.151881688363371</v>
      </c>
      <c r="AF134" s="79"/>
      <c r="AG134" s="79"/>
      <c r="AH134" s="79"/>
      <c r="AI134" s="79"/>
      <c r="AJ134" s="79"/>
      <c r="AK134" s="79"/>
      <c r="AL134" s="79"/>
      <c r="AM134" s="79"/>
      <c r="AN134" s="79"/>
      <c r="AO134" s="79"/>
      <c r="AP134" s="79"/>
      <c r="AQ134" s="95"/>
      <c r="AR134" s="95"/>
      <c r="AS134" s="5"/>
      <c r="AT134" s="5"/>
      <c r="AU134" s="5"/>
      <c r="AV134" s="5"/>
      <c r="AW134" s="5"/>
      <c r="AX134" s="5"/>
      <c r="AY134" s="5"/>
      <c r="AZ134" s="5"/>
      <c r="BA134" s="5"/>
    </row>
    <row r="135" spans="1:53">
      <c r="A135" s="77"/>
      <c r="B135" s="1">
        <v>2017</v>
      </c>
      <c r="C135" s="5"/>
      <c r="D135" s="5"/>
      <c r="E135" s="5"/>
      <c r="F135" s="5"/>
      <c r="G135" s="5"/>
      <c r="H135" s="79">
        <f>利润表!C135/负债表!C135</f>
        <v>0.219020879268834</v>
      </c>
      <c r="I135" s="79">
        <f>利润表!C135/资产表!C135</f>
        <v>0.145077013020614</v>
      </c>
      <c r="J135" s="20">
        <f>AP135/利润表!I135</f>
        <v>0</v>
      </c>
      <c r="K135" s="20">
        <f>(利润表!I135-利润表!K135)/利润表!I135</f>
        <v>0.728950549224358</v>
      </c>
      <c r="L135" s="20">
        <f>(利润表!L135+利润表!M135)/(利润表!I135-利润表!K135)</f>
        <v>0.190466427353002</v>
      </c>
      <c r="M135" s="20">
        <f>利润表!N135/(利润表!I135-利润表!K135)</f>
        <v>0.00140897102946808</v>
      </c>
      <c r="N135" s="5"/>
      <c r="O135" s="5"/>
      <c r="P135" s="81">
        <f>利润表!C135/利润表!I135</f>
        <v>0.309123516701447</v>
      </c>
      <c r="Q135" s="79">
        <f>利润表!I135/资产表!C135</f>
        <v>0.469317296104424</v>
      </c>
      <c r="R135" s="84">
        <f>资产表!C135/负债表!C135</f>
        <v>1.50968699112735</v>
      </c>
      <c r="S135" s="5"/>
      <c r="T135" s="5"/>
      <c r="U135" s="5"/>
      <c r="V135" s="5"/>
      <c r="W135" s="79">
        <f>负债表!E135/资产表!C135</f>
        <v>0.337611037336119</v>
      </c>
      <c r="X135" s="5"/>
      <c r="Y135" s="5"/>
      <c r="Z135" s="79">
        <f>(利润表!C135-利润表!C136)/利润表!C136</f>
        <v>0.421459959073103</v>
      </c>
      <c r="AA135" s="20">
        <f>(利润表!I135-利润表!I136)/利润表!I136</f>
        <v>0.272939835083382</v>
      </c>
      <c r="AB135" s="85"/>
      <c r="AC135" s="79"/>
      <c r="AD135" s="5"/>
      <c r="AE135" s="79">
        <f>(资产表!C135-资产表!C136)/资产表!C136</f>
        <v>0.349085343898717</v>
      </c>
      <c r="AF135" s="79"/>
      <c r="AG135" s="79"/>
      <c r="AH135" s="79"/>
      <c r="AI135" s="79"/>
      <c r="AJ135" s="79"/>
      <c r="AK135" s="79"/>
      <c r="AL135" s="79"/>
      <c r="AM135" s="79"/>
      <c r="AN135" s="79"/>
      <c r="AO135" s="79"/>
      <c r="AP135" s="79"/>
      <c r="AQ135" s="95"/>
      <c r="AR135" s="95"/>
      <c r="AS135" s="5"/>
      <c r="AT135" s="5"/>
      <c r="AU135" s="5"/>
      <c r="AV135" s="5"/>
      <c r="AW135" s="5"/>
      <c r="AX135" s="5"/>
      <c r="AY135" s="5"/>
      <c r="AZ135" s="5"/>
      <c r="BA135" s="5"/>
    </row>
    <row r="136" spans="1:53">
      <c r="A136" s="77"/>
      <c r="B136" s="1">
        <v>2016</v>
      </c>
      <c r="C136" s="5"/>
      <c r="D136" s="5"/>
      <c r="E136" s="5"/>
      <c r="F136" s="5"/>
      <c r="G136" s="5"/>
      <c r="H136" s="79">
        <f>利润表!C136/负债表!C136</f>
        <v>0.184732613759805</v>
      </c>
      <c r="I136" s="79">
        <f>利润表!C136/资产表!C136</f>
        <v>0.137690316743314</v>
      </c>
      <c r="J136" s="20">
        <f>AP136/利润表!I136</f>
        <v>0</v>
      </c>
      <c r="K136" s="20">
        <f>(利润表!I136-利润表!K136)/利润表!I136</f>
        <v>0.724410304821642</v>
      </c>
      <c r="L136" s="20">
        <f>(利润表!L136+利润表!M136)/(利润表!I136-利润表!K136)</f>
        <v>0.267405623988256</v>
      </c>
      <c r="M136" s="20">
        <f>利润表!N136/(利润表!I136-利润表!K136)</f>
        <v>0.00270754946264062</v>
      </c>
      <c r="N136" s="5"/>
      <c r="O136" s="5"/>
      <c r="P136" s="81">
        <f>利润表!C136/利润表!I136</f>
        <v>0.276824989588116</v>
      </c>
      <c r="Q136" s="79">
        <f>利润表!I136/资产表!C136</f>
        <v>0.497391210772487</v>
      </c>
      <c r="R136" s="84">
        <f>资产表!C136/负债表!C136</f>
        <v>1.34165290725701</v>
      </c>
      <c r="S136" s="5"/>
      <c r="T136" s="5"/>
      <c r="U136" s="5"/>
      <c r="V136" s="5"/>
      <c r="W136" s="79">
        <f>负债表!E136/资产表!C136</f>
        <v>0.2546507411932</v>
      </c>
      <c r="X136" s="5"/>
      <c r="Y136" s="5"/>
      <c r="Z136" s="79">
        <f>(利润表!C136-利润表!C137)/利润表!C137</f>
        <v>0.294133027170057</v>
      </c>
      <c r="AA136" s="20">
        <f>(利润表!I136-利润表!I137)/利润表!I137</f>
        <v>0.0952650921388575</v>
      </c>
      <c r="AB136" s="85"/>
      <c r="AC136" s="79"/>
      <c r="AD136" s="5"/>
      <c r="AE136" s="79">
        <f>(资产表!C136-资产表!C137)/资产表!C137</f>
        <v>0.143355660714348</v>
      </c>
      <c r="AF136" s="79"/>
      <c r="AG136" s="79"/>
      <c r="AH136" s="79"/>
      <c r="AI136" s="79"/>
      <c r="AJ136" s="79"/>
      <c r="AK136" s="79"/>
      <c r="AL136" s="79"/>
      <c r="AM136" s="79"/>
      <c r="AN136" s="79"/>
      <c r="AO136" s="79"/>
      <c r="AP136" s="79"/>
      <c r="AQ136" s="95"/>
      <c r="AR136" s="95"/>
      <c r="AS136" s="5"/>
      <c r="AT136" s="5"/>
      <c r="AU136" s="5"/>
      <c r="AV136" s="5"/>
      <c r="AW136" s="5"/>
      <c r="AX136" s="5"/>
      <c r="AY136" s="5"/>
      <c r="AZ136" s="5"/>
      <c r="BA136" s="5"/>
    </row>
    <row r="137" spans="1:53">
      <c r="A137" s="77"/>
      <c r="B137" s="1">
        <v>2015</v>
      </c>
      <c r="C137" s="5"/>
      <c r="D137" s="5"/>
      <c r="E137" s="5"/>
      <c r="F137" s="5"/>
      <c r="G137" s="5"/>
      <c r="H137" s="79">
        <f>利润表!C137/负债表!C137</f>
        <v>0.165065921761778</v>
      </c>
      <c r="I137" s="79">
        <f>利润表!C137/资产表!C137</f>
        <v>0.121648238449085</v>
      </c>
      <c r="J137" s="20">
        <f>AP137/利润表!I137</f>
        <v>0</v>
      </c>
      <c r="K137" s="20">
        <f>(利润表!I137-利润表!K137)/利润表!I137</f>
        <v>0.69832667062119</v>
      </c>
      <c r="L137" s="20">
        <f>(利润表!L137+利润表!M137)/(利润表!I137-利润表!K137)</f>
        <v>0.304792252758035</v>
      </c>
      <c r="M137" s="20">
        <f>利润表!N137/(利润表!I137-利润表!K137)</f>
        <v>0.00327005590101052</v>
      </c>
      <c r="N137" s="5"/>
      <c r="O137" s="5"/>
      <c r="P137" s="81">
        <f>利润表!C137/利润表!I137</f>
        <v>0.234285611573163</v>
      </c>
      <c r="Q137" s="79">
        <f>利润表!I137/资产表!C137</f>
        <v>0.51923051369758</v>
      </c>
      <c r="R137" s="84">
        <f>资产表!C137/负债表!C137</f>
        <v>1.35691173062785</v>
      </c>
      <c r="S137" s="5"/>
      <c r="T137" s="5"/>
      <c r="U137" s="5"/>
      <c r="V137" s="5"/>
      <c r="W137" s="79">
        <f>负债表!E137/资产表!C137</f>
        <v>0.263032386390165</v>
      </c>
      <c r="X137" s="5"/>
      <c r="Y137" s="5"/>
      <c r="Z137" s="79">
        <f>(利润表!C137-利润表!C138)/利润表!C138</f>
        <v>0.434115458086864</v>
      </c>
      <c r="AA137" s="20">
        <f>(利润表!I137-利润表!I138)/利润表!I138</f>
        <v>0.144100459560003</v>
      </c>
      <c r="AB137" s="85"/>
      <c r="AC137" s="79"/>
      <c r="AD137" s="5"/>
      <c r="AE137" s="79">
        <f>(资产表!C137-资产表!C138)/资产表!C138</f>
        <v>0.359128635063362</v>
      </c>
      <c r="AF137" s="79"/>
      <c r="AG137" s="79"/>
      <c r="AH137" s="79"/>
      <c r="AI137" s="79"/>
      <c r="AJ137" s="79"/>
      <c r="AK137" s="79"/>
      <c r="AL137" s="79"/>
      <c r="AM137" s="79"/>
      <c r="AN137" s="79"/>
      <c r="AO137" s="79"/>
      <c r="AP137" s="79"/>
      <c r="AQ137" s="95"/>
      <c r="AR137" s="95"/>
      <c r="AS137" s="5"/>
      <c r="AT137" s="5"/>
      <c r="AU137" s="5"/>
      <c r="AV137" s="5"/>
      <c r="AW137" s="5"/>
      <c r="AX137" s="5"/>
      <c r="AY137" s="5"/>
      <c r="AZ137" s="5"/>
      <c r="BA137" s="5"/>
    </row>
    <row r="138" spans="1:53">
      <c r="A138" s="77"/>
      <c r="B138" s="1">
        <v>2014</v>
      </c>
      <c r="C138" s="5"/>
      <c r="D138" s="5"/>
      <c r="E138" s="5"/>
      <c r="F138" s="5"/>
      <c r="G138" s="5"/>
      <c r="H138" s="79">
        <f>利润表!C138/负债表!C138</f>
        <v>0.185243297283687</v>
      </c>
      <c r="I138" s="79">
        <f>利润表!C138/资产表!C138</f>
        <v>0.115287512835074</v>
      </c>
      <c r="J138" s="20">
        <f>AP138/利润表!I138</f>
        <v>0</v>
      </c>
      <c r="K138" s="20">
        <f>(利润表!I138-利润表!K138)/利润表!I138</f>
        <v>0.675891100686166</v>
      </c>
      <c r="L138" s="20">
        <f>(利润表!L138+利润表!M138)/(利润表!I138-利润表!K138)</f>
        <v>0.382429005572379</v>
      </c>
      <c r="M138" s="20">
        <f>利润表!N138/(利润表!I138-利润表!K138)</f>
        <v>0.00313022519354293</v>
      </c>
      <c r="N138" s="5"/>
      <c r="O138" s="5"/>
      <c r="P138" s="79">
        <f>利润表!C138/利润表!I138</f>
        <v>0.186907040404356</v>
      </c>
      <c r="Q138" s="79">
        <f>利润表!I138/资产表!C138</f>
        <v>0.616817390001257</v>
      </c>
      <c r="R138" s="84">
        <f>资产表!C138/负债表!C138</f>
        <v>1.60679411610422</v>
      </c>
      <c r="S138" s="5"/>
      <c r="T138" s="5"/>
      <c r="U138" s="5"/>
      <c r="V138" s="5"/>
      <c r="W138" s="79">
        <f>负债表!E138/资产表!C138</f>
        <v>0.377642729720366</v>
      </c>
      <c r="X138" s="5"/>
      <c r="Y138" s="5"/>
      <c r="Z138" s="79">
        <f>(利润表!C138-利润表!C139)/利润表!C139</f>
        <v>0.0602073609116892</v>
      </c>
      <c r="AA138" s="20">
        <f>(利润表!I138-利润表!I139)/利润表!I139</f>
        <v>-0.0770681409864232</v>
      </c>
      <c r="AB138" s="85"/>
      <c r="AC138" s="79"/>
      <c r="AD138" s="5"/>
      <c r="AE138" s="79">
        <f>(资产表!C138-资产表!C139)/资产表!C139</f>
        <v>0.017806209827146</v>
      </c>
      <c r="AF138" s="79"/>
      <c r="AG138" s="79"/>
      <c r="AH138" s="79"/>
      <c r="AI138" s="79"/>
      <c r="AJ138" s="79"/>
      <c r="AK138" s="79"/>
      <c r="AL138" s="79"/>
      <c r="AM138" s="79"/>
      <c r="AN138" s="79"/>
      <c r="AO138" s="79"/>
      <c r="AP138" s="79"/>
      <c r="AQ138" s="95"/>
      <c r="AR138" s="95"/>
      <c r="AS138" s="5"/>
      <c r="AT138" s="5"/>
      <c r="AU138" s="5"/>
      <c r="AV138" s="5"/>
      <c r="AW138" s="5"/>
      <c r="AX138" s="5"/>
      <c r="AY138" s="5"/>
      <c r="AZ138" s="5"/>
      <c r="BA138" s="5"/>
    </row>
    <row r="139" spans="1:53">
      <c r="A139" s="77"/>
      <c r="B139" s="1">
        <v>2013</v>
      </c>
      <c r="C139" s="5"/>
      <c r="D139" s="5"/>
      <c r="E139" s="5"/>
      <c r="F139" s="5"/>
      <c r="G139" s="5"/>
      <c r="H139" s="79">
        <f>利润表!C139/负债表!C139</f>
        <v>0.202660554550338</v>
      </c>
      <c r="I139" s="79">
        <f>利润表!C139/资产表!C139</f>
        <v>0.110676789093562</v>
      </c>
      <c r="J139" s="20">
        <f>AP139/利润表!I139</f>
        <v>0</v>
      </c>
      <c r="K139" s="20">
        <f>(利润表!I139-利润表!K139)/利润表!I139</f>
        <v>0.629267030933264</v>
      </c>
      <c r="L139" s="20">
        <f>(利润表!L139+利润表!M139)/(利润表!I139-利润表!K139)</f>
        <v>0.370829279428743</v>
      </c>
      <c r="M139" s="20">
        <f>利润表!N139/(利润表!I139-利润表!K139)</f>
        <v>0.00246764744320709</v>
      </c>
      <c r="N139" s="5"/>
      <c r="O139" s="5"/>
      <c r="P139" s="79">
        <f>利润表!C139/利润表!I139</f>
        <v>0.162706342761835</v>
      </c>
      <c r="Q139" s="79">
        <f>利润表!I139/资产表!C139</f>
        <v>0.680224183119696</v>
      </c>
      <c r="R139" s="84">
        <f>资产表!C139/负债表!C139</f>
        <v>1.83110258447249</v>
      </c>
      <c r="S139" s="5"/>
      <c r="T139" s="5"/>
      <c r="U139" s="5"/>
      <c r="V139" s="5"/>
      <c r="W139" s="79">
        <f>负债表!E139/资产表!C139</f>
        <v>0.453880952121486</v>
      </c>
      <c r="X139" s="5"/>
      <c r="Y139" s="5"/>
      <c r="Z139" s="79">
        <f>(利润表!C139-利润表!C140)/利润表!C140</f>
        <v>-0.126775506269757</v>
      </c>
      <c r="AA139" s="20">
        <f>(利润表!I139-利润表!I140)/利润表!I140</f>
        <v>-0.0236962820427792</v>
      </c>
      <c r="AB139" s="85"/>
      <c r="AC139" s="79"/>
      <c r="AD139" s="5"/>
      <c r="AE139" s="79">
        <f>(资产表!C139-资产表!C140)/资产表!C140</f>
        <v>0.166496596453635</v>
      </c>
      <c r="AF139" s="79"/>
      <c r="AG139" s="79"/>
      <c r="AH139" s="79"/>
      <c r="AI139" s="79"/>
      <c r="AJ139" s="79"/>
      <c r="AK139" s="79"/>
      <c r="AL139" s="79"/>
      <c r="AM139" s="79"/>
      <c r="AN139" s="79"/>
      <c r="AO139" s="79"/>
      <c r="AP139" s="79"/>
      <c r="AQ139" s="95"/>
      <c r="AR139" s="95"/>
      <c r="AS139" s="5"/>
      <c r="AT139" s="5"/>
      <c r="AU139" s="5"/>
      <c r="AV139" s="5"/>
      <c r="AW139" s="5"/>
      <c r="AX139" s="5"/>
      <c r="AY139" s="5"/>
      <c r="AZ139" s="5"/>
      <c r="BA139" s="5"/>
    </row>
    <row r="140" spans="1:53">
      <c r="A140" s="77"/>
      <c r="B140" s="1">
        <v>2012</v>
      </c>
      <c r="C140" s="5"/>
      <c r="D140" s="5"/>
      <c r="E140" s="5"/>
      <c r="F140" s="5"/>
      <c r="G140" s="5"/>
      <c r="H140" s="79">
        <f>利润表!C140/负债表!C140</f>
        <v>0.27676137711934</v>
      </c>
      <c r="I140" s="79">
        <f>利润表!C140/资产表!C140</f>
        <v>0.147847545174265</v>
      </c>
      <c r="J140" s="20">
        <f>AP140/利润表!I140</f>
        <v>0</v>
      </c>
      <c r="K140" s="20">
        <f>(利润表!I140-利润表!K140)/利润表!I140</f>
        <v>0.617202817982122</v>
      </c>
      <c r="L140" s="20">
        <f>(利润表!L140+利润表!M140)/(利润表!I140-利润表!K140)</f>
        <v>0.323055931433905</v>
      </c>
      <c r="M140" s="20">
        <f>利润表!N140/(利润表!I140-利润表!K140)</f>
        <v>0.00239903953798736</v>
      </c>
      <c r="N140" s="5"/>
      <c r="O140" s="5"/>
      <c r="P140" s="79">
        <f>利润表!C140/利润表!I140</f>
        <v>0.181912908437808</v>
      </c>
      <c r="Q140" s="79">
        <f>利润表!I140/资产表!C140</f>
        <v>0.812738064846074</v>
      </c>
      <c r="R140" s="84">
        <f>资产表!C140/负债表!C140</f>
        <v>1.8719375880954</v>
      </c>
      <c r="S140" s="5"/>
      <c r="T140" s="5"/>
      <c r="U140" s="5"/>
      <c r="V140" s="5"/>
      <c r="W140" s="79">
        <f>负债表!E140/资产表!C140</f>
        <v>0.465794155553311</v>
      </c>
      <c r="X140" s="5"/>
      <c r="Y140" s="5"/>
      <c r="Z140" s="79" t="e">
        <f>(利润表!C140-利润表!C141)/利润表!C141</f>
        <v>#DIV/0!</v>
      </c>
      <c r="AA140" s="20" t="e">
        <f>(利润表!I140-利润表!I141)/利润表!I141</f>
        <v>#DIV/0!</v>
      </c>
      <c r="AB140" s="85"/>
      <c r="AC140" s="79"/>
      <c r="AD140" s="5"/>
      <c r="AE140" s="79" t="e">
        <f>(资产表!C140-资产表!C141)/资产表!C141</f>
        <v>#DIV/0!</v>
      </c>
      <c r="AF140" s="79"/>
      <c r="AG140" s="79"/>
      <c r="AH140" s="79"/>
      <c r="AI140" s="79"/>
      <c r="AJ140" s="79"/>
      <c r="AK140" s="79"/>
      <c r="AL140" s="79"/>
      <c r="AM140" s="79"/>
      <c r="AN140" s="79"/>
      <c r="AO140" s="79"/>
      <c r="AP140" s="79"/>
      <c r="AQ140" s="95"/>
      <c r="AR140" s="95"/>
      <c r="AS140" s="5"/>
      <c r="AT140" s="5"/>
      <c r="AU140" s="5"/>
      <c r="AV140" s="5"/>
      <c r="AW140" s="5"/>
      <c r="AX140" s="5"/>
      <c r="AY140" s="5"/>
      <c r="AZ140" s="5"/>
      <c r="BA140" s="5"/>
    </row>
    <row r="141" spans="1:53">
      <c r="A141" s="77"/>
      <c r="B141" s="1">
        <v>2011</v>
      </c>
      <c r="C141" s="5"/>
      <c r="D141" s="5"/>
      <c r="E141" s="5"/>
      <c r="F141" s="5"/>
      <c r="G141" s="5"/>
      <c r="H141" s="79" t="e">
        <f>利润表!C141/负债表!C141</f>
        <v>#DIV/0!</v>
      </c>
      <c r="I141" s="79" t="e">
        <f>利润表!C141/资产表!C141</f>
        <v>#DIV/0!</v>
      </c>
      <c r="J141" s="20"/>
      <c r="K141" s="20"/>
      <c r="L141" s="20"/>
      <c r="M141" s="20"/>
      <c r="N141" s="5"/>
      <c r="O141" s="5"/>
      <c r="P141" s="79" t="e">
        <f>利润表!C141/利润表!I141</f>
        <v>#DIV/0!</v>
      </c>
      <c r="Q141" s="79" t="e">
        <f>利润表!I141/资产表!C141</f>
        <v>#DIV/0!</v>
      </c>
      <c r="R141" s="84" t="e">
        <f>资产表!C141/负债表!C141</f>
        <v>#DIV/0!</v>
      </c>
      <c r="S141" s="5"/>
      <c r="T141" s="5"/>
      <c r="U141" s="5"/>
      <c r="V141" s="5"/>
      <c r="W141" s="79" t="e">
        <f>负债表!E141/资产表!C141</f>
        <v>#DIV/0!</v>
      </c>
      <c r="X141" s="5"/>
      <c r="Y141" s="5"/>
      <c r="Z141" s="79" t="e">
        <f>(利润表!C141-利润表!C142)/利润表!C142</f>
        <v>#DIV/0!</v>
      </c>
      <c r="AA141" s="20" t="e">
        <f>(利润表!I141-利润表!I142)/利润表!I142</f>
        <v>#DIV/0!</v>
      </c>
      <c r="AB141" s="85"/>
      <c r="AC141" s="79"/>
      <c r="AD141" s="5"/>
      <c r="AE141" s="79" t="e">
        <f>(资产表!C141-资产表!C142)/资产表!C142</f>
        <v>#DIV/0!</v>
      </c>
      <c r="AF141" s="79"/>
      <c r="AG141" s="79"/>
      <c r="AH141" s="79"/>
      <c r="AI141" s="79"/>
      <c r="AJ141" s="79"/>
      <c r="AK141" s="79"/>
      <c r="AL141" s="79"/>
      <c r="AM141" s="79"/>
      <c r="AN141" s="79"/>
      <c r="AO141" s="79"/>
      <c r="AP141" s="79"/>
      <c r="AQ141" s="95"/>
      <c r="AR141" s="95"/>
      <c r="AS141" s="5"/>
      <c r="AT141" s="5"/>
      <c r="AU141" s="5"/>
      <c r="AV141" s="5"/>
      <c r="AW141" s="5"/>
      <c r="AX141" s="5"/>
      <c r="AY141" s="5"/>
      <c r="AZ141" s="5"/>
      <c r="BA141" s="5"/>
    </row>
    <row r="142" spans="1:53">
      <c r="A142" s="69"/>
      <c r="B142" s="1">
        <v>2010</v>
      </c>
      <c r="C142" s="5"/>
      <c r="D142" s="5"/>
      <c r="E142" s="5"/>
      <c r="F142" s="5"/>
      <c r="G142" s="5"/>
      <c r="H142" s="79" t="e">
        <f>利润表!C142/负债表!C142</f>
        <v>#DIV/0!</v>
      </c>
      <c r="I142" s="79" t="e">
        <f>利润表!C142/资产表!C142</f>
        <v>#DIV/0!</v>
      </c>
      <c r="J142" s="20"/>
      <c r="K142" s="20"/>
      <c r="L142" s="20"/>
      <c r="M142" s="20"/>
      <c r="N142" s="5"/>
      <c r="O142" s="5"/>
      <c r="P142" s="79" t="e">
        <f>利润表!C142/利润表!I142</f>
        <v>#DIV/0!</v>
      </c>
      <c r="Q142" s="79" t="e">
        <f>利润表!I142/资产表!C142</f>
        <v>#DIV/0!</v>
      </c>
      <c r="R142" s="84" t="e">
        <f>资产表!C142/负债表!C142</f>
        <v>#DIV/0!</v>
      </c>
      <c r="S142" s="5"/>
      <c r="T142" s="5"/>
      <c r="U142" s="5"/>
      <c r="V142" s="5"/>
      <c r="W142" s="79" t="e">
        <f>负债表!E142/资产表!C142</f>
        <v>#DIV/0!</v>
      </c>
      <c r="X142" s="5"/>
      <c r="Y142" s="5"/>
      <c r="Z142" s="79">
        <f>(利润表!C142-利润表!C143)/利润表!C143</f>
        <v>-1</v>
      </c>
      <c r="AA142" s="20">
        <f>(利润表!I142-利润表!I143)/利润表!I143</f>
        <v>-1</v>
      </c>
      <c r="AB142" s="85"/>
      <c r="AC142" s="79"/>
      <c r="AD142" s="5"/>
      <c r="AE142" s="79">
        <f>(资产表!C142-资产表!C143)/资产表!C143</f>
        <v>-1</v>
      </c>
      <c r="AF142" s="79"/>
      <c r="AG142" s="79"/>
      <c r="AH142" s="79"/>
      <c r="AI142" s="79"/>
      <c r="AJ142" s="79"/>
      <c r="AK142" s="79"/>
      <c r="AL142" s="79"/>
      <c r="AM142" s="79"/>
      <c r="AN142" s="79"/>
      <c r="AO142" s="79"/>
      <c r="AP142" s="79"/>
      <c r="AQ142" s="95"/>
      <c r="AR142" s="95"/>
      <c r="AS142" s="5"/>
      <c r="AT142" s="5"/>
      <c r="AU142" s="5"/>
      <c r="AV142" s="5"/>
      <c r="AW142" s="5"/>
      <c r="AX142" s="5"/>
      <c r="AY142" s="5"/>
      <c r="AZ142" s="5"/>
      <c r="BA142" s="5"/>
    </row>
    <row r="143" spans="1:53">
      <c r="A143" s="97" t="s">
        <v>63</v>
      </c>
      <c r="B143" s="1">
        <v>2023</v>
      </c>
      <c r="C143" s="5"/>
      <c r="D143" s="5"/>
      <c r="E143" s="5"/>
      <c r="F143" s="5"/>
      <c r="G143" s="5"/>
      <c r="H143" s="79">
        <f>利润表!C143/负债表!C143</f>
        <v>0.288733503699316</v>
      </c>
      <c r="I143" s="79">
        <f>利润表!C143/资产表!C143</f>
        <v>0.150600585028234</v>
      </c>
      <c r="J143" s="20"/>
      <c r="K143" s="20"/>
      <c r="L143" s="20"/>
      <c r="M143" s="20"/>
      <c r="N143" s="5"/>
      <c r="O143" s="5"/>
      <c r="P143" s="81">
        <f>利润表!C143/利润表!I143</f>
        <v>0.256157228906736</v>
      </c>
      <c r="Q143" s="79">
        <f>利润表!I143/资产表!C143</f>
        <v>0.587922447752062</v>
      </c>
      <c r="R143" s="84">
        <f>资产表!C143/负债表!C143</f>
        <v>1.91721369239824</v>
      </c>
      <c r="S143" s="5"/>
      <c r="T143" s="5"/>
      <c r="U143" s="5"/>
      <c r="V143" s="5"/>
      <c r="W143" s="79">
        <f>负债表!E143/资产表!C143</f>
        <v>0</v>
      </c>
      <c r="X143" s="5"/>
      <c r="Y143" s="5"/>
      <c r="Z143" s="79">
        <f>(利润表!C143-利润表!C144)/利润表!C144</f>
        <v>0.0435559399142985</v>
      </c>
      <c r="AA143" s="20">
        <f>(利润表!I143-利润表!I144)/利润表!I144</f>
        <v>0.0600205862304412</v>
      </c>
      <c r="AB143" s="85"/>
      <c r="AC143" s="79"/>
      <c r="AD143" s="5"/>
      <c r="AE143" s="79">
        <f>(资产表!C143-资产表!C144)/资产表!C144</f>
        <v>0.195454330977511</v>
      </c>
      <c r="AF143" s="79"/>
      <c r="AG143" s="79"/>
      <c r="AH143" s="79"/>
      <c r="AI143" s="79"/>
      <c r="AJ143" s="79"/>
      <c r="AK143" s="79"/>
      <c r="AL143" s="79"/>
      <c r="AM143" s="79"/>
      <c r="AN143" s="79"/>
      <c r="AO143" s="79"/>
      <c r="AP143" s="79"/>
      <c r="AQ143" s="95"/>
      <c r="AR143" s="95"/>
      <c r="AS143" s="5"/>
      <c r="AT143" s="5"/>
      <c r="AU143" s="5"/>
      <c r="AV143" s="5"/>
      <c r="AW143" s="5"/>
      <c r="AX143" s="5"/>
      <c r="AY143" s="5"/>
      <c r="AZ143" s="5"/>
      <c r="BA143" s="5"/>
    </row>
    <row r="144" spans="1:53">
      <c r="A144" s="98"/>
      <c r="B144" s="1">
        <v>2022</v>
      </c>
      <c r="C144" s="5"/>
      <c r="D144" s="5"/>
      <c r="E144" s="5"/>
      <c r="F144" s="5"/>
      <c r="G144" s="5"/>
      <c r="H144" s="79">
        <f>利润表!C144/负债表!C144</f>
        <v>0.351556386135303</v>
      </c>
      <c r="I144" s="79">
        <f>利润表!C144/资产表!C144</f>
        <v>0.172521773614296</v>
      </c>
      <c r="J144" s="20"/>
      <c r="K144" s="20"/>
      <c r="L144" s="20"/>
      <c r="M144" s="20"/>
      <c r="N144" s="5"/>
      <c r="O144" s="5"/>
      <c r="P144" s="81">
        <f>利润表!C144/利润表!I144</f>
        <v>0.260198735465186</v>
      </c>
      <c r="Q144" s="79">
        <f>利润表!I144/资产表!C144</f>
        <v>0.663038478284148</v>
      </c>
      <c r="R144" s="84">
        <f>资产表!C144/负债表!C144</f>
        <v>2.03775082281075</v>
      </c>
      <c r="S144" s="5"/>
      <c r="T144" s="5"/>
      <c r="U144" s="5"/>
      <c r="V144" s="5"/>
      <c r="W144" s="79">
        <f>负债表!E144/资产表!C144</f>
        <v>0</v>
      </c>
      <c r="X144" s="5"/>
      <c r="Y144" s="5"/>
      <c r="Z144" s="79">
        <f>(利润表!C144-利润表!C145)/利润表!C145</f>
        <v>0.0139811569906884</v>
      </c>
      <c r="AA144" s="20">
        <f>(利润表!I144-利润表!I145)/利润表!I145</f>
        <v>0.00882488416304635</v>
      </c>
      <c r="AB144" s="85"/>
      <c r="AC144" s="79"/>
      <c r="AD144" s="5"/>
      <c r="AE144" s="79">
        <f>(资产表!C144-资产表!C145)/资产表!C145</f>
        <v>0.196312236458297</v>
      </c>
      <c r="AF144" s="79"/>
      <c r="AG144" s="79"/>
      <c r="AH144" s="79"/>
      <c r="AI144" s="79"/>
      <c r="AJ144" s="79"/>
      <c r="AK144" s="79"/>
      <c r="AL144" s="79"/>
      <c r="AM144" s="79"/>
      <c r="AN144" s="79"/>
      <c r="AO144" s="79"/>
      <c r="AP144" s="79"/>
      <c r="AQ144" s="95"/>
      <c r="AR144" s="95"/>
      <c r="AS144" s="5"/>
      <c r="AT144" s="5"/>
      <c r="AU144" s="5"/>
      <c r="AV144" s="5"/>
      <c r="AW144" s="5"/>
      <c r="AX144" s="5"/>
      <c r="AY144" s="5"/>
      <c r="AZ144" s="5"/>
      <c r="BA144" s="5"/>
    </row>
    <row r="145" spans="1:53">
      <c r="A145" s="98"/>
      <c r="B145" s="1">
        <v>2021</v>
      </c>
      <c r="C145" s="5"/>
      <c r="D145" s="5"/>
      <c r="E145" s="5"/>
      <c r="F145" s="5"/>
      <c r="G145" s="5"/>
      <c r="H145" s="79">
        <f>利润表!C145/负债表!C145</f>
        <v>0.455627908735527</v>
      </c>
      <c r="I145" s="79">
        <f>利润表!C145/资产表!C145</f>
        <v>0.203544126443926</v>
      </c>
      <c r="J145" s="20"/>
      <c r="K145" s="20"/>
      <c r="L145" s="20"/>
      <c r="M145" s="20"/>
      <c r="N145" s="5"/>
      <c r="O145" s="5"/>
      <c r="P145" s="81">
        <f>利润表!C145/利润表!I145</f>
        <v>0.258875579053239</v>
      </c>
      <c r="Q145" s="79">
        <f>利润表!I145/资产表!C145</f>
        <v>0.78626237047283</v>
      </c>
      <c r="R145" s="84">
        <f>资产表!C145/负债表!C145</f>
        <v>2.23847239758622</v>
      </c>
      <c r="S145" s="5"/>
      <c r="T145" s="5"/>
      <c r="U145" s="5"/>
      <c r="V145" s="5"/>
      <c r="W145" s="79">
        <f>负债表!E145/资产表!C145</f>
        <v>0</v>
      </c>
      <c r="X145" s="5"/>
      <c r="Y145" s="5"/>
      <c r="Z145" s="79">
        <f>(利润表!C145-利润表!C146)/利润表!C146</f>
        <v>0.639591850118477</v>
      </c>
      <c r="AA145" s="20">
        <f>(利润表!I145-利润表!I146)/利润表!I146</f>
        <v>0.541019450385503</v>
      </c>
      <c r="AB145" s="85"/>
      <c r="AC145" s="79"/>
      <c r="AD145" s="5"/>
      <c r="AE145" s="79">
        <f>(资产表!C145-资产表!C146)/资产表!C146</f>
        <v>0.349050796692389</v>
      </c>
      <c r="AF145" s="79"/>
      <c r="AG145" s="79"/>
      <c r="AH145" s="79"/>
      <c r="AI145" s="79"/>
      <c r="AJ145" s="79"/>
      <c r="AK145" s="79"/>
      <c r="AL145" s="79"/>
      <c r="AM145" s="79"/>
      <c r="AN145" s="79"/>
      <c r="AO145" s="79"/>
      <c r="AP145" s="79"/>
      <c r="AQ145" s="95"/>
      <c r="AR145" s="95"/>
      <c r="AS145" s="5"/>
      <c r="AT145" s="5"/>
      <c r="AU145" s="5"/>
      <c r="AV145" s="5"/>
      <c r="AW145" s="5"/>
      <c r="AX145" s="5"/>
      <c r="AY145" s="5"/>
      <c r="AZ145" s="5"/>
      <c r="BA145" s="5"/>
    </row>
    <row r="146" spans="1:53">
      <c r="A146" s="98"/>
      <c r="B146" s="1">
        <v>2020</v>
      </c>
      <c r="C146" s="5"/>
      <c r="D146" s="5"/>
      <c r="E146" s="5"/>
      <c r="F146" s="5"/>
      <c r="G146" s="5"/>
      <c r="H146" s="79">
        <f>利润表!C146/负债表!C146</f>
        <v>0.342383189858914</v>
      </c>
      <c r="I146" s="79">
        <f>利润表!C146/资产表!C146</f>
        <v>0.167475439647613</v>
      </c>
      <c r="J146" s="20"/>
      <c r="K146" s="20"/>
      <c r="L146" s="20"/>
      <c r="M146" s="20"/>
      <c r="N146" s="5"/>
      <c r="O146" s="5"/>
      <c r="P146" s="81">
        <f>利润表!C146/利润表!I146</f>
        <v>0.243311957498461</v>
      </c>
      <c r="Q146" s="79">
        <f>利润表!I146/资产表!C146</f>
        <v>0.688315697138196</v>
      </c>
      <c r="R146" s="84">
        <f>资产表!C146/负债表!C146</f>
        <v>2.04437851054057</v>
      </c>
      <c r="S146" s="5"/>
      <c r="T146" s="5"/>
      <c r="U146" s="5"/>
      <c r="V146" s="5"/>
      <c r="W146" s="79">
        <f>负债表!E146/资产表!C146</f>
        <v>0</v>
      </c>
      <c r="X146" s="5"/>
      <c r="Y146" s="5"/>
      <c r="Z146" s="79">
        <f>(利润表!C146-利润表!C147)/利润表!C147</f>
        <v>-0.114919049817928</v>
      </c>
      <c r="AA146" s="20">
        <f>(利润表!I146-利润表!I147)/利润表!I147</f>
        <v>-0.15061547998382</v>
      </c>
      <c r="AB146" s="85"/>
      <c r="AC146" s="79"/>
      <c r="AD146" s="5"/>
      <c r="AE146" s="79">
        <f>(资产表!C146-资产表!C147)/资产表!C147</f>
        <v>0.10663587039338</v>
      </c>
      <c r="AF146" s="79"/>
      <c r="AG146" s="79"/>
      <c r="AH146" s="79"/>
      <c r="AI146" s="79"/>
      <c r="AJ146" s="79"/>
      <c r="AK146" s="79"/>
      <c r="AL146" s="79"/>
      <c r="AM146" s="79"/>
      <c r="AN146" s="79"/>
      <c r="AO146" s="79"/>
      <c r="AP146" s="79"/>
      <c r="AQ146" s="95"/>
      <c r="AR146" s="95"/>
      <c r="AS146" s="5"/>
      <c r="AT146" s="5"/>
      <c r="AU146" s="5"/>
      <c r="AV146" s="5"/>
      <c r="AW146" s="5"/>
      <c r="AX146" s="5"/>
      <c r="AY146" s="5"/>
      <c r="AZ146" s="5"/>
      <c r="BA146" s="5"/>
    </row>
    <row r="147" spans="1:53">
      <c r="A147" s="98"/>
      <c r="B147" s="1">
        <v>2019</v>
      </c>
      <c r="C147" s="5"/>
      <c r="D147" s="5"/>
      <c r="E147" s="5"/>
      <c r="F147" s="5"/>
      <c r="G147" s="5"/>
      <c r="H147" s="79">
        <f>利润表!C147/负债表!C147</f>
        <v>0.391232867939505</v>
      </c>
      <c r="I147" s="79">
        <f>利润表!C147/资产表!C147</f>
        <v>0.209398167349353</v>
      </c>
      <c r="J147" s="20"/>
      <c r="K147" s="20"/>
      <c r="L147" s="20"/>
      <c r="M147" s="20"/>
      <c r="N147" s="5"/>
      <c r="O147" s="5"/>
      <c r="P147" s="81">
        <f>利润表!C147/利润表!I147</f>
        <v>0.233498879612666</v>
      </c>
      <c r="Q147" s="79">
        <f>利润表!I147/资产表!C147</f>
        <v>0.896784462934931</v>
      </c>
      <c r="R147" s="84">
        <f>资产表!C147/负债表!C147</f>
        <v>1.86836815666483</v>
      </c>
      <c r="S147" s="5"/>
      <c r="T147" s="5"/>
      <c r="U147" s="5"/>
      <c r="V147" s="5"/>
      <c r="W147" s="79">
        <f>负债表!E147/资产表!C147</f>
        <v>0</v>
      </c>
      <c r="X147" s="5"/>
      <c r="Y147" s="5"/>
      <c r="Z147" s="79">
        <f>(利润表!C147-利润表!C148)/利润表!C148</f>
        <v>0.425975370676677</v>
      </c>
      <c r="AA147" s="20">
        <f>(利润表!I147-利润表!I148)/利润表!I148</f>
        <v>0.255273612516554</v>
      </c>
      <c r="AB147" s="85"/>
      <c r="AC147" s="79"/>
      <c r="AD147" s="5"/>
      <c r="AE147" s="79">
        <f>(资产表!C147-资产表!C148)/资产表!C148</f>
        <v>0.23389815006573</v>
      </c>
      <c r="AF147" s="79"/>
      <c r="AG147" s="79"/>
      <c r="AH147" s="79"/>
      <c r="AI147" s="79"/>
      <c r="AJ147" s="79"/>
      <c r="AK147" s="79"/>
      <c r="AL147" s="79"/>
      <c r="AM147" s="79"/>
      <c r="AN147" s="79"/>
      <c r="AO147" s="79"/>
      <c r="AP147" s="79"/>
      <c r="AQ147" s="95"/>
      <c r="AR147" s="95"/>
      <c r="AS147" s="5"/>
      <c r="AT147" s="5"/>
      <c r="AU147" s="5"/>
      <c r="AV147" s="5"/>
      <c r="AW147" s="5"/>
      <c r="AX147" s="5"/>
      <c r="AY147" s="5"/>
      <c r="AZ147" s="5"/>
      <c r="BA147" s="5"/>
    </row>
    <row r="148" spans="1:53">
      <c r="A148" s="98"/>
      <c r="B148" s="1">
        <v>2018</v>
      </c>
      <c r="C148" s="5"/>
      <c r="D148" s="5"/>
      <c r="E148" s="5"/>
      <c r="F148" s="5"/>
      <c r="G148" s="5"/>
      <c r="H148" s="79">
        <f>利润表!C148/负债表!C148</f>
        <v>0.312063603327432</v>
      </c>
      <c r="I148" s="79">
        <f>利润表!C148/资产表!C148</f>
        <v>0.181192478238184</v>
      </c>
      <c r="J148" s="20"/>
      <c r="K148" s="20"/>
      <c r="L148" s="20"/>
      <c r="M148" s="20"/>
      <c r="N148" s="5"/>
      <c r="O148" s="5"/>
      <c r="P148" s="81">
        <f>利润表!C148/利润表!I148</f>
        <v>0.205547015858254</v>
      </c>
      <c r="Q148" s="79">
        <f>利润表!I148/资产表!C148</f>
        <v>0.881513543174643</v>
      </c>
      <c r="R148" s="84">
        <f>资产表!C148/负债表!C148</f>
        <v>1.72227680951089</v>
      </c>
      <c r="S148" s="5"/>
      <c r="T148" s="5"/>
      <c r="U148" s="5"/>
      <c r="V148" s="5"/>
      <c r="W148" s="79">
        <f>负债表!E148/资产表!C148</f>
        <v>0</v>
      </c>
      <c r="X148" s="5"/>
      <c r="Y148" s="5"/>
      <c r="Z148" s="79">
        <f>(利润表!C148-利润表!C149)/利润表!C149</f>
        <v>0.72718505865603</v>
      </c>
      <c r="AA148" s="20">
        <f>(利润表!I148-利润表!I149)/利润表!I149</f>
        <v>0.376239797465302</v>
      </c>
      <c r="AB148" s="85"/>
      <c r="AC148" s="79"/>
      <c r="AD148" s="5"/>
      <c r="AE148" s="79">
        <f>(资产表!C148-资产表!C149)/资产表!C149</f>
        <v>0.146685881760577</v>
      </c>
      <c r="AF148" s="79"/>
      <c r="AG148" s="79"/>
      <c r="AH148" s="79"/>
      <c r="AI148" s="79"/>
      <c r="AJ148" s="79"/>
      <c r="AK148" s="79"/>
      <c r="AL148" s="79"/>
      <c r="AM148" s="79"/>
      <c r="AN148" s="79"/>
      <c r="AO148" s="79"/>
      <c r="AP148" s="79"/>
      <c r="AQ148" s="95"/>
      <c r="AR148" s="95"/>
      <c r="AS148" s="5"/>
      <c r="AT148" s="5"/>
      <c r="AU148" s="5"/>
      <c r="AV148" s="5"/>
      <c r="AW148" s="5"/>
      <c r="AX148" s="5"/>
      <c r="AY148" s="5"/>
      <c r="AZ148" s="5"/>
      <c r="BA148" s="5"/>
    </row>
    <row r="149" spans="1:53">
      <c r="A149" s="98"/>
      <c r="B149" s="1">
        <v>2017</v>
      </c>
      <c r="C149" s="5"/>
      <c r="D149" s="5"/>
      <c r="E149" s="5"/>
      <c r="F149" s="5"/>
      <c r="G149" s="5"/>
      <c r="H149" s="79">
        <f>利润表!C149/负债表!C149</f>
        <v>0.212296418587049</v>
      </c>
      <c r="I149" s="79">
        <f>利润表!C149/资产表!C149</f>
        <v>0.120294496316804</v>
      </c>
      <c r="J149" s="20"/>
      <c r="K149" s="20"/>
      <c r="L149" s="20"/>
      <c r="M149" s="20"/>
      <c r="N149" s="5"/>
      <c r="O149" s="5"/>
      <c r="P149" s="81">
        <f>利润表!C149/利润表!I149</f>
        <v>0.163782092750663</v>
      </c>
      <c r="Q149" s="79">
        <f>利润表!I149/资产表!C149</f>
        <v>0.734478930489285</v>
      </c>
      <c r="R149" s="84">
        <f>资产表!C149/负债表!C149</f>
        <v>1.76480574828587</v>
      </c>
      <c r="S149" s="5"/>
      <c r="T149" s="5"/>
      <c r="U149" s="5"/>
      <c r="V149" s="5"/>
      <c r="W149" s="79">
        <f>负债表!E149/资产表!C149</f>
        <v>0</v>
      </c>
      <c r="X149" s="5"/>
      <c r="Y149" s="5"/>
      <c r="Z149" s="79">
        <f>(利润表!C149-利润表!C150)/利润表!C150</f>
        <v>0.492438220835891</v>
      </c>
      <c r="AA149" s="20">
        <f>(利润表!I149-利润表!I150)/利润表!I150</f>
        <v>0.741266049733083</v>
      </c>
      <c r="AB149" s="85"/>
      <c r="AC149" s="79"/>
      <c r="AD149" s="5"/>
      <c r="AE149" s="79">
        <f>(资产表!C149-资产表!C150)/资产表!C150</f>
        <v>0.265638184358093</v>
      </c>
      <c r="AF149" s="79"/>
      <c r="AG149" s="79"/>
      <c r="AH149" s="79"/>
      <c r="AI149" s="79"/>
      <c r="AJ149" s="79"/>
      <c r="AK149" s="79"/>
      <c r="AL149" s="79"/>
      <c r="AM149" s="79"/>
      <c r="AN149" s="79"/>
      <c r="AO149" s="79"/>
      <c r="AP149" s="79"/>
      <c r="AQ149" s="95"/>
      <c r="AR149" s="95"/>
      <c r="AS149" s="5"/>
      <c r="AT149" s="5"/>
      <c r="AU149" s="5"/>
      <c r="AV149" s="5"/>
      <c r="AW149" s="5"/>
      <c r="AX149" s="5"/>
      <c r="AY149" s="5"/>
      <c r="AZ149" s="5"/>
      <c r="BA149" s="5"/>
    </row>
    <row r="150" spans="1:53">
      <c r="A150" s="98"/>
      <c r="B150" s="1">
        <v>2016</v>
      </c>
      <c r="C150" s="5"/>
      <c r="D150" s="5"/>
      <c r="E150" s="5"/>
      <c r="F150" s="5"/>
      <c r="G150" s="5"/>
      <c r="H150" s="79">
        <f>利润表!C150/负债表!C150</f>
        <v>0.152969179907618</v>
      </c>
      <c r="I150" s="79">
        <f>利润表!C150/资产表!C150</f>
        <v>0.102013809202366</v>
      </c>
      <c r="J150" s="20"/>
      <c r="K150" s="20"/>
      <c r="L150" s="20"/>
      <c r="M150" s="20"/>
      <c r="N150" s="5"/>
      <c r="O150" s="5"/>
      <c r="P150" s="81">
        <f>利润表!C150/利润表!I150</f>
        <v>0.19108877920671</v>
      </c>
      <c r="Q150" s="79">
        <f>利润表!I150/资产表!C150</f>
        <v>0.533855570305427</v>
      </c>
      <c r="R150" s="84">
        <f>资产表!C150/负债表!C150</f>
        <v>1.49949483411772</v>
      </c>
      <c r="S150" s="5"/>
      <c r="T150" s="5"/>
      <c r="U150" s="5"/>
      <c r="V150" s="5"/>
      <c r="W150" s="79">
        <f>负债表!E150/资产表!C150</f>
        <v>0</v>
      </c>
      <c r="X150" s="5"/>
      <c r="Y150" s="5"/>
      <c r="Z150" s="79">
        <f>(利润表!C150-利润表!C151)/利润表!C151</f>
        <v>1.55521951863011</v>
      </c>
      <c r="AA150" s="20">
        <f>(利润表!I150-利润表!I151)/利润表!I151</f>
        <v>0.376089974560136</v>
      </c>
      <c r="AB150" s="85"/>
      <c r="AC150" s="79"/>
      <c r="AD150" s="5"/>
      <c r="AE150" s="79">
        <f>(资产表!C150-资产表!C151)/资产表!C151</f>
        <v>0.227771877879892</v>
      </c>
      <c r="AF150" s="79"/>
      <c r="AG150" s="79"/>
      <c r="AH150" s="79"/>
      <c r="AI150" s="79"/>
      <c r="AJ150" s="79"/>
      <c r="AK150" s="79"/>
      <c r="AL150" s="79"/>
      <c r="AM150" s="79"/>
      <c r="AN150" s="79"/>
      <c r="AO150" s="79"/>
      <c r="AP150" s="79"/>
      <c r="AQ150" s="95"/>
      <c r="AR150" s="95"/>
      <c r="AS150" s="5"/>
      <c r="AT150" s="5"/>
      <c r="AU150" s="5"/>
      <c r="AV150" s="5"/>
      <c r="AW150" s="5"/>
      <c r="AX150" s="5"/>
      <c r="AY150" s="5"/>
      <c r="AZ150" s="5"/>
      <c r="BA150" s="5"/>
    </row>
    <row r="151" spans="1:53">
      <c r="A151" s="98"/>
      <c r="B151" s="1">
        <v>2015</v>
      </c>
      <c r="C151" s="5"/>
      <c r="D151" s="5"/>
      <c r="E151" s="5"/>
      <c r="F151" s="5"/>
      <c r="G151" s="5"/>
      <c r="H151" s="79">
        <f>利润表!C151/负债表!C151</f>
        <v>0.0686557351913</v>
      </c>
      <c r="I151" s="79">
        <f>利润表!C151/资产表!C151</f>
        <v>0.0490171921358906</v>
      </c>
      <c r="J151" s="20"/>
      <c r="K151" s="20"/>
      <c r="L151" s="20"/>
      <c r="M151" s="20"/>
      <c r="N151" s="5"/>
      <c r="O151" s="5"/>
      <c r="P151" s="79">
        <f>利润表!C151/利润表!I151</f>
        <v>0.102909104834274</v>
      </c>
      <c r="Q151" s="79">
        <f>利润表!I151/资产表!C151</f>
        <v>0.476315406832355</v>
      </c>
      <c r="R151" s="84">
        <f>资产表!C151/负债表!C151</f>
        <v>1.40064602233774</v>
      </c>
      <c r="S151" s="5"/>
      <c r="T151" s="5"/>
      <c r="U151" s="5"/>
      <c r="V151" s="5"/>
      <c r="W151" s="79">
        <f>负债表!E151/资产表!C151</f>
        <v>0</v>
      </c>
      <c r="X151" s="5"/>
      <c r="Y151" s="5"/>
      <c r="Z151" s="79">
        <f>(利润表!C151-利润表!C152)/利润表!C152</f>
        <v>-1.21840189026692</v>
      </c>
      <c r="AA151" s="20">
        <f>(利润表!I151-利润表!I152)/利润表!I152</f>
        <v>1.34294589921224</v>
      </c>
      <c r="AB151" s="85"/>
      <c r="AC151" s="79"/>
      <c r="AD151" s="5"/>
      <c r="AE151" s="79">
        <f>(资产表!C151-资产表!C152)/资产表!C152</f>
        <v>0.106399983550613</v>
      </c>
      <c r="AF151" s="79"/>
      <c r="AG151" s="79"/>
      <c r="AH151" s="79"/>
      <c r="AI151" s="79"/>
      <c r="AJ151" s="79"/>
      <c r="AK151" s="79"/>
      <c r="AL151" s="79"/>
      <c r="AM151" s="79"/>
      <c r="AN151" s="79"/>
      <c r="AO151" s="79"/>
      <c r="AP151" s="79"/>
      <c r="AQ151" s="95"/>
      <c r="AR151" s="95"/>
      <c r="AS151" s="5"/>
      <c r="AT151" s="5"/>
      <c r="AU151" s="5"/>
      <c r="AV151" s="5"/>
      <c r="AW151" s="5"/>
      <c r="AX151" s="5"/>
      <c r="AY151" s="5"/>
      <c r="AZ151" s="5"/>
      <c r="BA151" s="5"/>
    </row>
    <row r="152" spans="1:53">
      <c r="A152" s="98"/>
      <c r="B152" s="1">
        <v>2014</v>
      </c>
      <c r="C152" s="5"/>
      <c r="D152" s="5"/>
      <c r="E152" s="5"/>
      <c r="F152" s="5"/>
      <c r="G152" s="5"/>
      <c r="H152" s="79">
        <f>利润表!C152/负债表!C152</f>
        <v>-0.337528295565861</v>
      </c>
      <c r="I152" s="79">
        <f>利润表!C152/资产表!C152</f>
        <v>-0.248315710576341</v>
      </c>
      <c r="J152" s="20"/>
      <c r="K152" s="20"/>
      <c r="L152" s="20"/>
      <c r="M152" s="20"/>
      <c r="N152" s="5"/>
      <c r="O152" s="5"/>
      <c r="P152" s="79">
        <f>利润表!C152/利润表!I152</f>
        <v>-1.10397609136253</v>
      </c>
      <c r="Q152" s="79">
        <f>利润表!I152/资产表!C152</f>
        <v>0.224928522020679</v>
      </c>
      <c r="R152" s="84">
        <f>资产表!C152/负债表!C152</f>
        <v>1.35927080401984</v>
      </c>
      <c r="S152" s="5"/>
      <c r="T152" s="5"/>
      <c r="U152" s="5"/>
      <c r="V152" s="5"/>
      <c r="W152" s="79">
        <f>负债表!E152/资产表!C152</f>
        <v>0</v>
      </c>
      <c r="X152" s="5"/>
      <c r="Y152" s="5"/>
      <c r="Z152" s="79">
        <f>(利润表!C152-利润表!C153)/利润表!C153</f>
        <v>1.62293526593756</v>
      </c>
      <c r="AA152" s="20">
        <f>(利润表!I152-利润表!I153)/利润表!I153</f>
        <v>-0.248849683548129</v>
      </c>
      <c r="AB152" s="85"/>
      <c r="AC152" s="79"/>
      <c r="AD152" s="5"/>
      <c r="AE152" s="79">
        <f>(资产表!C152-资产表!C153)/资产表!C153</f>
        <v>-0.213148575541081</v>
      </c>
      <c r="AF152" s="79"/>
      <c r="AG152" s="79"/>
      <c r="AH152" s="79"/>
      <c r="AI152" s="79"/>
      <c r="AJ152" s="79"/>
      <c r="AK152" s="79"/>
      <c r="AL152" s="79"/>
      <c r="AM152" s="79"/>
      <c r="AN152" s="79"/>
      <c r="AO152" s="79"/>
      <c r="AP152" s="79"/>
      <c r="AQ152" s="95"/>
      <c r="AR152" s="95"/>
      <c r="AS152" s="5"/>
      <c r="AT152" s="5"/>
      <c r="AU152" s="5"/>
      <c r="AV152" s="5"/>
      <c r="AW152" s="5"/>
      <c r="AX152" s="5"/>
      <c r="AY152" s="5"/>
      <c r="AZ152" s="5"/>
      <c r="BA152" s="5"/>
    </row>
    <row r="153" spans="1:53">
      <c r="A153" s="98"/>
      <c r="B153" s="1">
        <v>2013</v>
      </c>
      <c r="C153" s="5"/>
      <c r="D153" s="5"/>
      <c r="E153" s="5"/>
      <c r="F153" s="5"/>
      <c r="G153" s="5"/>
      <c r="H153" s="79">
        <f>利润表!C153/负债表!C153</f>
        <v>-0.0940911915892622</v>
      </c>
      <c r="I153" s="79">
        <f>利润表!C153/资产表!C153</f>
        <v>-0.0744919530115364</v>
      </c>
      <c r="J153" s="20"/>
      <c r="K153" s="20"/>
      <c r="L153" s="20"/>
      <c r="M153" s="20"/>
      <c r="N153" s="5"/>
      <c r="O153" s="5"/>
      <c r="P153" s="79">
        <f>利润表!C153/利润表!I153</f>
        <v>-0.316154196083773</v>
      </c>
      <c r="Q153" s="79">
        <f>利润表!I153/资产表!C153</f>
        <v>0.235619055303628</v>
      </c>
      <c r="R153" s="84">
        <f>资产表!C153/负债表!C153</f>
        <v>1.26310544676806</v>
      </c>
      <c r="S153" s="5"/>
      <c r="T153" s="5"/>
      <c r="U153" s="5"/>
      <c r="V153" s="5"/>
      <c r="W153" s="79">
        <f>负债表!E153/资产表!C153</f>
        <v>0</v>
      </c>
      <c r="X153" s="5"/>
      <c r="Y153" s="5"/>
      <c r="Z153" s="79">
        <f>(利润表!C153-利润表!C154)/利润表!C154</f>
        <v>-1.45471507760969</v>
      </c>
      <c r="AA153" s="20">
        <f>(利润表!I153-利润表!I154)/利润表!I154</f>
        <v>-0.703122821039779</v>
      </c>
      <c r="AB153" s="85"/>
      <c r="AC153" s="79"/>
      <c r="AD153" s="5"/>
      <c r="AE153" s="79">
        <f>(资产表!C153-资产表!C154)/资产表!C154</f>
        <v>-0.222696549252113</v>
      </c>
      <c r="AF153" s="79"/>
      <c r="AG153" s="79"/>
      <c r="AH153" s="79"/>
      <c r="AI153" s="79"/>
      <c r="AJ153" s="79"/>
      <c r="AK153" s="79"/>
      <c r="AL153" s="79"/>
      <c r="AM153" s="79"/>
      <c r="AN153" s="79"/>
      <c r="AO153" s="79"/>
      <c r="AP153" s="79"/>
      <c r="AQ153" s="95"/>
      <c r="AR153" s="95"/>
      <c r="AS153" s="5"/>
      <c r="AT153" s="5"/>
      <c r="AU153" s="5"/>
      <c r="AV153" s="5"/>
      <c r="AW153" s="5"/>
      <c r="AX153" s="5"/>
      <c r="AY153" s="5"/>
      <c r="AZ153" s="5"/>
      <c r="BA153" s="5"/>
    </row>
    <row r="154" spans="1:53">
      <c r="A154" s="98"/>
      <c r="B154" s="1">
        <v>2012</v>
      </c>
      <c r="C154" s="5"/>
      <c r="D154" s="5"/>
      <c r="E154" s="5"/>
      <c r="F154" s="5"/>
      <c r="G154" s="5"/>
      <c r="H154" s="79">
        <f>利润表!C154/负债表!C154</f>
        <v>0.178097684225842</v>
      </c>
      <c r="I154" s="79">
        <f>利润表!C154/资产表!C154</f>
        <v>0.127338755585577</v>
      </c>
      <c r="J154" s="20"/>
      <c r="K154" s="20"/>
      <c r="L154" s="20"/>
      <c r="M154" s="20"/>
      <c r="N154" s="5"/>
      <c r="O154" s="5"/>
      <c r="P154" s="79">
        <f>利润表!C154/利润表!I154</f>
        <v>0.206412697690119</v>
      </c>
      <c r="Q154" s="79">
        <f>利润表!I154/资产表!C154</f>
        <v>0.616913382803355</v>
      </c>
      <c r="R154" s="84">
        <f>资产表!C154/负债表!C154</f>
        <v>1.39861335543014</v>
      </c>
      <c r="S154" s="5"/>
      <c r="T154" s="5"/>
      <c r="U154" s="5"/>
      <c r="V154" s="5"/>
      <c r="W154" s="79">
        <f>负债表!E154/资产表!C154</f>
        <v>0</v>
      </c>
      <c r="X154" s="5"/>
      <c r="Y154" s="5"/>
      <c r="Z154" s="79" t="e">
        <f>(利润表!C154-利润表!C155)/利润表!C155</f>
        <v>#DIV/0!</v>
      </c>
      <c r="AA154" s="20" t="e">
        <f>(利润表!I154-利润表!I155)/利润表!I155</f>
        <v>#DIV/0!</v>
      </c>
      <c r="AB154" s="85"/>
      <c r="AC154" s="79"/>
      <c r="AD154" s="5"/>
      <c r="AE154" s="79" t="e">
        <f>(资产表!C154-资产表!C155)/资产表!C155</f>
        <v>#DIV/0!</v>
      </c>
      <c r="AF154" s="79"/>
      <c r="AG154" s="79"/>
      <c r="AH154" s="79"/>
      <c r="AI154" s="79"/>
      <c r="AJ154" s="79"/>
      <c r="AK154" s="79"/>
      <c r="AL154" s="79"/>
      <c r="AM154" s="79"/>
      <c r="AN154" s="79"/>
      <c r="AO154" s="79"/>
      <c r="AP154" s="79"/>
      <c r="AQ154" s="95"/>
      <c r="AR154" s="95"/>
      <c r="AS154" s="5"/>
      <c r="AT154" s="5"/>
      <c r="AU154" s="5"/>
      <c r="AV154" s="5"/>
      <c r="AW154" s="5"/>
      <c r="AX154" s="5"/>
      <c r="AY154" s="5"/>
      <c r="AZ154" s="5"/>
      <c r="BA154" s="5"/>
    </row>
    <row r="155" spans="1:53">
      <c r="A155" s="98"/>
      <c r="B155" s="1">
        <v>2011</v>
      </c>
      <c r="C155" s="5"/>
      <c r="D155" s="5"/>
      <c r="E155" s="5"/>
      <c r="F155" s="5"/>
      <c r="G155" s="5"/>
      <c r="H155" s="79" t="e">
        <f>利润表!C155/负债表!C155</f>
        <v>#DIV/0!</v>
      </c>
      <c r="I155" s="79" t="e">
        <f>利润表!C155/资产表!C155</f>
        <v>#DIV/0!</v>
      </c>
      <c r="J155" s="20"/>
      <c r="K155" s="20"/>
      <c r="L155" s="20"/>
      <c r="M155" s="20"/>
      <c r="N155" s="5"/>
      <c r="O155" s="5"/>
      <c r="P155" s="79" t="e">
        <f>利润表!C155/利润表!I155</f>
        <v>#DIV/0!</v>
      </c>
      <c r="Q155" s="79" t="e">
        <f>利润表!I155/资产表!C155</f>
        <v>#DIV/0!</v>
      </c>
      <c r="R155" s="84" t="e">
        <f>资产表!C155/负债表!C155</f>
        <v>#DIV/0!</v>
      </c>
      <c r="S155" s="5"/>
      <c r="T155" s="5"/>
      <c r="U155" s="5"/>
      <c r="V155" s="5"/>
      <c r="W155" s="79" t="e">
        <f>负债表!E155/资产表!C155</f>
        <v>#DIV/0!</v>
      </c>
      <c r="X155" s="5"/>
      <c r="Y155" s="5"/>
      <c r="Z155" s="79" t="e">
        <f>(利润表!C155-利润表!C156)/利润表!C156</f>
        <v>#DIV/0!</v>
      </c>
      <c r="AA155" s="20" t="e">
        <f>(利润表!I155-利润表!I156)/利润表!I156</f>
        <v>#DIV/0!</v>
      </c>
      <c r="AB155" s="85"/>
      <c r="AC155" s="79"/>
      <c r="AD155" s="5"/>
      <c r="AE155" s="79" t="e">
        <f>(资产表!C155-资产表!C156)/资产表!C156</f>
        <v>#DIV/0!</v>
      </c>
      <c r="AF155" s="79"/>
      <c r="AG155" s="79"/>
      <c r="AH155" s="79"/>
      <c r="AI155" s="79"/>
      <c r="AJ155" s="79"/>
      <c r="AK155" s="79"/>
      <c r="AL155" s="79"/>
      <c r="AM155" s="79"/>
      <c r="AN155" s="79"/>
      <c r="AO155" s="79"/>
      <c r="AP155" s="79"/>
      <c r="AQ155" s="95"/>
      <c r="AR155" s="95"/>
      <c r="AS155" s="5"/>
      <c r="AT155" s="5"/>
      <c r="AU155" s="5"/>
      <c r="AV155" s="5"/>
      <c r="AW155" s="5"/>
      <c r="AX155" s="5"/>
      <c r="AY155" s="5"/>
      <c r="AZ155" s="5"/>
      <c r="BA155" s="5"/>
    </row>
    <row r="156" spans="1:53">
      <c r="A156" s="99"/>
      <c r="B156" s="1">
        <v>2010</v>
      </c>
      <c r="C156" s="5"/>
      <c r="D156" s="5"/>
      <c r="E156" s="5"/>
      <c r="F156" s="5"/>
      <c r="G156" s="5"/>
      <c r="H156" s="79" t="e">
        <f>利润表!C156/负债表!C156</f>
        <v>#DIV/0!</v>
      </c>
      <c r="I156" s="79" t="e">
        <f>利润表!C156/资产表!C156</f>
        <v>#DIV/0!</v>
      </c>
      <c r="J156" s="20"/>
      <c r="K156" s="20"/>
      <c r="L156" s="20"/>
      <c r="M156" s="20"/>
      <c r="N156" s="5"/>
      <c r="O156" s="5"/>
      <c r="P156" s="79" t="e">
        <f>利润表!C156/利润表!I156</f>
        <v>#DIV/0!</v>
      </c>
      <c r="Q156" s="79" t="e">
        <f>利润表!I156/资产表!C156</f>
        <v>#DIV/0!</v>
      </c>
      <c r="R156" s="84" t="e">
        <f>资产表!C156/负债表!C156</f>
        <v>#DIV/0!</v>
      </c>
      <c r="S156" s="5"/>
      <c r="T156" s="5"/>
      <c r="U156" s="5"/>
      <c r="V156" s="5"/>
      <c r="W156" s="79" t="e">
        <f>负债表!E156/资产表!C156</f>
        <v>#DIV/0!</v>
      </c>
      <c r="X156" s="5"/>
      <c r="Y156" s="5"/>
      <c r="Z156" s="79">
        <f>(利润表!C156-利润表!C157)/利润表!C157</f>
        <v>-1</v>
      </c>
      <c r="AA156" s="20">
        <f>(利润表!I156-利润表!I157)/利润表!I157</f>
        <v>-1</v>
      </c>
      <c r="AB156" s="85"/>
      <c r="AC156" s="79"/>
      <c r="AD156" s="5"/>
      <c r="AE156" s="79">
        <f>(资产表!C156-资产表!C157)/资产表!C157</f>
        <v>-1</v>
      </c>
      <c r="AF156" s="79"/>
      <c r="AG156" s="79"/>
      <c r="AH156" s="79"/>
      <c r="AI156" s="79"/>
      <c r="AJ156" s="79"/>
      <c r="AK156" s="79"/>
      <c r="AL156" s="79"/>
      <c r="AM156" s="79"/>
      <c r="AN156" s="79"/>
      <c r="AO156" s="79"/>
      <c r="AP156" s="79"/>
      <c r="AQ156" s="95"/>
      <c r="AR156" s="95"/>
      <c r="AS156" s="5"/>
      <c r="AT156" s="5"/>
      <c r="AU156" s="5"/>
      <c r="AV156" s="5"/>
      <c r="AW156" s="5"/>
      <c r="AX156" s="5"/>
      <c r="AY156" s="5"/>
      <c r="AZ156" s="5"/>
      <c r="BA156" s="5"/>
    </row>
    <row r="157" spans="1:53">
      <c r="A157" s="76" t="s">
        <v>64</v>
      </c>
      <c r="B157" s="1">
        <v>2023</v>
      </c>
      <c r="C157" s="5"/>
      <c r="D157" s="5"/>
      <c r="E157" s="5"/>
      <c r="F157" s="5"/>
      <c r="G157" s="5"/>
      <c r="H157" s="79">
        <f>利润表!C157/负债表!C157</f>
        <v>0.138440089131581</v>
      </c>
      <c r="I157" s="79">
        <f>利润表!C157/资产表!C157</f>
        <v>0.0700946190387175</v>
      </c>
      <c r="J157" s="20"/>
      <c r="K157" s="20"/>
      <c r="L157" s="20"/>
      <c r="M157" s="20"/>
      <c r="N157" s="5"/>
      <c r="O157" s="5"/>
      <c r="P157" s="79">
        <f>利润表!C157/利润表!I157</f>
        <v>0.12666966289803</v>
      </c>
      <c r="Q157" s="79">
        <f>利润表!I157/资产表!C157</f>
        <v>0.553365481797677</v>
      </c>
      <c r="R157" s="84">
        <f>资产表!C157/负债表!C157</f>
        <v>1.97504588840282</v>
      </c>
      <c r="S157" s="5"/>
      <c r="T157" s="5"/>
      <c r="U157" s="5"/>
      <c r="V157" s="5"/>
      <c r="W157" s="79">
        <f>负债表!E157/资产表!C157</f>
        <v>0</v>
      </c>
      <c r="X157" s="5"/>
      <c r="Y157" s="5"/>
      <c r="Z157" s="79">
        <f>(利润表!C157-利润表!C158)/利润表!C158</f>
        <v>-0.0588761121393746</v>
      </c>
      <c r="AA157" s="20">
        <f>(利润表!I157-利润表!I158)/利润表!I158</f>
        <v>0.129841420081344</v>
      </c>
      <c r="AB157" s="85"/>
      <c r="AC157" s="79"/>
      <c r="AD157" s="5"/>
      <c r="AE157" s="79">
        <f>(资产表!C157-资产表!C158)/资产表!C158</f>
        <v>0.0653641124628811</v>
      </c>
      <c r="AF157" s="79"/>
      <c r="AG157" s="79"/>
      <c r="AH157" s="79"/>
      <c r="AI157" s="79"/>
      <c r="AJ157" s="79"/>
      <c r="AK157" s="79"/>
      <c r="AL157" s="79"/>
      <c r="AM157" s="79"/>
      <c r="AN157" s="79"/>
      <c r="AO157" s="79"/>
      <c r="AP157" s="79"/>
      <c r="AQ157" s="95"/>
      <c r="AR157" s="95"/>
      <c r="AS157" s="5"/>
      <c r="AT157" s="5"/>
      <c r="AU157" s="5"/>
      <c r="AV157" s="5"/>
      <c r="AW157" s="5"/>
      <c r="AX157" s="5"/>
      <c r="AY157" s="5"/>
      <c r="AZ157" s="5"/>
      <c r="BA157" s="5"/>
    </row>
    <row r="158" spans="1:53">
      <c r="A158" s="77"/>
      <c r="B158" s="1">
        <v>2022</v>
      </c>
      <c r="C158" s="5"/>
      <c r="D158" s="5"/>
      <c r="E158" s="5"/>
      <c r="F158" s="5"/>
      <c r="G158" s="5"/>
      <c r="H158" s="79">
        <f>利润表!C158/负债表!C158</f>
        <v>0.162796436159762</v>
      </c>
      <c r="I158" s="79">
        <f>利润表!C158/资产表!C158</f>
        <v>0.0793479929304122</v>
      </c>
      <c r="J158" s="20"/>
      <c r="K158" s="20"/>
      <c r="L158" s="20"/>
      <c r="M158" s="20"/>
      <c r="N158" s="5"/>
      <c r="O158" s="5"/>
      <c r="P158" s="79">
        <f>利润表!C158/利润表!I158</f>
        <v>0.152069917314786</v>
      </c>
      <c r="Q158" s="79">
        <f>利润表!I158/资产表!C158</f>
        <v>0.521786256818707</v>
      </c>
      <c r="R158" s="84">
        <f>资产表!C158/负债表!C158</f>
        <v>2.05167679921701</v>
      </c>
      <c r="S158" s="5"/>
      <c r="T158" s="5"/>
      <c r="U158" s="5"/>
      <c r="V158" s="5"/>
      <c r="W158" s="79">
        <f>负债表!E158/资产表!C158</f>
        <v>0</v>
      </c>
      <c r="X158" s="5"/>
      <c r="Y158" s="5"/>
      <c r="Z158" s="79">
        <f>(利润表!C158-利润表!C159)/利润表!C159</f>
        <v>0.81805032594394</v>
      </c>
      <c r="AA158" s="20">
        <f>(利润表!I158-利润表!I159)/利润表!I159</f>
        <v>0.15543221790673</v>
      </c>
      <c r="AB158" s="85"/>
      <c r="AC158" s="79"/>
      <c r="AD158" s="5"/>
      <c r="AE158" s="79">
        <f>(资产表!C158-资产表!C159)/资产表!C159</f>
        <v>0.172588509805662</v>
      </c>
      <c r="AF158" s="79"/>
      <c r="AG158" s="79"/>
      <c r="AH158" s="79"/>
      <c r="AI158" s="79"/>
      <c r="AJ158" s="79"/>
      <c r="AK158" s="79"/>
      <c r="AL158" s="79"/>
      <c r="AM158" s="79"/>
      <c r="AN158" s="79"/>
      <c r="AO158" s="79"/>
      <c r="AP158" s="79"/>
      <c r="AQ158" s="95"/>
      <c r="AR158" s="95"/>
      <c r="AS158" s="5"/>
      <c r="AT158" s="5"/>
      <c r="AU158" s="5"/>
      <c r="AV158" s="5"/>
      <c r="AW158" s="5"/>
      <c r="AX158" s="5"/>
      <c r="AY158" s="5"/>
      <c r="AZ158" s="5"/>
      <c r="BA158" s="5"/>
    </row>
    <row r="159" spans="1:53">
      <c r="A159" s="77"/>
      <c r="B159" s="1">
        <v>2021</v>
      </c>
      <c r="C159" s="5"/>
      <c r="D159" s="5"/>
      <c r="E159" s="5"/>
      <c r="F159" s="5"/>
      <c r="G159" s="5"/>
      <c r="H159" s="79">
        <f>利润表!C159/负债表!C159</f>
        <v>0.104498568590252</v>
      </c>
      <c r="I159" s="79">
        <f>利润表!C159/资产表!C159</f>
        <v>0.0511771007978199</v>
      </c>
      <c r="J159" s="20"/>
      <c r="K159" s="20"/>
      <c r="L159" s="20"/>
      <c r="M159" s="20"/>
      <c r="N159" s="5"/>
      <c r="O159" s="5"/>
      <c r="P159" s="79">
        <f>利润表!C159/利润表!I159</f>
        <v>0.0966455544890861</v>
      </c>
      <c r="Q159" s="79">
        <f>利润表!I159/资产表!C159</f>
        <v>0.529533935299623</v>
      </c>
      <c r="R159" s="84">
        <f>资产表!C159/负债表!C159</f>
        <v>2.04190090804642</v>
      </c>
      <c r="S159" s="5"/>
      <c r="T159" s="5"/>
      <c r="U159" s="5"/>
      <c r="V159" s="5"/>
      <c r="W159" s="79">
        <f>负债表!E159/资产表!C159</f>
        <v>0</v>
      </c>
      <c r="X159" s="5"/>
      <c r="Y159" s="5"/>
      <c r="Z159" s="79">
        <f>(利润表!C159-利润表!C160)/利润表!C160</f>
        <v>0.245046371055179</v>
      </c>
      <c r="AA159" s="20">
        <f>(利润表!I159-利润表!I160)/利润表!I160</f>
        <v>0.119341440282949</v>
      </c>
      <c r="AB159" s="85"/>
      <c r="AC159" s="79"/>
      <c r="AD159" s="5"/>
      <c r="AE159" s="79">
        <f>(资产表!C159-资产表!C160)/资产表!C160</f>
        <v>0.176326733764287</v>
      </c>
      <c r="AF159" s="79"/>
      <c r="AG159" s="79"/>
      <c r="AH159" s="79"/>
      <c r="AI159" s="79"/>
      <c r="AJ159" s="79"/>
      <c r="AK159" s="79"/>
      <c r="AL159" s="79"/>
      <c r="AM159" s="79"/>
      <c r="AN159" s="79"/>
      <c r="AO159" s="79"/>
      <c r="AP159" s="79"/>
      <c r="AQ159" s="95"/>
      <c r="AR159" s="95"/>
      <c r="AS159" s="5"/>
      <c r="AT159" s="5"/>
      <c r="AU159" s="5"/>
      <c r="AV159" s="5"/>
      <c r="AW159" s="5"/>
      <c r="AX159" s="5"/>
      <c r="AY159" s="5"/>
      <c r="AZ159" s="5"/>
      <c r="BA159" s="5"/>
    </row>
    <row r="160" spans="1:53">
      <c r="A160" s="77"/>
      <c r="B160" s="1">
        <v>2020</v>
      </c>
      <c r="C160" s="5"/>
      <c r="D160" s="5"/>
      <c r="E160" s="5"/>
      <c r="F160" s="5"/>
      <c r="G160" s="5"/>
      <c r="H160" s="79">
        <f>利润表!C160/负债表!C160</f>
        <v>0.0900576210788451</v>
      </c>
      <c r="I160" s="79">
        <f>利润表!C160/资产表!C160</f>
        <v>0.0483524093757285</v>
      </c>
      <c r="J160" s="20"/>
      <c r="K160" s="20"/>
      <c r="L160" s="20"/>
      <c r="M160" s="20"/>
      <c r="N160" s="5"/>
      <c r="O160" s="5"/>
      <c r="P160" s="79">
        <f>利润表!C160/利润表!I160</f>
        <v>0.0868878273723055</v>
      </c>
      <c r="Q160" s="79">
        <f>利润表!I160/资产表!C160</f>
        <v>0.556492328534621</v>
      </c>
      <c r="R160" s="84">
        <f>资产表!C160/负债表!C160</f>
        <v>1.86252603006897</v>
      </c>
      <c r="S160" s="5"/>
      <c r="T160" s="5"/>
      <c r="U160" s="5"/>
      <c r="V160" s="5"/>
      <c r="W160" s="79">
        <f>负债表!E160/资产表!C160</f>
        <v>0</v>
      </c>
      <c r="X160" s="5"/>
      <c r="Y160" s="5"/>
      <c r="Z160" s="79">
        <f>(利润表!C160-利润表!C161)/利润表!C161</f>
        <v>-0.226807619945373</v>
      </c>
      <c r="AA160" s="20">
        <f>(利润表!I160-利润表!I161)/利润表!I161</f>
        <v>-0.107303930089852</v>
      </c>
      <c r="AB160" s="85"/>
      <c r="AC160" s="79"/>
      <c r="AD160" s="5"/>
      <c r="AE160" s="79">
        <f>(资产表!C160-资产表!C161)/资产表!C161</f>
        <v>0.0305767124679108</v>
      </c>
      <c r="AF160" s="79"/>
      <c r="AG160" s="79"/>
      <c r="AH160" s="79"/>
      <c r="AI160" s="79"/>
      <c r="AJ160" s="79"/>
      <c r="AK160" s="79"/>
      <c r="AL160" s="79"/>
      <c r="AM160" s="79"/>
      <c r="AN160" s="79"/>
      <c r="AO160" s="79"/>
      <c r="AP160" s="79"/>
      <c r="AQ160" s="95"/>
      <c r="AR160" s="95"/>
      <c r="AS160" s="5"/>
      <c r="AT160" s="5"/>
      <c r="AU160" s="5"/>
      <c r="AV160" s="5"/>
      <c r="AW160" s="5"/>
      <c r="AX160" s="5"/>
      <c r="AY160" s="5"/>
      <c r="AZ160" s="5"/>
      <c r="BA160" s="5"/>
    </row>
    <row r="161" spans="1:53">
      <c r="A161" s="77"/>
      <c r="B161" s="1">
        <v>2019</v>
      </c>
      <c r="C161" s="5"/>
      <c r="D161" s="5"/>
      <c r="E161" s="5"/>
      <c r="F161" s="5"/>
      <c r="G161" s="5"/>
      <c r="H161" s="79">
        <f>利润表!C161/负债表!C161</f>
        <v>0.122737190682244</v>
      </c>
      <c r="I161" s="79">
        <f>利润表!C161/资产表!C161</f>
        <v>0.0644482128636863</v>
      </c>
      <c r="J161" s="20"/>
      <c r="K161" s="20"/>
      <c r="L161" s="20"/>
      <c r="M161" s="20"/>
      <c r="N161" s="5"/>
      <c r="O161" s="5"/>
      <c r="P161" s="79">
        <f>利润表!C161/利润表!I161</f>
        <v>0.100317106090477</v>
      </c>
      <c r="Q161" s="79">
        <f>利润表!I161/资产表!C161</f>
        <v>0.642444896741337</v>
      </c>
      <c r="R161" s="84">
        <f>资产表!C161/负债表!C161</f>
        <v>1.90443125152041</v>
      </c>
      <c r="S161" s="5"/>
      <c r="T161" s="5"/>
      <c r="U161" s="5"/>
      <c r="V161" s="5"/>
      <c r="W161" s="79">
        <f>负债表!E161/资产表!C161</f>
        <v>0</v>
      </c>
      <c r="X161" s="5"/>
      <c r="Y161" s="5"/>
      <c r="Z161" s="79">
        <f>(利润表!C161-利润表!C162)/利润表!C162</f>
        <v>0.153773177542867</v>
      </c>
      <c r="AA161" s="20">
        <f>(利润表!I161-利润表!I162)/利润表!I162</f>
        <v>0.124737622870046</v>
      </c>
      <c r="AB161" s="85"/>
      <c r="AC161" s="79"/>
      <c r="AD161" s="5"/>
      <c r="AE161" s="79">
        <f>(资产表!C161-资产表!C162)/资产表!C162</f>
        <v>0.144890726271945</v>
      </c>
      <c r="AF161" s="79"/>
      <c r="AG161" s="79"/>
      <c r="AH161" s="79"/>
      <c r="AI161" s="79"/>
      <c r="AJ161" s="79"/>
      <c r="AK161" s="79"/>
      <c r="AL161" s="79"/>
      <c r="AM161" s="79"/>
      <c r="AN161" s="79"/>
      <c r="AO161" s="79"/>
      <c r="AP161" s="79"/>
      <c r="AQ161" s="95"/>
      <c r="AR161" s="95"/>
      <c r="AS161" s="5"/>
      <c r="AT161" s="5"/>
      <c r="AU161" s="5"/>
      <c r="AV161" s="5"/>
      <c r="AW161" s="5"/>
      <c r="AX161" s="5"/>
      <c r="AY161" s="5"/>
      <c r="AZ161" s="5"/>
      <c r="BA161" s="5"/>
    </row>
    <row r="162" spans="1:53">
      <c r="A162" s="77"/>
      <c r="B162" s="1">
        <v>2018</v>
      </c>
      <c r="C162" s="5"/>
      <c r="D162" s="5"/>
      <c r="E162" s="5"/>
      <c r="F162" s="5"/>
      <c r="G162" s="5"/>
      <c r="H162" s="79">
        <f>利润表!C162/负债表!C162</f>
        <v>0.127150626015034</v>
      </c>
      <c r="I162" s="79">
        <f>利润表!C162/资产表!C162</f>
        <v>0.0639520511211514</v>
      </c>
      <c r="J162" s="20"/>
      <c r="K162" s="20"/>
      <c r="L162" s="20"/>
      <c r="M162" s="20"/>
      <c r="N162" s="5"/>
      <c r="O162" s="5"/>
      <c r="P162" s="79">
        <f>利润表!C162/利润表!I162</f>
        <v>0.0977925519794929</v>
      </c>
      <c r="Q162" s="79">
        <f>利润表!I162/资产表!C162</f>
        <v>0.653956255631432</v>
      </c>
      <c r="R162" s="84">
        <f>资产表!C162/负债表!C162</f>
        <v>1.98821810694012</v>
      </c>
      <c r="S162" s="5"/>
      <c r="T162" s="5"/>
      <c r="U162" s="5"/>
      <c r="V162" s="5"/>
      <c r="W162" s="79">
        <f>负债表!E162/资产表!C162</f>
        <v>0</v>
      </c>
      <c r="X162" s="5"/>
      <c r="Y162" s="5"/>
      <c r="Z162" s="79">
        <f>(利润表!C162-利润表!C163)/利润表!C163</f>
        <v>1.14292322378416</v>
      </c>
      <c r="AA162" s="20">
        <f>(利润表!I162-利润表!I163)/利润表!I163</f>
        <v>0.413541631723279</v>
      </c>
      <c r="AB162" s="85"/>
      <c r="AC162" s="79"/>
      <c r="AD162" s="5"/>
      <c r="AE162" s="79">
        <f>(资产表!C162-资产表!C163)/资产表!C163</f>
        <v>0.897685862953982</v>
      </c>
      <c r="AF162" s="79"/>
      <c r="AG162" s="79"/>
      <c r="AH162" s="79"/>
      <c r="AI162" s="79"/>
      <c r="AJ162" s="79"/>
      <c r="AK162" s="79"/>
      <c r="AL162" s="79"/>
      <c r="AM162" s="79"/>
      <c r="AN162" s="79"/>
      <c r="AO162" s="79"/>
      <c r="AP162" s="79"/>
      <c r="AQ162" s="95"/>
      <c r="AR162" s="95"/>
      <c r="AS162" s="5"/>
      <c r="AT162" s="5"/>
      <c r="AU162" s="5"/>
      <c r="AV162" s="5"/>
      <c r="AW162" s="5"/>
      <c r="AX162" s="5"/>
      <c r="AY162" s="5"/>
      <c r="AZ162" s="5"/>
      <c r="BA162" s="5"/>
    </row>
    <row r="163" spans="1:53">
      <c r="A163" s="77"/>
      <c r="B163" s="1">
        <v>2017</v>
      </c>
      <c r="C163" s="5"/>
      <c r="D163" s="5"/>
      <c r="E163" s="5"/>
      <c r="F163" s="5"/>
      <c r="G163" s="5"/>
      <c r="H163" s="79">
        <f>利润表!C163/负债表!C163</f>
        <v>0.0955842503792301</v>
      </c>
      <c r="I163" s="79">
        <f>利润表!C163/资产表!C163</f>
        <v>0.0566333417700378</v>
      </c>
      <c r="J163" s="20"/>
      <c r="K163" s="20"/>
      <c r="L163" s="20"/>
      <c r="M163" s="20"/>
      <c r="N163" s="5"/>
      <c r="O163" s="5"/>
      <c r="P163" s="79">
        <f>利润表!C163/利润表!I163</f>
        <v>0.0645071377085413</v>
      </c>
      <c r="Q163" s="79">
        <f>利润表!I163/资产表!C163</f>
        <v>0.877939151879917</v>
      </c>
      <c r="R163" s="84">
        <f>资产表!C163/负债表!C163</f>
        <v>1.68777344567365</v>
      </c>
      <c r="S163" s="5"/>
      <c r="T163" s="5"/>
      <c r="U163" s="5"/>
      <c r="V163" s="5"/>
      <c r="W163" s="79">
        <f>负债表!E163/资产表!C163</f>
        <v>0</v>
      </c>
      <c r="X163" s="5"/>
      <c r="Y163" s="5"/>
      <c r="Z163" s="79">
        <f>(利润表!C163-利润表!C164)/利润表!C164</f>
        <v>0.475266482716898</v>
      </c>
      <c r="AA163" s="20">
        <f>(利润表!I163-利润表!I164)/利润表!I164</f>
        <v>0.0396306081374808</v>
      </c>
      <c r="AB163" s="85"/>
      <c r="AC163" s="79"/>
      <c r="AD163" s="5"/>
      <c r="AE163" s="79">
        <f>(资产表!C163-资产表!C164)/资产表!C164</f>
        <v>-0.0989001250059435</v>
      </c>
      <c r="AF163" s="79"/>
      <c r="AG163" s="79"/>
      <c r="AH163" s="79"/>
      <c r="AI163" s="79"/>
      <c r="AJ163" s="79"/>
      <c r="AK163" s="79"/>
      <c r="AL163" s="79"/>
      <c r="AM163" s="79"/>
      <c r="AN163" s="79"/>
      <c r="AO163" s="79"/>
      <c r="AP163" s="79"/>
      <c r="AQ163" s="95"/>
      <c r="AR163" s="95"/>
      <c r="AS163" s="5"/>
      <c r="AT163" s="5"/>
      <c r="AU163" s="5"/>
      <c r="AV163" s="5"/>
      <c r="AW163" s="5"/>
      <c r="AX163" s="5"/>
      <c r="AY163" s="5"/>
      <c r="AZ163" s="5"/>
      <c r="BA163" s="5"/>
    </row>
    <row r="164" spans="1:53">
      <c r="A164" s="77"/>
      <c r="B164" s="1">
        <v>2016</v>
      </c>
      <c r="C164" s="5"/>
      <c r="D164" s="5"/>
      <c r="E164" s="5"/>
      <c r="F164" s="5"/>
      <c r="G164" s="5"/>
      <c r="H164" s="79">
        <f>利润表!C164/负债表!C164</f>
        <v>0.0689656742682176</v>
      </c>
      <c r="I164" s="79">
        <f>利润表!C164/资产表!C164</f>
        <v>0.034591917994025</v>
      </c>
      <c r="J164" s="20"/>
      <c r="K164" s="20"/>
      <c r="L164" s="20"/>
      <c r="M164" s="20"/>
      <c r="N164" s="5"/>
      <c r="O164" s="5"/>
      <c r="P164" s="79">
        <f>利润表!C164/利润表!I164</f>
        <v>0.0454586310953344</v>
      </c>
      <c r="Q164" s="79">
        <f>利润表!I164/资产表!C164</f>
        <v>0.760953798223267</v>
      </c>
      <c r="R164" s="84">
        <f>资产表!C164/负债表!C164</f>
        <v>1.99369327483171</v>
      </c>
      <c r="S164" s="5"/>
      <c r="T164" s="5"/>
      <c r="U164" s="5"/>
      <c r="V164" s="5"/>
      <c r="W164" s="79">
        <f>负债表!E164/资产表!C164</f>
        <v>0</v>
      </c>
      <c r="X164" s="5"/>
      <c r="Y164" s="5"/>
      <c r="Z164" s="79">
        <f>(利润表!C164-利润表!C165)/利润表!C165</f>
        <v>0.477084264412472</v>
      </c>
      <c r="AA164" s="20">
        <f>(利润表!I164-利润表!I165)/利润表!I165</f>
        <v>0.0438937511140956</v>
      </c>
      <c r="AB164" s="85"/>
      <c r="AC164" s="79"/>
      <c r="AD164" s="5"/>
      <c r="AE164" s="79">
        <f>(资产表!C164-资产表!C165)/资产表!C165</f>
        <v>0.143374946571357</v>
      </c>
      <c r="AF164" s="79"/>
      <c r="AG164" s="79"/>
      <c r="AH164" s="79"/>
      <c r="AI164" s="79"/>
      <c r="AJ164" s="79"/>
      <c r="AK164" s="79"/>
      <c r="AL164" s="79"/>
      <c r="AM164" s="79"/>
      <c r="AN164" s="79"/>
      <c r="AO164" s="79"/>
      <c r="AP164" s="79"/>
      <c r="AQ164" s="95"/>
      <c r="AR164" s="95"/>
      <c r="AS164" s="5"/>
      <c r="AT164" s="5"/>
      <c r="AU164" s="5"/>
      <c r="AV164" s="5"/>
      <c r="AW164" s="5"/>
      <c r="AX164" s="5"/>
      <c r="AY164" s="5"/>
      <c r="AZ164" s="5"/>
      <c r="BA164" s="5"/>
    </row>
    <row r="165" spans="1:53">
      <c r="A165" s="77"/>
      <c r="B165" s="1">
        <v>2015</v>
      </c>
      <c r="C165" s="5"/>
      <c r="D165" s="5"/>
      <c r="E165" s="5"/>
      <c r="F165" s="5"/>
      <c r="G165" s="5"/>
      <c r="H165" s="79">
        <f>利润表!C165/负债表!C165</f>
        <v>0.0486399590913868</v>
      </c>
      <c r="I165" s="79">
        <f>利润表!C165/资产表!C165</f>
        <v>0.0267767610427772</v>
      </c>
      <c r="J165" s="20"/>
      <c r="K165" s="20"/>
      <c r="L165" s="20"/>
      <c r="M165" s="20"/>
      <c r="N165" s="5"/>
      <c r="O165" s="5"/>
      <c r="P165" s="79">
        <f>利润表!C165/利润表!I165</f>
        <v>0.0321267933576531</v>
      </c>
      <c r="Q165" s="79">
        <f>利润表!I165/资产表!C165</f>
        <v>0.833471325466057</v>
      </c>
      <c r="R165" s="84">
        <f>资产表!C165/负债表!C165</f>
        <v>1.81649897886014</v>
      </c>
      <c r="S165" s="5"/>
      <c r="T165" s="5"/>
      <c r="U165" s="5"/>
      <c r="V165" s="5"/>
      <c r="W165" s="79">
        <f>负债表!E165/资产表!C165</f>
        <v>0</v>
      </c>
      <c r="X165" s="5"/>
      <c r="Y165" s="5"/>
      <c r="Z165" s="79">
        <f>(利润表!C165-利润表!C166)/利润表!C166</f>
        <v>0.268938325376839</v>
      </c>
      <c r="AA165" s="20">
        <f>(利润表!I165-利润表!I166)/利润表!I166</f>
        <v>0.107459391016375</v>
      </c>
      <c r="AB165" s="85"/>
      <c r="AC165" s="79"/>
      <c r="AD165" s="5"/>
      <c r="AE165" s="79">
        <f>(资产表!C165-资产表!C166)/资产表!C166</f>
        <v>0.249158106045458</v>
      </c>
      <c r="AF165" s="79"/>
      <c r="AG165" s="79"/>
      <c r="AH165" s="79"/>
      <c r="AI165" s="79"/>
      <c r="AJ165" s="79"/>
      <c r="AK165" s="79"/>
      <c r="AL165" s="79"/>
      <c r="AM165" s="79"/>
      <c r="AN165" s="79"/>
      <c r="AO165" s="79"/>
      <c r="AP165" s="79"/>
      <c r="AQ165" s="95"/>
      <c r="AR165" s="95"/>
      <c r="AS165" s="5"/>
      <c r="AT165" s="5"/>
      <c r="AU165" s="5"/>
      <c r="AV165" s="5"/>
      <c r="AW165" s="5"/>
      <c r="AX165" s="5"/>
      <c r="AY165" s="5"/>
      <c r="AZ165" s="5"/>
      <c r="BA165" s="5"/>
    </row>
    <row r="166" spans="1:53">
      <c r="A166" s="77"/>
      <c r="B166" s="1">
        <v>2014</v>
      </c>
      <c r="C166" s="5"/>
      <c r="D166" s="5"/>
      <c r="E166" s="5"/>
      <c r="F166" s="5"/>
      <c r="G166" s="5"/>
      <c r="H166" s="79">
        <f>利润表!C166/负债表!C166</f>
        <v>0.0886080538600845</v>
      </c>
      <c r="I166" s="79">
        <f>利润表!C166/资产表!C166</f>
        <v>0.0263593647077325</v>
      </c>
      <c r="J166" s="20"/>
      <c r="K166" s="20"/>
      <c r="L166" s="20"/>
      <c r="M166" s="20"/>
      <c r="N166" s="5"/>
      <c r="O166" s="5"/>
      <c r="P166" s="79">
        <f>利润表!C166/利润表!I166</f>
        <v>0.0280384935151276</v>
      </c>
      <c r="Q166" s="79">
        <f>利润表!I166/资产表!C166</f>
        <v>0.940113444165993</v>
      </c>
      <c r="R166" s="84">
        <f>资产表!C166/负债表!C166</f>
        <v>3.36153981109004</v>
      </c>
      <c r="S166" s="5"/>
      <c r="T166" s="5"/>
      <c r="U166" s="5"/>
      <c r="V166" s="5"/>
      <c r="W166" s="79">
        <f>负债表!E166/资产表!C166</f>
        <v>0</v>
      </c>
      <c r="X166" s="5"/>
      <c r="Y166" s="5"/>
      <c r="Z166" s="79">
        <f>(利润表!C166-利润表!C167)/利润表!C167</f>
        <v>-0.0979581119463646</v>
      </c>
      <c r="AA166" s="20">
        <f>(利润表!I166-利润表!I167)/利润表!I167</f>
        <v>0.169996093579808</v>
      </c>
      <c r="AB166" s="85"/>
      <c r="AC166" s="79"/>
      <c r="AD166" s="5"/>
      <c r="AE166" s="79">
        <f>(资产表!C166-资产表!C167)/资产表!C167</f>
        <v>0.207966787401306</v>
      </c>
      <c r="AF166" s="79"/>
      <c r="AG166" s="79"/>
      <c r="AH166" s="79"/>
      <c r="AI166" s="79"/>
      <c r="AJ166" s="79"/>
      <c r="AK166" s="79"/>
      <c r="AL166" s="79"/>
      <c r="AM166" s="79"/>
      <c r="AN166" s="79"/>
      <c r="AO166" s="79"/>
      <c r="AP166" s="79"/>
      <c r="AQ166" s="95"/>
      <c r="AR166" s="95"/>
      <c r="AS166" s="5"/>
      <c r="AT166" s="5"/>
      <c r="AU166" s="5"/>
      <c r="AV166" s="5"/>
      <c r="AW166" s="5"/>
      <c r="AX166" s="5"/>
      <c r="AY166" s="5"/>
      <c r="AZ166" s="5"/>
      <c r="BA166" s="5"/>
    </row>
    <row r="167" spans="1:53">
      <c r="A167" s="77"/>
      <c r="B167" s="1">
        <v>2013</v>
      </c>
      <c r="C167" s="5"/>
      <c r="D167" s="5"/>
      <c r="E167" s="5"/>
      <c r="F167" s="5"/>
      <c r="G167" s="5"/>
      <c r="H167" s="79">
        <f>利润表!C167/负债表!C167</f>
        <v>0.10498973633776</v>
      </c>
      <c r="I167" s="79">
        <f>利润表!C167/资产表!C167</f>
        <v>0.035299067067322</v>
      </c>
      <c r="J167" s="20"/>
      <c r="K167" s="20"/>
      <c r="L167" s="20"/>
      <c r="M167" s="20"/>
      <c r="N167" s="5"/>
      <c r="O167" s="5"/>
      <c r="P167" s="79">
        <f>利润表!C167/利润表!I167</f>
        <v>0.0363674107788346</v>
      </c>
      <c r="Q167" s="79">
        <f>利润表!I167/资产表!C167</f>
        <v>0.970623597098795</v>
      </c>
      <c r="R167" s="84">
        <f>资产表!C167/负债表!C167</f>
        <v>2.97429210062479</v>
      </c>
      <c r="S167" s="5"/>
      <c r="T167" s="5"/>
      <c r="U167" s="5"/>
      <c r="V167" s="5"/>
      <c r="W167" s="79">
        <f>负债表!E167/资产表!C167</f>
        <v>0</v>
      </c>
      <c r="X167" s="5"/>
      <c r="Y167" s="5"/>
      <c r="Z167" s="79">
        <f>(利润表!C167-利润表!C168)/利润表!C168</f>
        <v>-0.415904284497465</v>
      </c>
      <c r="AA167" s="20">
        <f>(利润表!I167-利润表!I168)/利润表!I168</f>
        <v>0.0818796174037047</v>
      </c>
      <c r="AB167" s="85"/>
      <c r="AC167" s="79"/>
      <c r="AD167" s="5"/>
      <c r="AE167" s="79">
        <f>(资产表!C167-资产表!C168)/资产表!C168</f>
        <v>0.0986104574208489</v>
      </c>
      <c r="AF167" s="79"/>
      <c r="AG167" s="79"/>
      <c r="AH167" s="79"/>
      <c r="AI167" s="79"/>
      <c r="AJ167" s="79"/>
      <c r="AK167" s="79"/>
      <c r="AL167" s="79"/>
      <c r="AM167" s="79"/>
      <c r="AN167" s="79"/>
      <c r="AO167" s="79"/>
      <c r="AP167" s="79"/>
      <c r="AQ167" s="95"/>
      <c r="AR167" s="95"/>
      <c r="AS167" s="5"/>
      <c r="AT167" s="5"/>
      <c r="AU167" s="5"/>
      <c r="AV167" s="5"/>
      <c r="AW167" s="5"/>
      <c r="AX167" s="5"/>
      <c r="AY167" s="5"/>
      <c r="AZ167" s="5"/>
      <c r="BA167" s="5"/>
    </row>
    <row r="168" spans="1:53">
      <c r="A168" s="77"/>
      <c r="B168" s="1">
        <v>2012</v>
      </c>
      <c r="C168" s="5"/>
      <c r="D168" s="5"/>
      <c r="E168" s="5"/>
      <c r="F168" s="5"/>
      <c r="G168" s="5"/>
      <c r="H168" s="79">
        <f>利润表!C168/负债表!C168</f>
        <v>0.180033891975144</v>
      </c>
      <c r="I168" s="79">
        <f>利润表!C168/资产表!C168</f>
        <v>0.0663930982338998</v>
      </c>
      <c r="J168" s="20"/>
      <c r="K168" s="20"/>
      <c r="L168" s="20"/>
      <c r="M168" s="20"/>
      <c r="N168" s="5"/>
      <c r="O168" s="5"/>
      <c r="P168" s="79">
        <f>利润表!C168/利润表!I168</f>
        <v>0.0673608099068451</v>
      </c>
      <c r="Q168" s="79">
        <f>利润表!I168/资产表!C168</f>
        <v>0.985633906803027</v>
      </c>
      <c r="R168" s="84">
        <f>资产表!C168/负债表!C168</f>
        <v>2.71163564834546</v>
      </c>
      <c r="S168" s="5"/>
      <c r="T168" s="5"/>
      <c r="U168" s="5"/>
      <c r="V168" s="5"/>
      <c r="W168" s="79">
        <f>负债表!E168/资产表!C168</f>
        <v>0</v>
      </c>
      <c r="X168" s="5"/>
      <c r="Y168" s="5"/>
      <c r="Z168" s="79" t="e">
        <f>(利润表!C168-利润表!C169)/利润表!C169</f>
        <v>#DIV/0!</v>
      </c>
      <c r="AA168" s="20" t="e">
        <f>(利润表!I168-利润表!I169)/利润表!I169</f>
        <v>#DIV/0!</v>
      </c>
      <c r="AB168" s="85"/>
      <c r="AC168" s="79"/>
      <c r="AD168" s="5"/>
      <c r="AE168" s="79" t="e">
        <f>(资产表!C168-资产表!C169)/资产表!C169</f>
        <v>#DIV/0!</v>
      </c>
      <c r="AF168" s="79"/>
      <c r="AG168" s="79"/>
      <c r="AH168" s="79"/>
      <c r="AI168" s="79"/>
      <c r="AJ168" s="79"/>
      <c r="AK168" s="79"/>
      <c r="AL168" s="79"/>
      <c r="AM168" s="79"/>
      <c r="AN168" s="79"/>
      <c r="AO168" s="79"/>
      <c r="AP168" s="79"/>
      <c r="AQ168" s="95"/>
      <c r="AR168" s="95"/>
      <c r="AS168" s="5"/>
      <c r="AT168" s="5"/>
      <c r="AU168" s="5"/>
      <c r="AV168" s="5"/>
      <c r="AW168" s="5"/>
      <c r="AX168" s="5"/>
      <c r="AY168" s="5"/>
      <c r="AZ168" s="5"/>
      <c r="BA168" s="5"/>
    </row>
    <row r="169" spans="1:53">
      <c r="A169" s="77"/>
      <c r="B169" s="1">
        <v>2011</v>
      </c>
      <c r="C169" s="5"/>
      <c r="D169" s="5"/>
      <c r="E169" s="5"/>
      <c r="F169" s="5"/>
      <c r="G169" s="5"/>
      <c r="H169" s="79" t="e">
        <f>利润表!C169/负债表!C169</f>
        <v>#DIV/0!</v>
      </c>
      <c r="I169" s="79" t="e">
        <f>利润表!C169/资产表!C169</f>
        <v>#DIV/0!</v>
      </c>
      <c r="J169" s="20"/>
      <c r="K169" s="20"/>
      <c r="L169" s="20"/>
      <c r="M169" s="20"/>
      <c r="N169" s="5"/>
      <c r="O169" s="5"/>
      <c r="P169" s="79" t="e">
        <f>利润表!C169/利润表!I169</f>
        <v>#DIV/0!</v>
      </c>
      <c r="Q169" s="79" t="e">
        <f>利润表!I169/资产表!C169</f>
        <v>#DIV/0!</v>
      </c>
      <c r="R169" s="84" t="e">
        <f>资产表!C169/负债表!C169</f>
        <v>#DIV/0!</v>
      </c>
      <c r="S169" s="5"/>
      <c r="T169" s="5"/>
      <c r="U169" s="5"/>
      <c r="V169" s="5"/>
      <c r="W169" s="79" t="e">
        <f>负债表!E169/资产表!C169</f>
        <v>#DIV/0!</v>
      </c>
      <c r="X169" s="5"/>
      <c r="Y169" s="5"/>
      <c r="Z169" s="79" t="e">
        <f>(利润表!C169-利润表!C170)/利润表!C170</f>
        <v>#DIV/0!</v>
      </c>
      <c r="AA169" s="20" t="e">
        <f>(利润表!I169-利润表!I170)/利润表!I170</f>
        <v>#DIV/0!</v>
      </c>
      <c r="AB169" s="85"/>
      <c r="AC169" s="79"/>
      <c r="AD169" s="5"/>
      <c r="AE169" s="79" t="e">
        <f>(资产表!C169-资产表!C170)/资产表!C170</f>
        <v>#DIV/0!</v>
      </c>
      <c r="AF169" s="79"/>
      <c r="AG169" s="79"/>
      <c r="AH169" s="79"/>
      <c r="AI169" s="79"/>
      <c r="AJ169" s="79"/>
      <c r="AK169" s="79"/>
      <c r="AL169" s="79"/>
      <c r="AM169" s="79"/>
      <c r="AN169" s="79"/>
      <c r="AO169" s="79"/>
      <c r="AP169" s="79"/>
      <c r="AQ169" s="95"/>
      <c r="AR169" s="95"/>
      <c r="AS169" s="5"/>
      <c r="AT169" s="5"/>
      <c r="AU169" s="5"/>
      <c r="AV169" s="5"/>
      <c r="AW169" s="5"/>
      <c r="AX169" s="5"/>
      <c r="AY169" s="5"/>
      <c r="AZ169" s="5"/>
      <c r="BA169" s="5"/>
    </row>
    <row r="170" spans="1:53">
      <c r="A170" s="69"/>
      <c r="B170" s="1">
        <v>2010</v>
      </c>
      <c r="C170" s="5"/>
      <c r="D170" s="5"/>
      <c r="E170" s="5"/>
      <c r="F170" s="5"/>
      <c r="G170" s="5"/>
      <c r="H170" s="79" t="e">
        <f>利润表!C170/负债表!C170</f>
        <v>#DIV/0!</v>
      </c>
      <c r="I170" s="79" t="e">
        <f>利润表!C170/资产表!C170</f>
        <v>#DIV/0!</v>
      </c>
      <c r="J170" s="20"/>
      <c r="K170" s="20"/>
      <c r="L170" s="20"/>
      <c r="M170" s="20"/>
      <c r="N170" s="5"/>
      <c r="O170" s="5"/>
      <c r="P170" s="79" t="e">
        <f>利润表!C170/利润表!I170</f>
        <v>#DIV/0!</v>
      </c>
      <c r="Q170" s="79" t="e">
        <f>利润表!I170/资产表!C170</f>
        <v>#DIV/0!</v>
      </c>
      <c r="R170" s="84" t="e">
        <f>资产表!C170/负债表!C170</f>
        <v>#DIV/0!</v>
      </c>
      <c r="S170" s="5"/>
      <c r="T170" s="5"/>
      <c r="U170" s="5"/>
      <c r="V170" s="5"/>
      <c r="W170" s="79" t="e">
        <f>负债表!E170/资产表!C170</f>
        <v>#DIV/0!</v>
      </c>
      <c r="X170" s="5"/>
      <c r="Y170" s="5"/>
      <c r="Z170" s="79">
        <f>(利润表!C170-利润表!C171)/利润表!C171</f>
        <v>-1</v>
      </c>
      <c r="AA170" s="20">
        <f>(利润表!I170-利润表!I171)/利润表!I171</f>
        <v>-1</v>
      </c>
      <c r="AB170" s="85"/>
      <c r="AC170" s="79"/>
      <c r="AD170" s="5"/>
      <c r="AE170" s="79">
        <f>(资产表!C170-资产表!C171)/资产表!C171</f>
        <v>-1</v>
      </c>
      <c r="AF170" s="79"/>
      <c r="AG170" s="79"/>
      <c r="AH170" s="79"/>
      <c r="AI170" s="79"/>
      <c r="AJ170" s="79"/>
      <c r="AK170" s="79"/>
      <c r="AL170" s="79"/>
      <c r="AM170" s="79"/>
      <c r="AN170" s="79"/>
      <c r="AO170" s="79"/>
      <c r="AP170" s="79"/>
      <c r="AQ170" s="95"/>
      <c r="AR170" s="95"/>
      <c r="AS170" s="5"/>
      <c r="AT170" s="5"/>
      <c r="AU170" s="5"/>
      <c r="AV170" s="5"/>
      <c r="AW170" s="5"/>
      <c r="AX170" s="5"/>
      <c r="AY170" s="5"/>
      <c r="AZ170" s="5"/>
      <c r="BA170" s="5"/>
    </row>
    <row r="171" spans="1:53">
      <c r="A171" s="76" t="s">
        <v>65</v>
      </c>
      <c r="B171" s="1">
        <v>2023</v>
      </c>
      <c r="C171" s="5"/>
      <c r="D171" s="5"/>
      <c r="E171" s="5"/>
      <c r="F171" s="5"/>
      <c r="G171" s="5"/>
      <c r="H171" s="79">
        <f>利润表!C171/负债表!C171</f>
        <v>0.128025584606087</v>
      </c>
      <c r="I171" s="79">
        <f>利润表!C171/资产表!C171</f>
        <v>0.096624333647135</v>
      </c>
      <c r="J171" s="20"/>
      <c r="K171" s="20"/>
      <c r="L171" s="20"/>
      <c r="M171" s="20"/>
      <c r="N171" s="5"/>
      <c r="O171" s="5"/>
      <c r="P171" s="81">
        <f>利润表!C171/利润表!I171</f>
        <v>0.193596042259568</v>
      </c>
      <c r="Q171" s="79">
        <f>利润表!I171/资产表!C171</f>
        <v>0.499102835571318</v>
      </c>
      <c r="R171" s="84">
        <f>资产表!C171/负债表!C171</f>
        <v>1.32498284618062</v>
      </c>
      <c r="S171" s="5"/>
      <c r="T171" s="5"/>
      <c r="U171" s="5"/>
      <c r="V171" s="5"/>
      <c r="W171" s="79">
        <f>负债表!E171/资产表!C171</f>
        <v>0</v>
      </c>
      <c r="X171" s="5"/>
      <c r="Y171" s="5"/>
      <c r="Z171" s="79">
        <f>(利润表!C171-利润表!C172)/利润表!C172</f>
        <v>-0.477707728821262</v>
      </c>
      <c r="AA171" s="20">
        <f>(利润表!I171-利润表!I172)/利润表!I172</f>
        <v>-0.301387380521596</v>
      </c>
      <c r="AB171" s="85"/>
      <c r="AC171" s="79"/>
      <c r="AD171" s="5"/>
      <c r="AE171" s="79">
        <f>(资产表!C171-资产表!C172)/资产表!C172</f>
        <v>-0.0284762342071547</v>
      </c>
      <c r="AF171" s="79"/>
      <c r="AG171" s="79"/>
      <c r="AH171" s="79"/>
      <c r="AI171" s="79"/>
      <c r="AJ171" s="79"/>
      <c r="AK171" s="79"/>
      <c r="AL171" s="79"/>
      <c r="AM171" s="79"/>
      <c r="AN171" s="79"/>
      <c r="AO171" s="79"/>
      <c r="AP171" s="79"/>
      <c r="AQ171" s="95"/>
      <c r="AR171" s="95"/>
      <c r="AS171" s="5"/>
      <c r="AT171" s="5"/>
      <c r="AU171" s="5"/>
      <c r="AV171" s="5"/>
      <c r="AW171" s="5"/>
      <c r="AX171" s="5"/>
      <c r="AY171" s="5"/>
      <c r="AZ171" s="5"/>
      <c r="BA171" s="5"/>
    </row>
    <row r="172" spans="1:53">
      <c r="A172" s="77"/>
      <c r="B172" s="1">
        <v>2022</v>
      </c>
      <c r="C172" s="5"/>
      <c r="D172" s="5"/>
      <c r="E172" s="5"/>
      <c r="F172" s="5"/>
      <c r="G172" s="5"/>
      <c r="H172" s="79">
        <f>利润表!C172/负债表!C172</f>
        <v>0.252602462539736</v>
      </c>
      <c r="I172" s="79">
        <f>利润表!C172/资产表!C172</f>
        <v>0.179732386773083</v>
      </c>
      <c r="J172" s="20"/>
      <c r="K172" s="20"/>
      <c r="L172" s="20"/>
      <c r="M172" s="20"/>
      <c r="N172" s="5"/>
      <c r="O172" s="5"/>
      <c r="P172" s="81">
        <f>利润表!C172/利润表!I172</f>
        <v>0.25895201914126</v>
      </c>
      <c r="Q172" s="79">
        <f>利润表!I172/资产表!C172</f>
        <v>0.694076019832222</v>
      </c>
      <c r="R172" s="84">
        <f>资产表!C172/负债表!C172</f>
        <v>1.40543653303093</v>
      </c>
      <c r="S172" s="5"/>
      <c r="T172" s="5"/>
      <c r="U172" s="5"/>
      <c r="V172" s="5"/>
      <c r="W172" s="79">
        <f>负债表!E172/资产表!C172</f>
        <v>0</v>
      </c>
      <c r="X172" s="5"/>
      <c r="Y172" s="5"/>
      <c r="Z172" s="79">
        <f>(利润表!C172-利润表!C173)/利润表!C173</f>
        <v>0.173895015411429</v>
      </c>
      <c r="AA172" s="20">
        <f>(利润表!I172-利润表!I173)/利润表!I173</f>
        <v>0.186285570153599</v>
      </c>
      <c r="AB172" s="85"/>
      <c r="AC172" s="79"/>
      <c r="AD172" s="5"/>
      <c r="AE172" s="79">
        <f>(资产表!C172-资产表!C173)/资产表!C173</f>
        <v>-0.0292093494466176</v>
      </c>
      <c r="AF172" s="79"/>
      <c r="AG172" s="79"/>
      <c r="AH172" s="79"/>
      <c r="AI172" s="79"/>
      <c r="AJ172" s="79"/>
      <c r="AK172" s="79"/>
      <c r="AL172" s="79"/>
      <c r="AM172" s="79"/>
      <c r="AN172" s="79"/>
      <c r="AO172" s="79"/>
      <c r="AP172" s="79"/>
      <c r="AQ172" s="95"/>
      <c r="AR172" s="95"/>
      <c r="AS172" s="5"/>
      <c r="AT172" s="5"/>
      <c r="AU172" s="5"/>
      <c r="AV172" s="5"/>
      <c r="AW172" s="5"/>
      <c r="AX172" s="5"/>
      <c r="AY172" s="5"/>
      <c r="AZ172" s="5"/>
      <c r="BA172" s="5"/>
    </row>
    <row r="173" spans="1:53">
      <c r="A173" s="77"/>
      <c r="B173" s="1">
        <v>2021</v>
      </c>
      <c r="C173" s="5"/>
      <c r="D173" s="5"/>
      <c r="E173" s="5"/>
      <c r="F173" s="5"/>
      <c r="G173" s="5"/>
      <c r="H173" s="79">
        <f>利润表!C173/负债表!C173</f>
        <v>0.253529908241223</v>
      </c>
      <c r="I173" s="79">
        <f>利润表!C173/资产表!C173</f>
        <v>0.148635540989839</v>
      </c>
      <c r="J173" s="20"/>
      <c r="K173" s="20"/>
      <c r="L173" s="20"/>
      <c r="M173" s="20"/>
      <c r="N173" s="5"/>
      <c r="O173" s="5"/>
      <c r="P173" s="81">
        <f>利润表!C173/利润表!I173</f>
        <v>0.26168527818627</v>
      </c>
      <c r="Q173" s="79">
        <f>利润表!I173/资产表!C173</f>
        <v>0.567993515034649</v>
      </c>
      <c r="R173" s="84">
        <f>资产表!C173/负债表!C173</f>
        <v>1.70571524517514</v>
      </c>
      <c r="S173" s="5"/>
      <c r="T173" s="5"/>
      <c r="U173" s="5"/>
      <c r="V173" s="5"/>
      <c r="W173" s="79">
        <f>负债表!E173/资产表!C173</f>
        <v>0</v>
      </c>
      <c r="X173" s="5"/>
      <c r="Y173" s="5"/>
      <c r="Z173" s="79">
        <f>(利润表!C173-利润表!C174)/利润表!C174</f>
        <v>0.81748181474511</v>
      </c>
      <c r="AA173" s="20">
        <f>(利润表!I173-利润表!I174)/利润表!I174</f>
        <v>0.869684795508548</v>
      </c>
      <c r="AB173" s="85"/>
      <c r="AC173" s="79"/>
      <c r="AD173" s="5"/>
      <c r="AE173" s="79">
        <f>(资产表!C173-资产表!C174)/资产表!C174</f>
        <v>0.386040361891064</v>
      </c>
      <c r="AF173" s="79"/>
      <c r="AG173" s="79"/>
      <c r="AH173" s="79"/>
      <c r="AI173" s="79"/>
      <c r="AJ173" s="79"/>
      <c r="AK173" s="79"/>
      <c r="AL173" s="79"/>
      <c r="AM173" s="79"/>
      <c r="AN173" s="79"/>
      <c r="AO173" s="79"/>
      <c r="AP173" s="79"/>
      <c r="AQ173" s="95"/>
      <c r="AR173" s="95"/>
      <c r="AS173" s="5"/>
      <c r="AT173" s="5"/>
      <c r="AU173" s="5"/>
      <c r="AV173" s="5"/>
      <c r="AW173" s="5"/>
      <c r="AX173" s="5"/>
      <c r="AY173" s="5"/>
      <c r="AZ173" s="5"/>
      <c r="BA173" s="5"/>
    </row>
    <row r="174" spans="1:53">
      <c r="A174" s="77"/>
      <c r="B174" s="1">
        <v>2020</v>
      </c>
      <c r="C174" s="5"/>
      <c r="D174" s="5"/>
      <c r="E174" s="5"/>
      <c r="F174" s="5"/>
      <c r="G174" s="5"/>
      <c r="H174" s="79">
        <f>利润表!C174/负债表!C174</f>
        <v>0.172063835985565</v>
      </c>
      <c r="I174" s="79">
        <f>利润表!C174/资产表!C174</f>
        <v>0.113351813125197</v>
      </c>
      <c r="J174" s="20"/>
      <c r="K174" s="20"/>
      <c r="L174" s="20"/>
      <c r="M174" s="20"/>
      <c r="N174" s="5"/>
      <c r="O174" s="5"/>
      <c r="P174" s="81">
        <f>利润表!C174/利润表!I174</f>
        <v>0.269201585327504</v>
      </c>
      <c r="Q174" s="79">
        <f>利润表!I174/资产表!C174</f>
        <v>0.421066662691809</v>
      </c>
      <c r="R174" s="84">
        <f>资产表!C174/负债表!C174</f>
        <v>1.5179628030786</v>
      </c>
      <c r="S174" s="5"/>
      <c r="T174" s="5"/>
      <c r="U174" s="5"/>
      <c r="V174" s="5"/>
      <c r="W174" s="79">
        <f>负债表!E174/资产表!C174</f>
        <v>0</v>
      </c>
      <c r="X174" s="5"/>
      <c r="Y174" s="5"/>
      <c r="Z174" s="79">
        <f>(利润表!C174-利润表!C175)/利润表!C175</f>
        <v>0.641453836072046</v>
      </c>
      <c r="AA174" s="20">
        <f>(利润表!I174-利润表!I175)/利润表!I175</f>
        <v>0.20786313625326</v>
      </c>
      <c r="AB174" s="85"/>
      <c r="AC174" s="79"/>
      <c r="AD174" s="5"/>
      <c r="AE174" s="79">
        <f>(资产表!C174-资产表!C175)/资产表!C175</f>
        <v>0.34331769115698</v>
      </c>
      <c r="AF174" s="79"/>
      <c r="AG174" s="79"/>
      <c r="AH174" s="79"/>
      <c r="AI174" s="79"/>
      <c r="AJ174" s="79"/>
      <c r="AK174" s="79"/>
      <c r="AL174" s="79"/>
      <c r="AM174" s="79"/>
      <c r="AN174" s="79"/>
      <c r="AO174" s="79"/>
      <c r="AP174" s="79"/>
      <c r="AQ174" s="95"/>
      <c r="AR174" s="95"/>
      <c r="AS174" s="5"/>
      <c r="AT174" s="5"/>
      <c r="AU174" s="5"/>
      <c r="AV174" s="5"/>
      <c r="AW174" s="5"/>
      <c r="AX174" s="5"/>
      <c r="AY174" s="5"/>
      <c r="AZ174" s="5"/>
      <c r="BA174" s="5"/>
    </row>
    <row r="175" spans="1:53">
      <c r="A175" s="77"/>
      <c r="B175" s="1">
        <v>2019</v>
      </c>
      <c r="C175" s="5"/>
      <c r="D175" s="5"/>
      <c r="E175" s="5"/>
      <c r="F175" s="5"/>
      <c r="G175" s="5"/>
      <c r="H175" s="79">
        <f>利润表!C175/负债表!C175</f>
        <v>0.12322620495915</v>
      </c>
      <c r="I175" s="79">
        <f>利润表!C175/资产表!C175</f>
        <v>0.0927638003272565</v>
      </c>
      <c r="J175" s="20"/>
      <c r="K175" s="20"/>
      <c r="L175" s="20"/>
      <c r="M175" s="20"/>
      <c r="N175" s="5"/>
      <c r="O175" s="5"/>
      <c r="P175" s="81">
        <f>利润表!C175/利润表!I175</f>
        <v>0.198091876842619</v>
      </c>
      <c r="Q175" s="79">
        <f>利润表!I175/资产表!C175</f>
        <v>0.46828674555371</v>
      </c>
      <c r="R175" s="84">
        <f>资产表!C175/负债表!C175</f>
        <v>1.32838676859321</v>
      </c>
      <c r="S175" s="5"/>
      <c r="T175" s="5"/>
      <c r="U175" s="5"/>
      <c r="V175" s="5"/>
      <c r="W175" s="79">
        <f>负债表!E175/资产表!C175</f>
        <v>0</v>
      </c>
      <c r="X175" s="5"/>
      <c r="Y175" s="5"/>
      <c r="Z175" s="79">
        <f>(利润表!C175-利润表!C176)/利润表!C176</f>
        <v>0.344966838291563</v>
      </c>
      <c r="AA175" s="20">
        <f>(利润表!I175-利润表!I176)/利润表!I176</f>
        <v>0.273842204424891</v>
      </c>
      <c r="AB175" s="85"/>
      <c r="AC175" s="79"/>
      <c r="AD175" s="5"/>
      <c r="AE175" s="79">
        <f>(资产表!C175-资产表!C176)/资产表!C176</f>
        <v>0.124921741439998</v>
      </c>
      <c r="AF175" s="79"/>
      <c r="AG175" s="79"/>
      <c r="AH175" s="79"/>
      <c r="AI175" s="79"/>
      <c r="AJ175" s="79"/>
      <c r="AK175" s="79"/>
      <c r="AL175" s="79"/>
      <c r="AM175" s="79"/>
      <c r="AN175" s="79"/>
      <c r="AO175" s="79"/>
      <c r="AP175" s="79"/>
      <c r="AQ175" s="95"/>
      <c r="AR175" s="95"/>
      <c r="AS175" s="5"/>
      <c r="AT175" s="5"/>
      <c r="AU175" s="5"/>
      <c r="AV175" s="5"/>
      <c r="AW175" s="5"/>
      <c r="AX175" s="5"/>
      <c r="AY175" s="5"/>
      <c r="AZ175" s="5"/>
      <c r="BA175" s="5"/>
    </row>
    <row r="176" spans="1:53">
      <c r="A176" s="77"/>
      <c r="B176" s="1">
        <v>2018</v>
      </c>
      <c r="C176" s="5"/>
      <c r="D176" s="5"/>
      <c r="E176" s="5"/>
      <c r="F176" s="5"/>
      <c r="G176" s="5"/>
      <c r="H176" s="79">
        <f>利润表!C176/负债表!C176</f>
        <v>0.102163484973197</v>
      </c>
      <c r="I176" s="79">
        <f>利润表!C176/资产表!C176</f>
        <v>0.0775870548148847</v>
      </c>
      <c r="J176" s="20"/>
      <c r="K176" s="20"/>
      <c r="L176" s="20"/>
      <c r="M176" s="20"/>
      <c r="N176" s="5"/>
      <c r="O176" s="5"/>
      <c r="P176" s="81">
        <f>利润表!C176/利润表!I176</f>
        <v>0.187616367847699</v>
      </c>
      <c r="Q176" s="79">
        <f>利润表!I176/资产表!C176</f>
        <v>0.413540970358554</v>
      </c>
      <c r="R176" s="84">
        <f>资产表!C176/负债表!C176</f>
        <v>1.31675941581943</v>
      </c>
      <c r="S176" s="5"/>
      <c r="T176" s="5"/>
      <c r="U176" s="5"/>
      <c r="V176" s="5"/>
      <c r="W176" s="79">
        <f>负债表!E176/资产表!C176</f>
        <v>0</v>
      </c>
      <c r="X176" s="5"/>
      <c r="Y176" s="5"/>
      <c r="Z176" s="79">
        <f>(利润表!C176-利润表!C177)/利润表!C177</f>
        <v>0.264511225190215</v>
      </c>
      <c r="AA176" s="20">
        <f>(利润表!I176-利润表!I177)/利润表!I177</f>
        <v>0.351293962248005</v>
      </c>
      <c r="AB176" s="85"/>
      <c r="AC176" s="79"/>
      <c r="AD176" s="5"/>
      <c r="AE176" s="79">
        <f>(资产表!C176-资产表!C177)/资产表!C177</f>
        <v>0.12916952319742</v>
      </c>
      <c r="AF176" s="79"/>
      <c r="AG176" s="79"/>
      <c r="AH176" s="79"/>
      <c r="AI176" s="79"/>
      <c r="AJ176" s="79"/>
      <c r="AK176" s="79"/>
      <c r="AL176" s="79"/>
      <c r="AM176" s="79"/>
      <c r="AN176" s="79"/>
      <c r="AO176" s="79"/>
      <c r="AP176" s="79"/>
      <c r="AQ176" s="95"/>
      <c r="AR176" s="95"/>
      <c r="AS176" s="5"/>
      <c r="AT176" s="5"/>
      <c r="AU176" s="5"/>
      <c r="AV176" s="5"/>
      <c r="AW176" s="5"/>
      <c r="AX176" s="5"/>
      <c r="AY176" s="5"/>
      <c r="AZ176" s="5"/>
      <c r="BA176" s="5"/>
    </row>
    <row r="177" spans="1:53">
      <c r="A177" s="77"/>
      <c r="B177" s="1">
        <v>2017</v>
      </c>
      <c r="C177" s="5"/>
      <c r="D177" s="5"/>
      <c r="E177" s="5"/>
      <c r="F177" s="5"/>
      <c r="G177" s="5"/>
      <c r="H177" s="79">
        <f>利润表!C177/负债表!C177</f>
        <v>0.0878001332516227</v>
      </c>
      <c r="I177" s="79">
        <f>利润表!C177/资产表!C177</f>
        <v>0.0692828469580702</v>
      </c>
      <c r="J177" s="20"/>
      <c r="K177" s="20"/>
      <c r="L177" s="20"/>
      <c r="M177" s="20"/>
      <c r="N177" s="5"/>
      <c r="O177" s="5"/>
      <c r="P177" s="81">
        <f>利润表!C177/利润表!I177</f>
        <v>0.200492380012965</v>
      </c>
      <c r="Q177" s="79">
        <f>利润表!I177/资产表!C177</f>
        <v>0.345563492006978</v>
      </c>
      <c r="R177" s="84">
        <f>资产表!C177/负债表!C177</f>
        <v>1.26727086294186</v>
      </c>
      <c r="S177" s="5"/>
      <c r="T177" s="5"/>
      <c r="U177" s="5"/>
      <c r="V177" s="5"/>
      <c r="W177" s="79">
        <f>负债表!E177/资产表!C177</f>
        <v>0</v>
      </c>
      <c r="X177" s="5"/>
      <c r="Y177" s="5"/>
      <c r="Z177" s="79">
        <f>(利润表!C177-利润表!C178)/利润表!C178</f>
        <v>0.621768881143499</v>
      </c>
      <c r="AA177" s="20">
        <f>(利润表!I177-利润表!I178)/利润表!I178</f>
        <v>0.341269817759451</v>
      </c>
      <c r="AB177" s="85"/>
      <c r="AC177" s="79"/>
      <c r="AD177" s="5"/>
      <c r="AE177" s="79">
        <f>(资产表!C177-资产表!C178)/资产表!C178</f>
        <v>0.0766430481602244</v>
      </c>
      <c r="AF177" s="79"/>
      <c r="AG177" s="79"/>
      <c r="AH177" s="79"/>
      <c r="AI177" s="79"/>
      <c r="AJ177" s="79"/>
      <c r="AK177" s="79"/>
      <c r="AL177" s="79"/>
      <c r="AM177" s="79"/>
      <c r="AN177" s="79"/>
      <c r="AO177" s="79"/>
      <c r="AP177" s="79"/>
      <c r="AQ177" s="95"/>
      <c r="AR177" s="95"/>
      <c r="AS177" s="5"/>
      <c r="AT177" s="5"/>
      <c r="AU177" s="5"/>
      <c r="AV177" s="5"/>
      <c r="AW177" s="5"/>
      <c r="AX177" s="5"/>
      <c r="AY177" s="5"/>
      <c r="AZ177" s="5"/>
      <c r="BA177" s="5"/>
    </row>
    <row r="178" spans="1:53">
      <c r="A178" s="77"/>
      <c r="B178" s="1">
        <v>2016</v>
      </c>
      <c r="C178" s="5"/>
      <c r="D178" s="5"/>
      <c r="E178" s="5"/>
      <c r="F178" s="5"/>
      <c r="G178" s="5"/>
      <c r="H178" s="79">
        <f>利润表!C178/负债表!C178</f>
        <v>0.0585417989355484</v>
      </c>
      <c r="I178" s="79">
        <f>利润表!C178/资产表!C178</f>
        <v>0.0459947754587324</v>
      </c>
      <c r="J178" s="20"/>
      <c r="K178" s="20"/>
      <c r="L178" s="20"/>
      <c r="M178" s="20"/>
      <c r="N178" s="5"/>
      <c r="O178" s="5"/>
      <c r="P178" s="81">
        <f>利润表!C178/利润表!I178</f>
        <v>0.165815475391622</v>
      </c>
      <c r="Q178" s="79">
        <f>利润表!I178/资产表!C178</f>
        <v>0.277385300437745</v>
      </c>
      <c r="R178" s="84">
        <f>资产表!C178/负债表!C178</f>
        <v>1.27279236286463</v>
      </c>
      <c r="S178" s="5"/>
      <c r="T178" s="5"/>
      <c r="U178" s="5"/>
      <c r="V178" s="5"/>
      <c r="W178" s="79">
        <f>负债表!E178/资产表!C178</f>
        <v>0</v>
      </c>
      <c r="X178" s="5"/>
      <c r="Y178" s="5"/>
      <c r="Z178" s="79">
        <f>(利润表!C178-利润表!C179)/利润表!C179</f>
        <v>0.225978048600814</v>
      </c>
      <c r="AA178" s="20">
        <f>(利润表!I178-利润表!I179)/利润表!I179</f>
        <v>0.0891948038808444</v>
      </c>
      <c r="AB178" s="85"/>
      <c r="AC178" s="79"/>
      <c r="AD178" s="5"/>
      <c r="AE178" s="79">
        <f>(资产表!C178-资产表!C179)/资产表!C179</f>
        <v>0.0349958045892666</v>
      </c>
      <c r="AF178" s="79"/>
      <c r="AG178" s="79"/>
      <c r="AH178" s="79"/>
      <c r="AI178" s="79"/>
      <c r="AJ178" s="79"/>
      <c r="AK178" s="79"/>
      <c r="AL178" s="79"/>
      <c r="AM178" s="79"/>
      <c r="AN178" s="79"/>
      <c r="AO178" s="79"/>
      <c r="AP178" s="79"/>
      <c r="AQ178" s="95"/>
      <c r="AR178" s="95"/>
      <c r="AS178" s="5"/>
      <c r="AT178" s="5"/>
      <c r="AU178" s="5"/>
      <c r="AV178" s="5"/>
      <c r="AW178" s="5"/>
      <c r="AX178" s="5"/>
      <c r="AY178" s="5"/>
      <c r="AZ178" s="5"/>
      <c r="BA178" s="5"/>
    </row>
    <row r="179" spans="1:53">
      <c r="A179" s="77"/>
      <c r="B179" s="1">
        <v>2015</v>
      </c>
      <c r="C179" s="5"/>
      <c r="D179" s="5"/>
      <c r="E179" s="5"/>
      <c r="F179" s="5"/>
      <c r="G179" s="5"/>
      <c r="H179" s="79">
        <f>利润表!C179/负债表!C179</f>
        <v>0.0503867408528743</v>
      </c>
      <c r="I179" s="79">
        <f>利润表!C179/资产表!C179</f>
        <v>0.0388297324631085</v>
      </c>
      <c r="J179" s="20"/>
      <c r="K179" s="20"/>
      <c r="L179" s="20"/>
      <c r="M179" s="20"/>
      <c r="N179" s="5"/>
      <c r="O179" s="5"/>
      <c r="P179" s="79">
        <f>利润表!C179/利润表!I179</f>
        <v>0.14731532461426</v>
      </c>
      <c r="Q179" s="79">
        <f>利润表!I179/资产表!C179</f>
        <v>0.263582438315787</v>
      </c>
      <c r="R179" s="84">
        <f>资产表!C179/负债表!C179</f>
        <v>1.29763296465527</v>
      </c>
      <c r="S179" s="5"/>
      <c r="T179" s="5"/>
      <c r="U179" s="5"/>
      <c r="V179" s="5"/>
      <c r="W179" s="79">
        <f>负债表!E179/资产表!C179</f>
        <v>0</v>
      </c>
      <c r="X179" s="5"/>
      <c r="Y179" s="5"/>
      <c r="Z179" s="79">
        <f>(利润表!C179-利润表!C180)/利润表!C180</f>
        <v>-1.90863620507568</v>
      </c>
      <c r="AA179" s="20">
        <f>(利润表!I179-利润表!I180)/利润表!I180</f>
        <v>0.547623533344569</v>
      </c>
      <c r="AB179" s="85"/>
      <c r="AC179" s="79"/>
      <c r="AD179" s="5"/>
      <c r="AE179" s="79">
        <f>(资产表!C179-资产表!C180)/资产表!C180</f>
        <v>0.0826128900030779</v>
      </c>
      <c r="AF179" s="79"/>
      <c r="AG179" s="79"/>
      <c r="AH179" s="79"/>
      <c r="AI179" s="79"/>
      <c r="AJ179" s="79"/>
      <c r="AK179" s="79"/>
      <c r="AL179" s="79"/>
      <c r="AM179" s="79"/>
      <c r="AN179" s="79"/>
      <c r="AO179" s="79"/>
      <c r="AP179" s="79"/>
      <c r="AQ179" s="95"/>
      <c r="AR179" s="95"/>
      <c r="AS179" s="5"/>
      <c r="AT179" s="5"/>
      <c r="AU179" s="5"/>
      <c r="AV179" s="5"/>
      <c r="AW179" s="5"/>
      <c r="AX179" s="5"/>
      <c r="AY179" s="5"/>
      <c r="AZ179" s="5"/>
      <c r="BA179" s="5"/>
    </row>
    <row r="180" spans="1:53">
      <c r="A180" s="77"/>
      <c r="B180" s="1">
        <v>2014</v>
      </c>
      <c r="C180" s="5"/>
      <c r="D180" s="5"/>
      <c r="E180" s="5"/>
      <c r="F180" s="5"/>
      <c r="G180" s="5"/>
      <c r="H180" s="79">
        <f>利润表!C180/负债表!C180</f>
        <v>-0.0578980182063716</v>
      </c>
      <c r="I180" s="79">
        <f>利润表!C180/资产表!C180</f>
        <v>-0.0462644660702584</v>
      </c>
      <c r="J180" s="20"/>
      <c r="K180" s="20"/>
      <c r="L180" s="20"/>
      <c r="M180" s="20"/>
      <c r="N180" s="5"/>
      <c r="O180" s="5"/>
      <c r="P180" s="79">
        <f>利润表!C180/利润表!I180</f>
        <v>-0.250913029793188</v>
      </c>
      <c r="Q180" s="79">
        <f>利润表!I180/资产表!C180</f>
        <v>0.184384470222177</v>
      </c>
      <c r="R180" s="84">
        <f>资产表!C180/负债表!C180</f>
        <v>1.2514576115165</v>
      </c>
      <c r="S180" s="5"/>
      <c r="T180" s="5"/>
      <c r="U180" s="5"/>
      <c r="V180" s="5"/>
      <c r="W180" s="79">
        <f>负债表!E180/资产表!C180</f>
        <v>0</v>
      </c>
      <c r="X180" s="5"/>
      <c r="Y180" s="5"/>
      <c r="Z180" s="79">
        <f>(利润表!C180-利润表!C181)/利润表!C181</f>
        <v>1.65719302385066</v>
      </c>
      <c r="AA180" s="20">
        <f>(利润表!I180-利润表!I181)/利润表!I181</f>
        <v>-0.432567224126363</v>
      </c>
      <c r="AB180" s="85"/>
      <c r="AC180" s="79"/>
      <c r="AD180" s="5"/>
      <c r="AE180" s="79">
        <f>(资产表!C180-资产表!C181)/资产表!C181</f>
        <v>-0.0323194022437458</v>
      </c>
      <c r="AF180" s="79"/>
      <c r="AG180" s="79"/>
      <c r="AH180" s="79"/>
      <c r="AI180" s="79"/>
      <c r="AJ180" s="79"/>
      <c r="AK180" s="79"/>
      <c r="AL180" s="79"/>
      <c r="AM180" s="79"/>
      <c r="AN180" s="79"/>
      <c r="AO180" s="79"/>
      <c r="AP180" s="79"/>
      <c r="AQ180" s="95"/>
      <c r="AR180" s="95"/>
      <c r="AS180" s="5"/>
      <c r="AT180" s="5"/>
      <c r="AU180" s="5"/>
      <c r="AV180" s="5"/>
      <c r="AW180" s="5"/>
      <c r="AX180" s="5"/>
      <c r="AY180" s="5"/>
      <c r="AZ180" s="5"/>
      <c r="BA180" s="5"/>
    </row>
    <row r="181" spans="1:53">
      <c r="A181" s="77"/>
      <c r="B181" s="1">
        <v>2013</v>
      </c>
      <c r="C181" s="5"/>
      <c r="D181" s="5"/>
      <c r="E181" s="5"/>
      <c r="F181" s="5"/>
      <c r="G181" s="5"/>
      <c r="H181" s="79">
        <f>利润表!C181/负债表!C181</f>
        <v>-0.0205253619392557</v>
      </c>
      <c r="I181" s="79">
        <f>利润表!C181/资产表!C181</f>
        <v>-0.0168483154140095</v>
      </c>
      <c r="J181" s="20"/>
      <c r="K181" s="20"/>
      <c r="L181" s="20"/>
      <c r="M181" s="20"/>
      <c r="N181" s="5"/>
      <c r="O181" s="5"/>
      <c r="P181" s="79">
        <f>利润表!C181/利润表!I181</f>
        <v>-0.0535814582231929</v>
      </c>
      <c r="Q181" s="79">
        <f>利润表!I181/资产表!C181</f>
        <v>0.314443017654131</v>
      </c>
      <c r="R181" s="84">
        <f>资产表!C181/负债表!C181</f>
        <v>1.21824416476609</v>
      </c>
      <c r="S181" s="5"/>
      <c r="T181" s="5"/>
      <c r="U181" s="5"/>
      <c r="V181" s="5"/>
      <c r="W181" s="79">
        <f>负债表!E181/资产表!C181</f>
        <v>0</v>
      </c>
      <c r="X181" s="5"/>
      <c r="Y181" s="5"/>
      <c r="Z181" s="79">
        <f>(利润表!C181-利润表!C182)/利润表!C182</f>
        <v>-1.07404095554276</v>
      </c>
      <c r="AA181" s="20">
        <f>(利润表!I181-利润表!I182)/利润表!I182</f>
        <v>-0.585606943064691</v>
      </c>
      <c r="AB181" s="85"/>
      <c r="AC181" s="79"/>
      <c r="AD181" s="5"/>
      <c r="AE181" s="79">
        <f>(资产表!C181-资产表!C182)/资产表!C182</f>
        <v>-0.153668035904445</v>
      </c>
      <c r="AF181" s="79"/>
      <c r="AG181" s="79"/>
      <c r="AH181" s="79"/>
      <c r="AI181" s="79"/>
      <c r="AJ181" s="79"/>
      <c r="AK181" s="79"/>
      <c r="AL181" s="79"/>
      <c r="AM181" s="79"/>
      <c r="AN181" s="79"/>
      <c r="AO181" s="79"/>
      <c r="AP181" s="79"/>
      <c r="AQ181" s="95"/>
      <c r="AR181" s="95"/>
      <c r="AS181" s="5"/>
      <c r="AT181" s="5"/>
      <c r="AU181" s="5"/>
      <c r="AV181" s="5"/>
      <c r="AW181" s="5"/>
      <c r="AX181" s="5"/>
      <c r="AY181" s="5"/>
      <c r="AZ181" s="5"/>
      <c r="BA181" s="5"/>
    </row>
    <row r="182" spans="1:53">
      <c r="A182" s="77"/>
      <c r="B182" s="1">
        <v>2012</v>
      </c>
      <c r="C182" s="5"/>
      <c r="D182" s="5"/>
      <c r="E182" s="5"/>
      <c r="F182" s="5"/>
      <c r="G182" s="5"/>
      <c r="H182" s="79">
        <f>利润表!C182/负债表!C182</f>
        <v>0.262002084796988</v>
      </c>
      <c r="I182" s="79">
        <f>利润表!C182/资产表!C182</f>
        <v>0.192586221659518</v>
      </c>
      <c r="J182" s="20"/>
      <c r="K182" s="20"/>
      <c r="L182" s="20"/>
      <c r="M182" s="20"/>
      <c r="N182" s="5"/>
      <c r="O182" s="5"/>
      <c r="P182" s="79">
        <f>利润表!C182/利润表!I182</f>
        <v>0.299885166329843</v>
      </c>
      <c r="Q182" s="79">
        <f>利润表!I182/资产表!C182</f>
        <v>0.642199892767264</v>
      </c>
      <c r="R182" s="84">
        <f>资产表!C182/负债表!C182</f>
        <v>1.3604404434508</v>
      </c>
      <c r="S182" s="5"/>
      <c r="T182" s="5"/>
      <c r="U182" s="5"/>
      <c r="V182" s="5"/>
      <c r="W182" s="79">
        <f>负债表!E182/资产表!C182</f>
        <v>0</v>
      </c>
      <c r="X182" s="5"/>
      <c r="Y182" s="5"/>
      <c r="Z182" s="79" t="e">
        <f>(利润表!C182-利润表!C183)/利润表!C183</f>
        <v>#DIV/0!</v>
      </c>
      <c r="AA182" s="20" t="e">
        <f>(利润表!I182-利润表!I183)/利润表!I183</f>
        <v>#DIV/0!</v>
      </c>
      <c r="AB182" s="85"/>
      <c r="AC182" s="79"/>
      <c r="AD182" s="5"/>
      <c r="AE182" s="79" t="e">
        <f>(资产表!C182-资产表!C183)/资产表!C183</f>
        <v>#DIV/0!</v>
      </c>
      <c r="AF182" s="79"/>
      <c r="AG182" s="79"/>
      <c r="AH182" s="79"/>
      <c r="AI182" s="79"/>
      <c r="AJ182" s="79"/>
      <c r="AK182" s="79"/>
      <c r="AL182" s="79"/>
      <c r="AM182" s="79"/>
      <c r="AN182" s="79"/>
      <c r="AO182" s="79"/>
      <c r="AP182" s="79"/>
      <c r="AQ182" s="95"/>
      <c r="AR182" s="95"/>
      <c r="AS182" s="5"/>
      <c r="AT182" s="5"/>
      <c r="AU182" s="5"/>
      <c r="AV182" s="5"/>
      <c r="AW182" s="5"/>
      <c r="AX182" s="5"/>
      <c r="AY182" s="5"/>
      <c r="AZ182" s="5"/>
      <c r="BA182" s="5"/>
    </row>
    <row r="183" spans="1:53">
      <c r="A183" s="77"/>
      <c r="B183" s="1">
        <v>2011</v>
      </c>
      <c r="C183" s="5"/>
      <c r="D183" s="5"/>
      <c r="E183" s="5"/>
      <c r="F183" s="5"/>
      <c r="G183" s="5"/>
      <c r="H183" s="79" t="e">
        <f>利润表!C183/负债表!C183</f>
        <v>#DIV/0!</v>
      </c>
      <c r="I183" s="79" t="e">
        <f>利润表!C183/资产表!C183</f>
        <v>#DIV/0!</v>
      </c>
      <c r="J183" s="20"/>
      <c r="K183" s="20"/>
      <c r="L183" s="20"/>
      <c r="M183" s="20"/>
      <c r="N183" s="5"/>
      <c r="O183" s="5"/>
      <c r="P183" s="79" t="e">
        <f>利润表!C183/利润表!I183</f>
        <v>#DIV/0!</v>
      </c>
      <c r="Q183" s="79" t="e">
        <f>利润表!I183/资产表!C183</f>
        <v>#DIV/0!</v>
      </c>
      <c r="R183" s="84" t="e">
        <f>资产表!C183/负债表!C183</f>
        <v>#DIV/0!</v>
      </c>
      <c r="S183" s="5"/>
      <c r="T183" s="5"/>
      <c r="U183" s="5"/>
      <c r="V183" s="5"/>
      <c r="W183" s="79" t="e">
        <f>负债表!E183/资产表!C183</f>
        <v>#DIV/0!</v>
      </c>
      <c r="X183" s="5"/>
      <c r="Y183" s="5"/>
      <c r="Z183" s="79" t="e">
        <f>(利润表!C183-利润表!C184)/利润表!C184</f>
        <v>#DIV/0!</v>
      </c>
      <c r="AA183" s="20" t="e">
        <f>(利润表!I183-利润表!I184)/利润表!I184</f>
        <v>#DIV/0!</v>
      </c>
      <c r="AB183" s="85"/>
      <c r="AC183" s="79"/>
      <c r="AD183" s="5"/>
      <c r="AE183" s="79" t="e">
        <f>(资产表!C183-资产表!C184)/资产表!C184</f>
        <v>#DIV/0!</v>
      </c>
      <c r="AF183" s="79"/>
      <c r="AG183" s="79"/>
      <c r="AH183" s="79"/>
      <c r="AI183" s="79"/>
      <c r="AJ183" s="79"/>
      <c r="AK183" s="79"/>
      <c r="AL183" s="79"/>
      <c r="AM183" s="79"/>
      <c r="AN183" s="79"/>
      <c r="AO183" s="79"/>
      <c r="AP183" s="79"/>
      <c r="AQ183" s="95"/>
      <c r="AR183" s="95"/>
      <c r="AS183" s="5"/>
      <c r="AT183" s="5"/>
      <c r="AU183" s="5"/>
      <c r="AV183" s="5"/>
      <c r="AW183" s="5"/>
      <c r="AX183" s="5"/>
      <c r="AY183" s="5"/>
      <c r="AZ183" s="5"/>
      <c r="BA183" s="5"/>
    </row>
    <row r="184" spans="1:53">
      <c r="A184" s="69"/>
      <c r="B184" s="1">
        <v>2010</v>
      </c>
      <c r="C184" s="5"/>
      <c r="D184" s="5"/>
      <c r="E184" s="5"/>
      <c r="F184" s="5"/>
      <c r="G184" s="5"/>
      <c r="H184" s="79" t="e">
        <f>利润表!C184/负债表!C184</f>
        <v>#DIV/0!</v>
      </c>
      <c r="I184" s="79" t="e">
        <f>利润表!C184/资产表!C184</f>
        <v>#DIV/0!</v>
      </c>
      <c r="J184" s="20"/>
      <c r="K184" s="20"/>
      <c r="L184" s="20"/>
      <c r="M184" s="20"/>
      <c r="N184" s="5"/>
      <c r="O184" s="5"/>
      <c r="P184" s="79" t="e">
        <f>利润表!C184/利润表!I184</f>
        <v>#DIV/0!</v>
      </c>
      <c r="Q184" s="79" t="e">
        <f>利润表!I184/资产表!C184</f>
        <v>#DIV/0!</v>
      </c>
      <c r="R184" s="84" t="e">
        <f>资产表!C184/负债表!C184</f>
        <v>#DIV/0!</v>
      </c>
      <c r="S184" s="5"/>
      <c r="T184" s="5"/>
      <c r="U184" s="5"/>
      <c r="V184" s="5"/>
      <c r="W184" s="79" t="e">
        <f>负债表!E184/资产表!C184</f>
        <v>#DIV/0!</v>
      </c>
      <c r="X184" s="5"/>
      <c r="Y184" s="5"/>
      <c r="Z184" s="79">
        <f>(利润表!C184-利润表!C185)/利润表!C185</f>
        <v>-1</v>
      </c>
      <c r="AA184" s="20">
        <f>(利润表!I184-利润表!I185)/利润表!I185</f>
        <v>-1</v>
      </c>
      <c r="AB184" s="85"/>
      <c r="AC184" s="79"/>
      <c r="AD184" s="5"/>
      <c r="AE184" s="79">
        <f>(资产表!C184-资产表!C185)/资产表!C185</f>
        <v>-1</v>
      </c>
      <c r="AF184" s="79"/>
      <c r="AG184" s="79"/>
      <c r="AH184" s="79"/>
      <c r="AI184" s="79"/>
      <c r="AJ184" s="79"/>
      <c r="AK184" s="79"/>
      <c r="AL184" s="79"/>
      <c r="AM184" s="79"/>
      <c r="AN184" s="79"/>
      <c r="AO184" s="79"/>
      <c r="AP184" s="79"/>
      <c r="AQ184" s="95"/>
      <c r="AR184" s="95"/>
      <c r="AS184" s="5"/>
      <c r="AT184" s="5"/>
      <c r="AU184" s="5"/>
      <c r="AV184" s="5"/>
      <c r="AW184" s="5"/>
      <c r="AX184" s="5"/>
      <c r="AY184" s="5"/>
      <c r="AZ184" s="5"/>
      <c r="BA184" s="5"/>
    </row>
    <row r="185" spans="1:53">
      <c r="A185" s="76" t="s">
        <v>66</v>
      </c>
      <c r="B185" s="1">
        <v>2023</v>
      </c>
      <c r="C185" s="5"/>
      <c r="D185" s="5"/>
      <c r="E185" s="5"/>
      <c r="F185" s="5"/>
      <c r="G185" s="5"/>
      <c r="H185" s="79">
        <f>利润表!C185/负债表!C185</f>
        <v>0.087055773339697</v>
      </c>
      <c r="I185" s="79">
        <f>利润表!C185/资产表!C185</f>
        <v>0.0688606862667904</v>
      </c>
      <c r="J185" s="20">
        <f>AP185/利润表!I185</f>
        <v>0</v>
      </c>
      <c r="K185" s="20">
        <f>(利润表!I185-利润表!K185)/利润表!I185</f>
        <v>0.482261428846552</v>
      </c>
      <c r="L185" s="20">
        <f>(利润表!L185+利润表!M185)/(利润表!I185-利润表!K185)</f>
        <v>0.268744423705981</v>
      </c>
      <c r="M185" s="20">
        <f>利润表!N185/(利润表!I185-利润表!K185)</f>
        <v>0.0176461681544422</v>
      </c>
      <c r="N185" s="5"/>
      <c r="O185" s="5"/>
      <c r="P185" s="79">
        <f>利润表!C185/利润表!I185</f>
        <v>0.152316225517941</v>
      </c>
      <c r="Q185" s="79">
        <f>利润表!I185/资产表!C185</f>
        <v>0.452090288034871</v>
      </c>
      <c r="R185" s="84">
        <f>资产表!C185/负债表!C185</f>
        <v>1.26423040575594</v>
      </c>
      <c r="S185" s="5"/>
      <c r="T185" s="5"/>
      <c r="U185" s="5"/>
      <c r="V185" s="5"/>
      <c r="W185" s="79">
        <f>负债表!E185/资产表!C185</f>
        <v>0</v>
      </c>
      <c r="X185" s="5"/>
      <c r="Y185" s="5"/>
      <c r="Z185" s="79">
        <f>(利润表!C185-利润表!C186)/利润表!C186</f>
        <v>1.05526354208731</v>
      </c>
      <c r="AA185" s="20">
        <f>(利润表!I185-利润表!I186)/利润表!I186</f>
        <v>0.374646539981709</v>
      </c>
      <c r="AB185" s="85"/>
      <c r="AC185" s="79"/>
      <c r="AD185" s="5"/>
      <c r="AE185" s="79">
        <f>(资产表!C185-资产表!C186)/资产表!C186</f>
        <v>0.0532477641496444</v>
      </c>
      <c r="AF185" s="79"/>
      <c r="AG185" s="79"/>
      <c r="AH185" s="79"/>
      <c r="AI185" s="79"/>
      <c r="AJ185" s="79"/>
      <c r="AK185" s="79"/>
      <c r="AL185" s="79"/>
      <c r="AM185" s="79"/>
      <c r="AN185" s="79"/>
      <c r="AO185" s="79"/>
      <c r="AP185" s="79"/>
      <c r="AQ185" s="95"/>
      <c r="AR185" s="95"/>
      <c r="AS185" s="5"/>
      <c r="AT185" s="5"/>
      <c r="AU185" s="5"/>
      <c r="AV185" s="5"/>
      <c r="AW185" s="5"/>
      <c r="AX185" s="5"/>
      <c r="AY185" s="5"/>
      <c r="AZ185" s="5"/>
      <c r="BA185" s="5"/>
    </row>
    <row r="186" spans="1:53">
      <c r="A186" s="77"/>
      <c r="B186" s="1">
        <v>2022</v>
      </c>
      <c r="C186" s="5"/>
      <c r="D186" s="5"/>
      <c r="E186" s="5"/>
      <c r="F186" s="5"/>
      <c r="G186" s="5"/>
      <c r="H186" s="79">
        <f>利润表!C186/负债表!C186</f>
        <v>0.0440655547965404</v>
      </c>
      <c r="I186" s="79">
        <f>利润表!C186/资产表!C186</f>
        <v>0.0352885955319621</v>
      </c>
      <c r="J186" s="20">
        <f>AP186/利润表!I186</f>
        <v>0</v>
      </c>
      <c r="K186" s="20">
        <f>(利润表!I186-利润表!K186)/利润表!I186</f>
        <v>0.480479762199899</v>
      </c>
      <c r="L186" s="20">
        <f>(利润表!L186+利润表!M186)/(利润表!I186-利润表!K186)</f>
        <v>0.348279403081146</v>
      </c>
      <c r="M186" s="20">
        <f>利润表!N186/(利润表!I186-利润表!K186)</f>
        <v>0.0203387209427622</v>
      </c>
      <c r="N186" s="5"/>
      <c r="O186" s="5"/>
      <c r="P186" s="79">
        <f>利润表!C186/利润表!I186</f>
        <v>0.101875486089081</v>
      </c>
      <c r="Q186" s="79">
        <f>利润表!I186/资产表!C186</f>
        <v>0.346389469014218</v>
      </c>
      <c r="R186" s="84">
        <f>资产表!C186/负债表!C186</f>
        <v>1.24871942711998</v>
      </c>
      <c r="S186" s="5"/>
      <c r="T186" s="5"/>
      <c r="U186" s="5"/>
      <c r="V186" s="5"/>
      <c r="W186" s="79">
        <f>负债表!E186/资产表!C186</f>
        <v>0</v>
      </c>
      <c r="X186" s="5"/>
      <c r="Y186" s="5"/>
      <c r="Z186" s="79">
        <f>(利润表!C186-利润表!C187)/利润表!C187</f>
        <v>-0.47128815036834</v>
      </c>
      <c r="AA186" s="20">
        <f>(利润表!I186-利润表!I187)/利润表!I187</f>
        <v>-0.162364323216844</v>
      </c>
      <c r="AB186" s="85"/>
      <c r="AC186" s="79"/>
      <c r="AD186" s="5"/>
      <c r="AE186" s="79">
        <f>(资产表!C186-资产表!C187)/资产表!C187</f>
        <v>-0.0518216292217301</v>
      </c>
      <c r="AF186" s="79"/>
      <c r="AG186" s="79"/>
      <c r="AH186" s="79"/>
      <c r="AI186" s="79"/>
      <c r="AJ186" s="79"/>
      <c r="AK186" s="79"/>
      <c r="AL186" s="79"/>
      <c r="AM186" s="79"/>
      <c r="AN186" s="79"/>
      <c r="AO186" s="79"/>
      <c r="AP186" s="79"/>
      <c r="AQ186" s="95"/>
      <c r="AR186" s="95"/>
      <c r="AS186" s="5"/>
      <c r="AT186" s="5"/>
      <c r="AU186" s="5"/>
      <c r="AV186" s="5"/>
      <c r="AW186" s="5"/>
      <c r="AX186" s="5"/>
      <c r="AY186" s="5"/>
      <c r="AZ186" s="5"/>
      <c r="BA186" s="5"/>
    </row>
    <row r="187" spans="1:53">
      <c r="A187" s="77"/>
      <c r="B187" s="1">
        <v>2021</v>
      </c>
      <c r="C187" s="5"/>
      <c r="D187" s="5"/>
      <c r="E187" s="5"/>
      <c r="F187" s="5"/>
      <c r="G187" s="5"/>
      <c r="H187" s="79">
        <f>利润表!C187/负债表!C187</f>
        <v>0.0821598271823729</v>
      </c>
      <c r="I187" s="79">
        <f>利润表!C187/资产表!C187</f>
        <v>0.0632856688229322</v>
      </c>
      <c r="J187" s="20">
        <f>AP187/利润表!I187</f>
        <v>0</v>
      </c>
      <c r="K187" s="20">
        <f>(利润表!I187-利润表!K187)/利润表!I187</f>
        <v>0.514469016319857</v>
      </c>
      <c r="L187" s="20">
        <f>(利润表!L187+利润表!M187)/(利润表!I187-利润表!K187)</f>
        <v>0.205860230051951</v>
      </c>
      <c r="M187" s="20">
        <f>利润表!N187/(利润表!I187-利润表!K187)</f>
        <v>0.0186807215656303</v>
      </c>
      <c r="N187" s="5"/>
      <c r="O187" s="5"/>
      <c r="P187" s="79">
        <f>利润表!C187/利润表!I187</f>
        <v>0.161400849625918</v>
      </c>
      <c r="Q187" s="79">
        <f>利润表!I187/资产表!C187</f>
        <v>0.392102451564604</v>
      </c>
      <c r="R187" s="84">
        <f>资产表!C187/负债表!C187</f>
        <v>1.29823747951924</v>
      </c>
      <c r="S187" s="5"/>
      <c r="T187" s="5"/>
      <c r="U187" s="5"/>
      <c r="V187" s="5"/>
      <c r="W187" s="79">
        <f>负债表!E187/资产表!C187</f>
        <v>0</v>
      </c>
      <c r="X187" s="5"/>
      <c r="Y187" s="5"/>
      <c r="Z187" s="79">
        <f>(利润表!C187-利润表!C188)/利润表!C188</f>
        <v>-0.0852719003646576</v>
      </c>
      <c r="AA187" s="20">
        <f>(利润表!I187-利润表!I188)/利润表!I188</f>
        <v>0.0753013505824927</v>
      </c>
      <c r="AB187" s="85"/>
      <c r="AC187" s="79"/>
      <c r="AD187" s="5"/>
      <c r="AE187" s="79">
        <f>(资产表!C187-资产表!C188)/资产表!C188</f>
        <v>0.101118381783383</v>
      </c>
      <c r="AF187" s="79"/>
      <c r="AG187" s="79"/>
      <c r="AH187" s="79"/>
      <c r="AI187" s="79"/>
      <c r="AJ187" s="79"/>
      <c r="AK187" s="79"/>
      <c r="AL187" s="79"/>
      <c r="AM187" s="79"/>
      <c r="AN187" s="79"/>
      <c r="AO187" s="79"/>
      <c r="AP187" s="79"/>
      <c r="AQ187" s="95"/>
      <c r="AR187" s="95"/>
      <c r="AS187" s="5"/>
      <c r="AT187" s="5"/>
      <c r="AU187" s="5"/>
      <c r="AV187" s="5"/>
      <c r="AW187" s="5"/>
      <c r="AX187" s="5"/>
      <c r="AY187" s="5"/>
      <c r="AZ187" s="5"/>
      <c r="BA187" s="5"/>
    </row>
    <row r="188" spans="1:53">
      <c r="A188" s="77"/>
      <c r="B188" s="1">
        <v>2020</v>
      </c>
      <c r="C188" s="5"/>
      <c r="D188" s="5"/>
      <c r="E188" s="5"/>
      <c r="F188" s="5"/>
      <c r="G188" s="5"/>
      <c r="H188" s="79">
        <f>利润表!C188/负债表!C188</f>
        <v>0.0949585185792602</v>
      </c>
      <c r="I188" s="79">
        <f>利润表!C188/资产表!C188</f>
        <v>0.0761811223162011</v>
      </c>
      <c r="J188" s="20">
        <f>AP188/利润表!I188</f>
        <v>0</v>
      </c>
      <c r="K188" s="20">
        <f>(利润表!I188-利润表!K188)/利润表!I188</f>
        <v>0.486056615937483</v>
      </c>
      <c r="L188" s="20">
        <f>(利润表!L188+利润表!M188)/(利润表!I188-利润表!K188)</f>
        <v>0.183364391118592</v>
      </c>
      <c r="M188" s="20">
        <f>利润表!N188/(利润表!I188-利润表!K188)</f>
        <v>0.0186721952446448</v>
      </c>
      <c r="N188" s="5"/>
      <c r="O188" s="5"/>
      <c r="P188" s="79">
        <f>利润表!C188/利润表!I188</f>
        <v>0.189733486548734</v>
      </c>
      <c r="Q188" s="79">
        <f>利润表!I188/资产表!C188</f>
        <v>0.401516483473431</v>
      </c>
      <c r="R188" s="84">
        <f>资产表!C188/负债表!C188</f>
        <v>1.24648358664396</v>
      </c>
      <c r="S188" s="5"/>
      <c r="T188" s="5"/>
      <c r="U188" s="5"/>
      <c r="V188" s="5"/>
      <c r="W188" s="79">
        <f>负债表!E188/资产表!C188</f>
        <v>0</v>
      </c>
      <c r="X188" s="5"/>
      <c r="Y188" s="5"/>
      <c r="Z188" s="79">
        <f>(利润表!C188-利润表!C189)/利润表!C189</f>
        <v>-0.234791869159923</v>
      </c>
      <c r="AA188" s="20">
        <f>(利润表!I188-利润表!I189)/利润表!I189</f>
        <v>-0.21705833453257</v>
      </c>
      <c r="AB188" s="85"/>
      <c r="AC188" s="79"/>
      <c r="AD188" s="5"/>
      <c r="AE188" s="79">
        <f>(资产表!C188-资产表!C189)/资产表!C189</f>
        <v>0.0177576663086626</v>
      </c>
      <c r="AF188" s="79"/>
      <c r="AG188" s="79"/>
      <c r="AH188" s="79"/>
      <c r="AI188" s="79"/>
      <c r="AJ188" s="79"/>
      <c r="AK188" s="79"/>
      <c r="AL188" s="79"/>
      <c r="AM188" s="79"/>
      <c r="AN188" s="79"/>
      <c r="AO188" s="79"/>
      <c r="AP188" s="79"/>
      <c r="AQ188" s="95"/>
      <c r="AR188" s="95"/>
      <c r="AS188" s="5"/>
      <c r="AT188" s="5"/>
      <c r="AU188" s="5"/>
      <c r="AV188" s="5"/>
      <c r="AW188" s="5"/>
      <c r="AX188" s="5"/>
      <c r="AY188" s="5"/>
      <c r="AZ188" s="5"/>
      <c r="BA188" s="5"/>
    </row>
    <row r="189" spans="1:53">
      <c r="A189" s="77"/>
      <c r="B189" s="1">
        <v>2019</v>
      </c>
      <c r="C189" s="5"/>
      <c r="D189" s="5"/>
      <c r="E189" s="5"/>
      <c r="F189" s="5"/>
      <c r="G189" s="5"/>
      <c r="H189" s="79">
        <f>利润表!C189/负债表!C189</f>
        <v>0.151373781845984</v>
      </c>
      <c r="I189" s="79">
        <f>利润表!C189/资产表!C189</f>
        <v>0.101323964213751</v>
      </c>
      <c r="J189" s="20">
        <f>AP189/利润表!I189</f>
        <v>0</v>
      </c>
      <c r="K189" s="20">
        <f>(利润表!I189-利润表!K189)/利润表!I189</f>
        <v>0.514491272597086</v>
      </c>
      <c r="L189" s="20">
        <f>(利润表!L189+利润表!M189)/(利润表!I189-利润表!K189)</f>
        <v>0.209097191880018</v>
      </c>
      <c r="M189" s="20">
        <f>利润表!N189/(利润表!I189-利润表!K189)</f>
        <v>0.0149996145013841</v>
      </c>
      <c r="N189" s="5"/>
      <c r="O189" s="5"/>
      <c r="P189" s="79">
        <f>利润表!C189/利润表!I189</f>
        <v>0.194130519484056</v>
      </c>
      <c r="Q189" s="79">
        <f>利润表!I189/资产表!C189</f>
        <v>0.521937325893125</v>
      </c>
      <c r="R189" s="84">
        <f>资产表!C189/负债表!C189</f>
        <v>1.49395834460887</v>
      </c>
      <c r="S189" s="5"/>
      <c r="T189" s="5"/>
      <c r="U189" s="5"/>
      <c r="V189" s="5"/>
      <c r="W189" s="79">
        <f>负债表!E189/资产表!C189</f>
        <v>0</v>
      </c>
      <c r="X189" s="5"/>
      <c r="Y189" s="5"/>
      <c r="Z189" s="79">
        <f>(利润表!C189-利润表!C190)/利润表!C190</f>
        <v>0.0442521909880946</v>
      </c>
      <c r="AA189" s="20">
        <f>(利润表!I189-利润表!I190)/利润表!I190</f>
        <v>0.0836021987764666</v>
      </c>
      <c r="AB189" s="85"/>
      <c r="AC189" s="79"/>
      <c r="AD189" s="5"/>
      <c r="AE189" s="79">
        <f>(资产表!C189-资产表!C190)/资产表!C190</f>
        <v>0.324576606832239</v>
      </c>
      <c r="AF189" s="79"/>
      <c r="AG189" s="79"/>
      <c r="AH189" s="79"/>
      <c r="AI189" s="79"/>
      <c r="AJ189" s="79"/>
      <c r="AK189" s="79"/>
      <c r="AL189" s="79"/>
      <c r="AM189" s="79"/>
      <c r="AN189" s="79"/>
      <c r="AO189" s="79"/>
      <c r="AP189" s="79"/>
      <c r="AQ189" s="95"/>
      <c r="AR189" s="95"/>
      <c r="AS189" s="5"/>
      <c r="AT189" s="5"/>
      <c r="AU189" s="5"/>
      <c r="AV189" s="5"/>
      <c r="AW189" s="5"/>
      <c r="AX189" s="5"/>
      <c r="AY189" s="5"/>
      <c r="AZ189" s="5"/>
      <c r="BA189" s="5"/>
    </row>
    <row r="190" spans="1:53">
      <c r="A190" s="77"/>
      <c r="B190" s="1">
        <v>2018</v>
      </c>
      <c r="C190" s="5"/>
      <c r="D190" s="5"/>
      <c r="E190" s="5"/>
      <c r="F190" s="5"/>
      <c r="G190" s="5"/>
      <c r="H190" s="79">
        <f>利润表!C190/负债表!C190</f>
        <v>0.167855254719063</v>
      </c>
      <c r="I190" s="79">
        <f>利润表!C190/资产表!C190</f>
        <v>0.128523889025359</v>
      </c>
      <c r="J190" s="20">
        <f>AP190/利润表!I190</f>
        <v>0</v>
      </c>
      <c r="K190" s="20">
        <f>(利润表!I190-利润表!K190)/利润表!I190</f>
        <v>0.490114265278953</v>
      </c>
      <c r="L190" s="20">
        <f>(利润表!L190+利润表!M190)/(利润表!I190-利润表!K190)</f>
        <v>0.208232747764807</v>
      </c>
      <c r="M190" s="20">
        <f>利润表!N190/(利润表!I190-利润表!K190)</f>
        <v>0.0172538250771493</v>
      </c>
      <c r="N190" s="5"/>
      <c r="O190" s="5"/>
      <c r="P190" s="79">
        <f>利润表!C190/利润表!I190</f>
        <v>0.201445838062828</v>
      </c>
      <c r="Q190" s="79">
        <f>利润表!I190/资产表!C190</f>
        <v>0.638007169873992</v>
      </c>
      <c r="R190" s="84">
        <f>资产表!C190/负债表!C190</f>
        <v>1.30602377497263</v>
      </c>
      <c r="S190" s="5"/>
      <c r="T190" s="5"/>
      <c r="U190" s="5"/>
      <c r="V190" s="5"/>
      <c r="W190" s="79">
        <f>负债表!E190/资产表!C190</f>
        <v>0</v>
      </c>
      <c r="X190" s="5"/>
      <c r="Y190" s="5"/>
      <c r="Z190" s="79">
        <f>(利润表!C190-利润表!C191)/利润表!C191</f>
        <v>0.21096897021834</v>
      </c>
      <c r="AA190" s="20">
        <f>(利润表!I190-利润表!I191)/利润表!I191</f>
        <v>0.106973923016787</v>
      </c>
      <c r="AB190" s="85"/>
      <c r="AC190" s="79"/>
      <c r="AD190" s="5"/>
      <c r="AE190" s="79">
        <f>(资产表!C190-资产表!C191)/资产表!C191</f>
        <v>0.0848060045549365</v>
      </c>
      <c r="AF190" s="79"/>
      <c r="AG190" s="79"/>
      <c r="AH190" s="79"/>
      <c r="AI190" s="79"/>
      <c r="AJ190" s="79"/>
      <c r="AK190" s="79"/>
      <c r="AL190" s="79"/>
      <c r="AM190" s="79"/>
      <c r="AN190" s="79"/>
      <c r="AO190" s="79"/>
      <c r="AP190" s="79"/>
      <c r="AQ190" s="95"/>
      <c r="AR190" s="95"/>
      <c r="AS190" s="5"/>
      <c r="AT190" s="5"/>
      <c r="AU190" s="5"/>
      <c r="AV190" s="5"/>
      <c r="AW190" s="5"/>
      <c r="AX190" s="5"/>
      <c r="AY190" s="5"/>
      <c r="AZ190" s="5"/>
      <c r="BA190" s="5"/>
    </row>
    <row r="191" spans="1:53">
      <c r="A191" s="77"/>
      <c r="B191" s="1">
        <v>2017</v>
      </c>
      <c r="C191" s="5"/>
      <c r="D191" s="5"/>
      <c r="E191" s="5"/>
      <c r="F191" s="5"/>
      <c r="G191" s="5"/>
      <c r="H191" s="79">
        <f>利润表!C191/负债表!C191</f>
        <v>0.157996575057737</v>
      </c>
      <c r="I191" s="79">
        <f>利润表!C191/资产表!C191</f>
        <v>0.11513382256056</v>
      </c>
      <c r="J191" s="20">
        <f>AP191/利润表!I191</f>
        <v>0</v>
      </c>
      <c r="K191" s="20">
        <f>(利润表!I191-利润表!K191)/利润表!I191</f>
        <v>0.477277111819419</v>
      </c>
      <c r="L191" s="20">
        <f>(利润表!L191+利润表!M191)/(利润表!I191-利润表!K191)</f>
        <v>0.153512881334397</v>
      </c>
      <c r="M191" s="20">
        <f>利润表!N191/(利润表!I191-利润表!K191)</f>
        <v>0.00367284585289638</v>
      </c>
      <c r="N191" s="5"/>
      <c r="O191" s="5"/>
      <c r="P191" s="79">
        <f>利润表!C191/利润表!I191</f>
        <v>0.184146163213089</v>
      </c>
      <c r="Q191" s="79">
        <f>利润表!I191/资产表!C191</f>
        <v>0.625230635011003</v>
      </c>
      <c r="R191" s="84">
        <f>资产表!C191/负债表!C191</f>
        <v>1.3722863668027</v>
      </c>
      <c r="S191" s="5"/>
      <c r="T191" s="5"/>
      <c r="U191" s="5"/>
      <c r="V191" s="5"/>
      <c r="W191" s="79">
        <f>负债表!E191/资产表!C191</f>
        <v>0</v>
      </c>
      <c r="X191" s="5"/>
      <c r="Y191" s="5"/>
      <c r="Z191" s="79">
        <f>(利润表!C191-利润表!C192)/利润表!C192</f>
        <v>0.276518778775578</v>
      </c>
      <c r="AA191" s="20">
        <f>(利润表!I191-利润表!I192)/利润表!I192</f>
        <v>0.133416887590554</v>
      </c>
      <c r="AB191" s="85"/>
      <c r="AC191" s="79"/>
      <c r="AD191" s="5"/>
      <c r="AE191" s="79">
        <f>(资产表!C191-资产表!C192)/资产表!C192</f>
        <v>0.1299380926623</v>
      </c>
      <c r="AF191" s="79"/>
      <c r="AG191" s="79"/>
      <c r="AH191" s="79"/>
      <c r="AI191" s="79"/>
      <c r="AJ191" s="79"/>
      <c r="AK191" s="79"/>
      <c r="AL191" s="79"/>
      <c r="AM191" s="79"/>
      <c r="AN191" s="79"/>
      <c r="AO191" s="79"/>
      <c r="AP191" s="79"/>
      <c r="AQ191" s="95"/>
      <c r="AR191" s="95"/>
      <c r="AS191" s="5"/>
      <c r="AT191" s="5"/>
      <c r="AU191" s="5"/>
      <c r="AV191" s="5"/>
      <c r="AW191" s="5"/>
      <c r="AX191" s="5"/>
      <c r="AY191" s="5"/>
      <c r="AZ191" s="5"/>
      <c r="BA191" s="5"/>
    </row>
    <row r="192" spans="1:53">
      <c r="A192" s="77"/>
      <c r="B192" s="1">
        <v>2016</v>
      </c>
      <c r="C192" s="5"/>
      <c r="D192" s="5"/>
      <c r="E192" s="5"/>
      <c r="F192" s="5"/>
      <c r="G192" s="5"/>
      <c r="H192" s="79">
        <f>利润表!C192/负债表!C192</f>
        <v>0.143095778577642</v>
      </c>
      <c r="I192" s="79">
        <f>利润表!C192/资产表!C192</f>
        <v>0.101913182969218</v>
      </c>
      <c r="J192" s="20">
        <f>AP192/利润表!I192</f>
        <v>0</v>
      </c>
      <c r="K192" s="20">
        <f>(利润表!I192-利润表!K192)/利润表!I192</f>
        <v>0.50210671435333</v>
      </c>
      <c r="L192" s="20">
        <f>(利润表!L192+利润表!M192)/(利润表!I192-利润表!K192)</f>
        <v>0.105141602341278</v>
      </c>
      <c r="M192" s="20">
        <f>利润表!N192/(利润表!I192-利润表!K192)</f>
        <v>0.00370214891145546</v>
      </c>
      <c r="N192" s="5"/>
      <c r="O192" s="5"/>
      <c r="P192" s="79">
        <f>利润表!C192/利润表!I192</f>
        <v>0.163502781659756</v>
      </c>
      <c r="Q192" s="79">
        <f>利润表!I192/资产表!C192</f>
        <v>0.62331161546411</v>
      </c>
      <c r="R192" s="84">
        <f>资产表!C192/负债表!C192</f>
        <v>1.40409488162943</v>
      </c>
      <c r="S192" s="5"/>
      <c r="T192" s="5"/>
      <c r="U192" s="5"/>
      <c r="V192" s="5"/>
      <c r="W192" s="79">
        <f>负债表!E192/资产表!C192</f>
        <v>0</v>
      </c>
      <c r="X192" s="5"/>
      <c r="Y192" s="5"/>
      <c r="Z192" s="79">
        <f>(利润表!C192-利润表!C193)/利润表!C193</f>
        <v>-0.018183981346698</v>
      </c>
      <c r="AA192" s="20">
        <f>(利润表!I192-利润表!I193)/利润表!I193</f>
        <v>0.0338380443122063</v>
      </c>
      <c r="AB192" s="85"/>
      <c r="AC192" s="79"/>
      <c r="AD192" s="5"/>
      <c r="AE192" s="79">
        <f>(资产表!C192-资产表!C193)/资产表!C193</f>
        <v>0.111517544004767</v>
      </c>
      <c r="AF192" s="79"/>
      <c r="AG192" s="79"/>
      <c r="AH192" s="79"/>
      <c r="AI192" s="79"/>
      <c r="AJ192" s="79"/>
      <c r="AK192" s="79"/>
      <c r="AL192" s="79"/>
      <c r="AM192" s="79"/>
      <c r="AN192" s="79"/>
      <c r="AO192" s="79"/>
      <c r="AP192" s="79"/>
      <c r="AQ192" s="95"/>
      <c r="AR192" s="95"/>
      <c r="AS192" s="5"/>
      <c r="AT192" s="5"/>
      <c r="AU192" s="5"/>
      <c r="AV192" s="5"/>
      <c r="AW192" s="5"/>
      <c r="AX192" s="5"/>
      <c r="AY192" s="5"/>
      <c r="AZ192" s="5"/>
      <c r="BA192" s="5"/>
    </row>
    <row r="193" spans="1:53">
      <c r="A193" s="77"/>
      <c r="B193" s="1">
        <v>2015</v>
      </c>
      <c r="C193" s="5"/>
      <c r="D193" s="5"/>
      <c r="E193" s="5"/>
      <c r="F193" s="5"/>
      <c r="G193" s="5"/>
      <c r="H193" s="79">
        <f>利润表!C193/负债表!C193</f>
        <v>0.153733287743384</v>
      </c>
      <c r="I193" s="79">
        <f>利润表!C193/资产表!C193</f>
        <v>0.115376291161995</v>
      </c>
      <c r="J193" s="20">
        <f>AP193/利润表!I193</f>
        <v>0</v>
      </c>
      <c r="K193" s="20">
        <f>(利润表!I193-利润表!K193)/利润表!I193</f>
        <v>0.514136722805306</v>
      </c>
      <c r="L193" s="20">
        <f>(利润表!L193+利润表!M193)/(利润表!I193-利润表!K193)</f>
        <v>0.164528366517538</v>
      </c>
      <c r="M193" s="20">
        <f>利润表!N193/(利润表!I193-利润表!K193)</f>
        <v>0.00347161014124025</v>
      </c>
      <c r="N193" s="5"/>
      <c r="O193" s="5"/>
      <c r="P193" s="79">
        <f>利润表!C193/利润表!I193</f>
        <v>0.172166060462716</v>
      </c>
      <c r="Q193" s="79">
        <f>利润表!I193/资产表!C193</f>
        <v>0.670145386680206</v>
      </c>
      <c r="R193" s="84">
        <f>资产表!C193/负债表!C193</f>
        <v>1.33245128782597</v>
      </c>
      <c r="S193" s="5"/>
      <c r="T193" s="5"/>
      <c r="U193" s="5"/>
      <c r="V193" s="5"/>
      <c r="W193" s="79">
        <f>负债表!E193/资产表!C193</f>
        <v>0</v>
      </c>
      <c r="X193" s="5"/>
      <c r="Y193" s="5"/>
      <c r="Z193" s="79">
        <f>(利润表!C193-利润表!C194)/利润表!C194</f>
        <v>0.0516849853328904</v>
      </c>
      <c r="AA193" s="20">
        <f>(利润表!I193-利润表!I194)/利润表!I194</f>
        <v>0.00567519489019843</v>
      </c>
      <c r="AB193" s="85"/>
      <c r="AC193" s="79"/>
      <c r="AD193" s="5"/>
      <c r="AE193" s="79">
        <f>(资产表!C193-资产表!C194)/资产表!C194</f>
        <v>0.058188425183029</v>
      </c>
      <c r="AF193" s="79"/>
      <c r="AG193" s="79"/>
      <c r="AH193" s="79"/>
      <c r="AI193" s="79"/>
      <c r="AJ193" s="79"/>
      <c r="AK193" s="79"/>
      <c r="AL193" s="79"/>
      <c r="AM193" s="79"/>
      <c r="AN193" s="79"/>
      <c r="AO193" s="79"/>
      <c r="AP193" s="79"/>
      <c r="AQ193" s="95"/>
      <c r="AR193" s="95"/>
      <c r="AS193" s="5"/>
      <c r="AT193" s="5"/>
      <c r="AU193" s="5"/>
      <c r="AV193" s="5"/>
      <c r="AW193" s="5"/>
      <c r="AX193" s="5"/>
      <c r="AY193" s="5"/>
      <c r="AZ193" s="5"/>
      <c r="BA193" s="5"/>
    </row>
    <row r="194" spans="1:53">
      <c r="A194" s="77"/>
      <c r="B194" s="1">
        <v>2014</v>
      </c>
      <c r="C194" s="5"/>
      <c r="D194" s="5"/>
      <c r="E194" s="5"/>
      <c r="F194" s="5"/>
      <c r="G194" s="5"/>
      <c r="H194" s="79">
        <f>利润表!C194/负债表!C194</f>
        <v>0.162122898752421</v>
      </c>
      <c r="I194" s="79">
        <f>利润表!C194/资产表!C194</f>
        <v>0.116089758388558</v>
      </c>
      <c r="J194" s="20">
        <f>AP194/利润表!I194</f>
        <v>0</v>
      </c>
      <c r="K194" s="20">
        <f>(利润表!I194-利润表!K194)/利润表!I194</f>
        <v>0.523506724314944</v>
      </c>
      <c r="L194" s="20">
        <f>(利润表!L194+利润表!M194)/(利润表!I194-利润表!K194)</f>
        <v>0.193446866381474</v>
      </c>
      <c r="M194" s="20">
        <f>利润表!N194/(利润表!I194-利润表!K194)</f>
        <v>0.0026915322091379</v>
      </c>
      <c r="N194" s="5"/>
      <c r="O194" s="5"/>
      <c r="P194" s="79">
        <f>利润表!C194/利润表!I194</f>
        <v>0.164634029033432</v>
      </c>
      <c r="Q194" s="79">
        <f>利润表!I194/资产表!C194</f>
        <v>0.705138294131063</v>
      </c>
      <c r="R194" s="84">
        <f>资产表!C194/负债表!C194</f>
        <v>1.39653058980265</v>
      </c>
      <c r="S194" s="5"/>
      <c r="T194" s="5"/>
      <c r="U194" s="5"/>
      <c r="V194" s="5"/>
      <c r="W194" s="79">
        <f>负债表!E194/资产表!C194</f>
        <v>0</v>
      </c>
      <c r="X194" s="5"/>
      <c r="Y194" s="5"/>
      <c r="Z194" s="79">
        <f>(利润表!C194-利润表!C195)/利润表!C195</f>
        <v>-0.0171443467964096</v>
      </c>
      <c r="AA194" s="20">
        <f>(利润表!I194-利润表!I195)/利润表!I195</f>
        <v>-0.0711774540255383</v>
      </c>
      <c r="AB194" s="85"/>
      <c r="AC194" s="79"/>
      <c r="AD194" s="5"/>
      <c r="AE194" s="79">
        <f>(资产表!C194-资产表!C195)/资产表!C195</f>
        <v>0.00426535305318939</v>
      </c>
      <c r="AF194" s="79"/>
      <c r="AG194" s="79"/>
      <c r="AH194" s="79"/>
      <c r="AI194" s="79"/>
      <c r="AJ194" s="79"/>
      <c r="AK194" s="79"/>
      <c r="AL194" s="79"/>
      <c r="AM194" s="79"/>
      <c r="AN194" s="79"/>
      <c r="AO194" s="79"/>
      <c r="AP194" s="79"/>
      <c r="AQ194" s="95"/>
      <c r="AR194" s="95"/>
      <c r="AS194" s="5"/>
      <c r="AT194" s="5"/>
      <c r="AU194" s="5"/>
      <c r="AV194" s="5"/>
      <c r="AW194" s="5"/>
      <c r="AX194" s="5"/>
      <c r="AY194" s="5"/>
      <c r="AZ194" s="5"/>
      <c r="BA194" s="5"/>
    </row>
    <row r="195" spans="1:53">
      <c r="A195" s="77"/>
      <c r="B195" s="1">
        <v>2013</v>
      </c>
      <c r="C195" s="5"/>
      <c r="D195" s="5"/>
      <c r="E195" s="5"/>
      <c r="F195" s="5"/>
      <c r="G195" s="5"/>
      <c r="H195" s="79">
        <f>利润表!C195/负债表!C195</f>
        <v>0.183342735360785</v>
      </c>
      <c r="I195" s="79">
        <f>利润表!C195/资产表!C195</f>
        <v>0.118618559921734</v>
      </c>
      <c r="J195" s="20">
        <f>AP195/利润表!I195</f>
        <v>0</v>
      </c>
      <c r="K195" s="20">
        <f>(利润表!I195-利润表!K195)/利润表!I195</f>
        <v>0.481229315866305</v>
      </c>
      <c r="L195" s="20">
        <f>(利润表!L195+利润表!M195)/(利润表!I195-利润表!K195)</f>
        <v>0.177239564323941</v>
      </c>
      <c r="M195" s="20">
        <f>利润表!N195/(利润表!I195-利润表!K195)</f>
        <v>0.00345330483910165</v>
      </c>
      <c r="N195" s="5"/>
      <c r="O195" s="5"/>
      <c r="P195" s="79">
        <f>利润表!C195/利润表!I195</f>
        <v>0.155583169819944</v>
      </c>
      <c r="Q195" s="79">
        <f>利润表!I195/资产表!C195</f>
        <v>0.762412541530109</v>
      </c>
      <c r="R195" s="84">
        <f>资产表!C195/负债表!C195</f>
        <v>1.54564964775965</v>
      </c>
      <c r="S195" s="5"/>
      <c r="T195" s="5"/>
      <c r="U195" s="5"/>
      <c r="V195" s="5"/>
      <c r="W195" s="79">
        <f>负债表!E195/资产表!C195</f>
        <v>0</v>
      </c>
      <c r="X195" s="5"/>
      <c r="Y195" s="5"/>
      <c r="Z195" s="79">
        <f>(利润表!C195-利润表!C196)/利润表!C196</f>
        <v>0.149856231569395</v>
      </c>
      <c r="AA195" s="20">
        <f>(利润表!I195-利润表!I196)/利润表!I196</f>
        <v>-0.0106517220968909</v>
      </c>
      <c r="AB195" s="85"/>
      <c r="AC195" s="79"/>
      <c r="AD195" s="5"/>
      <c r="AE195" s="79">
        <f>(资产表!C195-资产表!C196)/资产表!C196</f>
        <v>-0.177470309114844</v>
      </c>
      <c r="AF195" s="79"/>
      <c r="AG195" s="79"/>
      <c r="AH195" s="79"/>
      <c r="AI195" s="79"/>
      <c r="AJ195" s="79"/>
      <c r="AK195" s="79"/>
      <c r="AL195" s="79"/>
      <c r="AM195" s="79"/>
      <c r="AN195" s="79"/>
      <c r="AO195" s="79"/>
      <c r="AP195" s="79"/>
      <c r="AQ195" s="95"/>
      <c r="AR195" s="95"/>
      <c r="AS195" s="5"/>
      <c r="AT195" s="5"/>
      <c r="AU195" s="5"/>
      <c r="AV195" s="5"/>
      <c r="AW195" s="5"/>
      <c r="AX195" s="5"/>
      <c r="AY195" s="5"/>
      <c r="AZ195" s="5"/>
      <c r="BA195" s="5"/>
    </row>
    <row r="196" spans="1:53">
      <c r="A196" s="77"/>
      <c r="B196" s="1">
        <v>2012</v>
      </c>
      <c r="C196" s="5"/>
      <c r="D196" s="5"/>
      <c r="E196" s="5"/>
      <c r="F196" s="5"/>
      <c r="G196" s="5"/>
      <c r="H196" s="79">
        <f>利润表!C196/负债表!C196</f>
        <v>0.17644954741771</v>
      </c>
      <c r="I196" s="79">
        <f>利润表!C196/资产表!C196</f>
        <v>0.0848517273263808</v>
      </c>
      <c r="J196" s="20">
        <f>AP196/利润表!I196</f>
        <v>0</v>
      </c>
      <c r="K196" s="20">
        <f>(利润表!I196-利润表!K196)/利润表!I196</f>
        <v>0.44887903861315</v>
      </c>
      <c r="L196" s="20">
        <f>(利润表!L196+利润表!M196)/(利润表!I196-利润表!K196)</f>
        <v>0.273207701296453</v>
      </c>
      <c r="M196" s="20" t="e">
        <f>利润表!N196/(利润表!I196-利润表!K196)</f>
        <v>#VALUE!</v>
      </c>
      <c r="N196" s="5"/>
      <c r="O196" s="5"/>
      <c r="P196" s="79">
        <f>利润表!C196/利润表!I196</f>
        <v>0.133865379780549</v>
      </c>
      <c r="Q196" s="79">
        <f>利润表!I196/资产表!C196</f>
        <v>0.633858638174273</v>
      </c>
      <c r="R196" s="84">
        <f>资产表!C196/负债表!C196</f>
        <v>2.07950448361528</v>
      </c>
      <c r="S196" s="5"/>
      <c r="T196" s="5"/>
      <c r="U196" s="5"/>
      <c r="V196" s="5"/>
      <c r="W196" s="79">
        <f>负债表!E196/资产表!C196</f>
        <v>0</v>
      </c>
      <c r="X196" s="5"/>
      <c r="Y196" s="5"/>
      <c r="Z196" s="79" t="e">
        <f>(利润表!C196-利润表!C197)/利润表!C197</f>
        <v>#DIV/0!</v>
      </c>
      <c r="AA196" s="20" t="e">
        <f>(利润表!I196-利润表!I197)/利润表!I197</f>
        <v>#DIV/0!</v>
      </c>
      <c r="AB196" s="85"/>
      <c r="AC196" s="79"/>
      <c r="AD196" s="5"/>
      <c r="AE196" s="79" t="e">
        <f>(资产表!C196-资产表!C197)/资产表!C197</f>
        <v>#DIV/0!</v>
      </c>
      <c r="AF196" s="79"/>
      <c r="AG196" s="79"/>
      <c r="AH196" s="79"/>
      <c r="AI196" s="79"/>
      <c r="AJ196" s="79"/>
      <c r="AK196" s="79"/>
      <c r="AL196" s="79"/>
      <c r="AM196" s="79"/>
      <c r="AN196" s="79"/>
      <c r="AO196" s="79"/>
      <c r="AP196" s="79"/>
      <c r="AQ196" s="95"/>
      <c r="AR196" s="95"/>
      <c r="AS196" s="5"/>
      <c r="AT196" s="5"/>
      <c r="AU196" s="5"/>
      <c r="AV196" s="5"/>
      <c r="AW196" s="5"/>
      <c r="AX196" s="5"/>
      <c r="AY196" s="5"/>
      <c r="AZ196" s="5"/>
      <c r="BA196" s="5"/>
    </row>
    <row r="197" spans="1:53">
      <c r="A197" s="77"/>
      <c r="B197" s="1">
        <v>2011</v>
      </c>
      <c r="C197" s="5"/>
      <c r="D197" s="5"/>
      <c r="E197" s="5"/>
      <c r="F197" s="5"/>
      <c r="G197" s="5"/>
      <c r="H197" s="79" t="e">
        <f>利润表!C197/负债表!C197</f>
        <v>#DIV/0!</v>
      </c>
      <c r="I197" s="79" t="e">
        <f>利润表!C197/资产表!C197</f>
        <v>#DIV/0!</v>
      </c>
      <c r="J197" s="20" t="e">
        <f>AP197/利润表!I197</f>
        <v>#DIV/0!</v>
      </c>
      <c r="K197" s="20" t="e">
        <f>(利润表!I197-利润表!K197)/利润表!I197</f>
        <v>#DIV/0!</v>
      </c>
      <c r="L197" s="20" t="e">
        <f>(利润表!L197+利润表!M197)/(利润表!I197-利润表!K197)</f>
        <v>#DIV/0!</v>
      </c>
      <c r="M197" s="20" t="e">
        <f>利润表!N197/(利润表!I197-利润表!K197)</f>
        <v>#DIV/0!</v>
      </c>
      <c r="N197" s="5"/>
      <c r="O197" s="5"/>
      <c r="P197" s="79" t="e">
        <f>利润表!C197/利润表!I197</f>
        <v>#DIV/0!</v>
      </c>
      <c r="Q197" s="79" t="e">
        <f>利润表!I197/资产表!C197</f>
        <v>#DIV/0!</v>
      </c>
      <c r="R197" s="84" t="e">
        <f>资产表!C197/负债表!C197</f>
        <v>#DIV/0!</v>
      </c>
      <c r="S197" s="5"/>
      <c r="T197" s="5"/>
      <c r="U197" s="5"/>
      <c r="V197" s="5"/>
      <c r="W197" s="79" t="e">
        <f>负债表!E197/资产表!C197</f>
        <v>#DIV/0!</v>
      </c>
      <c r="X197" s="5"/>
      <c r="Y197" s="5"/>
      <c r="Z197" s="79" t="e">
        <f>(利润表!C197-利润表!C198)/利润表!C198</f>
        <v>#DIV/0!</v>
      </c>
      <c r="AA197" s="20" t="e">
        <f>(利润表!I197-利润表!I198)/利润表!I198</f>
        <v>#DIV/0!</v>
      </c>
      <c r="AB197" s="85"/>
      <c r="AC197" s="79"/>
      <c r="AD197" s="5"/>
      <c r="AE197" s="79" t="e">
        <f>(资产表!C197-资产表!C198)/资产表!C198</f>
        <v>#DIV/0!</v>
      </c>
      <c r="AF197" s="79"/>
      <c r="AG197" s="79"/>
      <c r="AH197" s="79"/>
      <c r="AI197" s="79"/>
      <c r="AJ197" s="79"/>
      <c r="AK197" s="79"/>
      <c r="AL197" s="79"/>
      <c r="AM197" s="79"/>
      <c r="AN197" s="79"/>
      <c r="AO197" s="79"/>
      <c r="AP197" s="79"/>
      <c r="AQ197" s="95"/>
      <c r="AR197" s="95"/>
      <c r="AS197" s="5"/>
      <c r="AT197" s="5"/>
      <c r="AU197" s="5"/>
      <c r="AV197" s="5"/>
      <c r="AW197" s="5"/>
      <c r="AX197" s="5"/>
      <c r="AY197" s="5"/>
      <c r="AZ197" s="5"/>
      <c r="BA197" s="5"/>
    </row>
    <row r="198" spans="1:53">
      <c r="A198" s="69"/>
      <c r="B198" s="1">
        <v>2010</v>
      </c>
      <c r="C198" s="5"/>
      <c r="D198" s="5"/>
      <c r="E198" s="5"/>
      <c r="F198" s="5"/>
      <c r="G198" s="5"/>
      <c r="H198" s="79" t="e">
        <f>利润表!C198/负债表!C198</f>
        <v>#DIV/0!</v>
      </c>
      <c r="I198" s="79" t="e">
        <f>利润表!C198/资产表!C198</f>
        <v>#DIV/0!</v>
      </c>
      <c r="J198" s="20" t="e">
        <f>AP198/利润表!I198</f>
        <v>#DIV/0!</v>
      </c>
      <c r="K198" s="20" t="e">
        <f>(利润表!I198-利润表!K198)/利润表!I198</f>
        <v>#DIV/0!</v>
      </c>
      <c r="L198" s="20" t="e">
        <f>(利润表!L198+利润表!M198)/(利润表!I198-利润表!K198)</f>
        <v>#DIV/0!</v>
      </c>
      <c r="M198" s="20" t="e">
        <f>利润表!N198/(利润表!I198-利润表!K198)</f>
        <v>#DIV/0!</v>
      </c>
      <c r="N198" s="5"/>
      <c r="O198" s="5"/>
      <c r="P198" s="79" t="e">
        <f>利润表!C198/利润表!I198</f>
        <v>#DIV/0!</v>
      </c>
      <c r="Q198" s="79" t="e">
        <f>利润表!I198/资产表!C198</f>
        <v>#DIV/0!</v>
      </c>
      <c r="R198" s="84" t="e">
        <f>资产表!C198/负债表!C198</f>
        <v>#DIV/0!</v>
      </c>
      <c r="S198" s="5"/>
      <c r="T198" s="5"/>
      <c r="U198" s="5"/>
      <c r="V198" s="5"/>
      <c r="W198" s="79" t="e">
        <f>负债表!E198/资产表!C198</f>
        <v>#DIV/0!</v>
      </c>
      <c r="X198" s="5"/>
      <c r="Y198" s="5"/>
      <c r="Z198" s="79">
        <f>(利润表!C198-利润表!C199)/利润表!C199</f>
        <v>-1</v>
      </c>
      <c r="AA198" s="20">
        <f>(利润表!I198-利润表!I199)/利润表!I199</f>
        <v>-1</v>
      </c>
      <c r="AB198" s="85"/>
      <c r="AC198" s="79"/>
      <c r="AD198" s="5"/>
      <c r="AE198" s="79">
        <f>(资产表!C198-资产表!C199)/资产表!C199</f>
        <v>-1</v>
      </c>
      <c r="AF198" s="79"/>
      <c r="AG198" s="79"/>
      <c r="AH198" s="79"/>
      <c r="AI198" s="79"/>
      <c r="AJ198" s="79"/>
      <c r="AK198" s="79"/>
      <c r="AL198" s="79"/>
      <c r="AM198" s="79"/>
      <c r="AN198" s="79"/>
      <c r="AO198" s="79"/>
      <c r="AP198" s="79"/>
      <c r="AQ198" s="95"/>
      <c r="AR198" s="95"/>
      <c r="AS198" s="5"/>
      <c r="AT198" s="5"/>
      <c r="AU198" s="5"/>
      <c r="AV198" s="5"/>
      <c r="AW198" s="5"/>
      <c r="AX198" s="5"/>
      <c r="AY198" s="5"/>
      <c r="AZ198" s="5"/>
      <c r="BA198" s="5"/>
    </row>
    <row r="199" spans="1:53">
      <c r="A199" s="76" t="s">
        <v>67</v>
      </c>
      <c r="B199" s="1">
        <v>2023</v>
      </c>
      <c r="C199" s="5"/>
      <c r="D199" s="5"/>
      <c r="E199" s="5"/>
      <c r="F199" s="5"/>
      <c r="G199" s="5"/>
      <c r="H199" s="79">
        <f>利润表!C199/负债表!C199</f>
        <v>0.0989723896418685</v>
      </c>
      <c r="I199" s="79">
        <f>利润表!C199/资产表!C199</f>
        <v>0.0747020099137222</v>
      </c>
      <c r="J199" s="5"/>
      <c r="K199" s="5"/>
      <c r="L199" s="5"/>
      <c r="M199" s="5"/>
      <c r="N199" s="5"/>
      <c r="O199" s="5"/>
      <c r="P199" s="79">
        <f>利润表!C199/利润表!I199</f>
        <v>0.129086726116479</v>
      </c>
      <c r="Q199" s="79">
        <f>利润表!I199/资产表!C199</f>
        <v>0.578696293268111</v>
      </c>
      <c r="R199" s="84">
        <f>资产表!C199/负债表!C199</f>
        <v>1.32489593996437</v>
      </c>
      <c r="S199" s="5"/>
      <c r="T199" s="5"/>
      <c r="U199" s="5"/>
      <c r="V199" s="5"/>
      <c r="W199" s="79">
        <f>负债表!E199/资产表!C199</f>
        <v>0</v>
      </c>
      <c r="X199" s="5"/>
      <c r="Y199" s="5"/>
      <c r="Z199" s="79">
        <f>(利润表!C199-利润表!C200)/利润表!C200</f>
        <v>0.173491940804478</v>
      </c>
      <c r="AA199" s="20">
        <f>(利润表!I199-利润表!I200)/利润表!I200</f>
        <v>0.266374924542189</v>
      </c>
      <c r="AB199" s="85"/>
      <c r="AC199" s="79"/>
      <c r="AD199" s="5"/>
      <c r="AE199" s="79">
        <f>(资产表!C199-资产表!C200)/资产表!C200</f>
        <v>0.0749260626502709</v>
      </c>
      <c r="AF199" s="79"/>
      <c r="AG199" s="79"/>
      <c r="AH199" s="79"/>
      <c r="AI199" s="79"/>
      <c r="AJ199" s="79"/>
      <c r="AK199" s="79"/>
      <c r="AL199" s="79"/>
      <c r="AM199" s="79"/>
      <c r="AN199" s="79"/>
      <c r="AO199" s="79"/>
      <c r="AP199" s="79"/>
      <c r="AQ199" s="95"/>
      <c r="AR199" s="95"/>
      <c r="AS199" s="5"/>
      <c r="AT199" s="5"/>
      <c r="AU199" s="5"/>
      <c r="AV199" s="5"/>
      <c r="AW199" s="5"/>
      <c r="AX199" s="5"/>
      <c r="AY199" s="5"/>
      <c r="AZ199" s="5"/>
      <c r="BA199" s="5"/>
    </row>
    <row r="200" spans="1:53">
      <c r="A200" s="77"/>
      <c r="B200" s="1">
        <v>2022</v>
      </c>
      <c r="C200" s="5"/>
      <c r="D200" s="5"/>
      <c r="E200" s="5"/>
      <c r="F200" s="5"/>
      <c r="G200" s="5"/>
      <c r="H200" s="79">
        <f>利润表!C200/负债表!C200</f>
        <v>0.0889362898659293</v>
      </c>
      <c r="I200" s="79">
        <f>利润表!C200/资产表!C200</f>
        <v>0.0684275150058299</v>
      </c>
      <c r="J200" s="5"/>
      <c r="K200" s="5"/>
      <c r="L200" s="5"/>
      <c r="M200" s="5"/>
      <c r="N200" s="5"/>
      <c r="O200" s="5"/>
      <c r="P200" s="79">
        <f>利润表!C200/利润表!I200</f>
        <v>0.139304061119574</v>
      </c>
      <c r="Q200" s="79">
        <f>利润表!I200/资产表!C200</f>
        <v>0.491209764136698</v>
      </c>
      <c r="R200" s="84">
        <f>资产表!C200/负债表!C200</f>
        <v>1.29971532443275</v>
      </c>
      <c r="S200" s="5"/>
      <c r="T200" s="5"/>
      <c r="U200" s="5"/>
      <c r="V200" s="5"/>
      <c r="W200" s="79">
        <f>负债表!E200/资产表!C200</f>
        <v>0</v>
      </c>
      <c r="X200" s="5"/>
      <c r="Y200" s="5"/>
      <c r="Z200" s="79">
        <f>(利润表!C200-利润表!C201)/利润表!C201</f>
        <v>-0.137298713069068</v>
      </c>
      <c r="AA200" s="20">
        <f>(利润表!I200-利润表!I201)/利润表!I201</f>
        <v>0.124880370909861</v>
      </c>
      <c r="AB200" s="85"/>
      <c r="AC200" s="79"/>
      <c r="AD200" s="5"/>
      <c r="AE200" s="79">
        <f>(资产表!C200-资产表!C201)/资产表!C201</f>
        <v>0.0853775469649209</v>
      </c>
      <c r="AF200" s="79"/>
      <c r="AG200" s="79"/>
      <c r="AH200" s="79"/>
      <c r="AI200" s="79"/>
      <c r="AJ200" s="79"/>
      <c r="AK200" s="79"/>
      <c r="AL200" s="79"/>
      <c r="AM200" s="79"/>
      <c r="AN200" s="79"/>
      <c r="AO200" s="79"/>
      <c r="AP200" s="79"/>
      <c r="AQ200" s="95"/>
      <c r="AR200" s="95"/>
      <c r="AS200" s="5"/>
      <c r="AT200" s="5"/>
      <c r="AU200" s="5"/>
      <c r="AV200" s="5"/>
      <c r="AW200" s="5"/>
      <c r="AX200" s="5"/>
      <c r="AY200" s="5"/>
      <c r="AZ200" s="5"/>
      <c r="BA200" s="5"/>
    </row>
    <row r="201" spans="1:53">
      <c r="A201" s="77"/>
      <c r="B201" s="1">
        <v>2021</v>
      </c>
      <c r="C201" s="5"/>
      <c r="D201" s="5"/>
      <c r="E201" s="5"/>
      <c r="F201" s="5"/>
      <c r="G201" s="5"/>
      <c r="H201" s="79">
        <f>利润表!C201/负债表!C201</f>
        <v>0.108946161617614</v>
      </c>
      <c r="I201" s="79">
        <f>利润表!C201/资产表!C201</f>
        <v>0.0860896923501159</v>
      </c>
      <c r="J201" s="5"/>
      <c r="K201" s="5"/>
      <c r="L201" s="5"/>
      <c r="M201" s="5"/>
      <c r="N201" s="5"/>
      <c r="O201" s="5"/>
      <c r="P201" s="79">
        <f>利润表!C201/利润表!I201</f>
        <v>0.181639237491924</v>
      </c>
      <c r="Q201" s="79">
        <f>利润表!I201/资产表!C201</f>
        <v>0.473959776196173</v>
      </c>
      <c r="R201" s="84">
        <f>资产表!C201/负债表!C201</f>
        <v>1.26549600356967</v>
      </c>
      <c r="S201" s="5"/>
      <c r="T201" s="5"/>
      <c r="U201" s="5"/>
      <c r="V201" s="5"/>
      <c r="W201" s="79">
        <f>负债表!E201/资产表!C201</f>
        <v>0</v>
      </c>
      <c r="X201" s="5"/>
      <c r="Y201" s="5"/>
      <c r="Z201" s="79">
        <f>(利润表!C201-利润表!C202)/利润表!C202</f>
        <v>-0.019541121636683</v>
      </c>
      <c r="AA201" s="20">
        <f>(利润表!I201-利润表!I202)/利润表!I202</f>
        <v>0.0333543411325463</v>
      </c>
      <c r="AB201" s="85"/>
      <c r="AC201" s="79"/>
      <c r="AD201" s="5"/>
      <c r="AE201" s="79">
        <f>(资产表!C201-资产表!C202)/资产表!C202</f>
        <v>0.0683363895003783</v>
      </c>
      <c r="AF201" s="79"/>
      <c r="AG201" s="79"/>
      <c r="AH201" s="79"/>
      <c r="AI201" s="79"/>
      <c r="AJ201" s="79"/>
      <c r="AK201" s="79"/>
      <c r="AL201" s="79"/>
      <c r="AM201" s="79"/>
      <c r="AN201" s="79"/>
      <c r="AO201" s="79"/>
      <c r="AP201" s="79"/>
      <c r="AQ201" s="95"/>
      <c r="AR201" s="95"/>
      <c r="AS201" s="5"/>
      <c r="AT201" s="5"/>
      <c r="AU201" s="5"/>
      <c r="AV201" s="5"/>
      <c r="AW201" s="5"/>
      <c r="AX201" s="5"/>
      <c r="AY201" s="5"/>
      <c r="AZ201" s="5"/>
      <c r="BA201" s="5"/>
    </row>
    <row r="202" spans="1:53">
      <c r="A202" s="77"/>
      <c r="B202" s="1">
        <v>2020</v>
      </c>
      <c r="C202" s="5"/>
      <c r="D202" s="5"/>
      <c r="E202" s="5"/>
      <c r="F202" s="5"/>
      <c r="G202" s="5"/>
      <c r="H202" s="79">
        <f>利润表!C202/负债表!C202</f>
        <v>0.119253656745364</v>
      </c>
      <c r="I202" s="79">
        <f>利润表!C202/资产表!C202</f>
        <v>0.093805822077976</v>
      </c>
      <c r="J202" s="5"/>
      <c r="K202" s="5"/>
      <c r="L202" s="5"/>
      <c r="M202" s="5"/>
      <c r="N202" s="5"/>
      <c r="O202" s="5"/>
      <c r="P202" s="79">
        <f>利润表!C202/利润表!I202</f>
        <v>0.191438619940501</v>
      </c>
      <c r="Q202" s="79">
        <f>利润表!I202/资产表!C202</f>
        <v>0.490004692402873</v>
      </c>
      <c r="R202" s="84">
        <f>资产表!C202/负债表!C202</f>
        <v>1.27128203882948</v>
      </c>
      <c r="S202" s="5"/>
      <c r="T202" s="5"/>
      <c r="U202" s="5"/>
      <c r="V202" s="5"/>
      <c r="W202" s="79">
        <f>负债表!E202/资产表!C202</f>
        <v>0</v>
      </c>
      <c r="X202" s="5"/>
      <c r="Y202" s="5"/>
      <c r="Z202" s="79">
        <f>(利润表!C202-利润表!C203)/利润表!C203</f>
        <v>0.22435701833665</v>
      </c>
      <c r="AA202" s="20">
        <f>(利润表!I202-利润表!I203)/利润表!I203</f>
        <v>0.058904436498767</v>
      </c>
      <c r="AB202" s="85"/>
      <c r="AC202" s="79"/>
      <c r="AD202" s="5"/>
      <c r="AE202" s="79">
        <f>(资产表!C202-资产表!C203)/资产表!C203</f>
        <v>0.111231391332371</v>
      </c>
      <c r="AF202" s="79"/>
      <c r="AG202" s="79"/>
      <c r="AH202" s="79"/>
      <c r="AI202" s="79"/>
      <c r="AJ202" s="79"/>
      <c r="AK202" s="79"/>
      <c r="AL202" s="79"/>
      <c r="AM202" s="79"/>
      <c r="AN202" s="79"/>
      <c r="AO202" s="79"/>
      <c r="AP202" s="79"/>
      <c r="AQ202" s="95"/>
      <c r="AR202" s="95"/>
      <c r="AS202" s="5"/>
      <c r="AT202" s="5"/>
      <c r="AU202" s="5"/>
      <c r="AV202" s="5"/>
      <c r="AW202" s="5"/>
      <c r="AX202" s="5"/>
      <c r="AY202" s="5"/>
      <c r="AZ202" s="5"/>
      <c r="BA202" s="5"/>
    </row>
    <row r="203" spans="1:53">
      <c r="A203" s="77"/>
      <c r="B203" s="1">
        <v>2019</v>
      </c>
      <c r="C203" s="5"/>
      <c r="D203" s="5"/>
      <c r="E203" s="5"/>
      <c r="F203" s="5"/>
      <c r="G203" s="5"/>
      <c r="H203" s="79">
        <f>利润表!C203/负债表!C203</f>
        <v>0.106480106143994</v>
      </c>
      <c r="I203" s="79">
        <f>利润表!C203/资产表!C203</f>
        <v>0.0851385442494554</v>
      </c>
      <c r="J203" s="5"/>
      <c r="K203" s="5"/>
      <c r="L203" s="5"/>
      <c r="M203" s="5"/>
      <c r="N203" s="5"/>
      <c r="O203" s="5"/>
      <c r="P203" s="79">
        <f>利润表!C203/利润表!I203</f>
        <v>0.165568703357128</v>
      </c>
      <c r="Q203" s="79">
        <f>利润表!I203/资产表!C203</f>
        <v>0.51421882592034</v>
      </c>
      <c r="R203" s="84">
        <f>资产表!C203/负债表!C203</f>
        <v>1.25066862585773</v>
      </c>
      <c r="S203" s="5"/>
      <c r="T203" s="5"/>
      <c r="U203" s="5"/>
      <c r="V203" s="5"/>
      <c r="W203" s="79">
        <f>负债表!E203/资产表!C203</f>
        <v>0</v>
      </c>
      <c r="X203" s="5"/>
      <c r="Y203" s="5"/>
      <c r="Z203" s="79">
        <f>(利润表!C203-利润表!C204)/利润表!C204</f>
        <v>0.0463577497070506</v>
      </c>
      <c r="AA203" s="20">
        <f>(利润表!I203-利润表!I204)/利润表!I204</f>
        <v>0.11760388914554</v>
      </c>
      <c r="AB203" s="85"/>
      <c r="AC203" s="79"/>
      <c r="AD203" s="5"/>
      <c r="AE203" s="79">
        <f>(资产表!C203-资产表!C204)/资产表!C204</f>
        <v>0.176976309553655</v>
      </c>
      <c r="AF203" s="79"/>
      <c r="AG203" s="79"/>
      <c r="AH203" s="79"/>
      <c r="AI203" s="79"/>
      <c r="AJ203" s="79"/>
      <c r="AK203" s="79"/>
      <c r="AL203" s="79"/>
      <c r="AM203" s="79"/>
      <c r="AN203" s="79"/>
      <c r="AO203" s="79"/>
      <c r="AP203" s="79"/>
      <c r="AQ203" s="95"/>
      <c r="AR203" s="95"/>
      <c r="AS203" s="5"/>
      <c r="AT203" s="5"/>
      <c r="AU203" s="5"/>
      <c r="AV203" s="5"/>
      <c r="AW203" s="5"/>
      <c r="AX203" s="5"/>
      <c r="AY203" s="5"/>
      <c r="AZ203" s="5"/>
      <c r="BA203" s="5"/>
    </row>
    <row r="204" spans="1:53">
      <c r="A204" s="77"/>
      <c r="B204" s="1">
        <v>2018</v>
      </c>
      <c r="C204" s="5"/>
      <c r="D204" s="5"/>
      <c r="E204" s="5"/>
      <c r="F204" s="5"/>
      <c r="G204" s="5"/>
      <c r="H204" s="79">
        <f>利润表!C204/负债表!C204</f>
        <v>0.129395341943779</v>
      </c>
      <c r="I204" s="79">
        <f>利润表!C204/资产表!C204</f>
        <v>0.0957665288373401</v>
      </c>
      <c r="J204" s="5"/>
      <c r="K204" s="5"/>
      <c r="L204" s="5"/>
      <c r="M204" s="5"/>
      <c r="N204" s="5"/>
      <c r="O204" s="5"/>
      <c r="P204" s="79">
        <f>利润表!C204/利润表!I204</f>
        <v>0.176842219445994</v>
      </c>
      <c r="Q204" s="79">
        <f>利润表!I204/资产表!C204</f>
        <v>0.541536569363101</v>
      </c>
      <c r="R204" s="84">
        <f>资产表!C204/负债表!C204</f>
        <v>1.35115414033182</v>
      </c>
      <c r="S204" s="5"/>
      <c r="T204" s="5"/>
      <c r="U204" s="5"/>
      <c r="V204" s="5"/>
      <c r="W204" s="79">
        <f>负债表!E204/资产表!C204</f>
        <v>0</v>
      </c>
      <c r="X204" s="5"/>
      <c r="Y204" s="5"/>
      <c r="Z204" s="79">
        <f>(利润表!C204-利润表!C205)/利润表!C205</f>
        <v>0.0223549300159422</v>
      </c>
      <c r="AA204" s="20">
        <f>(利润表!I204-利润表!I205)/利润表!I205</f>
        <v>0.097234972140291</v>
      </c>
      <c r="AB204" s="85"/>
      <c r="AC204" s="79"/>
      <c r="AD204" s="5"/>
      <c r="AE204" s="79">
        <f>(资产表!C204-资产表!C205)/资产表!C205</f>
        <v>0.157501195907901</v>
      </c>
      <c r="AF204" s="79"/>
      <c r="AG204" s="79"/>
      <c r="AH204" s="79"/>
      <c r="AI204" s="79"/>
      <c r="AJ204" s="79"/>
      <c r="AK204" s="79"/>
      <c r="AL204" s="79"/>
      <c r="AM204" s="79"/>
      <c r="AN204" s="79"/>
      <c r="AO204" s="79"/>
      <c r="AP204" s="79"/>
      <c r="AQ204" s="95"/>
      <c r="AR204" s="95"/>
      <c r="AS204" s="5"/>
      <c r="AT204" s="5"/>
      <c r="AU204" s="5"/>
      <c r="AV204" s="5"/>
      <c r="AW204" s="5"/>
      <c r="AX204" s="5"/>
      <c r="AY204" s="5"/>
      <c r="AZ204" s="5"/>
      <c r="BA204" s="5"/>
    </row>
    <row r="205" spans="1:53">
      <c r="A205" s="77"/>
      <c r="B205" s="1">
        <v>2017</v>
      </c>
      <c r="C205" s="5"/>
      <c r="D205" s="5"/>
      <c r="E205" s="5"/>
      <c r="F205" s="5"/>
      <c r="G205" s="5"/>
      <c r="H205" s="79">
        <f>利润表!C205/负债表!C205</f>
        <v>0.138427228565409</v>
      </c>
      <c r="I205" s="79">
        <f>利润表!C205/资产表!C205</f>
        <v>0.108426015665069</v>
      </c>
      <c r="J205" s="5"/>
      <c r="K205" s="5"/>
      <c r="L205" s="5"/>
      <c r="M205" s="5"/>
      <c r="N205" s="5"/>
      <c r="O205" s="5"/>
      <c r="P205" s="79">
        <f>利润表!C205/利润表!I205</f>
        <v>0.189794622229705</v>
      </c>
      <c r="Q205" s="79">
        <f>利润表!I205/资产表!C205</f>
        <v>0.571280758070393</v>
      </c>
      <c r="R205" s="84">
        <f>资产表!C205/负债表!C205</f>
        <v>1.27669755008811</v>
      </c>
      <c r="S205" s="5"/>
      <c r="T205" s="5"/>
      <c r="U205" s="5"/>
      <c r="V205" s="5"/>
      <c r="W205" s="79">
        <f>负债表!E205/资产表!C205</f>
        <v>0</v>
      </c>
      <c r="X205" s="5"/>
      <c r="Y205" s="5"/>
      <c r="Z205" s="79">
        <f>(利润表!C205-利润表!C206)/利润表!C206</f>
        <v>0.140154806945155</v>
      </c>
      <c r="AA205" s="20">
        <f>(利润表!I205-利润表!I206)/利润表!I206</f>
        <v>0.0434819438123254</v>
      </c>
      <c r="AB205" s="85"/>
      <c r="AC205" s="79"/>
      <c r="AD205" s="5"/>
      <c r="AE205" s="79">
        <f>(资产表!C205-资产表!C206)/资产表!C206</f>
        <v>0.0331116534400224</v>
      </c>
      <c r="AF205" s="79"/>
      <c r="AG205" s="79"/>
      <c r="AH205" s="79"/>
      <c r="AI205" s="79"/>
      <c r="AJ205" s="79"/>
      <c r="AK205" s="79"/>
      <c r="AL205" s="79"/>
      <c r="AM205" s="79"/>
      <c r="AN205" s="79"/>
      <c r="AO205" s="79"/>
      <c r="AP205" s="79"/>
      <c r="AQ205" s="95"/>
      <c r="AR205" s="95"/>
      <c r="AS205" s="5"/>
      <c r="AT205" s="5"/>
      <c r="AU205" s="5"/>
      <c r="AV205" s="5"/>
      <c r="AW205" s="5"/>
      <c r="AX205" s="5"/>
      <c r="AY205" s="5"/>
      <c r="AZ205" s="5"/>
      <c r="BA205" s="5"/>
    </row>
    <row r="206" spans="1:53">
      <c r="A206" s="77"/>
      <c r="B206" s="1">
        <v>2016</v>
      </c>
      <c r="C206" s="5"/>
      <c r="D206" s="5"/>
      <c r="E206" s="5"/>
      <c r="F206" s="5"/>
      <c r="G206" s="5"/>
      <c r="H206" s="79">
        <f>利润表!C206/负债表!C206</f>
        <v>0.135149319936186</v>
      </c>
      <c r="I206" s="79">
        <f>利润表!C206/资产表!C206</f>
        <v>0.0982464658635097</v>
      </c>
      <c r="J206" s="5"/>
      <c r="K206" s="5"/>
      <c r="L206" s="5"/>
      <c r="M206" s="5"/>
      <c r="N206" s="5"/>
      <c r="O206" s="5"/>
      <c r="P206" s="79">
        <f>利润表!C206/利润表!I206</f>
        <v>0.173702079860551</v>
      </c>
      <c r="Q206" s="79">
        <f>利润表!I206/资产表!C206</f>
        <v>0.565603278569736</v>
      </c>
      <c r="R206" s="84">
        <f>资产表!C206/负债表!C206</f>
        <v>1.37561507936524</v>
      </c>
      <c r="S206" s="5"/>
      <c r="T206" s="5"/>
      <c r="U206" s="5"/>
      <c r="V206" s="5"/>
      <c r="W206" s="79">
        <f>负债表!E206/资产表!C206</f>
        <v>0</v>
      </c>
      <c r="X206" s="5"/>
      <c r="Y206" s="5"/>
      <c r="Z206" s="79">
        <f>(利润表!C206-利润表!C207)/利润表!C207</f>
        <v>0.338106295245583</v>
      </c>
      <c r="AA206" s="20">
        <f>(利润表!I206-利润表!I207)/利润表!I207</f>
        <v>0.0802317597849488</v>
      </c>
      <c r="AB206" s="85"/>
      <c r="AC206" s="79"/>
      <c r="AD206" s="5"/>
      <c r="AE206" s="79">
        <f>(资产表!C206-资产表!C207)/资产表!C207</f>
        <v>0.218510922283989</v>
      </c>
      <c r="AF206" s="79"/>
      <c r="AG206" s="79"/>
      <c r="AH206" s="79"/>
      <c r="AI206" s="79"/>
      <c r="AJ206" s="79"/>
      <c r="AK206" s="79"/>
      <c r="AL206" s="79"/>
      <c r="AM206" s="79"/>
      <c r="AN206" s="79"/>
      <c r="AO206" s="79"/>
      <c r="AP206" s="79"/>
      <c r="AQ206" s="95"/>
      <c r="AR206" s="95"/>
      <c r="AS206" s="5"/>
      <c r="AT206" s="5"/>
      <c r="AU206" s="5"/>
      <c r="AV206" s="5"/>
      <c r="AW206" s="5"/>
      <c r="AX206" s="5"/>
      <c r="AY206" s="5"/>
      <c r="AZ206" s="5"/>
      <c r="BA206" s="5"/>
    </row>
    <row r="207" spans="1:53">
      <c r="A207" s="77"/>
      <c r="B207" s="1">
        <v>2015</v>
      </c>
      <c r="C207" s="5"/>
      <c r="D207" s="5"/>
      <c r="E207" s="5"/>
      <c r="F207" s="5"/>
      <c r="G207" s="5"/>
      <c r="H207" s="79">
        <f>利润表!C207/负债表!C207</f>
        <v>0.215846138643366</v>
      </c>
      <c r="I207" s="79">
        <f>利润表!C207/资产表!C207</f>
        <v>0.089465532114933</v>
      </c>
      <c r="J207" s="5"/>
      <c r="K207" s="5"/>
      <c r="L207" s="5"/>
      <c r="M207" s="5"/>
      <c r="N207" s="5"/>
      <c r="O207" s="5"/>
      <c r="P207" s="79">
        <f>利润表!C207/利润表!I207</f>
        <v>0.14022690429958</v>
      </c>
      <c r="Q207" s="79">
        <f>利润表!I207/资产表!C207</f>
        <v>0.638005470931591</v>
      </c>
      <c r="R207" s="84">
        <f>资产表!C207/负债表!C207</f>
        <v>2.41261783773975</v>
      </c>
      <c r="S207" s="5"/>
      <c r="T207" s="5"/>
      <c r="U207" s="5"/>
      <c r="V207" s="5"/>
      <c r="W207" s="79">
        <f>负债表!E207/资产表!C207</f>
        <v>0</v>
      </c>
      <c r="X207" s="5"/>
      <c r="Y207" s="5"/>
      <c r="Z207" s="79">
        <f>(利润表!C207-利润表!C208)/利润表!C208</f>
        <v>0.329487363350693</v>
      </c>
      <c r="AA207" s="20">
        <f>(利润表!I207-利润表!I208)/利润表!I208</f>
        <v>0.167380259286012</v>
      </c>
      <c r="AB207" s="85"/>
      <c r="AC207" s="79"/>
      <c r="AD207" s="5"/>
      <c r="AE207" s="79">
        <f>(资产表!C207-资产表!C208)/资产表!C208</f>
        <v>0.189686703401501</v>
      </c>
      <c r="AF207" s="79"/>
      <c r="AG207" s="79"/>
      <c r="AH207" s="79"/>
      <c r="AI207" s="79"/>
      <c r="AJ207" s="79"/>
      <c r="AK207" s="79"/>
      <c r="AL207" s="79"/>
      <c r="AM207" s="79"/>
      <c r="AN207" s="79"/>
      <c r="AO207" s="79"/>
      <c r="AP207" s="79"/>
      <c r="AQ207" s="95"/>
      <c r="AR207" s="95"/>
      <c r="AS207" s="5"/>
      <c r="AT207" s="5"/>
      <c r="AU207" s="5"/>
      <c r="AV207" s="5"/>
      <c r="AW207" s="5"/>
      <c r="AX207" s="5"/>
      <c r="AY207" s="5"/>
      <c r="AZ207" s="5"/>
      <c r="BA207" s="5"/>
    </row>
    <row r="208" spans="1:53">
      <c r="A208" s="77"/>
      <c r="B208" s="1">
        <v>2014</v>
      </c>
      <c r="C208" s="5"/>
      <c r="D208" s="5"/>
      <c r="E208" s="5"/>
      <c r="F208" s="5"/>
      <c r="G208" s="5"/>
      <c r="H208" s="79">
        <f>利润表!C208/负债表!C208</f>
        <v>0.194816803244966</v>
      </c>
      <c r="I208" s="79">
        <f>利润表!C208/资产表!C208</f>
        <v>0.0800578906606726</v>
      </c>
      <c r="J208" s="5"/>
      <c r="K208" s="5"/>
      <c r="L208" s="5"/>
      <c r="M208" s="5"/>
      <c r="N208" s="5"/>
      <c r="O208" s="5"/>
      <c r="P208" s="79">
        <f>利润表!C208/利润表!I208</f>
        <v>0.123128752038344</v>
      </c>
      <c r="Q208" s="79">
        <f>利润表!I208/资产表!C208</f>
        <v>0.650196557143222</v>
      </c>
      <c r="R208" s="84">
        <f>资产表!C208/负债表!C208</f>
        <v>2.4334491158492</v>
      </c>
      <c r="S208" s="5"/>
      <c r="T208" s="5"/>
      <c r="U208" s="5"/>
      <c r="V208" s="5"/>
      <c r="W208" s="79">
        <f>负债表!E208/资产表!C208</f>
        <v>0</v>
      </c>
      <c r="X208" s="5"/>
      <c r="Y208" s="5"/>
      <c r="Z208" s="79">
        <f>(利润表!C208-利润表!C209)/利润表!C209</f>
        <v>0.149996713861588</v>
      </c>
      <c r="AA208" s="20">
        <f>(利润表!I208-利润表!I209)/利润表!I209</f>
        <v>-0.0733770664024323</v>
      </c>
      <c r="AB208" s="85"/>
      <c r="AC208" s="79"/>
      <c r="AD208" s="5"/>
      <c r="AE208" s="79">
        <f>(资产表!C208-资产表!C209)/资产表!C209</f>
        <v>0.290368822762691</v>
      </c>
      <c r="AF208" s="79"/>
      <c r="AG208" s="79"/>
      <c r="AH208" s="79"/>
      <c r="AI208" s="79"/>
      <c r="AJ208" s="79"/>
      <c r="AK208" s="79"/>
      <c r="AL208" s="79"/>
      <c r="AM208" s="79"/>
      <c r="AN208" s="79"/>
      <c r="AO208" s="79"/>
      <c r="AP208" s="79"/>
      <c r="AQ208" s="95"/>
      <c r="AR208" s="95"/>
      <c r="AS208" s="5"/>
      <c r="AT208" s="5"/>
      <c r="AU208" s="5"/>
      <c r="AV208" s="5"/>
      <c r="AW208" s="5"/>
      <c r="AX208" s="5"/>
      <c r="AY208" s="5"/>
      <c r="AZ208" s="5"/>
      <c r="BA208" s="5"/>
    </row>
    <row r="209" spans="1:53">
      <c r="A209" s="77"/>
      <c r="B209" s="1">
        <v>2013</v>
      </c>
      <c r="C209" s="5"/>
      <c r="D209" s="5"/>
      <c r="E209" s="5"/>
      <c r="F209" s="5"/>
      <c r="G209" s="5"/>
      <c r="H209" s="79">
        <f>利润表!C209/负债表!C209</f>
        <v>0.197897785494287</v>
      </c>
      <c r="I209" s="79">
        <f>利润表!C209/资产表!C209</f>
        <v>0.0898300011465162</v>
      </c>
      <c r="J209" s="5"/>
      <c r="K209" s="5"/>
      <c r="L209" s="5"/>
      <c r="M209" s="5"/>
      <c r="N209" s="5"/>
      <c r="O209" s="5"/>
      <c r="P209" s="79">
        <f>利润表!C209/利润表!I209</f>
        <v>0.0992123925648972</v>
      </c>
      <c r="Q209" s="79">
        <f>利润表!I209/资产表!C209</f>
        <v>0.90543125535206</v>
      </c>
      <c r="R209" s="84">
        <f>资产表!C209/负债表!C209</f>
        <v>2.20302552564269</v>
      </c>
      <c r="S209" s="5"/>
      <c r="T209" s="5"/>
      <c r="U209" s="5"/>
      <c r="V209" s="5"/>
      <c r="W209" s="79">
        <f>负债表!E209/资产表!C209</f>
        <v>0</v>
      </c>
      <c r="X209" s="5"/>
      <c r="Y209" s="5"/>
      <c r="Z209" s="79">
        <f>(利润表!C209-利润表!C210)/利润表!C210</f>
        <v>0.0187917586005165</v>
      </c>
      <c r="AA209" s="20">
        <f>(利润表!I209-利润表!I210)/利润表!I210</f>
        <v>0.120439420519126</v>
      </c>
      <c r="AB209" s="85"/>
      <c r="AC209" s="79"/>
      <c r="AD209" s="5"/>
      <c r="AE209" s="79">
        <f>(资产表!C209-资产表!C210)/资产表!C210</f>
        <v>-0.0286618098613077</v>
      </c>
      <c r="AF209" s="79"/>
      <c r="AG209" s="79"/>
      <c r="AH209" s="79"/>
      <c r="AI209" s="79"/>
      <c r="AJ209" s="79"/>
      <c r="AK209" s="79"/>
      <c r="AL209" s="79"/>
      <c r="AM209" s="79"/>
      <c r="AN209" s="79"/>
      <c r="AO209" s="79"/>
      <c r="AP209" s="79"/>
      <c r="AQ209" s="95"/>
      <c r="AR209" s="95"/>
      <c r="AS209" s="5"/>
      <c r="AT209" s="5"/>
      <c r="AU209" s="5"/>
      <c r="AV209" s="5"/>
      <c r="AW209" s="5"/>
      <c r="AX209" s="5"/>
      <c r="AY209" s="5"/>
      <c r="AZ209" s="5"/>
      <c r="BA209" s="5"/>
    </row>
    <row r="210" spans="1:53">
      <c r="A210" s="77"/>
      <c r="B210" s="1">
        <v>2012</v>
      </c>
      <c r="C210" s="5"/>
      <c r="D210" s="5"/>
      <c r="E210" s="5"/>
      <c r="F210" s="5"/>
      <c r="G210" s="5"/>
      <c r="H210" s="79">
        <f>利润表!C210/负债表!C210</f>
        <v>0.228943767237655</v>
      </c>
      <c r="I210" s="79">
        <f>利润表!C210/资产表!C210</f>
        <v>0.0856458741418106</v>
      </c>
      <c r="J210" s="5"/>
      <c r="K210" s="5"/>
      <c r="L210" s="5"/>
      <c r="M210" s="5"/>
      <c r="N210" s="5"/>
      <c r="O210" s="5"/>
      <c r="P210" s="79">
        <f>利润表!C210/利润表!I210</f>
        <v>0.10911108643677</v>
      </c>
      <c r="Q210" s="79">
        <f>利润表!I210/资产表!C210</f>
        <v>0.784941997543419</v>
      </c>
      <c r="R210" s="84">
        <f>资产表!C210/负债表!C210</f>
        <v>2.67314414770961</v>
      </c>
      <c r="S210" s="5"/>
      <c r="T210" s="5"/>
      <c r="U210" s="5"/>
      <c r="V210" s="5"/>
      <c r="W210" s="79">
        <f>负债表!E210/资产表!C210</f>
        <v>0</v>
      </c>
      <c r="X210" s="5"/>
      <c r="Y210" s="5"/>
      <c r="Z210" s="79" t="e">
        <f>(利润表!C210-利润表!C211)/利润表!C211</f>
        <v>#DIV/0!</v>
      </c>
      <c r="AA210" s="20" t="e">
        <f>(利润表!I210-利润表!I211)/利润表!I211</f>
        <v>#DIV/0!</v>
      </c>
      <c r="AB210" s="85"/>
      <c r="AC210" s="79"/>
      <c r="AD210" s="5"/>
      <c r="AE210" s="79" t="e">
        <f>(资产表!C210-资产表!C211)/资产表!C211</f>
        <v>#DIV/0!</v>
      </c>
      <c r="AF210" s="79"/>
      <c r="AG210" s="79"/>
      <c r="AH210" s="79"/>
      <c r="AI210" s="79"/>
      <c r="AJ210" s="79"/>
      <c r="AK210" s="79"/>
      <c r="AL210" s="79"/>
      <c r="AM210" s="79"/>
      <c r="AN210" s="79"/>
      <c r="AO210" s="79"/>
      <c r="AP210" s="79"/>
      <c r="AQ210" s="95"/>
      <c r="AR210" s="95"/>
      <c r="AS210" s="5"/>
      <c r="AT210" s="5"/>
      <c r="AU210" s="5"/>
      <c r="AV210" s="5"/>
      <c r="AW210" s="5"/>
      <c r="AX210" s="5"/>
      <c r="AY210" s="5"/>
      <c r="AZ210" s="5"/>
      <c r="BA210" s="5"/>
    </row>
    <row r="211" spans="1:53">
      <c r="A211" s="77"/>
      <c r="B211" s="1">
        <v>2011</v>
      </c>
      <c r="C211" s="5"/>
      <c r="D211" s="5"/>
      <c r="E211" s="5"/>
      <c r="F211" s="5"/>
      <c r="G211" s="5"/>
      <c r="H211" s="79" t="e">
        <f>利润表!C211/负债表!C211</f>
        <v>#DIV/0!</v>
      </c>
      <c r="I211" s="79" t="e">
        <f>利润表!C211/资产表!C211</f>
        <v>#DIV/0!</v>
      </c>
      <c r="J211" s="5"/>
      <c r="K211" s="5"/>
      <c r="L211" s="5"/>
      <c r="M211" s="5"/>
      <c r="N211" s="5"/>
      <c r="O211" s="5"/>
      <c r="P211" s="79" t="e">
        <f>利润表!C211/利润表!I211</f>
        <v>#DIV/0!</v>
      </c>
      <c r="Q211" s="79" t="e">
        <f>利润表!I211/资产表!C211</f>
        <v>#DIV/0!</v>
      </c>
      <c r="R211" s="84" t="e">
        <f>资产表!C211/负债表!C211</f>
        <v>#DIV/0!</v>
      </c>
      <c r="S211" s="5"/>
      <c r="T211" s="5"/>
      <c r="U211" s="5"/>
      <c r="V211" s="5"/>
      <c r="W211" s="79" t="e">
        <f>负债表!E211/资产表!C211</f>
        <v>#DIV/0!</v>
      </c>
      <c r="X211" s="5"/>
      <c r="Y211" s="5"/>
      <c r="Z211" s="79" t="e">
        <f>(利润表!C211-利润表!C212)/利润表!C212</f>
        <v>#DIV/0!</v>
      </c>
      <c r="AA211" s="20" t="e">
        <f>(利润表!I211-利润表!I212)/利润表!I212</f>
        <v>#DIV/0!</v>
      </c>
      <c r="AB211" s="85"/>
      <c r="AC211" s="79"/>
      <c r="AD211" s="5"/>
      <c r="AE211" s="79" t="e">
        <f>(资产表!C211-资产表!C212)/资产表!C212</f>
        <v>#DIV/0!</v>
      </c>
      <c r="AF211" s="79"/>
      <c r="AG211" s="79"/>
      <c r="AH211" s="79"/>
      <c r="AI211" s="79"/>
      <c r="AJ211" s="79"/>
      <c r="AK211" s="79"/>
      <c r="AL211" s="79"/>
      <c r="AM211" s="79"/>
      <c r="AN211" s="79"/>
      <c r="AO211" s="79"/>
      <c r="AP211" s="79"/>
      <c r="AQ211" s="95"/>
      <c r="AR211" s="95"/>
      <c r="AS211" s="5"/>
      <c r="AT211" s="5"/>
      <c r="AU211" s="5"/>
      <c r="AV211" s="5"/>
      <c r="AW211" s="5"/>
      <c r="AX211" s="5"/>
      <c r="AY211" s="5"/>
      <c r="AZ211" s="5"/>
      <c r="BA211" s="5"/>
    </row>
    <row r="212" spans="1:53">
      <c r="A212" s="69"/>
      <c r="B212" s="1">
        <v>2010</v>
      </c>
      <c r="C212" s="5"/>
      <c r="D212" s="5"/>
      <c r="E212" s="5"/>
      <c r="F212" s="5"/>
      <c r="G212" s="5"/>
      <c r="H212" s="79" t="e">
        <f>利润表!C212/负债表!C212</f>
        <v>#DIV/0!</v>
      </c>
      <c r="I212" s="79" t="e">
        <f>利润表!C212/资产表!C212</f>
        <v>#DIV/0!</v>
      </c>
      <c r="J212" s="5"/>
      <c r="K212" s="5"/>
      <c r="L212" s="5"/>
      <c r="M212" s="5"/>
      <c r="N212" s="5"/>
      <c r="O212" s="5"/>
      <c r="P212" s="79" t="e">
        <f>利润表!C212/利润表!I212</f>
        <v>#DIV/0!</v>
      </c>
      <c r="Q212" s="79" t="e">
        <f>利润表!I212/资产表!C212</f>
        <v>#DIV/0!</v>
      </c>
      <c r="R212" s="84" t="e">
        <f>资产表!C212/负债表!C212</f>
        <v>#DIV/0!</v>
      </c>
      <c r="S212" s="5"/>
      <c r="T212" s="5"/>
      <c r="U212" s="5"/>
      <c r="V212" s="5"/>
      <c r="W212" s="79" t="e">
        <f>负债表!E212/资产表!C212</f>
        <v>#DIV/0!</v>
      </c>
      <c r="X212" s="5"/>
      <c r="Y212" s="5"/>
      <c r="Z212" s="79">
        <f>(利润表!C212-利润表!C213)/利润表!C213</f>
        <v>-1</v>
      </c>
      <c r="AA212" s="20">
        <f>(利润表!I212-利润表!I213)/利润表!I213</f>
        <v>-1</v>
      </c>
      <c r="AB212" s="85"/>
      <c r="AC212" s="79"/>
      <c r="AD212" s="5"/>
      <c r="AE212" s="79">
        <f>(资产表!C212-资产表!C213)/资产表!C213</f>
        <v>-1</v>
      </c>
      <c r="AF212" s="79"/>
      <c r="AG212" s="79"/>
      <c r="AH212" s="79"/>
      <c r="AI212" s="79"/>
      <c r="AJ212" s="79"/>
      <c r="AK212" s="79"/>
      <c r="AL212" s="79"/>
      <c r="AM212" s="79"/>
      <c r="AN212" s="79"/>
      <c r="AO212" s="79"/>
      <c r="AP212" s="79"/>
      <c r="AQ212" s="95"/>
      <c r="AR212" s="95"/>
      <c r="AS212" s="5"/>
      <c r="AT212" s="5"/>
      <c r="AU212" s="5"/>
      <c r="AV212" s="5"/>
      <c r="AW212" s="5"/>
      <c r="AX212" s="5"/>
      <c r="AY212" s="5"/>
      <c r="AZ212" s="5"/>
      <c r="BA212" s="5"/>
    </row>
    <row r="213" spans="1:53">
      <c r="A213" s="76" t="s">
        <v>68</v>
      </c>
      <c r="B213" s="1">
        <v>2023</v>
      </c>
      <c r="C213" s="5"/>
      <c r="D213" s="5"/>
      <c r="E213" s="5"/>
      <c r="F213" s="5"/>
      <c r="G213" s="5"/>
      <c r="H213" s="79">
        <f>利润表!C213/负债表!C213</f>
        <v>0.0319555655902074</v>
      </c>
      <c r="I213" s="79">
        <f>利润表!C213/资产表!C213</f>
        <v>0.026915950088127</v>
      </c>
      <c r="J213" s="5"/>
      <c r="K213" s="5"/>
      <c r="L213" s="5"/>
      <c r="M213" s="5"/>
      <c r="N213" s="5"/>
      <c r="O213" s="5"/>
      <c r="P213" s="79">
        <f>利润表!C213/利润表!I213</f>
        <v>0.0740244577039196</v>
      </c>
      <c r="Q213" s="79">
        <f>利润表!I213/资产表!C213</f>
        <v>0.36360887905163</v>
      </c>
      <c r="R213" s="84">
        <f>资产表!C213/负债表!C213</f>
        <v>1.18723528188973</v>
      </c>
      <c r="S213" s="5"/>
      <c r="T213" s="5"/>
      <c r="U213" s="5"/>
      <c r="V213" s="5"/>
      <c r="W213" s="79">
        <f>负债表!E213/资产表!C213</f>
        <v>0</v>
      </c>
      <c r="X213" s="5"/>
      <c r="Y213" s="5"/>
      <c r="Z213" s="79">
        <f>(利润表!C213-利润表!C214)/利润表!C214</f>
        <v>0.183607923796868</v>
      </c>
      <c r="AA213" s="20">
        <f>(利润表!I213-利润表!I214)/利润表!I214</f>
        <v>0.23501336073094</v>
      </c>
      <c r="AB213" s="85"/>
      <c r="AC213" s="79"/>
      <c r="AD213" s="5"/>
      <c r="AE213" s="79">
        <f>(资产表!C213-资产表!C214)/资产表!C214</f>
        <v>0.04084219091259</v>
      </c>
      <c r="AF213" s="79"/>
      <c r="AG213" s="79"/>
      <c r="AH213" s="79"/>
      <c r="AI213" s="79"/>
      <c r="AJ213" s="79"/>
      <c r="AK213" s="79"/>
      <c r="AL213" s="79"/>
      <c r="AM213" s="79"/>
      <c r="AN213" s="79"/>
      <c r="AO213" s="79"/>
      <c r="AP213" s="79"/>
      <c r="AQ213" s="95"/>
      <c r="AR213" s="95"/>
      <c r="AS213" s="5"/>
      <c r="AT213" s="5"/>
      <c r="AU213" s="5"/>
      <c r="AV213" s="5"/>
      <c r="AW213" s="5"/>
      <c r="AX213" s="5"/>
      <c r="AY213" s="5"/>
      <c r="AZ213" s="5"/>
      <c r="BA213" s="5"/>
    </row>
    <row r="214" spans="1:53">
      <c r="A214" s="77"/>
      <c r="B214" s="1">
        <v>2022</v>
      </c>
      <c r="C214" s="5"/>
      <c r="D214" s="5"/>
      <c r="E214" s="5"/>
      <c r="F214" s="5"/>
      <c r="G214" s="5"/>
      <c r="H214" s="79">
        <f>利润表!C214/负债表!C214</f>
        <v>0.0276645843624981</v>
      </c>
      <c r="I214" s="79">
        <f>利润表!C214/资产表!C214</f>
        <v>0.0236693721771907</v>
      </c>
      <c r="J214" s="5"/>
      <c r="K214" s="5"/>
      <c r="L214" s="5"/>
      <c r="M214" s="5"/>
      <c r="N214" s="5"/>
      <c r="O214" s="5"/>
      <c r="P214" s="79">
        <f>利润表!C214/利润表!I214</f>
        <v>0.0772394240078549</v>
      </c>
      <c r="Q214" s="79">
        <f>利润表!I214/资产表!C214</f>
        <v>0.306441593541449</v>
      </c>
      <c r="R214" s="84">
        <f>资产表!C214/负债表!C214</f>
        <v>1.16879248656867</v>
      </c>
      <c r="S214" s="5"/>
      <c r="T214" s="5"/>
      <c r="U214" s="5"/>
      <c r="V214" s="5"/>
      <c r="W214" s="79">
        <f>负债表!E214/资产表!C214</f>
        <v>0</v>
      </c>
      <c r="X214" s="5"/>
      <c r="Y214" s="5"/>
      <c r="Z214" s="79">
        <f>(利润表!C214-利润表!C215)/利润表!C215</f>
        <v>0.197077332766366</v>
      </c>
      <c r="AA214" s="20">
        <f>(利润表!I214-利润表!I215)/利润表!I215</f>
        <v>-0.0704493340750633</v>
      </c>
      <c r="AB214" s="85"/>
      <c r="AC214" s="79"/>
      <c r="AD214" s="5"/>
      <c r="AE214" s="79">
        <f>(资产表!C214-资产表!C215)/资产表!C215</f>
        <v>-0.00776820428400901</v>
      </c>
      <c r="AF214" s="79"/>
      <c r="AG214" s="79"/>
      <c r="AH214" s="79"/>
      <c r="AI214" s="79"/>
      <c r="AJ214" s="79"/>
      <c r="AK214" s="79"/>
      <c r="AL214" s="79"/>
      <c r="AM214" s="79"/>
      <c r="AN214" s="79"/>
      <c r="AO214" s="79"/>
      <c r="AP214" s="79"/>
      <c r="AQ214" s="95"/>
      <c r="AR214" s="95"/>
      <c r="AS214" s="5"/>
      <c r="AT214" s="5"/>
      <c r="AU214" s="5"/>
      <c r="AV214" s="5"/>
      <c r="AW214" s="5"/>
      <c r="AX214" s="5"/>
      <c r="AY214" s="5"/>
      <c r="AZ214" s="5"/>
      <c r="BA214" s="5"/>
    </row>
    <row r="215" spans="1:53">
      <c r="A215" s="77"/>
      <c r="B215" s="1">
        <v>2021</v>
      </c>
      <c r="C215" s="5"/>
      <c r="D215" s="5"/>
      <c r="E215" s="5"/>
      <c r="F215" s="5"/>
      <c r="G215" s="5"/>
      <c r="H215" s="79">
        <f>利润表!C215/负债表!C215</f>
        <v>0.0234541903453967</v>
      </c>
      <c r="I215" s="79">
        <f>利润表!C215/资产表!C215</f>
        <v>0.0196190363111885</v>
      </c>
      <c r="J215" s="5"/>
      <c r="K215" s="5"/>
      <c r="L215" s="5"/>
      <c r="M215" s="5"/>
      <c r="N215" s="5"/>
      <c r="O215" s="5"/>
      <c r="P215" s="79">
        <f>利润表!C215/利润表!I215</f>
        <v>0.0599777107601226</v>
      </c>
      <c r="Q215" s="79">
        <f>利润表!I215/资产表!C215</f>
        <v>0.327105454051985</v>
      </c>
      <c r="R215" s="84">
        <f>资产表!C215/负债表!C215</f>
        <v>1.19548126489888</v>
      </c>
      <c r="S215" s="5"/>
      <c r="T215" s="5"/>
      <c r="U215" s="5"/>
      <c r="V215" s="5"/>
      <c r="W215" s="79">
        <f>负债表!E215/资产表!C215</f>
        <v>0</v>
      </c>
      <c r="X215" s="5"/>
      <c r="Y215" s="5"/>
      <c r="Z215" s="79">
        <f>(利润表!C215-利润表!C216)/利润表!C216</f>
        <v>-1.54933295284992</v>
      </c>
      <c r="AA215" s="20">
        <f>(利润表!I215-利润表!I216)/利润表!I216</f>
        <v>0.380041838511794</v>
      </c>
      <c r="AB215" s="85"/>
      <c r="AC215" s="79"/>
      <c r="AD215" s="5"/>
      <c r="AE215" s="79">
        <f>(资产表!C215-资产表!C216)/资产表!C216</f>
        <v>0.210501620949658</v>
      </c>
      <c r="AF215" s="79"/>
      <c r="AG215" s="79"/>
      <c r="AH215" s="79"/>
      <c r="AI215" s="79"/>
      <c r="AJ215" s="79"/>
      <c r="AK215" s="79"/>
      <c r="AL215" s="79"/>
      <c r="AM215" s="79"/>
      <c r="AN215" s="79"/>
      <c r="AO215" s="79"/>
      <c r="AP215" s="79"/>
      <c r="AQ215" s="95"/>
      <c r="AR215" s="95"/>
      <c r="AS215" s="5"/>
      <c r="AT215" s="5"/>
      <c r="AU215" s="5"/>
      <c r="AV215" s="5"/>
      <c r="AW215" s="5"/>
      <c r="AX215" s="5"/>
      <c r="AY215" s="5"/>
      <c r="AZ215" s="5"/>
      <c r="BA215" s="5"/>
    </row>
    <row r="216" spans="1:53">
      <c r="A216" s="77"/>
      <c r="B216" s="1">
        <v>2020</v>
      </c>
      <c r="C216" s="5"/>
      <c r="D216" s="5"/>
      <c r="E216" s="5"/>
      <c r="F216" s="5"/>
      <c r="G216" s="5"/>
      <c r="H216" s="79">
        <f>利润表!C216/负债表!C216</f>
        <v>-0.0516156141307662</v>
      </c>
      <c r="I216" s="79">
        <f>利润表!C216/资产表!C216</f>
        <v>-0.0432322057742133</v>
      </c>
      <c r="J216" s="5"/>
      <c r="K216" s="5"/>
      <c r="L216" s="5"/>
      <c r="M216" s="5"/>
      <c r="N216" s="5"/>
      <c r="O216" s="5"/>
      <c r="P216" s="79">
        <f>利润表!C216/利润表!I216</f>
        <v>-0.150676834145324</v>
      </c>
      <c r="Q216" s="79">
        <f>利润表!I216/资产表!C216</f>
        <v>0.286920056553067</v>
      </c>
      <c r="R216" s="84">
        <f>资产表!C216/负债表!C216</f>
        <v>1.19391581360286</v>
      </c>
      <c r="S216" s="5"/>
      <c r="T216" s="5"/>
      <c r="U216" s="5"/>
      <c r="V216" s="5"/>
      <c r="W216" s="79">
        <f>负债表!E216/资产表!C216</f>
        <v>0</v>
      </c>
      <c r="X216" s="5"/>
      <c r="Y216" s="5"/>
      <c r="Z216" s="79">
        <f>(利润表!C216-利润表!C217)/利润表!C217</f>
        <v>-4.18657961235047</v>
      </c>
      <c r="AA216" s="20">
        <f>(利润表!I216-利润表!I217)/利润表!I217</f>
        <v>-0.390739942696831</v>
      </c>
      <c r="AB216" s="85"/>
      <c r="AC216" s="79"/>
      <c r="AD216" s="5"/>
      <c r="AE216" s="79">
        <f>(资产表!C216-资产表!C217)/资产表!C217</f>
        <v>-0.0515909990167421</v>
      </c>
      <c r="AF216" s="79"/>
      <c r="AG216" s="79"/>
      <c r="AH216" s="79"/>
      <c r="AI216" s="79"/>
      <c r="AJ216" s="79"/>
      <c r="AK216" s="79"/>
      <c r="AL216" s="79"/>
      <c r="AM216" s="79"/>
      <c r="AN216" s="79"/>
      <c r="AO216" s="79"/>
      <c r="AP216" s="79"/>
      <c r="AQ216" s="95"/>
      <c r="AR216" s="95"/>
      <c r="AS216" s="5"/>
      <c r="AT216" s="5"/>
      <c r="AU216" s="5"/>
      <c r="AV216" s="5"/>
      <c r="AW216" s="5"/>
      <c r="AX216" s="5"/>
      <c r="AY216" s="5"/>
      <c r="AZ216" s="5"/>
      <c r="BA216" s="5"/>
    </row>
    <row r="217" spans="1:53">
      <c r="A217" s="77"/>
      <c r="B217" s="1">
        <v>2019</v>
      </c>
      <c r="C217" s="5"/>
      <c r="D217" s="5"/>
      <c r="E217" s="5"/>
      <c r="F217" s="5"/>
      <c r="G217" s="5"/>
      <c r="H217" s="79">
        <f>利润表!C217/负债表!C217</f>
        <v>0.0152966627132994</v>
      </c>
      <c r="I217" s="79">
        <f>利润表!C217/资产表!C217</f>
        <v>0.0128670292528423</v>
      </c>
      <c r="J217" s="5"/>
      <c r="K217" s="5"/>
      <c r="L217" s="5"/>
      <c r="M217" s="5"/>
      <c r="N217" s="5"/>
      <c r="O217" s="5"/>
      <c r="P217" s="79">
        <f>利润表!C217/利润表!I217</f>
        <v>0.0288087503760579</v>
      </c>
      <c r="Q217" s="79">
        <f>利润表!I217/资产表!C217</f>
        <v>0.44663614647915</v>
      </c>
      <c r="R217" s="84">
        <f>资产表!C217/负债表!C217</f>
        <v>1.18882629492122</v>
      </c>
      <c r="S217" s="5"/>
      <c r="T217" s="5"/>
      <c r="U217" s="5"/>
      <c r="V217" s="5"/>
      <c r="W217" s="79">
        <f>负债表!E217/资产表!C217</f>
        <v>0</v>
      </c>
      <c r="X217" s="5"/>
      <c r="Y217" s="5"/>
      <c r="Z217" s="79">
        <f>(利润表!C217-利润表!C218)/利润表!C218</f>
        <v>-0.664249214590185</v>
      </c>
      <c r="AA217" s="20">
        <f>(利润表!I217-利润表!I218)/利润表!I218</f>
        <v>-0.0703555473348108</v>
      </c>
      <c r="AB217" s="85"/>
      <c r="AC217" s="79"/>
      <c r="AD217" s="5"/>
      <c r="AE217" s="79">
        <f>(资产表!C217-资产表!C218)/资产表!C218</f>
        <v>-0.0450804921428441</v>
      </c>
      <c r="AF217" s="79"/>
      <c r="AG217" s="79"/>
      <c r="AH217" s="79"/>
      <c r="AI217" s="79"/>
      <c r="AJ217" s="79"/>
      <c r="AK217" s="79"/>
      <c r="AL217" s="79"/>
      <c r="AM217" s="79"/>
      <c r="AN217" s="79"/>
      <c r="AO217" s="79"/>
      <c r="AP217" s="79"/>
      <c r="AQ217" s="95"/>
      <c r="AR217" s="95"/>
      <c r="AS217" s="5"/>
      <c r="AT217" s="5"/>
      <c r="AU217" s="5"/>
      <c r="AV217" s="5"/>
      <c r="AW217" s="5"/>
      <c r="AX217" s="5"/>
      <c r="AY217" s="5"/>
      <c r="AZ217" s="5"/>
      <c r="BA217" s="5"/>
    </row>
    <row r="218" spans="1:53">
      <c r="A218" s="77"/>
      <c r="B218" s="1">
        <v>2018</v>
      </c>
      <c r="C218" s="5"/>
      <c r="D218" s="5"/>
      <c r="E218" s="5"/>
      <c r="F218" s="5"/>
      <c r="G218" s="5"/>
      <c r="H218" s="79">
        <f>利润表!C218/负债表!C218</f>
        <v>0.0452583690431824</v>
      </c>
      <c r="I218" s="79">
        <f>利润表!C218/资产表!C218</f>
        <v>0.0365955279202412</v>
      </c>
      <c r="J218" s="5"/>
      <c r="K218" s="5"/>
      <c r="L218" s="5"/>
      <c r="M218" s="5"/>
      <c r="N218" s="5"/>
      <c r="O218" s="5"/>
      <c r="P218" s="79">
        <f>利润表!C218/利润表!I218</f>
        <v>0.079767184885744</v>
      </c>
      <c r="Q218" s="79">
        <f>利润表!I218/资产表!C218</f>
        <v>0.458779233248101</v>
      </c>
      <c r="R218" s="84">
        <f>资产表!C218/负债表!C218</f>
        <v>1.23671857232997</v>
      </c>
      <c r="S218" s="5"/>
      <c r="T218" s="5"/>
      <c r="U218" s="5"/>
      <c r="V218" s="5"/>
      <c r="W218" s="79">
        <f>负债表!E218/资产表!C218</f>
        <v>0</v>
      </c>
      <c r="X218" s="5"/>
      <c r="Y218" s="5"/>
      <c r="Z218" s="79">
        <f>(利润表!C218-利润表!C219)/利润表!C219</f>
        <v>-2.14241440069781</v>
      </c>
      <c r="AA218" s="20">
        <f>(利润表!I218-利润表!I219)/利润表!I219</f>
        <v>0.0229417544898677</v>
      </c>
      <c r="AB218" s="85"/>
      <c r="AC218" s="79"/>
      <c r="AD218" s="5"/>
      <c r="AE218" s="79">
        <f>(资产表!C218-资产表!C219)/资产表!C219</f>
        <v>0.103642925601848</v>
      </c>
      <c r="AF218" s="79"/>
      <c r="AG218" s="79"/>
      <c r="AH218" s="79"/>
      <c r="AI218" s="79"/>
      <c r="AJ218" s="79"/>
      <c r="AK218" s="79"/>
      <c r="AL218" s="79"/>
      <c r="AM218" s="79"/>
      <c r="AN218" s="79"/>
      <c r="AO218" s="79"/>
      <c r="AP218" s="79"/>
      <c r="AQ218" s="95"/>
      <c r="AR218" s="95"/>
      <c r="AS218" s="5"/>
      <c r="AT218" s="5"/>
      <c r="AU218" s="5"/>
      <c r="AV218" s="5"/>
      <c r="AW218" s="5"/>
      <c r="AX218" s="5"/>
      <c r="AY218" s="5"/>
      <c r="AZ218" s="5"/>
      <c r="BA218" s="5"/>
    </row>
    <row r="219" spans="1:53">
      <c r="A219" s="77"/>
      <c r="B219" s="1">
        <v>2017</v>
      </c>
      <c r="C219" s="5"/>
      <c r="D219" s="5"/>
      <c r="E219" s="5"/>
      <c r="F219" s="5"/>
      <c r="G219" s="5"/>
      <c r="H219" s="79">
        <f>利润表!C219/负债表!C219</f>
        <v>-0.0409820775678205</v>
      </c>
      <c r="I219" s="79">
        <f>利润表!C219/资产表!C219</f>
        <v>-0.035353542001194</v>
      </c>
      <c r="J219" s="5"/>
      <c r="K219" s="5"/>
      <c r="L219" s="5"/>
      <c r="M219" s="5"/>
      <c r="N219" s="5"/>
      <c r="O219" s="5"/>
      <c r="P219" s="79">
        <f>利润表!C219/利润表!I219</f>
        <v>-0.0714252061317672</v>
      </c>
      <c r="Q219" s="79">
        <f>利润表!I219/资产表!C219</f>
        <v>0.494972908247165</v>
      </c>
      <c r="R219" s="84">
        <f>资产表!C219/负债表!C219</f>
        <v>1.15920711894826</v>
      </c>
      <c r="S219" s="5"/>
      <c r="T219" s="5"/>
      <c r="U219" s="5"/>
      <c r="V219" s="5"/>
      <c r="W219" s="79">
        <f>负债表!E219/资产表!C219</f>
        <v>0</v>
      </c>
      <c r="X219" s="5"/>
      <c r="Y219" s="5"/>
      <c r="Z219" s="79">
        <f>(利润表!C219-利润表!C220)/利润表!C220</f>
        <v>-1.43569575916498</v>
      </c>
      <c r="AA219" s="20">
        <f>(利润表!I219-利润表!I220)/利润表!I220</f>
        <v>-0.0826902906685027</v>
      </c>
      <c r="AB219" s="85"/>
      <c r="AC219" s="79"/>
      <c r="AD219" s="5"/>
      <c r="AE219" s="79">
        <f>(资产表!C219-资产表!C220)/资产表!C220</f>
        <v>-0.157834188877486</v>
      </c>
      <c r="AF219" s="79"/>
      <c r="AG219" s="79"/>
      <c r="AH219" s="79"/>
      <c r="AI219" s="79"/>
      <c r="AJ219" s="79"/>
      <c r="AK219" s="79"/>
      <c r="AL219" s="79"/>
      <c r="AM219" s="79"/>
      <c r="AN219" s="79"/>
      <c r="AO219" s="79"/>
      <c r="AP219" s="79"/>
      <c r="AQ219" s="95"/>
      <c r="AR219" s="95"/>
      <c r="AS219" s="5"/>
      <c r="AT219" s="5"/>
      <c r="AU219" s="5"/>
      <c r="AV219" s="5"/>
      <c r="AW219" s="5"/>
      <c r="AX219" s="5"/>
      <c r="AY219" s="5"/>
      <c r="AZ219" s="5"/>
      <c r="BA219" s="5"/>
    </row>
    <row r="220" spans="1:53">
      <c r="A220" s="77"/>
      <c r="B220" s="1">
        <v>2016</v>
      </c>
      <c r="C220" s="5"/>
      <c r="D220" s="5"/>
      <c r="E220" s="5"/>
      <c r="F220" s="5"/>
      <c r="G220" s="5"/>
      <c r="H220" s="79">
        <f>利润表!C220/负债表!C220</f>
        <v>0.0876980760725591</v>
      </c>
      <c r="I220" s="79">
        <f>利润表!C220/资产表!C220</f>
        <v>0.0683356304237418</v>
      </c>
      <c r="J220" s="5"/>
      <c r="K220" s="5"/>
      <c r="L220" s="5"/>
      <c r="M220" s="5"/>
      <c r="N220" s="5"/>
      <c r="O220" s="5"/>
      <c r="P220" s="79">
        <f>利润表!C220/利润表!I220</f>
        <v>0.150377949974181</v>
      </c>
      <c r="Q220" s="79">
        <f>利润表!I220/资产表!C220</f>
        <v>0.454425867858118</v>
      </c>
      <c r="R220" s="84">
        <f>资产表!C220/负债表!C220</f>
        <v>1.28334333829589</v>
      </c>
      <c r="S220" s="5"/>
      <c r="T220" s="5"/>
      <c r="U220" s="5"/>
      <c r="V220" s="5"/>
      <c r="W220" s="79">
        <f>负债表!E220/资产表!C220</f>
        <v>0</v>
      </c>
      <c r="X220" s="5"/>
      <c r="Y220" s="5"/>
      <c r="Z220" s="79">
        <f>(利润表!C220-利润表!C221)/利润表!C221</f>
        <v>-0.0644430614486653</v>
      </c>
      <c r="AA220" s="20">
        <f>(利润表!I220-利润表!I221)/利润表!I221</f>
        <v>0.0538739721981278</v>
      </c>
      <c r="AB220" s="85"/>
      <c r="AC220" s="79"/>
      <c r="AD220" s="5"/>
      <c r="AE220" s="79">
        <f>(资产表!C220-资产表!C221)/资产表!C221</f>
        <v>0.16148694808221</v>
      </c>
      <c r="AF220" s="79"/>
      <c r="AG220" s="79"/>
      <c r="AH220" s="79"/>
      <c r="AI220" s="79"/>
      <c r="AJ220" s="79"/>
      <c r="AK220" s="79"/>
      <c r="AL220" s="79"/>
      <c r="AM220" s="79"/>
      <c r="AN220" s="79"/>
      <c r="AO220" s="79"/>
      <c r="AP220" s="79"/>
      <c r="AQ220" s="95"/>
      <c r="AR220" s="95"/>
      <c r="AS220" s="5"/>
      <c r="AT220" s="5"/>
      <c r="AU220" s="5"/>
      <c r="AV220" s="5"/>
      <c r="AW220" s="5"/>
      <c r="AX220" s="5"/>
      <c r="AY220" s="5"/>
      <c r="AZ220" s="5"/>
      <c r="BA220" s="5"/>
    </row>
    <row r="221" spans="1:53">
      <c r="A221" s="77"/>
      <c r="B221" s="1">
        <v>2015</v>
      </c>
      <c r="C221" s="5"/>
      <c r="D221" s="5"/>
      <c r="E221" s="5"/>
      <c r="F221" s="5"/>
      <c r="G221" s="5"/>
      <c r="H221" s="79">
        <f>利润表!C221/负债表!C221</f>
        <v>0.0988321199933358</v>
      </c>
      <c r="I221" s="79">
        <f>利润表!C221/资产表!C221</f>
        <v>0.0848381745199259</v>
      </c>
      <c r="J221" s="5"/>
      <c r="K221" s="5"/>
      <c r="L221" s="5"/>
      <c r="M221" s="5"/>
      <c r="N221" s="5"/>
      <c r="O221" s="5"/>
      <c r="P221" s="79">
        <f>利润表!C221/利润表!I221</f>
        <v>0.16939579082776</v>
      </c>
      <c r="Q221" s="79">
        <f>利润表!I221/资产表!C221</f>
        <v>0.500828114472977</v>
      </c>
      <c r="R221" s="84">
        <f>资产表!C221/负债表!C221</f>
        <v>1.16494868675095</v>
      </c>
      <c r="S221" s="5"/>
      <c r="T221" s="5"/>
      <c r="U221" s="5"/>
      <c r="V221" s="5"/>
      <c r="W221" s="79">
        <f>负债表!E221/资产表!C221</f>
        <v>0</v>
      </c>
      <c r="X221" s="5"/>
      <c r="Y221" s="5"/>
      <c r="Z221" s="79">
        <f>(利润表!C221-利润表!C222)/利润表!C222</f>
        <v>-0.271855949993664</v>
      </c>
      <c r="AA221" s="20">
        <f>(利润表!I221-利润表!I222)/利润表!I222</f>
        <v>0.00634099116103281</v>
      </c>
      <c r="AB221" s="85"/>
      <c r="AC221" s="79"/>
      <c r="AD221" s="5"/>
      <c r="AE221" s="79">
        <f>(资产表!C221-资产表!C222)/资产表!C222</f>
        <v>0.0880707355547418</v>
      </c>
      <c r="AF221" s="79"/>
      <c r="AG221" s="79"/>
      <c r="AH221" s="79"/>
      <c r="AI221" s="79"/>
      <c r="AJ221" s="79"/>
      <c r="AK221" s="79"/>
      <c r="AL221" s="79"/>
      <c r="AM221" s="79"/>
      <c r="AN221" s="79"/>
      <c r="AO221" s="79"/>
      <c r="AP221" s="79"/>
      <c r="AQ221" s="95"/>
      <c r="AR221" s="95"/>
      <c r="AS221" s="5"/>
      <c r="AT221" s="5"/>
      <c r="AU221" s="5"/>
      <c r="AV221" s="5"/>
      <c r="AW221" s="5"/>
      <c r="AX221" s="5"/>
      <c r="AY221" s="5"/>
      <c r="AZ221" s="5"/>
      <c r="BA221" s="5"/>
    </row>
    <row r="222" spans="1:53">
      <c r="A222" s="77"/>
      <c r="B222" s="1">
        <v>2014</v>
      </c>
      <c r="C222" s="5"/>
      <c r="D222" s="5"/>
      <c r="E222" s="5"/>
      <c r="F222" s="5"/>
      <c r="G222" s="5"/>
      <c r="H222" s="79">
        <f>利润表!C222/负债表!C222</f>
        <v>0.142630891492019</v>
      </c>
      <c r="I222" s="79">
        <f>利润表!C222/资产表!C222</f>
        <v>0.126774276260603</v>
      </c>
      <c r="J222" s="5"/>
      <c r="K222" s="5"/>
      <c r="L222" s="5"/>
      <c r="M222" s="5"/>
      <c r="N222" s="5"/>
      <c r="O222" s="5"/>
      <c r="P222" s="79">
        <f>利润表!C222/利润表!I222</f>
        <v>0.234115664391725</v>
      </c>
      <c r="Q222" s="79">
        <f>利润表!I222/资产表!C222</f>
        <v>0.541502750744958</v>
      </c>
      <c r="R222" s="84">
        <f>资产表!C222/负债表!C222</f>
        <v>1.1250775449021</v>
      </c>
      <c r="S222" s="5"/>
      <c r="T222" s="5"/>
      <c r="U222" s="5"/>
      <c r="V222" s="5"/>
      <c r="W222" s="79">
        <f>负债表!E222/资产表!C222</f>
        <v>0</v>
      </c>
      <c r="X222" s="5"/>
      <c r="Y222" s="5"/>
      <c r="Z222" s="79">
        <f>(利润表!C222-利润表!C223)/利润表!C223</f>
        <v>-0.150318117464714</v>
      </c>
      <c r="AA222" s="20">
        <f>(利润表!I222-利润表!I223)/利润表!I223</f>
        <v>-0.0574414133636255</v>
      </c>
      <c r="AB222" s="85"/>
      <c r="AC222" s="79"/>
      <c r="AD222" s="5"/>
      <c r="AE222" s="79">
        <f>(资产表!C222-资产表!C223)/资产表!C223</f>
        <v>0.0497106903324137</v>
      </c>
      <c r="AF222" s="79"/>
      <c r="AG222" s="79"/>
      <c r="AH222" s="79"/>
      <c r="AI222" s="79"/>
      <c r="AJ222" s="79"/>
      <c r="AK222" s="79"/>
      <c r="AL222" s="79"/>
      <c r="AM222" s="79"/>
      <c r="AN222" s="79"/>
      <c r="AO222" s="79"/>
      <c r="AP222" s="79"/>
      <c r="AQ222" s="95"/>
      <c r="AR222" s="95"/>
      <c r="AS222" s="5"/>
      <c r="AT222" s="5"/>
      <c r="AU222" s="5"/>
      <c r="AV222" s="5"/>
      <c r="AW222" s="5"/>
      <c r="AX222" s="5"/>
      <c r="AY222" s="5"/>
      <c r="AZ222" s="5"/>
      <c r="BA222" s="5"/>
    </row>
    <row r="223" spans="1:53">
      <c r="A223" s="77"/>
      <c r="B223" s="1">
        <v>2013</v>
      </c>
      <c r="C223" s="5"/>
      <c r="D223" s="5"/>
      <c r="E223" s="5"/>
      <c r="F223" s="5"/>
      <c r="G223" s="5"/>
      <c r="H223" s="79">
        <f>利润表!C223/负债表!C223</f>
        <v>0.182863159977429</v>
      </c>
      <c r="I223" s="79">
        <f>利润表!C223/资产表!C223</f>
        <v>0.156618983863508</v>
      </c>
      <c r="J223" s="5"/>
      <c r="K223" s="5"/>
      <c r="L223" s="5"/>
      <c r="M223" s="5"/>
      <c r="N223" s="5"/>
      <c r="O223" s="5"/>
      <c r="P223" s="79">
        <f>利润表!C223/利润表!I223</f>
        <v>0.259706290406088</v>
      </c>
      <c r="Q223" s="79">
        <f>利润表!I223/资产表!C223</f>
        <v>0.603061957485174</v>
      </c>
      <c r="R223" s="84">
        <f>资产表!C223/负债表!C223</f>
        <v>1.16756701816423</v>
      </c>
      <c r="S223" s="5"/>
      <c r="T223" s="5"/>
      <c r="U223" s="5"/>
      <c r="V223" s="5"/>
      <c r="W223" s="79">
        <f>负债表!E223/资产表!C223</f>
        <v>0</v>
      </c>
      <c r="X223" s="5"/>
      <c r="Y223" s="5"/>
      <c r="Z223" s="79">
        <f>(利润表!C223-利润表!C224)/利润表!C224</f>
        <v>0.238653522458957</v>
      </c>
      <c r="AA223" s="20">
        <f>(利润表!I223-利润表!I224)/利润表!I224</f>
        <v>0.201317255491207</v>
      </c>
      <c r="AB223" s="85"/>
      <c r="AC223" s="79"/>
      <c r="AD223" s="5"/>
      <c r="AE223" s="79">
        <f>(资产表!C223-资产表!C224)/资产表!C224</f>
        <v>0.107724716675228</v>
      </c>
      <c r="AF223" s="79"/>
      <c r="AG223" s="79"/>
      <c r="AH223" s="79"/>
      <c r="AI223" s="79"/>
      <c r="AJ223" s="79"/>
      <c r="AK223" s="79"/>
      <c r="AL223" s="79"/>
      <c r="AM223" s="79"/>
      <c r="AN223" s="79"/>
      <c r="AO223" s="79"/>
      <c r="AP223" s="79"/>
      <c r="AQ223" s="95"/>
      <c r="AR223" s="95"/>
      <c r="AS223" s="5"/>
      <c r="AT223" s="5"/>
      <c r="AU223" s="5"/>
      <c r="AV223" s="5"/>
      <c r="AW223" s="5"/>
      <c r="AX223" s="5"/>
      <c r="AY223" s="5"/>
      <c r="AZ223" s="5"/>
      <c r="BA223" s="5"/>
    </row>
    <row r="224" spans="1:53">
      <c r="A224" s="77"/>
      <c r="B224" s="1">
        <v>2012</v>
      </c>
      <c r="C224" s="5"/>
      <c r="D224" s="5"/>
      <c r="E224" s="5"/>
      <c r="F224" s="5"/>
      <c r="G224" s="5"/>
      <c r="H224" s="79">
        <f>利润表!C224/负债表!C224</f>
        <v>0.169263424913066</v>
      </c>
      <c r="I224" s="79">
        <f>利润表!C224/资产表!C224</f>
        <v>0.140063961697502</v>
      </c>
      <c r="J224" s="5"/>
      <c r="K224" s="5"/>
      <c r="L224" s="5"/>
      <c r="M224" s="5"/>
      <c r="N224" s="5"/>
      <c r="O224" s="5"/>
      <c r="P224" s="79">
        <f>利润表!C224/利润表!I224</f>
        <v>0.251878061433262</v>
      </c>
      <c r="Q224" s="79">
        <f>利润表!I224/资产表!C224</f>
        <v>0.556078448835502</v>
      </c>
      <c r="R224" s="84">
        <f>资产表!C224/负债表!C224</f>
        <v>1.20847234978707</v>
      </c>
      <c r="S224" s="5"/>
      <c r="T224" s="5"/>
      <c r="U224" s="5"/>
      <c r="V224" s="5"/>
      <c r="W224" s="79">
        <f>负债表!E224/资产表!C224</f>
        <v>0</v>
      </c>
      <c r="X224" s="5"/>
      <c r="Y224" s="5"/>
      <c r="Z224" s="79" t="e">
        <f>(利润表!C224-利润表!C225)/利润表!C225</f>
        <v>#DIV/0!</v>
      </c>
      <c r="AA224" s="20" t="e">
        <f>(利润表!I224-利润表!I225)/利润表!I225</f>
        <v>#DIV/0!</v>
      </c>
      <c r="AB224" s="85"/>
      <c r="AC224" s="79"/>
      <c r="AD224" s="5"/>
      <c r="AE224" s="79" t="e">
        <f>(资产表!C224-资产表!C225)/资产表!C225</f>
        <v>#DIV/0!</v>
      </c>
      <c r="AF224" s="79"/>
      <c r="AG224" s="79"/>
      <c r="AH224" s="79"/>
      <c r="AI224" s="79"/>
      <c r="AJ224" s="79"/>
      <c r="AK224" s="79"/>
      <c r="AL224" s="79"/>
      <c r="AM224" s="79"/>
      <c r="AN224" s="79"/>
      <c r="AO224" s="79"/>
      <c r="AP224" s="79"/>
      <c r="AQ224" s="95"/>
      <c r="AR224" s="95"/>
      <c r="AS224" s="5"/>
      <c r="AT224" s="5"/>
      <c r="AU224" s="5"/>
      <c r="AV224" s="5"/>
      <c r="AW224" s="5"/>
      <c r="AX224" s="5"/>
      <c r="AY224" s="5"/>
      <c r="AZ224" s="5"/>
      <c r="BA224" s="5"/>
    </row>
    <row r="225" spans="1:53">
      <c r="A225" s="77"/>
      <c r="B225" s="1">
        <v>2011</v>
      </c>
      <c r="C225" s="5"/>
      <c r="D225" s="5"/>
      <c r="E225" s="5"/>
      <c r="F225" s="5"/>
      <c r="G225" s="5"/>
      <c r="H225" s="79" t="e">
        <f>利润表!C225/负债表!C225</f>
        <v>#DIV/0!</v>
      </c>
      <c r="I225" s="79" t="e">
        <f>利润表!C225/资产表!C225</f>
        <v>#DIV/0!</v>
      </c>
      <c r="J225" s="5"/>
      <c r="K225" s="5"/>
      <c r="L225" s="5"/>
      <c r="M225" s="5"/>
      <c r="N225" s="5"/>
      <c r="O225" s="5"/>
      <c r="P225" s="79" t="e">
        <f>利润表!C225/利润表!I225</f>
        <v>#DIV/0!</v>
      </c>
      <c r="Q225" s="79" t="e">
        <f>利润表!I225/资产表!C225</f>
        <v>#DIV/0!</v>
      </c>
      <c r="R225" s="84" t="e">
        <f>资产表!C225/负债表!C225</f>
        <v>#DIV/0!</v>
      </c>
      <c r="S225" s="5"/>
      <c r="T225" s="5"/>
      <c r="U225" s="5"/>
      <c r="V225" s="5"/>
      <c r="W225" s="79" t="e">
        <f>负债表!E225/资产表!C225</f>
        <v>#DIV/0!</v>
      </c>
      <c r="X225" s="5"/>
      <c r="Y225" s="5"/>
      <c r="Z225" s="79" t="e">
        <f>(利润表!C225-利润表!C226)/利润表!C226</f>
        <v>#DIV/0!</v>
      </c>
      <c r="AA225" s="20" t="e">
        <f>(利润表!I225-利润表!I226)/利润表!I226</f>
        <v>#DIV/0!</v>
      </c>
      <c r="AB225" s="85"/>
      <c r="AC225" s="79"/>
      <c r="AD225" s="5"/>
      <c r="AE225" s="79" t="e">
        <f>(资产表!C225-资产表!C226)/资产表!C226</f>
        <v>#DIV/0!</v>
      </c>
      <c r="AF225" s="79"/>
      <c r="AG225" s="79"/>
      <c r="AH225" s="79"/>
      <c r="AI225" s="79"/>
      <c r="AJ225" s="79"/>
      <c r="AK225" s="79"/>
      <c r="AL225" s="79"/>
      <c r="AM225" s="79"/>
      <c r="AN225" s="79"/>
      <c r="AO225" s="79"/>
      <c r="AP225" s="79"/>
      <c r="AQ225" s="95"/>
      <c r="AR225" s="95"/>
      <c r="AS225" s="5"/>
      <c r="AT225" s="5"/>
      <c r="AU225" s="5"/>
      <c r="AV225" s="5"/>
      <c r="AW225" s="5"/>
      <c r="AX225" s="5"/>
      <c r="AY225" s="5"/>
      <c r="AZ225" s="5"/>
      <c r="BA225" s="5"/>
    </row>
    <row r="226" spans="1:53">
      <c r="A226" s="69"/>
      <c r="B226" s="1">
        <v>2010</v>
      </c>
      <c r="C226" s="5"/>
      <c r="D226" s="5"/>
      <c r="E226" s="5"/>
      <c r="F226" s="5"/>
      <c r="G226" s="5"/>
      <c r="H226" s="79" t="e">
        <f>利润表!C226/负债表!C226</f>
        <v>#DIV/0!</v>
      </c>
      <c r="I226" s="79" t="e">
        <f>利润表!C226/资产表!C226</f>
        <v>#DIV/0!</v>
      </c>
      <c r="J226" s="5"/>
      <c r="K226" s="5"/>
      <c r="L226" s="5"/>
      <c r="M226" s="5"/>
      <c r="N226" s="5"/>
      <c r="O226" s="5"/>
      <c r="P226" s="79" t="e">
        <f>利润表!C226/利润表!I226</f>
        <v>#DIV/0!</v>
      </c>
      <c r="Q226" s="79" t="e">
        <f>利润表!I226/资产表!C226</f>
        <v>#DIV/0!</v>
      </c>
      <c r="R226" s="84" t="e">
        <f>资产表!C226/负债表!C226</f>
        <v>#DIV/0!</v>
      </c>
      <c r="S226" s="5"/>
      <c r="T226" s="5"/>
      <c r="U226" s="5"/>
      <c r="V226" s="5"/>
      <c r="W226" s="79" t="e">
        <f>负债表!E226/资产表!C226</f>
        <v>#DIV/0!</v>
      </c>
      <c r="X226" s="5"/>
      <c r="Y226" s="5"/>
      <c r="Z226" s="79">
        <f>(利润表!C226-利润表!C227)/利润表!C227</f>
        <v>-1</v>
      </c>
      <c r="AA226" s="20">
        <f>(利润表!I226-利润表!I227)/利润表!I227</f>
        <v>-1</v>
      </c>
      <c r="AB226" s="85"/>
      <c r="AC226" s="79"/>
      <c r="AD226" s="5"/>
      <c r="AE226" s="79">
        <f>(资产表!C226-资产表!C227)/资产表!C227</f>
        <v>-1</v>
      </c>
      <c r="AF226" s="79"/>
      <c r="AG226" s="79"/>
      <c r="AH226" s="79"/>
      <c r="AI226" s="79"/>
      <c r="AJ226" s="79"/>
      <c r="AK226" s="79"/>
      <c r="AL226" s="79"/>
      <c r="AM226" s="79"/>
      <c r="AN226" s="79"/>
      <c r="AO226" s="79"/>
      <c r="AP226" s="79"/>
      <c r="AQ226" s="95"/>
      <c r="AR226" s="95"/>
      <c r="AS226" s="5"/>
      <c r="AT226" s="5"/>
      <c r="AU226" s="5"/>
      <c r="AV226" s="5"/>
      <c r="AW226" s="5"/>
      <c r="AX226" s="5"/>
      <c r="AY226" s="5"/>
      <c r="AZ226" s="5"/>
      <c r="BA226" s="5"/>
    </row>
    <row r="227" spans="1:53">
      <c r="A227" s="76" t="s">
        <v>69</v>
      </c>
      <c r="B227" s="1">
        <v>2023</v>
      </c>
      <c r="C227" s="5"/>
      <c r="D227" s="5"/>
      <c r="E227" s="5"/>
      <c r="F227" s="5"/>
      <c r="G227" s="5"/>
      <c r="H227" s="79">
        <f>利润表!C227/负债表!C227</f>
        <v>0.100679763329393</v>
      </c>
      <c r="I227" s="79">
        <f>利润表!C227/资产表!C227</f>
        <v>0.0381254102288097</v>
      </c>
      <c r="J227" s="5"/>
      <c r="K227" s="5"/>
      <c r="L227" s="5"/>
      <c r="M227" s="5"/>
      <c r="N227" s="5"/>
      <c r="O227" s="5"/>
      <c r="P227" s="79">
        <f>利润表!C227/利润表!I227</f>
        <v>0.0534356256557863</v>
      </c>
      <c r="Q227" s="79">
        <f>利润表!I227/资产表!C227</f>
        <v>0.713482994929269</v>
      </c>
      <c r="R227" s="84">
        <f>资产表!C227/负债表!C227</f>
        <v>2.64075226273404</v>
      </c>
      <c r="S227" s="5"/>
      <c r="T227" s="5"/>
      <c r="U227" s="5"/>
      <c r="V227" s="5"/>
      <c r="W227" s="79">
        <f>负债表!E227/资产表!C227</f>
        <v>0</v>
      </c>
      <c r="X227" s="5"/>
      <c r="Y227" s="5"/>
      <c r="Z227" s="79">
        <f>(利润表!C227-利润表!C228)/利润表!C228</f>
        <v>1.33002289465709</v>
      </c>
      <c r="AA227" s="20">
        <f>(利润表!I227-利润表!I228)/利润表!I228</f>
        <v>0.493012896914731</v>
      </c>
      <c r="AB227" s="85"/>
      <c r="AC227" s="79"/>
      <c r="AD227" s="5"/>
      <c r="AE227" s="79">
        <f>(资产表!C227-资产表!C228)/资产表!C228</f>
        <v>0.494093125639977</v>
      </c>
      <c r="AF227" s="79"/>
      <c r="AG227" s="79"/>
      <c r="AH227" s="79"/>
      <c r="AI227" s="79"/>
      <c r="AJ227" s="79"/>
      <c r="AK227" s="79"/>
      <c r="AL227" s="79"/>
      <c r="AM227" s="79"/>
      <c r="AN227" s="79"/>
      <c r="AO227" s="79"/>
      <c r="AP227" s="79"/>
      <c r="AQ227" s="95"/>
      <c r="AR227" s="95"/>
      <c r="AS227" s="5"/>
      <c r="AT227" s="5"/>
      <c r="AU227" s="5"/>
      <c r="AV227" s="5"/>
      <c r="AW227" s="5"/>
      <c r="AX227" s="5"/>
      <c r="AY227" s="5"/>
      <c r="AZ227" s="5"/>
      <c r="BA227" s="5"/>
    </row>
    <row r="228" spans="1:53">
      <c r="A228" s="77"/>
      <c r="B228" s="1">
        <v>2022</v>
      </c>
      <c r="C228" s="5"/>
      <c r="D228" s="5"/>
      <c r="E228" s="5"/>
      <c r="F228" s="5"/>
      <c r="G228" s="5"/>
      <c r="H228" s="79">
        <f>利润表!C228/负债表!C228</f>
        <v>0.0590843049158845</v>
      </c>
      <c r="I228" s="79">
        <f>利润表!C228/资产表!C228</f>
        <v>0.0244473620691404</v>
      </c>
      <c r="J228" s="5"/>
      <c r="K228" s="5"/>
      <c r="L228" s="5"/>
      <c r="M228" s="5"/>
      <c r="N228" s="5"/>
      <c r="O228" s="5"/>
      <c r="P228" s="79">
        <f>利润表!C228/利润表!I228</f>
        <v>0.0342400404913351</v>
      </c>
      <c r="Q228" s="79">
        <f>利润表!I228/资产表!C228</f>
        <v>0.713999216073567</v>
      </c>
      <c r="R228" s="84">
        <f>资产表!C228/负债表!C228</f>
        <v>2.41679673859233</v>
      </c>
      <c r="S228" s="5"/>
      <c r="T228" s="5"/>
      <c r="U228" s="5"/>
      <c r="V228" s="5"/>
      <c r="W228" s="79">
        <f>负债表!E228/资产表!C228</f>
        <v>0</v>
      </c>
      <c r="X228" s="5"/>
      <c r="Y228" s="5"/>
      <c r="Z228" s="79">
        <f>(利润表!C228-利润表!C229)/利润表!C229</f>
        <v>-0.396576501340605</v>
      </c>
      <c r="AA228" s="20">
        <f>(利润表!I228-利润表!I229)/利润表!I229</f>
        <v>0.808992356415506</v>
      </c>
      <c r="AB228" s="85"/>
      <c r="AC228" s="79"/>
      <c r="AD228" s="5"/>
      <c r="AE228" s="79">
        <f>(资产表!C228-资产表!C229)/资产表!C229</f>
        <v>0.381223418597345</v>
      </c>
      <c r="AF228" s="79"/>
      <c r="AG228" s="79"/>
      <c r="AH228" s="79"/>
      <c r="AI228" s="79"/>
      <c r="AJ228" s="79"/>
      <c r="AK228" s="79"/>
      <c r="AL228" s="79"/>
      <c r="AM228" s="79"/>
      <c r="AN228" s="79"/>
      <c r="AO228" s="79"/>
      <c r="AP228" s="79"/>
      <c r="AQ228" s="95"/>
      <c r="AR228" s="95"/>
      <c r="AS228" s="5"/>
      <c r="AT228" s="5"/>
      <c r="AU228" s="5"/>
      <c r="AV228" s="5"/>
      <c r="AW228" s="5"/>
      <c r="AX228" s="5"/>
      <c r="AY228" s="5"/>
      <c r="AZ228" s="5"/>
      <c r="BA228" s="5"/>
    </row>
    <row r="229" spans="1:53">
      <c r="A229" s="77"/>
      <c r="B229" s="1">
        <v>2021</v>
      </c>
      <c r="C229" s="5"/>
      <c r="D229" s="5"/>
      <c r="E229" s="5"/>
      <c r="F229" s="5"/>
      <c r="G229" s="5"/>
      <c r="H229" s="79">
        <f>利润表!C229/负债表!C229</f>
        <v>0.100906136735375</v>
      </c>
      <c r="I229" s="79">
        <f>利润表!C229/资产表!C229</f>
        <v>0.0559594863107665</v>
      </c>
      <c r="J229" s="5"/>
      <c r="K229" s="5"/>
      <c r="L229" s="5"/>
      <c r="M229" s="5"/>
      <c r="N229" s="5"/>
      <c r="O229" s="5"/>
      <c r="P229" s="79">
        <f>利润表!C229/利润表!I229</f>
        <v>0.102647596041242</v>
      </c>
      <c r="Q229" s="79">
        <f>利润表!I229/资产表!C229</f>
        <v>0.545161196841696</v>
      </c>
      <c r="R229" s="84">
        <f>资产表!C229/负债表!C229</f>
        <v>1.80319983952321</v>
      </c>
      <c r="S229" s="5"/>
      <c r="T229" s="5"/>
      <c r="U229" s="5"/>
      <c r="V229" s="5"/>
      <c r="W229" s="79">
        <f>负债表!E229/资产表!C229</f>
        <v>0</v>
      </c>
      <c r="X229" s="5"/>
      <c r="Y229" s="5"/>
      <c r="Z229" s="79">
        <f>(利润表!C229-利润表!C230)/利润表!C230</f>
        <v>6.71988779758825</v>
      </c>
      <c r="AA229" s="20">
        <f>(利润表!I229-利润表!I230)/利润表!I230</f>
        <v>6.56806297332087</v>
      </c>
      <c r="AB229" s="85"/>
      <c r="AC229" s="79"/>
      <c r="AD229" s="5"/>
      <c r="AE229" s="79">
        <f>(资产表!C229-资产表!C230)/资产表!C230</f>
        <v>0.0910375475385368</v>
      </c>
      <c r="AF229" s="79"/>
      <c r="AG229" s="79"/>
      <c r="AH229" s="79"/>
      <c r="AI229" s="79"/>
      <c r="AJ229" s="79"/>
      <c r="AK229" s="79"/>
      <c r="AL229" s="79"/>
      <c r="AM229" s="79"/>
      <c r="AN229" s="79"/>
      <c r="AO229" s="79"/>
      <c r="AP229" s="79"/>
      <c r="AQ229" s="95"/>
      <c r="AR229" s="95"/>
      <c r="AS229" s="5"/>
      <c r="AT229" s="5"/>
      <c r="AU229" s="5"/>
      <c r="AV229" s="5"/>
      <c r="AW229" s="5"/>
      <c r="AX229" s="5"/>
      <c r="AY229" s="5"/>
      <c r="AZ229" s="5"/>
      <c r="BA229" s="5"/>
    </row>
    <row r="230" spans="1:53">
      <c r="A230" s="77"/>
      <c r="B230" s="1">
        <v>2020</v>
      </c>
      <c r="C230" s="5"/>
      <c r="D230" s="5"/>
      <c r="E230" s="5"/>
      <c r="F230" s="5"/>
      <c r="G230" s="5"/>
      <c r="H230" s="79">
        <f>利润表!C230/负债表!C230</f>
        <v>0.0149562950713538</v>
      </c>
      <c r="I230" s="79">
        <f>利润表!C230/资产表!C230</f>
        <v>0.00790865130515092</v>
      </c>
      <c r="J230" s="5"/>
      <c r="K230" s="5"/>
      <c r="L230" s="5"/>
      <c r="M230" s="5"/>
      <c r="N230" s="5"/>
      <c r="O230" s="5"/>
      <c r="P230" s="79">
        <f>利润表!C230/利润表!I230</f>
        <v>0.100628855142534</v>
      </c>
      <c r="Q230" s="79">
        <f>利润表!I230/资产表!C230</f>
        <v>0.0785922814479888</v>
      </c>
      <c r="R230" s="84">
        <f>资产表!C230/负债表!C230</f>
        <v>1.89113092666164</v>
      </c>
      <c r="S230" s="5"/>
      <c r="T230" s="5"/>
      <c r="U230" s="5"/>
      <c r="V230" s="5"/>
      <c r="W230" s="79">
        <f>负债表!E230/资产表!C230</f>
        <v>0</v>
      </c>
      <c r="X230" s="5"/>
      <c r="Y230" s="5"/>
      <c r="Z230" s="79">
        <f>(利润表!C230-利润表!C231)/利润表!C231</f>
        <v>-0.352320980204715</v>
      </c>
      <c r="AA230" s="20">
        <f>(利润表!I230-利润表!I231)/利润表!I231</f>
        <v>-0.270509151845105</v>
      </c>
      <c r="AB230" s="85"/>
      <c r="AC230" s="79"/>
      <c r="AD230" s="5"/>
      <c r="AE230" s="79">
        <f>(资产表!C230-资产表!C231)/资产表!C231</f>
        <v>1.24180877647324</v>
      </c>
      <c r="AF230" s="79"/>
      <c r="AG230" s="79"/>
      <c r="AH230" s="79"/>
      <c r="AI230" s="79"/>
      <c r="AJ230" s="79"/>
      <c r="AK230" s="79"/>
      <c r="AL230" s="79"/>
      <c r="AM230" s="79"/>
      <c r="AN230" s="79"/>
      <c r="AO230" s="79"/>
      <c r="AP230" s="79"/>
      <c r="AQ230" s="95"/>
      <c r="AR230" s="95"/>
      <c r="AS230" s="5"/>
      <c r="AT230" s="5"/>
      <c r="AU230" s="5"/>
      <c r="AV230" s="5"/>
      <c r="AW230" s="5"/>
      <c r="AX230" s="5"/>
      <c r="AY230" s="5"/>
      <c r="AZ230" s="5"/>
      <c r="BA230" s="5"/>
    </row>
    <row r="231" spans="1:53">
      <c r="A231" s="77"/>
      <c r="B231" s="1">
        <v>2019</v>
      </c>
      <c r="C231" s="5"/>
      <c r="D231" s="5"/>
      <c r="E231" s="5"/>
      <c r="F231" s="5"/>
      <c r="G231" s="5"/>
      <c r="H231" s="79">
        <f>利润表!C231/负债表!C231</f>
        <v>0.0451746589226711</v>
      </c>
      <c r="I231" s="79">
        <f>利润表!C231/资产表!C231</f>
        <v>0.0273741828345124</v>
      </c>
      <c r="J231" s="5"/>
      <c r="K231" s="5"/>
      <c r="L231" s="5"/>
      <c r="M231" s="5"/>
      <c r="N231" s="5"/>
      <c r="O231" s="5"/>
      <c r="P231" s="79">
        <f>利润表!C231/利润表!I231</f>
        <v>0.113339828284056</v>
      </c>
      <c r="Q231" s="79">
        <f>利润表!I231/资产表!C231</f>
        <v>0.241523066065588</v>
      </c>
      <c r="R231" s="84">
        <f>资产表!C231/负债表!C231</f>
        <v>1.65026511278052</v>
      </c>
      <c r="S231" s="5"/>
      <c r="T231" s="5"/>
      <c r="U231" s="5"/>
      <c r="V231" s="5"/>
      <c r="W231" s="79">
        <f>负债表!E231/资产表!C231</f>
        <v>0</v>
      </c>
      <c r="X231" s="5"/>
      <c r="Y231" s="5"/>
      <c r="Z231" s="79">
        <f>(利润表!C231-利润表!C232)/利润表!C232</f>
        <v>-0.355596742904263</v>
      </c>
      <c r="AA231" s="20">
        <f>(利润表!I231-利润表!I232)/利润表!I232</f>
        <v>-0.900723143475586</v>
      </c>
      <c r="AB231" s="85"/>
      <c r="AC231" s="79"/>
      <c r="AD231" s="5"/>
      <c r="AE231" s="79">
        <f>(资产表!C231-资产表!C232)/资产表!C232</f>
        <v>0.0918064216504397</v>
      </c>
      <c r="AF231" s="79"/>
      <c r="AG231" s="79"/>
      <c r="AH231" s="79"/>
      <c r="AI231" s="79"/>
      <c r="AJ231" s="79"/>
      <c r="AK231" s="79"/>
      <c r="AL231" s="79"/>
      <c r="AM231" s="79"/>
      <c r="AN231" s="79"/>
      <c r="AO231" s="79"/>
      <c r="AP231" s="79"/>
      <c r="AQ231" s="95"/>
      <c r="AR231" s="95"/>
      <c r="AS231" s="5"/>
      <c r="AT231" s="5"/>
      <c r="AU231" s="5"/>
      <c r="AV231" s="5"/>
      <c r="AW231" s="5"/>
      <c r="AX231" s="5"/>
      <c r="AY231" s="5"/>
      <c r="AZ231" s="5"/>
      <c r="BA231" s="5"/>
    </row>
    <row r="232" spans="1:53">
      <c r="A232" s="77"/>
      <c r="B232" s="1">
        <v>2018</v>
      </c>
      <c r="C232" s="5"/>
      <c r="D232" s="5"/>
      <c r="E232" s="5"/>
      <c r="F232" s="5"/>
      <c r="G232" s="5"/>
      <c r="H232" s="79">
        <f>利润表!C232/负债表!C232</f>
        <v>0.0609636201083391</v>
      </c>
      <c r="I232" s="79">
        <f>利润表!C232/资产表!C232</f>
        <v>0.0463798223814899</v>
      </c>
      <c r="J232" s="5"/>
      <c r="K232" s="5"/>
      <c r="L232" s="5"/>
      <c r="M232" s="5"/>
      <c r="N232" s="5"/>
      <c r="O232" s="5"/>
      <c r="P232" s="79">
        <f>利润表!C232/利润表!I232</f>
        <v>0.0174611499044398</v>
      </c>
      <c r="Q232" s="79">
        <f>利润表!I232/资产表!C232</f>
        <v>2.65617228162602</v>
      </c>
      <c r="R232" s="84">
        <f>资产表!C232/负债表!C232</f>
        <v>1.31444272483177</v>
      </c>
      <c r="S232" s="5"/>
      <c r="T232" s="5"/>
      <c r="U232" s="5"/>
      <c r="V232" s="5"/>
      <c r="W232" s="79">
        <f>负债表!E232/资产表!C232</f>
        <v>0</v>
      </c>
      <c r="X232" s="5"/>
      <c r="Y232" s="5"/>
      <c r="Z232" s="79">
        <f>(利润表!C232-利润表!C233)/利润表!C233</f>
        <v>0.0657402769494344</v>
      </c>
      <c r="AA232" s="20">
        <f>(利润表!I232-利润表!I233)/利润表!I233</f>
        <v>5.28676561811368</v>
      </c>
      <c r="AB232" s="85"/>
      <c r="AC232" s="79"/>
      <c r="AD232" s="5"/>
      <c r="AE232" s="79">
        <f>(资产表!C232-资产表!C233)/资产表!C233</f>
        <v>-0.490301302890046</v>
      </c>
      <c r="AF232" s="79"/>
      <c r="AG232" s="79"/>
      <c r="AH232" s="79"/>
      <c r="AI232" s="79"/>
      <c r="AJ232" s="79"/>
      <c r="AK232" s="79"/>
      <c r="AL232" s="79"/>
      <c r="AM232" s="79"/>
      <c r="AN232" s="79"/>
      <c r="AO232" s="79"/>
      <c r="AP232" s="79"/>
      <c r="AQ232" s="95"/>
      <c r="AR232" s="95"/>
      <c r="AS232" s="5"/>
      <c r="AT232" s="5"/>
      <c r="AU232" s="5"/>
      <c r="AV232" s="5"/>
      <c r="AW232" s="5"/>
      <c r="AX232" s="5"/>
      <c r="AY232" s="5"/>
      <c r="AZ232" s="5"/>
      <c r="BA232" s="5"/>
    </row>
    <row r="233" spans="1:53">
      <c r="A233" s="77"/>
      <c r="B233" s="1">
        <v>2017</v>
      </c>
      <c r="C233" s="5"/>
      <c r="D233" s="5"/>
      <c r="E233" s="5"/>
      <c r="F233" s="5"/>
      <c r="G233" s="5"/>
      <c r="H233" s="79">
        <f>利润表!C233/负债表!C233</f>
        <v>0.0612228235077494</v>
      </c>
      <c r="I233" s="79">
        <f>利润表!C233/资产表!C233</f>
        <v>0.0221815160328768</v>
      </c>
      <c r="J233" s="5"/>
      <c r="K233" s="5"/>
      <c r="L233" s="5"/>
      <c r="M233" s="5"/>
      <c r="N233" s="5"/>
      <c r="O233" s="5"/>
      <c r="P233" s="79">
        <f>利润表!C233/利润表!I233</f>
        <v>0.103002728944596</v>
      </c>
      <c r="Q233" s="79">
        <f>利润表!I233/资产表!C233</f>
        <v>0.215348819008553</v>
      </c>
      <c r="R233" s="84">
        <f>资产表!C233/负债表!C233</f>
        <v>2.76008291845366</v>
      </c>
      <c r="S233" s="5"/>
      <c r="T233" s="5"/>
      <c r="U233" s="5"/>
      <c r="V233" s="5"/>
      <c r="W233" s="79">
        <f>负债表!E233/资产表!C233</f>
        <v>0</v>
      </c>
      <c r="X233" s="5"/>
      <c r="Y233" s="5"/>
      <c r="Z233" s="79">
        <f>(利润表!C233-利润表!C234)/利润表!C234</f>
        <v>-1.0732107171613</v>
      </c>
      <c r="AA233" s="20">
        <f>(利润表!I233-利润表!I234)/利润表!I234</f>
        <v>2.46996015688942</v>
      </c>
      <c r="AB233" s="85"/>
      <c r="AC233" s="79"/>
      <c r="AD233" s="5"/>
      <c r="AE233" s="79">
        <f>(资产表!C233-资产表!C234)/资产表!C234</f>
        <v>0.486207201416155</v>
      </c>
      <c r="AF233" s="79"/>
      <c r="AG233" s="79"/>
      <c r="AH233" s="79"/>
      <c r="AI233" s="79"/>
      <c r="AJ233" s="79"/>
      <c r="AK233" s="79"/>
      <c r="AL233" s="79"/>
      <c r="AM233" s="79"/>
      <c r="AN233" s="79"/>
      <c r="AO233" s="79"/>
      <c r="AP233" s="79"/>
      <c r="AQ233" s="95"/>
      <c r="AR233" s="95"/>
      <c r="AS233" s="5"/>
      <c r="AT233" s="5"/>
      <c r="AU233" s="5"/>
      <c r="AV233" s="5"/>
      <c r="AW233" s="5"/>
      <c r="AX233" s="5"/>
      <c r="AY233" s="5"/>
      <c r="AZ233" s="5"/>
      <c r="BA233" s="5"/>
    </row>
    <row r="234" spans="1:53">
      <c r="A234" s="77"/>
      <c r="B234" s="1">
        <v>2016</v>
      </c>
      <c r="C234" s="5"/>
      <c r="D234" s="5"/>
      <c r="E234" s="5"/>
      <c r="F234" s="5"/>
      <c r="G234" s="5"/>
      <c r="H234" s="79">
        <f>利润表!C234/负债表!C234</f>
        <v>-0.955267890483878</v>
      </c>
      <c r="I234" s="79">
        <f>利润表!C234/资产表!C234</f>
        <v>-0.450293756769997</v>
      </c>
      <c r="J234" s="5"/>
      <c r="K234" s="5"/>
      <c r="L234" s="5"/>
      <c r="M234" s="5"/>
      <c r="N234" s="5"/>
      <c r="O234" s="5"/>
      <c r="P234" s="79">
        <f>利润表!C234/利润表!I234</f>
        <v>-4.88200880072162</v>
      </c>
      <c r="Q234" s="79">
        <f>利润表!I234/资产表!C234</f>
        <v>0.0922353431037318</v>
      </c>
      <c r="R234" s="84">
        <f>资产表!C234/负债表!C234</f>
        <v>2.12143267838335</v>
      </c>
      <c r="S234" s="5"/>
      <c r="T234" s="5"/>
      <c r="U234" s="5"/>
      <c r="V234" s="5"/>
      <c r="W234" s="79">
        <f>负债表!E234/资产表!C234</f>
        <v>0</v>
      </c>
      <c r="X234" s="5"/>
      <c r="Y234" s="5"/>
      <c r="Z234" s="79">
        <f>(利润表!C234-利润表!C235)/利润表!C235</f>
        <v>1.40507139125252</v>
      </c>
      <c r="AA234" s="20">
        <f>(利润表!I234-利润表!I235)/利润表!I235</f>
        <v>1.39755944009758</v>
      </c>
      <c r="AB234" s="85"/>
      <c r="AC234" s="79"/>
      <c r="AD234" s="5"/>
      <c r="AE234" s="79">
        <f>(资产表!C234-资产表!C235)/资产表!C235</f>
        <v>-0.601035890263471</v>
      </c>
      <c r="AF234" s="79"/>
      <c r="AG234" s="79"/>
      <c r="AH234" s="79"/>
      <c r="AI234" s="79"/>
      <c r="AJ234" s="79"/>
      <c r="AK234" s="79"/>
      <c r="AL234" s="79"/>
      <c r="AM234" s="79"/>
      <c r="AN234" s="79"/>
      <c r="AO234" s="79"/>
      <c r="AP234" s="79"/>
      <c r="AQ234" s="95"/>
      <c r="AR234" s="95"/>
      <c r="AS234" s="5"/>
      <c r="AT234" s="5"/>
      <c r="AU234" s="5"/>
      <c r="AV234" s="5"/>
      <c r="AW234" s="5"/>
      <c r="AX234" s="5"/>
      <c r="AY234" s="5"/>
      <c r="AZ234" s="5"/>
      <c r="BA234" s="5"/>
    </row>
    <row r="235" spans="1:53">
      <c r="A235" s="77"/>
      <c r="B235" s="1">
        <v>2015</v>
      </c>
      <c r="C235" s="5"/>
      <c r="D235" s="5"/>
      <c r="E235" s="5"/>
      <c r="F235" s="5"/>
      <c r="G235" s="5"/>
      <c r="H235" s="79">
        <f>利润表!C235/负债表!C235</f>
        <v>-0.175006347118952</v>
      </c>
      <c r="I235" s="79">
        <f>利润表!C235/资产表!C235</f>
        <v>-0.0746967630329259</v>
      </c>
      <c r="J235" s="5"/>
      <c r="K235" s="5"/>
      <c r="L235" s="5"/>
      <c r="M235" s="5"/>
      <c r="N235" s="5"/>
      <c r="O235" s="5"/>
      <c r="P235" s="79">
        <f>利润表!C235/利润表!I235</f>
        <v>-4.86676043354948</v>
      </c>
      <c r="Q235" s="79">
        <f>利润表!I235/资产表!C235</f>
        <v>0.0153483542189578</v>
      </c>
      <c r="R235" s="84">
        <f>资产表!C235/负债表!C235</f>
        <v>2.34289064228673</v>
      </c>
      <c r="S235" s="5"/>
      <c r="T235" s="5"/>
      <c r="U235" s="5"/>
      <c r="V235" s="5"/>
      <c r="W235" s="79">
        <f>负债表!E235/资产表!C235</f>
        <v>0</v>
      </c>
      <c r="X235" s="5"/>
      <c r="Y235" s="5"/>
      <c r="Z235" s="79">
        <f>(利润表!C235-利润表!C236)/利润表!C236</f>
        <v>-2.44105580128542</v>
      </c>
      <c r="AA235" s="20">
        <f>(利润表!I235-利润表!I236)/利润表!I236</f>
        <v>1.09446306781201</v>
      </c>
      <c r="AB235" s="85"/>
      <c r="AC235" s="79"/>
      <c r="AD235" s="5"/>
      <c r="AE235" s="79">
        <f>(资产表!C235-资产表!C236)/资产表!C236</f>
        <v>-0.0186018281798142</v>
      </c>
      <c r="AF235" s="79"/>
      <c r="AG235" s="79"/>
      <c r="AH235" s="79"/>
      <c r="AI235" s="79"/>
      <c r="AJ235" s="79"/>
      <c r="AK235" s="79"/>
      <c r="AL235" s="79"/>
      <c r="AM235" s="79"/>
      <c r="AN235" s="79"/>
      <c r="AO235" s="79"/>
      <c r="AP235" s="79"/>
      <c r="AQ235" s="95"/>
      <c r="AR235" s="95"/>
      <c r="AS235" s="5"/>
      <c r="AT235" s="5"/>
      <c r="AU235" s="5"/>
      <c r="AV235" s="5"/>
      <c r="AW235" s="5"/>
      <c r="AX235" s="5"/>
      <c r="AY235" s="5"/>
      <c r="AZ235" s="5"/>
      <c r="BA235" s="5"/>
    </row>
    <row r="236" spans="1:53">
      <c r="A236" s="77"/>
      <c r="B236" s="1">
        <v>2014</v>
      </c>
      <c r="C236" s="5"/>
      <c r="D236" s="5"/>
      <c r="E236" s="5"/>
      <c r="F236" s="5"/>
      <c r="G236" s="5"/>
      <c r="H236" s="79">
        <f>利润表!C236/负债表!C236</f>
        <v>0.108794922803849</v>
      </c>
      <c r="I236" s="79">
        <f>利润表!C236/资产表!C236</f>
        <v>0.0508705260518079</v>
      </c>
      <c r="J236" s="5"/>
      <c r="K236" s="5"/>
      <c r="L236" s="5"/>
      <c r="M236" s="5"/>
      <c r="N236" s="5"/>
      <c r="O236" s="5"/>
      <c r="P236" s="79">
        <f>利润表!C236/利润表!I236</f>
        <v>7.07345959737699</v>
      </c>
      <c r="Q236" s="79">
        <f>利润表!I236/资产表!C236</f>
        <v>0.0071917461818361</v>
      </c>
      <c r="R236" s="84">
        <f>资产表!C236/负债表!C236</f>
        <v>2.13866321517984</v>
      </c>
      <c r="S236" s="5"/>
      <c r="T236" s="5"/>
      <c r="U236" s="5"/>
      <c r="V236" s="5"/>
      <c r="W236" s="79">
        <f>负债表!E236/资产表!C236</f>
        <v>0</v>
      </c>
      <c r="X236" s="5"/>
      <c r="Y236" s="5"/>
      <c r="Z236" s="79">
        <f>(利润表!C236-利润表!C237)/利润表!C237</f>
        <v>7.05100689560454</v>
      </c>
      <c r="AA236" s="20">
        <f>(利润表!I236-利润表!I237)/利润表!I237</f>
        <v>-0.908522456083658</v>
      </c>
      <c r="AB236" s="85"/>
      <c r="AC236" s="79"/>
      <c r="AD236" s="5"/>
      <c r="AE236" s="79">
        <f>(资产表!C236-资产表!C237)/资产表!C237</f>
        <v>0.309229648753592</v>
      </c>
      <c r="AF236" s="79"/>
      <c r="AG236" s="79"/>
      <c r="AH236" s="79"/>
      <c r="AI236" s="79"/>
      <c r="AJ236" s="79"/>
      <c r="AK236" s="79"/>
      <c r="AL236" s="79"/>
      <c r="AM236" s="79"/>
      <c r="AN236" s="79"/>
      <c r="AO236" s="79"/>
      <c r="AP236" s="79"/>
      <c r="AQ236" s="95"/>
      <c r="AR236" s="95"/>
      <c r="AS236" s="5"/>
      <c r="AT236" s="5"/>
      <c r="AU236" s="5"/>
      <c r="AV236" s="5"/>
      <c r="AW236" s="5"/>
      <c r="AX236" s="5"/>
      <c r="AY236" s="5"/>
      <c r="AZ236" s="5"/>
      <c r="BA236" s="5"/>
    </row>
    <row r="237" spans="1:53">
      <c r="A237" s="77"/>
      <c r="B237" s="1">
        <v>2013</v>
      </c>
      <c r="C237" s="5"/>
      <c r="D237" s="5"/>
      <c r="E237" s="5"/>
      <c r="F237" s="5"/>
      <c r="G237" s="5"/>
      <c r="H237" s="79">
        <f>利润表!C237/负债表!C237</f>
        <v>0.0151270167201202</v>
      </c>
      <c r="I237" s="79">
        <f>利润表!C237/资产表!C237</f>
        <v>0.00827240639814629</v>
      </c>
      <c r="J237" s="5"/>
      <c r="K237" s="5"/>
      <c r="L237" s="5"/>
      <c r="M237" s="5"/>
      <c r="N237" s="5"/>
      <c r="O237" s="5"/>
      <c r="P237" s="79">
        <f>利润表!C237/利润表!I237</f>
        <v>0.080370408242078</v>
      </c>
      <c r="Q237" s="79">
        <f>利润表!I237/资产表!C237</f>
        <v>0.102928510369508</v>
      </c>
      <c r="R237" s="84">
        <f>资产表!C237/负债表!C237</f>
        <v>1.82861140907075</v>
      </c>
      <c r="S237" s="5"/>
      <c r="T237" s="5"/>
      <c r="U237" s="5"/>
      <c r="V237" s="5"/>
      <c r="W237" s="79">
        <f>负债表!E237/资产表!C237</f>
        <v>0</v>
      </c>
      <c r="X237" s="5"/>
      <c r="Y237" s="5"/>
      <c r="Z237" s="79">
        <f>(利润表!C237-利润表!C238)/利润表!C238</f>
        <v>-0.63678568044428</v>
      </c>
      <c r="AA237" s="20">
        <f>(利润表!I237-利润表!I238)/利润表!I238</f>
        <v>-0.58527686478331</v>
      </c>
      <c r="AB237" s="85"/>
      <c r="AC237" s="79"/>
      <c r="AD237" s="5"/>
      <c r="AE237" s="79">
        <f>(资产表!C237-资产表!C238)/资产表!C238</f>
        <v>0.139710897165315</v>
      </c>
      <c r="AF237" s="79"/>
      <c r="AG237" s="79"/>
      <c r="AH237" s="79"/>
      <c r="AI237" s="79"/>
      <c r="AJ237" s="79"/>
      <c r="AK237" s="79"/>
      <c r="AL237" s="79"/>
      <c r="AM237" s="79"/>
      <c r="AN237" s="79"/>
      <c r="AO237" s="79"/>
      <c r="AP237" s="79"/>
      <c r="AQ237" s="95"/>
      <c r="AR237" s="95"/>
      <c r="AS237" s="5"/>
      <c r="AT237" s="5"/>
      <c r="AU237" s="5"/>
      <c r="AV237" s="5"/>
      <c r="AW237" s="5"/>
      <c r="AX237" s="5"/>
      <c r="AY237" s="5"/>
      <c r="AZ237" s="5"/>
      <c r="BA237" s="5"/>
    </row>
    <row r="238" spans="1:53">
      <c r="A238" s="77"/>
      <c r="B238" s="1">
        <v>2012</v>
      </c>
      <c r="C238" s="5"/>
      <c r="D238" s="5"/>
      <c r="E238" s="5"/>
      <c r="F238" s="5"/>
      <c r="G238" s="5"/>
      <c r="H238" s="79">
        <f>利润表!C238/负债表!C238</f>
        <v>0.0432662868002568</v>
      </c>
      <c r="I238" s="79">
        <f>利润表!C238/资产表!C238</f>
        <v>0.0259575441003532</v>
      </c>
      <c r="J238" s="5"/>
      <c r="K238" s="5"/>
      <c r="L238" s="5"/>
      <c r="M238" s="5"/>
      <c r="N238" s="5"/>
      <c r="O238" s="5"/>
      <c r="P238" s="79">
        <f>利润表!C238/利润表!I238</f>
        <v>0.0917680440726305</v>
      </c>
      <c r="Q238" s="79">
        <f>利润表!I238/资产表!C238</f>
        <v>0.282860383074188</v>
      </c>
      <c r="R238" s="84">
        <f>资产表!C238/负债表!C238</f>
        <v>1.66680971947835</v>
      </c>
      <c r="S238" s="5"/>
      <c r="T238" s="5"/>
      <c r="U238" s="5"/>
      <c r="V238" s="5"/>
      <c r="W238" s="79">
        <f>负债表!E238/资产表!C238</f>
        <v>0</v>
      </c>
      <c r="X238" s="5"/>
      <c r="Y238" s="5"/>
      <c r="Z238" s="79" t="e">
        <f>(利润表!C238-利润表!C239)/利润表!C239</f>
        <v>#DIV/0!</v>
      </c>
      <c r="AA238" s="20" t="e">
        <f>(利润表!I238-利润表!I239)/利润表!I239</f>
        <v>#DIV/0!</v>
      </c>
      <c r="AB238" s="85"/>
      <c r="AC238" s="79"/>
      <c r="AD238" s="5"/>
      <c r="AE238" s="79" t="e">
        <f>(资产表!C238-资产表!C239)/资产表!C239</f>
        <v>#DIV/0!</v>
      </c>
      <c r="AF238" s="79"/>
      <c r="AG238" s="79"/>
      <c r="AH238" s="79"/>
      <c r="AI238" s="79"/>
      <c r="AJ238" s="79"/>
      <c r="AK238" s="79"/>
      <c r="AL238" s="79"/>
      <c r="AM238" s="79"/>
      <c r="AN238" s="79"/>
      <c r="AO238" s="79"/>
      <c r="AP238" s="79"/>
      <c r="AQ238" s="95"/>
      <c r="AR238" s="95"/>
      <c r="AS238" s="5"/>
      <c r="AT238" s="5"/>
      <c r="AU238" s="5"/>
      <c r="AV238" s="5"/>
      <c r="AW238" s="5"/>
      <c r="AX238" s="5"/>
      <c r="AY238" s="5"/>
      <c r="AZ238" s="5"/>
      <c r="BA238" s="5"/>
    </row>
    <row r="239" spans="1:53">
      <c r="A239" s="77"/>
      <c r="B239" s="1">
        <v>2011</v>
      </c>
      <c r="C239" s="5"/>
      <c r="D239" s="5"/>
      <c r="E239" s="5"/>
      <c r="F239" s="5"/>
      <c r="G239" s="5"/>
      <c r="H239" s="79" t="e">
        <f>利润表!C239/负债表!C239</f>
        <v>#DIV/0!</v>
      </c>
      <c r="I239" s="79" t="e">
        <f>利润表!C239/资产表!C239</f>
        <v>#DIV/0!</v>
      </c>
      <c r="J239" s="5"/>
      <c r="K239" s="5"/>
      <c r="L239" s="5"/>
      <c r="M239" s="5"/>
      <c r="N239" s="5"/>
      <c r="O239" s="5"/>
      <c r="P239" s="79" t="e">
        <f>利润表!C239/利润表!I239</f>
        <v>#DIV/0!</v>
      </c>
      <c r="Q239" s="79" t="e">
        <f>利润表!I239/资产表!C239</f>
        <v>#DIV/0!</v>
      </c>
      <c r="R239" s="84" t="e">
        <f>资产表!C239/负债表!C239</f>
        <v>#DIV/0!</v>
      </c>
      <c r="S239" s="5"/>
      <c r="T239" s="5"/>
      <c r="U239" s="5"/>
      <c r="V239" s="5"/>
      <c r="W239" s="79" t="e">
        <f>负债表!E239/资产表!C239</f>
        <v>#DIV/0!</v>
      </c>
      <c r="X239" s="5"/>
      <c r="Y239" s="5"/>
      <c r="Z239" s="79" t="e">
        <f>(利润表!C239-利润表!C240)/利润表!C240</f>
        <v>#DIV/0!</v>
      </c>
      <c r="AA239" s="20" t="e">
        <f>(利润表!I239-利润表!I240)/利润表!I240</f>
        <v>#DIV/0!</v>
      </c>
      <c r="AB239" s="85"/>
      <c r="AC239" s="79"/>
      <c r="AD239" s="5"/>
      <c r="AE239" s="79" t="e">
        <f>(资产表!C239-资产表!C240)/资产表!C240</f>
        <v>#DIV/0!</v>
      </c>
      <c r="AF239" s="79"/>
      <c r="AG239" s="79"/>
      <c r="AH239" s="79"/>
      <c r="AI239" s="79"/>
      <c r="AJ239" s="79"/>
      <c r="AK239" s="79"/>
      <c r="AL239" s="79"/>
      <c r="AM239" s="79"/>
      <c r="AN239" s="79"/>
      <c r="AO239" s="79"/>
      <c r="AP239" s="79"/>
      <c r="AQ239" s="95"/>
      <c r="AR239" s="95"/>
      <c r="AS239" s="5"/>
      <c r="AT239" s="5"/>
      <c r="AU239" s="5"/>
      <c r="AV239" s="5"/>
      <c r="AW239" s="5"/>
      <c r="AX239" s="5"/>
      <c r="AY239" s="5"/>
      <c r="AZ239" s="5"/>
      <c r="BA239" s="5"/>
    </row>
    <row r="240" spans="1:53">
      <c r="A240" s="69"/>
      <c r="B240" s="1">
        <v>2010</v>
      </c>
      <c r="C240" s="5"/>
      <c r="D240" s="5"/>
      <c r="E240" s="5"/>
      <c r="F240" s="5"/>
      <c r="G240" s="5"/>
      <c r="H240" s="79" t="e">
        <f>利润表!C240/负债表!C240</f>
        <v>#DIV/0!</v>
      </c>
      <c r="I240" s="79" t="e">
        <f>利润表!C240/资产表!C240</f>
        <v>#DIV/0!</v>
      </c>
      <c r="J240" s="5"/>
      <c r="K240" s="5"/>
      <c r="L240" s="5"/>
      <c r="M240" s="5"/>
      <c r="N240" s="5"/>
      <c r="O240" s="5"/>
      <c r="P240" s="79" t="e">
        <f>利润表!C240/利润表!I240</f>
        <v>#DIV/0!</v>
      </c>
      <c r="Q240" s="79" t="e">
        <f>利润表!I240/资产表!C240</f>
        <v>#DIV/0!</v>
      </c>
      <c r="R240" s="84" t="e">
        <f>资产表!C240/负债表!C240</f>
        <v>#DIV/0!</v>
      </c>
      <c r="S240" s="5"/>
      <c r="T240" s="5"/>
      <c r="U240" s="5"/>
      <c r="V240" s="5"/>
      <c r="W240" s="79" t="e">
        <f>负债表!E240/资产表!C240</f>
        <v>#DIV/0!</v>
      </c>
      <c r="X240" s="5"/>
      <c r="Y240" s="5"/>
      <c r="Z240" s="79">
        <f>(利润表!C240-利润表!C241)/利润表!C241</f>
        <v>-1</v>
      </c>
      <c r="AA240" s="20">
        <f>(利润表!I240-利润表!I241)/利润表!I241</f>
        <v>-1</v>
      </c>
      <c r="AB240" s="85"/>
      <c r="AC240" s="79"/>
      <c r="AD240" s="5"/>
      <c r="AE240" s="79">
        <f>(资产表!C240-资产表!C241)/资产表!C241</f>
        <v>-1</v>
      </c>
      <c r="AF240" s="79"/>
      <c r="AG240" s="79"/>
      <c r="AH240" s="79"/>
      <c r="AI240" s="79"/>
      <c r="AJ240" s="79"/>
      <c r="AK240" s="79"/>
      <c r="AL240" s="79"/>
      <c r="AM240" s="79"/>
      <c r="AN240" s="79"/>
      <c r="AO240" s="79"/>
      <c r="AP240" s="79"/>
      <c r="AQ240" s="95"/>
      <c r="AR240" s="95"/>
      <c r="AS240" s="5"/>
      <c r="AT240" s="5"/>
      <c r="AU240" s="5"/>
      <c r="AV240" s="5"/>
      <c r="AW240" s="5"/>
      <c r="AX240" s="5"/>
      <c r="AY240" s="5"/>
      <c r="AZ240" s="5"/>
      <c r="BA240" s="5"/>
    </row>
    <row r="241" spans="1:53">
      <c r="A241" s="76" t="s">
        <v>70</v>
      </c>
      <c r="B241" s="1">
        <v>2023</v>
      </c>
      <c r="C241" s="5"/>
      <c r="D241" s="5"/>
      <c r="E241" s="5"/>
      <c r="F241" s="5"/>
      <c r="G241" s="5"/>
      <c r="H241" s="79">
        <f>利润表!C241/负债表!C241</f>
        <v>-0.122355697307679</v>
      </c>
      <c r="I241" s="79">
        <f>利润表!C241/资产表!C241</f>
        <v>-0.0310788729700985</v>
      </c>
      <c r="J241" s="5"/>
      <c r="K241" s="5"/>
      <c r="L241" s="5"/>
      <c r="M241" s="5"/>
      <c r="N241" s="5"/>
      <c r="O241" s="5"/>
      <c r="P241" s="79">
        <f>利润表!C241/利润表!I241</f>
        <v>-0.0973969182149113</v>
      </c>
      <c r="Q241" s="79">
        <f>利润表!I241/资产表!C241</f>
        <v>0.31909503441907</v>
      </c>
      <c r="R241" s="84">
        <f>资产表!C241/负债表!C241</f>
        <v>3.93694125991634</v>
      </c>
      <c r="S241" s="5"/>
      <c r="T241" s="5"/>
      <c r="U241" s="5"/>
      <c r="V241" s="5"/>
      <c r="W241" s="79">
        <f>负债表!E241/资产表!C241</f>
        <v>0</v>
      </c>
      <c r="X241" s="5"/>
      <c r="Y241" s="5"/>
      <c r="Z241" s="79">
        <f>(利润表!C241-利润表!C242)/利润表!C242</f>
        <v>-3.04039503420217</v>
      </c>
      <c r="AA241" s="20">
        <f>(利润表!I241-利润表!I242)/利润表!I242</f>
        <v>0.12960465148241</v>
      </c>
      <c r="AB241" s="85"/>
      <c r="AC241" s="79"/>
      <c r="AD241" s="5"/>
      <c r="AE241" s="79">
        <f>(资产表!C241-资产表!C242)/资产表!C242</f>
        <v>-0.00661313626095689</v>
      </c>
      <c r="AF241" s="79"/>
      <c r="AG241" s="79"/>
      <c r="AH241" s="79"/>
      <c r="AI241" s="79"/>
      <c r="AJ241" s="79"/>
      <c r="AK241" s="79"/>
      <c r="AL241" s="79"/>
      <c r="AM241" s="79"/>
      <c r="AN241" s="79"/>
      <c r="AO241" s="79"/>
      <c r="AP241" s="79"/>
      <c r="AQ241" s="95"/>
      <c r="AR241" s="95"/>
      <c r="AS241" s="5"/>
      <c r="AT241" s="5"/>
      <c r="AU241" s="5"/>
      <c r="AV241" s="5"/>
      <c r="AW241" s="5"/>
      <c r="AX241" s="5"/>
      <c r="AY241" s="5"/>
      <c r="AZ241" s="5"/>
      <c r="BA241" s="5"/>
    </row>
    <row r="242" spans="1:53">
      <c r="A242" s="77"/>
      <c r="B242" s="1">
        <v>2022</v>
      </c>
      <c r="C242" s="5"/>
      <c r="D242" s="5"/>
      <c r="E242" s="5"/>
      <c r="F242" s="5"/>
      <c r="G242" s="5"/>
      <c r="H242" s="79">
        <f>利润表!C242/负债表!C242</f>
        <v>0.0545721912195812</v>
      </c>
      <c r="I242" s="79">
        <f>利润表!C242/资产表!C242</f>
        <v>0.0151310621868781</v>
      </c>
      <c r="J242" s="5"/>
      <c r="K242" s="5"/>
      <c r="L242" s="5"/>
      <c r="M242" s="5"/>
      <c r="N242" s="5"/>
      <c r="O242" s="5"/>
      <c r="P242" s="79">
        <f>利润表!C242/利润表!I242</f>
        <v>0.0539209368830068</v>
      </c>
      <c r="Q242" s="79">
        <f>利润表!I242/资产表!C242</f>
        <v>0.280615713701493</v>
      </c>
      <c r="R242" s="84">
        <f>资产表!C242/负债表!C242</f>
        <v>3.60663319901673</v>
      </c>
      <c r="S242" s="5"/>
      <c r="T242" s="5"/>
      <c r="U242" s="5"/>
      <c r="V242" s="5"/>
      <c r="W242" s="79">
        <f>负债表!E242/资产表!C242</f>
        <v>0</v>
      </c>
      <c r="X242" s="5"/>
      <c r="Y242" s="5"/>
      <c r="Z242" s="79">
        <f>(利润表!C242-利润表!C243)/利润表!C243</f>
        <v>-1.54269545694278</v>
      </c>
      <c r="AA242" s="20">
        <f>(利润表!I242-利润表!I243)/利润表!I243</f>
        <v>0.497714032065027</v>
      </c>
      <c r="AB242" s="85"/>
      <c r="AC242" s="79"/>
      <c r="AD242" s="5"/>
      <c r="AE242" s="79">
        <f>(资产表!C242-资产表!C243)/资产表!C243</f>
        <v>0.0275852793354662</v>
      </c>
      <c r="AF242" s="79"/>
      <c r="AG242" s="79"/>
      <c r="AH242" s="79"/>
      <c r="AI242" s="79"/>
      <c r="AJ242" s="79"/>
      <c r="AK242" s="79"/>
      <c r="AL242" s="79"/>
      <c r="AM242" s="79"/>
      <c r="AN242" s="79"/>
      <c r="AO242" s="79"/>
      <c r="AP242" s="79"/>
      <c r="AQ242" s="95"/>
      <c r="AR242" s="95"/>
      <c r="AS242" s="5"/>
      <c r="AT242" s="5"/>
      <c r="AU242" s="5"/>
      <c r="AV242" s="5"/>
      <c r="AW242" s="5"/>
      <c r="AX242" s="5"/>
      <c r="AY242" s="5"/>
      <c r="AZ242" s="5"/>
      <c r="BA242" s="5"/>
    </row>
    <row r="243" spans="1:53">
      <c r="A243" s="77"/>
      <c r="B243" s="1">
        <v>2021</v>
      </c>
      <c r="C243" s="5"/>
      <c r="D243" s="5"/>
      <c r="E243" s="5"/>
      <c r="F243" s="5"/>
      <c r="G243" s="5"/>
      <c r="H243" s="79">
        <f>利润表!C243/负债表!C243</f>
        <v>-0.110147445610121</v>
      </c>
      <c r="I243" s="79">
        <f>利润表!C243/资产表!C243</f>
        <v>-0.028650427353006</v>
      </c>
      <c r="J243" s="5"/>
      <c r="K243" s="5"/>
      <c r="L243" s="5"/>
      <c r="M243" s="5"/>
      <c r="N243" s="5"/>
      <c r="O243" s="5"/>
      <c r="P243" s="79">
        <f>利润表!C243/利润表!I243</f>
        <v>-0.148809323458714</v>
      </c>
      <c r="Q243" s="79">
        <f>利润表!I243/资产表!C243</f>
        <v>0.192531131027922</v>
      </c>
      <c r="R243" s="84">
        <f>资产表!C243/负债表!C243</f>
        <v>3.84453063310292</v>
      </c>
      <c r="S243" s="5"/>
      <c r="T243" s="5"/>
      <c r="U243" s="5"/>
      <c r="V243" s="5"/>
      <c r="W243" s="79">
        <f>负债表!E243/资产表!C243</f>
        <v>0</v>
      </c>
      <c r="X243" s="5"/>
      <c r="Y243" s="5"/>
      <c r="Z243" s="79">
        <f>(利润表!C243-利润表!C244)/利润表!C244</f>
        <v>-1.40481612862916</v>
      </c>
      <c r="AA243" s="20">
        <f>(利润表!I243-利润表!I244)/利润表!I244</f>
        <v>-0.104243227532021</v>
      </c>
      <c r="AB243" s="85"/>
      <c r="AC243" s="79"/>
      <c r="AD243" s="5"/>
      <c r="AE243" s="79">
        <f>(资产表!C243-资产表!C244)/资产表!C244</f>
        <v>0.0360111276012358</v>
      </c>
      <c r="AF243" s="79"/>
      <c r="AG243" s="79"/>
      <c r="AH243" s="79"/>
      <c r="AI243" s="79"/>
      <c r="AJ243" s="79"/>
      <c r="AK243" s="79"/>
      <c r="AL243" s="79"/>
      <c r="AM243" s="79"/>
      <c r="AN243" s="79"/>
      <c r="AO243" s="79"/>
      <c r="AP243" s="79"/>
      <c r="AQ243" s="95"/>
      <c r="AR243" s="95"/>
      <c r="AS243" s="5"/>
      <c r="AT243" s="5"/>
      <c r="AU243" s="5"/>
      <c r="AV243" s="5"/>
      <c r="AW243" s="5"/>
      <c r="AX243" s="5"/>
      <c r="AY243" s="5"/>
      <c r="AZ243" s="5"/>
      <c r="BA243" s="5"/>
    </row>
    <row r="244" spans="1:53">
      <c r="A244" s="77"/>
      <c r="B244" s="1">
        <v>2020</v>
      </c>
      <c r="C244" s="5"/>
      <c r="D244" s="5"/>
      <c r="E244" s="5"/>
      <c r="F244" s="5"/>
      <c r="G244" s="5"/>
      <c r="H244" s="79">
        <f>利润表!C244/负债表!C244</f>
        <v>0.250293422670978</v>
      </c>
      <c r="I244" s="79">
        <f>利润表!C244/资产表!C244</f>
        <v>0.0733225764713435</v>
      </c>
      <c r="J244" s="5"/>
      <c r="K244" s="5"/>
      <c r="L244" s="5"/>
      <c r="M244" s="5"/>
      <c r="N244" s="5"/>
      <c r="O244" s="5"/>
      <c r="P244" s="79">
        <f>利润表!C244/利润表!I244</f>
        <v>0.32927778778456</v>
      </c>
      <c r="Q244" s="79">
        <f>利润表!I244/资产表!C244</f>
        <v>0.222676959064476</v>
      </c>
      <c r="R244" s="84">
        <f>资产表!C244/负债表!C244</f>
        <v>3.41359284842916</v>
      </c>
      <c r="S244" s="5"/>
      <c r="T244" s="5"/>
      <c r="U244" s="5"/>
      <c r="V244" s="5"/>
      <c r="W244" s="79">
        <f>负债表!E244/资产表!C244</f>
        <v>0</v>
      </c>
      <c r="X244" s="5"/>
      <c r="Y244" s="5"/>
      <c r="Z244" s="79">
        <f>(利润表!C244-利润表!C245)/利润表!C245</f>
        <v>-0.509134107508363</v>
      </c>
      <c r="AA244" s="20">
        <f>(利润表!I244-利润表!I245)/利润表!I245</f>
        <v>0.0266762738080218</v>
      </c>
      <c r="AB244" s="85"/>
      <c r="AC244" s="79"/>
      <c r="AD244" s="5"/>
      <c r="AE244" s="79">
        <f>(资产表!C244-资产表!C245)/资产表!C245</f>
        <v>0.00456531517289737</v>
      </c>
      <c r="AF244" s="79"/>
      <c r="AG244" s="79"/>
      <c r="AH244" s="79"/>
      <c r="AI244" s="79"/>
      <c r="AJ244" s="79"/>
      <c r="AK244" s="79"/>
      <c r="AL244" s="79"/>
      <c r="AM244" s="79"/>
      <c r="AN244" s="79"/>
      <c r="AO244" s="79"/>
      <c r="AP244" s="79"/>
      <c r="AQ244" s="95"/>
      <c r="AR244" s="95"/>
      <c r="AS244" s="5"/>
      <c r="AT244" s="5"/>
      <c r="AU244" s="5"/>
      <c r="AV244" s="5"/>
      <c r="AW244" s="5"/>
      <c r="AX244" s="5"/>
      <c r="AY244" s="5"/>
      <c r="AZ244" s="5"/>
      <c r="BA244" s="5"/>
    </row>
    <row r="245" spans="1:53">
      <c r="A245" s="77"/>
      <c r="B245" s="1">
        <v>2019</v>
      </c>
      <c r="C245" s="5"/>
      <c r="D245" s="5"/>
      <c r="E245" s="5"/>
      <c r="F245" s="5"/>
      <c r="G245" s="5"/>
      <c r="H245" s="79">
        <f>利润表!C245/负债表!C245</f>
        <v>1.10694338517643</v>
      </c>
      <c r="I245" s="79">
        <f>利润表!C245/资产表!C245</f>
        <v>0.150055887501858</v>
      </c>
      <c r="J245" s="5"/>
      <c r="K245" s="5"/>
      <c r="L245" s="5"/>
      <c r="M245" s="5"/>
      <c r="N245" s="5"/>
      <c r="O245" s="5"/>
      <c r="P245" s="79">
        <f>利润表!C245/利润表!I245</f>
        <v>0.688704791637483</v>
      </c>
      <c r="Q245" s="79">
        <f>利润表!I245/资产表!C245</f>
        <v>0.217881288650658</v>
      </c>
      <c r="R245" s="84">
        <f>资产表!C245/负债表!C245</f>
        <v>7.37687406742189</v>
      </c>
      <c r="S245" s="5"/>
      <c r="T245" s="5"/>
      <c r="U245" s="5"/>
      <c r="V245" s="5"/>
      <c r="W245" s="79">
        <f>负债表!E245/资产表!C245</f>
        <v>0</v>
      </c>
      <c r="X245" s="5"/>
      <c r="Y245" s="5"/>
      <c r="Z245" s="79">
        <f>(利润表!C245-利润表!C246)/利润表!C246</f>
        <v>-1.71441758630637</v>
      </c>
      <c r="AA245" s="20">
        <f>(利润表!I245-利润表!I246)/利润表!I246</f>
        <v>2.88670111132435</v>
      </c>
      <c r="AB245" s="85"/>
      <c r="AC245" s="79"/>
      <c r="AD245" s="5"/>
      <c r="AE245" s="79">
        <f>(资产表!C245-资产表!C246)/资产表!C246</f>
        <v>0.756897972135977</v>
      </c>
      <c r="AF245" s="79"/>
      <c r="AG245" s="79"/>
      <c r="AH245" s="79"/>
      <c r="AI245" s="79"/>
      <c r="AJ245" s="79"/>
      <c r="AK245" s="79"/>
      <c r="AL245" s="79"/>
      <c r="AM245" s="79"/>
      <c r="AN245" s="79"/>
      <c r="AO245" s="79"/>
      <c r="AP245" s="79"/>
      <c r="AQ245" s="95"/>
      <c r="AR245" s="95"/>
      <c r="AS245" s="5"/>
      <c r="AT245" s="5"/>
      <c r="AU245" s="5"/>
      <c r="AV245" s="5"/>
      <c r="AW245" s="5"/>
      <c r="AX245" s="5"/>
      <c r="AY245" s="5"/>
      <c r="AZ245" s="5"/>
      <c r="BA245" s="5"/>
    </row>
    <row r="246" spans="1:53">
      <c r="A246" s="77"/>
      <c r="B246" s="1">
        <v>2018</v>
      </c>
      <c r="C246" s="5"/>
      <c r="D246" s="5"/>
      <c r="E246" s="5"/>
      <c r="F246" s="5"/>
      <c r="G246" s="5"/>
      <c r="H246" s="79">
        <f>利润表!C246/负债表!C246</f>
        <v>0.402559380668148</v>
      </c>
      <c r="I246" s="79">
        <f>利润表!C246/资产表!C246</f>
        <v>-0.369017909850307</v>
      </c>
      <c r="J246" s="5"/>
      <c r="K246" s="5"/>
      <c r="L246" s="5"/>
      <c r="M246" s="5"/>
      <c r="N246" s="5"/>
      <c r="O246" s="5"/>
      <c r="P246" s="79">
        <f>利润表!C246/利润表!I246</f>
        <v>-3.74681381077299</v>
      </c>
      <c r="Q246" s="79">
        <f>利润表!I246/资产表!C246</f>
        <v>0.0984884567226937</v>
      </c>
      <c r="R246" s="84">
        <f>资产表!C246/负债表!C246</f>
        <v>-1.09089388325745</v>
      </c>
      <c r="S246" s="5"/>
      <c r="T246" s="5"/>
      <c r="U246" s="5"/>
      <c r="V246" s="5"/>
      <c r="W246" s="79">
        <f>负债表!E246/资产表!C246</f>
        <v>0</v>
      </c>
      <c r="X246" s="5"/>
      <c r="Y246" s="5"/>
      <c r="Z246" s="79">
        <f>(利润表!C246-利润表!C247)/利润表!C247</f>
        <v>-0.19385142310335</v>
      </c>
      <c r="AA246" s="20">
        <f>(利润表!I246-利润表!I247)/利润表!I247</f>
        <v>-0.464692068677181</v>
      </c>
      <c r="AB246" s="85"/>
      <c r="AC246" s="79"/>
      <c r="AD246" s="5"/>
      <c r="AE246" s="79">
        <f>(资产表!C246-资产表!C247)/资产表!C247</f>
        <v>-0.0839632165148986</v>
      </c>
      <c r="AF246" s="79"/>
      <c r="AG246" s="79"/>
      <c r="AH246" s="79"/>
      <c r="AI246" s="79"/>
      <c r="AJ246" s="79"/>
      <c r="AK246" s="79"/>
      <c r="AL246" s="79"/>
      <c r="AM246" s="79"/>
      <c r="AN246" s="79"/>
      <c r="AO246" s="79"/>
      <c r="AP246" s="79"/>
      <c r="AQ246" s="95"/>
      <c r="AR246" s="95"/>
      <c r="AS246" s="5"/>
      <c r="AT246" s="5"/>
      <c r="AU246" s="5"/>
      <c r="AV246" s="5"/>
      <c r="AW246" s="5"/>
      <c r="AX246" s="5"/>
      <c r="AY246" s="5"/>
      <c r="AZ246" s="5"/>
      <c r="BA246" s="5"/>
    </row>
    <row r="247" spans="1:53">
      <c r="A247" s="77"/>
      <c r="B247" s="1">
        <v>2017</v>
      </c>
      <c r="C247" s="5"/>
      <c r="D247" s="5"/>
      <c r="E247" s="5"/>
      <c r="F247" s="5"/>
      <c r="G247" s="5"/>
      <c r="H247" s="79">
        <f>利润表!C247/负债表!C247</f>
        <v>0.830015886453887</v>
      </c>
      <c r="I247" s="79">
        <f>利润表!C247/资产表!C247</f>
        <v>-0.419319699712137</v>
      </c>
      <c r="J247" s="5"/>
      <c r="K247" s="5"/>
      <c r="L247" s="5"/>
      <c r="M247" s="5"/>
      <c r="N247" s="5"/>
      <c r="O247" s="5"/>
      <c r="P247" s="79">
        <f>利润表!C247/利润表!I247</f>
        <v>-2.48800184925935</v>
      </c>
      <c r="Q247" s="79">
        <f>利润表!I247/资产表!C247</f>
        <v>0.168536731528943</v>
      </c>
      <c r="R247" s="84">
        <f>资产表!C247/负债表!C247</f>
        <v>-1.97943451505782</v>
      </c>
      <c r="S247" s="5"/>
      <c r="T247" s="5"/>
      <c r="U247" s="5"/>
      <c r="V247" s="5"/>
      <c r="W247" s="79">
        <f>负债表!E247/资产表!C247</f>
        <v>0</v>
      </c>
      <c r="X247" s="5"/>
      <c r="Y247" s="5"/>
      <c r="Z247" s="79">
        <f>(利润表!C247-利润表!C248)/利润表!C248</f>
        <v>-0.284858074609819</v>
      </c>
      <c r="AA247" s="20">
        <f>(利润表!I247-利润表!I248)/利润表!I248</f>
        <v>-0.732297089617316</v>
      </c>
      <c r="AB247" s="85"/>
      <c r="AC247" s="79"/>
      <c r="AD247" s="5"/>
      <c r="AE247" s="79">
        <f>(资产表!C247-资产表!C248)/资产表!C248</f>
        <v>-0.20107851029051</v>
      </c>
      <c r="AF247" s="79"/>
      <c r="AG247" s="79"/>
      <c r="AH247" s="79"/>
      <c r="AI247" s="79"/>
      <c r="AJ247" s="79"/>
      <c r="AK247" s="79"/>
      <c r="AL247" s="79"/>
      <c r="AM247" s="79"/>
      <c r="AN247" s="79"/>
      <c r="AO247" s="79"/>
      <c r="AP247" s="79"/>
      <c r="AQ247" s="95"/>
      <c r="AR247" s="95"/>
      <c r="AS247" s="5"/>
      <c r="AT247" s="5"/>
      <c r="AU247" s="5"/>
      <c r="AV247" s="5"/>
      <c r="AW247" s="5"/>
      <c r="AX247" s="5"/>
      <c r="AY247" s="5"/>
      <c r="AZ247" s="5"/>
      <c r="BA247" s="5"/>
    </row>
    <row r="248" spans="1:53">
      <c r="A248" s="77"/>
      <c r="B248" s="1">
        <v>2016</v>
      </c>
      <c r="C248" s="5"/>
      <c r="D248" s="5"/>
      <c r="E248" s="5"/>
      <c r="F248" s="5"/>
      <c r="G248" s="5"/>
      <c r="H248" s="79">
        <f>利润表!C248/负债表!C248</f>
        <v>-3.68597355452858</v>
      </c>
      <c r="I248" s="79">
        <f>利润表!C248/资产表!C248</f>
        <v>-0.468443405797777</v>
      </c>
      <c r="J248" s="5"/>
      <c r="K248" s="5"/>
      <c r="L248" s="5"/>
      <c r="M248" s="5"/>
      <c r="N248" s="5"/>
      <c r="O248" s="5"/>
      <c r="P248" s="79">
        <f>利润表!C248/利润表!I248</f>
        <v>-0.931347068934372</v>
      </c>
      <c r="Q248" s="79">
        <f>利润表!I248/资产表!C248</f>
        <v>0.502974048475571</v>
      </c>
      <c r="R248" s="84">
        <f>资产表!C248/负债表!C248</f>
        <v>7.86855681798152</v>
      </c>
      <c r="S248" s="5"/>
      <c r="T248" s="5"/>
      <c r="U248" s="5"/>
      <c r="V248" s="5"/>
      <c r="W248" s="79">
        <f>负债表!E248/资产表!C248</f>
        <v>0</v>
      </c>
      <c r="X248" s="5"/>
      <c r="Y248" s="5"/>
      <c r="Z248" s="79">
        <f>(利润表!C248-利润表!C249)/利润表!C249</f>
        <v>-124.215660969836</v>
      </c>
      <c r="AA248" s="20">
        <f>(利润表!I248-利润表!I249)/利润表!I249</f>
        <v>0.701379705205385</v>
      </c>
      <c r="AB248" s="85"/>
      <c r="AC248" s="79"/>
      <c r="AD248" s="5"/>
      <c r="AE248" s="79">
        <f>(资产表!C248-资产表!C249)/资产表!C249</f>
        <v>-0.34074870565379</v>
      </c>
      <c r="AF248" s="79"/>
      <c r="AG248" s="79"/>
      <c r="AH248" s="79"/>
      <c r="AI248" s="79"/>
      <c r="AJ248" s="79"/>
      <c r="AK248" s="79"/>
      <c r="AL248" s="79"/>
      <c r="AM248" s="79"/>
      <c r="AN248" s="79"/>
      <c r="AO248" s="79"/>
      <c r="AP248" s="79"/>
      <c r="AQ248" s="95"/>
      <c r="AR248" s="95"/>
      <c r="AS248" s="5"/>
      <c r="AT248" s="5"/>
      <c r="AU248" s="5"/>
      <c r="AV248" s="5"/>
      <c r="AW248" s="5"/>
      <c r="AX248" s="5"/>
      <c r="AY248" s="5"/>
      <c r="AZ248" s="5"/>
      <c r="BA248" s="5"/>
    </row>
    <row r="249" spans="1:53">
      <c r="A249" s="77"/>
      <c r="B249" s="1">
        <v>2015</v>
      </c>
      <c r="C249" s="5"/>
      <c r="D249" s="5"/>
      <c r="E249" s="5"/>
      <c r="F249" s="5"/>
      <c r="G249" s="5"/>
      <c r="H249" s="79">
        <f>利润表!C249/负债表!C249</f>
        <v>0.0108863071318152</v>
      </c>
      <c r="I249" s="79">
        <f>利润表!C249/资产表!C249</f>
        <v>0.0025063528383436</v>
      </c>
      <c r="J249" s="5"/>
      <c r="K249" s="5"/>
      <c r="L249" s="5"/>
      <c r="M249" s="5"/>
      <c r="N249" s="5"/>
      <c r="O249" s="5"/>
      <c r="P249" s="79">
        <f>利润表!C249/利润表!I249</f>
        <v>0.0128601753146897</v>
      </c>
      <c r="Q249" s="79">
        <f>利润表!I249/资产表!C249</f>
        <v>0.194892587154756</v>
      </c>
      <c r="R249" s="84">
        <f>资产表!C249/负债表!C249</f>
        <v>4.34348546831489</v>
      </c>
      <c r="S249" s="5"/>
      <c r="T249" s="5"/>
      <c r="U249" s="5"/>
      <c r="V249" s="5"/>
      <c r="W249" s="79">
        <f>负债表!E249/资产表!C249</f>
        <v>0</v>
      </c>
      <c r="X249" s="5"/>
      <c r="Y249" s="5"/>
      <c r="Z249" s="79">
        <f>(利润表!C249-利润表!C250)/利润表!C250</f>
        <v>-1.03421212631633</v>
      </c>
      <c r="AA249" s="20">
        <f>(利润表!I249-利润表!I250)/利润表!I250</f>
        <v>0.825095441958472</v>
      </c>
      <c r="AB249" s="85"/>
      <c r="AC249" s="79"/>
      <c r="AD249" s="5"/>
      <c r="AE249" s="79">
        <f>(资产表!C249-资产表!C250)/资产表!C250</f>
        <v>0.0816994066091585</v>
      </c>
      <c r="AF249" s="79"/>
      <c r="AG249" s="79"/>
      <c r="AH249" s="79"/>
      <c r="AI249" s="79"/>
      <c r="AJ249" s="79"/>
      <c r="AK249" s="79"/>
      <c r="AL249" s="79"/>
      <c r="AM249" s="79"/>
      <c r="AN249" s="79"/>
      <c r="AO249" s="79"/>
      <c r="AP249" s="79"/>
      <c r="AQ249" s="95"/>
      <c r="AR249" s="95"/>
      <c r="AS249" s="5"/>
      <c r="AT249" s="5"/>
      <c r="AU249" s="5"/>
      <c r="AV249" s="5"/>
      <c r="AW249" s="5"/>
      <c r="AX249" s="5"/>
      <c r="AY249" s="5"/>
      <c r="AZ249" s="5"/>
      <c r="BA249" s="5"/>
    </row>
    <row r="250" spans="1:53">
      <c r="A250" s="77"/>
      <c r="B250" s="1">
        <v>2014</v>
      </c>
      <c r="C250" s="5"/>
      <c r="D250" s="5"/>
      <c r="E250" s="5"/>
      <c r="F250" s="5"/>
      <c r="G250" s="5"/>
      <c r="H250" s="79">
        <f>利润表!C250/负债表!C250</f>
        <v>-0.334059931372407</v>
      </c>
      <c r="I250" s="79">
        <f>利润表!C250/资产表!C250</f>
        <v>-0.0792444279236531</v>
      </c>
      <c r="J250" s="5"/>
      <c r="K250" s="5"/>
      <c r="L250" s="5"/>
      <c r="M250" s="5"/>
      <c r="N250" s="5"/>
      <c r="O250" s="5"/>
      <c r="P250" s="79">
        <f>利润表!C250/利润表!I250</f>
        <v>-0.686044682888442</v>
      </c>
      <c r="Q250" s="79">
        <f>利润表!I250/资产表!C250</f>
        <v>0.11550913504644</v>
      </c>
      <c r="R250" s="84">
        <f>资产表!C250/负债表!C250</f>
        <v>4.21556366959015</v>
      </c>
      <c r="S250" s="5"/>
      <c r="T250" s="5"/>
      <c r="U250" s="5"/>
      <c r="V250" s="5"/>
      <c r="W250" s="79">
        <f>负债表!E250/资产表!C250</f>
        <v>0</v>
      </c>
      <c r="X250" s="5"/>
      <c r="Y250" s="5"/>
      <c r="Z250" s="79">
        <f>(利润表!C250-利润表!C251)/利润表!C251</f>
        <v>0.340662615585734</v>
      </c>
      <c r="AA250" s="20">
        <f>(利润表!I250-利润表!I251)/利润表!I251</f>
        <v>-0.469174166431129</v>
      </c>
      <c r="AB250" s="85"/>
      <c r="AC250" s="79"/>
      <c r="AD250" s="5"/>
      <c r="AE250" s="79">
        <f>(资产表!C250-资产表!C251)/资产表!C251</f>
        <v>0.0583800542533425</v>
      </c>
      <c r="AF250" s="79"/>
      <c r="AG250" s="79"/>
      <c r="AH250" s="79"/>
      <c r="AI250" s="79"/>
      <c r="AJ250" s="79"/>
      <c r="AK250" s="79"/>
      <c r="AL250" s="79"/>
      <c r="AM250" s="79"/>
      <c r="AN250" s="79"/>
      <c r="AO250" s="79"/>
      <c r="AP250" s="79"/>
      <c r="AQ250" s="95"/>
      <c r="AR250" s="95"/>
      <c r="AS250" s="5"/>
      <c r="AT250" s="5"/>
      <c r="AU250" s="5"/>
      <c r="AV250" s="5"/>
      <c r="AW250" s="5"/>
      <c r="AX250" s="5"/>
      <c r="AY250" s="5"/>
      <c r="AZ250" s="5"/>
      <c r="BA250" s="5"/>
    </row>
    <row r="251" spans="1:53">
      <c r="A251" s="77"/>
      <c r="B251" s="1">
        <v>2013</v>
      </c>
      <c r="C251" s="5"/>
      <c r="D251" s="5"/>
      <c r="E251" s="5"/>
      <c r="F251" s="5"/>
      <c r="G251" s="5"/>
      <c r="H251" s="79">
        <f>利润表!C251/负债表!C251</f>
        <v>-0.186779646416059</v>
      </c>
      <c r="I251" s="79">
        <f>利润表!C251/资产表!C251</f>
        <v>-0.0625591561591117</v>
      </c>
      <c r="J251" s="5"/>
      <c r="K251" s="5"/>
      <c r="L251" s="5"/>
      <c r="M251" s="5"/>
      <c r="N251" s="5"/>
      <c r="O251" s="5"/>
      <c r="P251" s="79">
        <f>利润表!C251/利润表!I251</f>
        <v>-0.27163451596705</v>
      </c>
      <c r="Q251" s="79">
        <f>利润表!I251/资产表!C251</f>
        <v>0.230306358293216</v>
      </c>
      <c r="R251" s="84">
        <f>资产表!C251/负债表!C251</f>
        <v>2.985648430759</v>
      </c>
      <c r="S251" s="5"/>
      <c r="T251" s="5"/>
      <c r="U251" s="5"/>
      <c r="V251" s="5"/>
      <c r="W251" s="79">
        <f>负债表!E251/资产表!C251</f>
        <v>0</v>
      </c>
      <c r="X251" s="5"/>
      <c r="Y251" s="5"/>
      <c r="Z251" s="79">
        <f>(利润表!C251-利润表!C252)/利润表!C252</f>
        <v>-3.8915124130818</v>
      </c>
      <c r="AA251" s="20">
        <f>(利润表!I251-利润表!I252)/利润表!I252</f>
        <v>-0.194444176795113</v>
      </c>
      <c r="AB251" s="85"/>
      <c r="AC251" s="79"/>
      <c r="AD251" s="5"/>
      <c r="AE251" s="79">
        <f>(资产表!C251-资产表!C252)/资产表!C252</f>
        <v>0.045933277071809</v>
      </c>
      <c r="AF251" s="79"/>
      <c r="AG251" s="79"/>
      <c r="AH251" s="79"/>
      <c r="AI251" s="79"/>
      <c r="AJ251" s="79"/>
      <c r="AK251" s="79"/>
      <c r="AL251" s="79"/>
      <c r="AM251" s="79"/>
      <c r="AN251" s="79"/>
      <c r="AO251" s="79"/>
      <c r="AP251" s="79"/>
      <c r="AQ251" s="95"/>
      <c r="AR251" s="95"/>
      <c r="AS251" s="5"/>
      <c r="AT251" s="5"/>
      <c r="AU251" s="5"/>
      <c r="AV251" s="5"/>
      <c r="AW251" s="5"/>
      <c r="AX251" s="5"/>
      <c r="AY251" s="5"/>
      <c r="AZ251" s="5"/>
      <c r="BA251" s="5"/>
    </row>
    <row r="252" spans="1:53">
      <c r="A252" s="77"/>
      <c r="B252" s="1">
        <v>2012</v>
      </c>
      <c r="C252" s="5"/>
      <c r="D252" s="5"/>
      <c r="E252" s="5"/>
      <c r="F252" s="5"/>
      <c r="G252" s="5"/>
      <c r="H252" s="79">
        <f>利润表!C252/负债表!C252</f>
        <v>0.0544295068073166</v>
      </c>
      <c r="I252" s="79">
        <f>利润表!C252/资产表!C252</f>
        <v>0.0226292313034229</v>
      </c>
      <c r="J252" s="5"/>
      <c r="K252" s="5"/>
      <c r="L252" s="5"/>
      <c r="M252" s="5"/>
      <c r="N252" s="5"/>
      <c r="O252" s="5"/>
      <c r="P252" s="79">
        <f>利润表!C252/利润表!I252</f>
        <v>0.0756755409835783</v>
      </c>
      <c r="Q252" s="79">
        <f>利润表!I252/资产表!C252</f>
        <v>0.299029660168977</v>
      </c>
      <c r="R252" s="84">
        <f>资产表!C252/负债表!C252</f>
        <v>2.40527422595585</v>
      </c>
      <c r="S252" s="5"/>
      <c r="T252" s="5"/>
      <c r="U252" s="5"/>
      <c r="V252" s="5"/>
      <c r="W252" s="79">
        <f>负债表!E252/资产表!C252</f>
        <v>0</v>
      </c>
      <c r="X252" s="5"/>
      <c r="Y252" s="5"/>
      <c r="Z252" s="79" t="e">
        <f>(利润表!C252-利润表!C253)/利润表!C253</f>
        <v>#DIV/0!</v>
      </c>
      <c r="AA252" s="20" t="e">
        <f>(利润表!I252-利润表!I253)/利润表!I253</f>
        <v>#DIV/0!</v>
      </c>
      <c r="AB252" s="85"/>
      <c r="AC252" s="79"/>
      <c r="AD252" s="5"/>
      <c r="AE252" s="79" t="e">
        <f>(资产表!C252-资产表!C253)/资产表!C253</f>
        <v>#DIV/0!</v>
      </c>
      <c r="AF252" s="79"/>
      <c r="AG252" s="79"/>
      <c r="AH252" s="79"/>
      <c r="AI252" s="79"/>
      <c r="AJ252" s="79"/>
      <c r="AK252" s="79"/>
      <c r="AL252" s="79"/>
      <c r="AM252" s="79"/>
      <c r="AN252" s="79"/>
      <c r="AO252" s="79"/>
      <c r="AP252" s="79"/>
      <c r="AQ252" s="95"/>
      <c r="AR252" s="95"/>
      <c r="AS252" s="5"/>
      <c r="AT252" s="5"/>
      <c r="AU252" s="5"/>
      <c r="AV252" s="5"/>
      <c r="AW252" s="5"/>
      <c r="AX252" s="5"/>
      <c r="AY252" s="5"/>
      <c r="AZ252" s="5"/>
      <c r="BA252" s="5"/>
    </row>
    <row r="253" spans="1:53">
      <c r="A253" s="77"/>
      <c r="B253" s="1">
        <v>2011</v>
      </c>
      <c r="C253" s="5"/>
      <c r="D253" s="5"/>
      <c r="E253" s="5"/>
      <c r="F253" s="5"/>
      <c r="G253" s="5"/>
      <c r="H253" s="79" t="e">
        <f>利润表!C253/负债表!C253</f>
        <v>#DIV/0!</v>
      </c>
      <c r="I253" s="79" t="e">
        <f>利润表!C253/资产表!C253</f>
        <v>#DIV/0!</v>
      </c>
      <c r="J253" s="5"/>
      <c r="K253" s="5"/>
      <c r="L253" s="5"/>
      <c r="M253" s="5"/>
      <c r="N253" s="5"/>
      <c r="O253" s="5"/>
      <c r="P253" s="79" t="e">
        <f>利润表!C253/利润表!I253</f>
        <v>#DIV/0!</v>
      </c>
      <c r="Q253" s="79" t="e">
        <f>利润表!I253/资产表!C253</f>
        <v>#DIV/0!</v>
      </c>
      <c r="R253" s="84" t="e">
        <f>资产表!C253/负债表!C253</f>
        <v>#DIV/0!</v>
      </c>
      <c r="S253" s="5"/>
      <c r="T253" s="5"/>
      <c r="U253" s="5"/>
      <c r="V253" s="5"/>
      <c r="W253" s="79" t="e">
        <f>负债表!E253/资产表!C253</f>
        <v>#DIV/0!</v>
      </c>
      <c r="X253" s="5"/>
      <c r="Y253" s="5"/>
      <c r="Z253" s="79" t="e">
        <f>(利润表!C253-利润表!C254)/利润表!C254</f>
        <v>#DIV/0!</v>
      </c>
      <c r="AA253" s="20" t="e">
        <f>(利润表!I253-利润表!I254)/利润表!I254</f>
        <v>#DIV/0!</v>
      </c>
      <c r="AB253" s="85"/>
      <c r="AC253" s="79"/>
      <c r="AD253" s="5"/>
      <c r="AE253" s="79" t="e">
        <f>(资产表!C253-资产表!C254)/资产表!C254</f>
        <v>#DIV/0!</v>
      </c>
      <c r="AF253" s="79"/>
      <c r="AG253" s="79"/>
      <c r="AH253" s="79"/>
      <c r="AI253" s="79"/>
      <c r="AJ253" s="79"/>
      <c r="AK253" s="79"/>
      <c r="AL253" s="79"/>
      <c r="AM253" s="79"/>
      <c r="AN253" s="79"/>
      <c r="AO253" s="79"/>
      <c r="AP253" s="79"/>
      <c r="AQ253" s="95"/>
      <c r="AR253" s="95"/>
      <c r="AS253" s="5"/>
      <c r="AT253" s="5"/>
      <c r="AU253" s="5"/>
      <c r="AV253" s="5"/>
      <c r="AW253" s="5"/>
      <c r="AX253" s="5"/>
      <c r="AY253" s="5"/>
      <c r="AZ253" s="5"/>
      <c r="BA253" s="5"/>
    </row>
    <row r="254" spans="1:53">
      <c r="A254" s="69"/>
      <c r="B254" s="1">
        <v>2010</v>
      </c>
      <c r="C254" s="5"/>
      <c r="D254" s="5"/>
      <c r="E254" s="5"/>
      <c r="F254" s="5"/>
      <c r="G254" s="5"/>
      <c r="H254" s="79" t="e">
        <f>利润表!C254/负债表!C254</f>
        <v>#DIV/0!</v>
      </c>
      <c r="I254" s="79" t="e">
        <f>利润表!C254/资产表!C254</f>
        <v>#DIV/0!</v>
      </c>
      <c r="J254" s="5"/>
      <c r="K254" s="5"/>
      <c r="L254" s="5"/>
      <c r="M254" s="5"/>
      <c r="N254" s="5"/>
      <c r="O254" s="5"/>
      <c r="P254" s="79" t="e">
        <f>利润表!C254/利润表!I254</f>
        <v>#DIV/0!</v>
      </c>
      <c r="Q254" s="79" t="e">
        <f>利润表!I254/资产表!C254</f>
        <v>#DIV/0!</v>
      </c>
      <c r="R254" s="84" t="e">
        <f>资产表!C254/负债表!C254</f>
        <v>#DIV/0!</v>
      </c>
      <c r="S254" s="5"/>
      <c r="T254" s="5"/>
      <c r="U254" s="5"/>
      <c r="V254" s="5"/>
      <c r="W254" s="79" t="e">
        <f>负债表!E254/资产表!C254</f>
        <v>#DIV/0!</v>
      </c>
      <c r="X254" s="5"/>
      <c r="Y254" s="5"/>
      <c r="Z254" s="79">
        <f>(利润表!C254-利润表!C255)/利润表!C255</f>
        <v>-1</v>
      </c>
      <c r="AA254" s="20">
        <f>(利润表!I254-利润表!I255)/利润表!I255</f>
        <v>-1</v>
      </c>
      <c r="AB254" s="85"/>
      <c r="AC254" s="79"/>
      <c r="AD254" s="5"/>
      <c r="AE254" s="79">
        <f>(资产表!C254-资产表!C255)/资产表!C255</f>
        <v>-1</v>
      </c>
      <c r="AF254" s="79"/>
      <c r="AG254" s="79"/>
      <c r="AH254" s="79"/>
      <c r="AI254" s="79"/>
      <c r="AJ254" s="79"/>
      <c r="AK254" s="79"/>
      <c r="AL254" s="79"/>
      <c r="AM254" s="79"/>
      <c r="AN254" s="79"/>
      <c r="AO254" s="79"/>
      <c r="AP254" s="79"/>
      <c r="AQ254" s="95"/>
      <c r="AR254" s="95"/>
      <c r="AS254" s="5"/>
      <c r="AT254" s="5"/>
      <c r="AU254" s="5"/>
      <c r="AV254" s="5"/>
      <c r="AW254" s="5"/>
      <c r="AX254" s="5"/>
      <c r="AY254" s="5"/>
      <c r="AZ254" s="5"/>
      <c r="BA254" s="5"/>
    </row>
    <row r="255" spans="1:53">
      <c r="A255" s="76" t="s">
        <v>71</v>
      </c>
      <c r="B255" s="1">
        <v>2023</v>
      </c>
      <c r="C255" s="5"/>
      <c r="D255" s="5"/>
      <c r="E255" s="5"/>
      <c r="F255" s="5"/>
      <c r="G255" s="5"/>
      <c r="H255" s="79">
        <f>利润表!C255/负债表!C255</f>
        <v>-0.00871894765864116</v>
      </c>
      <c r="I255" s="79">
        <f>利润表!C255/资产表!C255</f>
        <v>-0.00634866065971297</v>
      </c>
      <c r="J255" s="5"/>
      <c r="K255" s="5"/>
      <c r="L255" s="5"/>
      <c r="M255" s="5"/>
      <c r="N255" s="5"/>
      <c r="O255" s="5"/>
      <c r="P255" s="79">
        <f>利润表!C255/利润表!I255</f>
        <v>-0.0150191687788143</v>
      </c>
      <c r="Q255" s="79">
        <f>利润表!I255/资产表!C255</f>
        <v>0.422703862857461</v>
      </c>
      <c r="R255" s="84">
        <f>资产表!C255/负债表!C255</f>
        <v>1.37335229050269</v>
      </c>
      <c r="S255" s="5"/>
      <c r="T255" s="5"/>
      <c r="U255" s="5"/>
      <c r="V255" s="5"/>
      <c r="W255" s="79">
        <f>负债表!E255/资产表!C255</f>
        <v>0</v>
      </c>
      <c r="X255" s="5"/>
      <c r="Y255" s="5"/>
      <c r="Z255" s="79">
        <f>(利润表!C255-利润表!C256)/利润表!C256</f>
        <v>-0.882057828783366</v>
      </c>
      <c r="AA255" s="20">
        <f>(利润表!I255-利润表!I256)/利润表!I256</f>
        <v>0.239236937395419</v>
      </c>
      <c r="AB255" s="85"/>
      <c r="AC255" s="79"/>
      <c r="AD255" s="5"/>
      <c r="AE255" s="79">
        <f>(资产表!C255-资产表!C256)/资产表!C256</f>
        <v>0.0240846009361055</v>
      </c>
      <c r="AF255" s="79"/>
      <c r="AG255" s="79"/>
      <c r="AH255" s="79"/>
      <c r="AI255" s="79"/>
      <c r="AJ255" s="79"/>
      <c r="AK255" s="79"/>
      <c r="AL255" s="79"/>
      <c r="AM255" s="79"/>
      <c r="AN255" s="79"/>
      <c r="AO255" s="79"/>
      <c r="AP255" s="79"/>
      <c r="AQ255" s="95"/>
      <c r="AR255" s="95"/>
      <c r="AS255" s="5"/>
      <c r="AT255" s="5"/>
      <c r="AU255" s="5"/>
      <c r="AV255" s="5"/>
      <c r="AW255" s="5"/>
      <c r="AX255" s="5"/>
      <c r="AY255" s="5"/>
      <c r="AZ255" s="5"/>
      <c r="BA255" s="5"/>
    </row>
    <row r="256" spans="1:53">
      <c r="A256" s="77"/>
      <c r="B256" s="1">
        <v>2022</v>
      </c>
      <c r="C256" s="5"/>
      <c r="D256" s="5"/>
      <c r="E256" s="5"/>
      <c r="F256" s="5"/>
      <c r="G256" s="5"/>
      <c r="H256" s="79">
        <f>利润表!C256/负债表!C256</f>
        <v>-0.0732445519605461</v>
      </c>
      <c r="I256" s="79">
        <f>利润表!C256/资产表!C256</f>
        <v>-0.0551250290808957</v>
      </c>
      <c r="J256" s="5"/>
      <c r="K256" s="5"/>
      <c r="L256" s="5"/>
      <c r="M256" s="5"/>
      <c r="N256" s="5"/>
      <c r="O256" s="5"/>
      <c r="P256" s="79">
        <f>利润表!C256/利润表!I256</f>
        <v>-0.15780876787062</v>
      </c>
      <c r="Q256" s="79">
        <f>利润表!I256/资产表!C256</f>
        <v>0.349315375975117</v>
      </c>
      <c r="R256" s="84">
        <f>资产表!C256/负债表!C256</f>
        <v>1.32869865434556</v>
      </c>
      <c r="S256" s="5"/>
      <c r="T256" s="5"/>
      <c r="U256" s="5"/>
      <c r="V256" s="5"/>
      <c r="W256" s="79">
        <f>负债表!E256/资产表!C256</f>
        <v>0</v>
      </c>
      <c r="X256" s="5"/>
      <c r="Y256" s="5"/>
      <c r="Z256" s="79">
        <f>(利润表!C256-利润表!C257)/利润表!C257</f>
        <v>0.124477962449659</v>
      </c>
      <c r="AA256" s="20">
        <f>(利润表!I256-利润表!I257)/利润表!I257</f>
        <v>-0.0210804275182144</v>
      </c>
      <c r="AB256" s="85"/>
      <c r="AC256" s="79"/>
      <c r="AD256" s="5"/>
      <c r="AE256" s="79">
        <f>(资产表!C256-资产表!C257)/资产表!C257</f>
        <v>-0.121909222303509</v>
      </c>
      <c r="AF256" s="79"/>
      <c r="AG256" s="79"/>
      <c r="AH256" s="79"/>
      <c r="AI256" s="79"/>
      <c r="AJ256" s="79"/>
      <c r="AK256" s="79"/>
      <c r="AL256" s="79"/>
      <c r="AM256" s="79"/>
      <c r="AN256" s="79"/>
      <c r="AO256" s="79"/>
      <c r="AP256" s="79"/>
      <c r="AQ256" s="95"/>
      <c r="AR256" s="95"/>
      <c r="AS256" s="5"/>
      <c r="AT256" s="5"/>
      <c r="AU256" s="5"/>
      <c r="AV256" s="5"/>
      <c r="AW256" s="5"/>
      <c r="AX256" s="5"/>
      <c r="AY256" s="5"/>
      <c r="AZ256" s="5"/>
      <c r="BA256" s="5"/>
    </row>
    <row r="257" spans="1:53">
      <c r="A257" s="77"/>
      <c r="B257" s="1">
        <v>2021</v>
      </c>
      <c r="C257" s="5"/>
      <c r="D257" s="5"/>
      <c r="E257" s="5"/>
      <c r="F257" s="5"/>
      <c r="G257" s="5"/>
      <c r="H257" s="79">
        <f>利润表!C257/负债表!C257</f>
        <v>-0.0606466197296652</v>
      </c>
      <c r="I257" s="79">
        <f>利润表!C257/资产表!C257</f>
        <v>-0.0430464457931539</v>
      </c>
      <c r="J257" s="5"/>
      <c r="K257" s="5"/>
      <c r="L257" s="5"/>
      <c r="M257" s="5"/>
      <c r="N257" s="5"/>
      <c r="O257" s="5"/>
      <c r="P257" s="79">
        <f>利润表!C257/利润表!I257</f>
        <v>-0.137381164181509</v>
      </c>
      <c r="Q257" s="79">
        <f>利润表!I257/资产表!C257</f>
        <v>0.313335864123853</v>
      </c>
      <c r="R257" s="84">
        <f>资产表!C257/负债表!C257</f>
        <v>1.4088647416115</v>
      </c>
      <c r="S257" s="5"/>
      <c r="T257" s="5"/>
      <c r="U257" s="5"/>
      <c r="V257" s="5"/>
      <c r="W257" s="79">
        <f>负债表!E257/资产表!C257</f>
        <v>0</v>
      </c>
      <c r="X257" s="5"/>
      <c r="Y257" s="5"/>
      <c r="Z257" s="79">
        <f>(利润表!C257-利润表!C258)/利润表!C258</f>
        <v>-3.39759725784716</v>
      </c>
      <c r="AA257" s="20">
        <f>(利润表!I257-利润表!I258)/利润表!I258</f>
        <v>0.167021720364954</v>
      </c>
      <c r="AB257" s="85"/>
      <c r="AC257" s="79"/>
      <c r="AD257" s="5"/>
      <c r="AE257" s="79">
        <f>(资产表!C257-资产表!C258)/资产表!C258</f>
        <v>0.0020316880652205</v>
      </c>
      <c r="AF257" s="79"/>
      <c r="AG257" s="79"/>
      <c r="AH257" s="79"/>
      <c r="AI257" s="79"/>
      <c r="AJ257" s="79"/>
      <c r="AK257" s="79"/>
      <c r="AL257" s="79"/>
      <c r="AM257" s="79"/>
      <c r="AN257" s="79"/>
      <c r="AO257" s="79"/>
      <c r="AP257" s="79"/>
      <c r="AQ257" s="95"/>
      <c r="AR257" s="95"/>
      <c r="AS257" s="5"/>
      <c r="AT257" s="5"/>
      <c r="AU257" s="5"/>
      <c r="AV257" s="5"/>
      <c r="AW257" s="5"/>
      <c r="AX257" s="5"/>
      <c r="AY257" s="5"/>
      <c r="AZ257" s="5"/>
      <c r="BA257" s="5"/>
    </row>
    <row r="258" spans="1:53">
      <c r="A258" s="77"/>
      <c r="B258" s="1">
        <v>2020</v>
      </c>
      <c r="C258" s="5"/>
      <c r="D258" s="5"/>
      <c r="E258" s="5"/>
      <c r="F258" s="5"/>
      <c r="G258" s="5"/>
      <c r="H258" s="79">
        <f>利润表!C258/负债表!C258</f>
        <v>0.0239173816670054</v>
      </c>
      <c r="I258" s="79">
        <f>利润表!C258/资产表!C258</f>
        <v>0.0179904705021445</v>
      </c>
      <c r="J258" s="5"/>
      <c r="K258" s="5"/>
      <c r="L258" s="5"/>
      <c r="M258" s="5"/>
      <c r="N258" s="5"/>
      <c r="O258" s="5"/>
      <c r="P258" s="79">
        <f>利润表!C258/利润表!I258</f>
        <v>0.0668697805872552</v>
      </c>
      <c r="Q258" s="79">
        <f>利润表!I258/资产表!C258</f>
        <v>0.269037378979726</v>
      </c>
      <c r="R258" s="84">
        <f>资产表!C258/负债表!C258</f>
        <v>1.32944725732184</v>
      </c>
      <c r="S258" s="5"/>
      <c r="T258" s="5"/>
      <c r="U258" s="5"/>
      <c r="V258" s="5"/>
      <c r="W258" s="79">
        <f>负债表!E258/资产表!C258</f>
        <v>0</v>
      </c>
      <c r="X258" s="5"/>
      <c r="Y258" s="5"/>
      <c r="Z258" s="79">
        <f>(利润表!C258-利润表!C259)/利润表!C259</f>
        <v>-1.33939785075713</v>
      </c>
      <c r="AA258" s="20">
        <f>(利润表!I258-利润表!I259)/利润表!I259</f>
        <v>0.135463400166589</v>
      </c>
      <c r="AB258" s="85"/>
      <c r="AC258" s="79"/>
      <c r="AD258" s="5"/>
      <c r="AE258" s="79">
        <f>(资产表!C258-资产表!C259)/资产表!C259</f>
        <v>0.0587411992988685</v>
      </c>
      <c r="AF258" s="79"/>
      <c r="AG258" s="79"/>
      <c r="AH258" s="79"/>
      <c r="AI258" s="79"/>
      <c r="AJ258" s="79"/>
      <c r="AK258" s="79"/>
      <c r="AL258" s="79"/>
      <c r="AM258" s="79"/>
      <c r="AN258" s="79"/>
      <c r="AO258" s="79"/>
      <c r="AP258" s="79"/>
      <c r="AQ258" s="95"/>
      <c r="AR258" s="95"/>
      <c r="AS258" s="5"/>
      <c r="AT258" s="5"/>
      <c r="AU258" s="5"/>
      <c r="AV258" s="5"/>
      <c r="AW258" s="5"/>
      <c r="AX258" s="5"/>
      <c r="AY258" s="5"/>
      <c r="AZ258" s="5"/>
      <c r="BA258" s="5"/>
    </row>
    <row r="259" spans="1:53">
      <c r="A259" s="77"/>
      <c r="B259" s="1">
        <v>2019</v>
      </c>
      <c r="C259" s="5"/>
      <c r="D259" s="5"/>
      <c r="E259" s="5"/>
      <c r="F259" s="5"/>
      <c r="G259" s="5"/>
      <c r="H259" s="79">
        <f>利润表!C259/负债表!C259</f>
        <v>-0.0721891187578774</v>
      </c>
      <c r="I259" s="79">
        <f>利润表!C259/资产表!C259</f>
        <v>-0.0561207216630888</v>
      </c>
      <c r="J259" s="5"/>
      <c r="K259" s="5"/>
      <c r="L259" s="5"/>
      <c r="M259" s="5"/>
      <c r="N259" s="5"/>
      <c r="O259" s="5"/>
      <c r="P259" s="79">
        <f>利润表!C259/利润表!I259</f>
        <v>-0.223714405570388</v>
      </c>
      <c r="Q259" s="79">
        <f>利润表!I259/资产表!C259</f>
        <v>0.250858774695362</v>
      </c>
      <c r="R259" s="84">
        <f>资产表!C259/负债表!C259</f>
        <v>1.28631843316721</v>
      </c>
      <c r="S259" s="5"/>
      <c r="T259" s="5"/>
      <c r="U259" s="5"/>
      <c r="V259" s="5"/>
      <c r="W259" s="79">
        <f>负债表!E259/资产表!C259</f>
        <v>0</v>
      </c>
      <c r="X259" s="5"/>
      <c r="Y259" s="5"/>
      <c r="Z259" s="79">
        <f>(利润表!C259-利润表!C260)/利润表!C260</f>
        <v>-3.00706781276396</v>
      </c>
      <c r="AA259" s="20">
        <f>(利润表!I259-利润表!I260)/利润表!I260</f>
        <v>-0.304635085012062</v>
      </c>
      <c r="AB259" s="85"/>
      <c r="AC259" s="79"/>
      <c r="AD259" s="5"/>
      <c r="AE259" s="79">
        <f>(资产表!C259-资产表!C260)/资产表!C260</f>
        <v>0.14060495680842</v>
      </c>
      <c r="AF259" s="79"/>
      <c r="AG259" s="79"/>
      <c r="AH259" s="79"/>
      <c r="AI259" s="79"/>
      <c r="AJ259" s="79"/>
      <c r="AK259" s="79"/>
      <c r="AL259" s="79"/>
      <c r="AM259" s="79"/>
      <c r="AN259" s="79"/>
      <c r="AO259" s="79"/>
      <c r="AP259" s="79"/>
      <c r="AQ259" s="95"/>
      <c r="AR259" s="95"/>
      <c r="AS259" s="5"/>
      <c r="AT259" s="5"/>
      <c r="AU259" s="5"/>
      <c r="AV259" s="5"/>
      <c r="AW259" s="5"/>
      <c r="AX259" s="5"/>
      <c r="AY259" s="5"/>
      <c r="AZ259" s="5"/>
      <c r="BA259" s="5"/>
    </row>
    <row r="260" spans="1:53">
      <c r="A260" s="77"/>
      <c r="B260" s="1">
        <v>2018</v>
      </c>
      <c r="C260" s="5"/>
      <c r="D260" s="5"/>
      <c r="E260" s="5"/>
      <c r="F260" s="5"/>
      <c r="G260" s="5"/>
      <c r="H260" s="79">
        <f>利润表!C260/负债表!C260</f>
        <v>0.0434032204356119</v>
      </c>
      <c r="I260" s="79">
        <f>利润表!C260/资产表!C260</f>
        <v>0.0318930794971166</v>
      </c>
      <c r="J260" s="5"/>
      <c r="K260" s="5"/>
      <c r="L260" s="5"/>
      <c r="M260" s="5"/>
      <c r="N260" s="5"/>
      <c r="O260" s="5"/>
      <c r="P260" s="79">
        <f>利润表!C260/利润表!I260</f>
        <v>0.077507669457766</v>
      </c>
      <c r="Q260" s="79">
        <f>利润表!I260/资产表!C260</f>
        <v>0.411482885761326</v>
      </c>
      <c r="R260" s="84">
        <f>资产表!C260/负债表!C260</f>
        <v>1.36089775963892</v>
      </c>
      <c r="S260" s="5"/>
      <c r="T260" s="5"/>
      <c r="U260" s="5"/>
      <c r="V260" s="5"/>
      <c r="W260" s="79">
        <f>负债表!E260/资产表!C260</f>
        <v>0</v>
      </c>
      <c r="X260" s="5"/>
      <c r="Y260" s="5"/>
      <c r="Z260" s="79">
        <f>(利润表!C260-利润表!C261)/利润表!C261</f>
        <v>11.4409140022398</v>
      </c>
      <c r="AA260" s="20">
        <f>(利润表!I260-利润表!I261)/利润表!I261</f>
        <v>0.0189204131801762</v>
      </c>
      <c r="AB260" s="85"/>
      <c r="AC260" s="79"/>
      <c r="AD260" s="5"/>
      <c r="AE260" s="79">
        <f>(资产表!C260-资产表!C261)/资产表!C261</f>
        <v>0.0193774977262955</v>
      </c>
      <c r="AF260" s="79"/>
      <c r="AG260" s="79"/>
      <c r="AH260" s="79"/>
      <c r="AI260" s="79"/>
      <c r="AJ260" s="79"/>
      <c r="AK260" s="79"/>
      <c r="AL260" s="79"/>
      <c r="AM260" s="79"/>
      <c r="AN260" s="79"/>
      <c r="AO260" s="79"/>
      <c r="AP260" s="79"/>
      <c r="AQ260" s="95"/>
      <c r="AR260" s="95"/>
      <c r="AS260" s="5"/>
      <c r="AT260" s="5"/>
      <c r="AU260" s="5"/>
      <c r="AV260" s="5"/>
      <c r="AW260" s="5"/>
      <c r="AX260" s="5"/>
      <c r="AY260" s="5"/>
      <c r="AZ260" s="5"/>
      <c r="BA260" s="5"/>
    </row>
    <row r="261" spans="1:53">
      <c r="A261" s="77"/>
      <c r="B261" s="1">
        <v>2017</v>
      </c>
      <c r="C261" s="5"/>
      <c r="D261" s="5"/>
      <c r="E261" s="5"/>
      <c r="F261" s="5"/>
      <c r="G261" s="5"/>
      <c r="H261" s="79">
        <f>利润表!C261/负债表!C261</f>
        <v>0.0036360353309122</v>
      </c>
      <c r="I261" s="79">
        <f>利润表!C261/资产表!C261</f>
        <v>0.00261323947474465</v>
      </c>
      <c r="J261" s="5"/>
      <c r="K261" s="5"/>
      <c r="L261" s="5"/>
      <c r="M261" s="5"/>
      <c r="N261" s="5"/>
      <c r="O261" s="5"/>
      <c r="P261" s="79">
        <f>利润表!C261/利润表!I261</f>
        <v>0.00634793766553818</v>
      </c>
      <c r="Q261" s="79">
        <f>利润表!I261/资产表!C261</f>
        <v>0.411667475711278</v>
      </c>
      <c r="R261" s="84">
        <f>资产表!C261/负债表!C261</f>
        <v>1.39139002225102</v>
      </c>
      <c r="S261" s="5"/>
      <c r="T261" s="5"/>
      <c r="U261" s="5"/>
      <c r="V261" s="5"/>
      <c r="W261" s="79">
        <f>负债表!E261/资产表!C261</f>
        <v>0</v>
      </c>
      <c r="X261" s="5"/>
      <c r="Y261" s="5"/>
      <c r="Z261" s="79">
        <f>(利润表!C261-利润表!C262)/利润表!C262</f>
        <v>-0.51879258089816</v>
      </c>
      <c r="AA261" s="20">
        <f>(利润表!I261-利润表!I262)/利润表!I262</f>
        <v>-0.101400963917985</v>
      </c>
      <c r="AB261" s="85"/>
      <c r="AC261" s="79"/>
      <c r="AD261" s="5"/>
      <c r="AE261" s="79">
        <f>(资产表!C261-资产表!C262)/资产表!C262</f>
        <v>-0.042175903010127</v>
      </c>
      <c r="AF261" s="79"/>
      <c r="AG261" s="79"/>
      <c r="AH261" s="79"/>
      <c r="AI261" s="79"/>
      <c r="AJ261" s="79"/>
      <c r="AK261" s="79"/>
      <c r="AL261" s="79"/>
      <c r="AM261" s="79"/>
      <c r="AN261" s="79"/>
      <c r="AO261" s="79"/>
      <c r="AP261" s="79"/>
      <c r="AQ261" s="95"/>
      <c r="AR261" s="95"/>
      <c r="AS261" s="5"/>
      <c r="AT261" s="5"/>
      <c r="AU261" s="5"/>
      <c r="AV261" s="5"/>
      <c r="AW261" s="5"/>
      <c r="AX261" s="5"/>
      <c r="AY261" s="5"/>
      <c r="AZ261" s="5"/>
      <c r="BA261" s="5"/>
    </row>
    <row r="262" spans="1:53">
      <c r="A262" s="77"/>
      <c r="B262" s="1">
        <v>2016</v>
      </c>
      <c r="C262" s="5"/>
      <c r="D262" s="5"/>
      <c r="E262" s="5"/>
      <c r="F262" s="5"/>
      <c r="G262" s="5"/>
      <c r="H262" s="79">
        <f>利润表!C262/负债表!C262</f>
        <v>0.00758096037612743</v>
      </c>
      <c r="I262" s="79">
        <f>利润表!C262/资产表!C262</f>
        <v>0.00520154852306185</v>
      </c>
      <c r="J262" s="5"/>
      <c r="K262" s="5"/>
      <c r="L262" s="5"/>
      <c r="M262" s="5"/>
      <c r="N262" s="5"/>
      <c r="O262" s="5"/>
      <c r="P262" s="79">
        <f>利润表!C262/利润表!I262</f>
        <v>0.0118540372424186</v>
      </c>
      <c r="Q262" s="79">
        <f>利润表!I262/资产表!C262</f>
        <v>0.43879974532631</v>
      </c>
      <c r="R262" s="84">
        <f>资产表!C262/负债表!C262</f>
        <v>1.45744297924283</v>
      </c>
      <c r="S262" s="5"/>
      <c r="T262" s="5"/>
      <c r="U262" s="5"/>
      <c r="V262" s="5"/>
      <c r="W262" s="79">
        <f>负债表!E262/资产表!C262</f>
        <v>0</v>
      </c>
      <c r="X262" s="5"/>
      <c r="Y262" s="5"/>
      <c r="Z262" s="79">
        <f>(利润表!C262-利润表!C263)/利润表!C263</f>
        <v>-0.673222683048618</v>
      </c>
      <c r="AA262" s="20">
        <f>(利润表!I262-利润表!I263)/利润表!I263</f>
        <v>-0.168939528088651</v>
      </c>
      <c r="AB262" s="85"/>
      <c r="AC262" s="79"/>
      <c r="AD262" s="5"/>
      <c r="AE262" s="79">
        <f>(资产表!C262-资产表!C263)/资产表!C263</f>
        <v>-0.0115091029494085</v>
      </c>
      <c r="AF262" s="79"/>
      <c r="AG262" s="79"/>
      <c r="AH262" s="79"/>
      <c r="AI262" s="79"/>
      <c r="AJ262" s="79"/>
      <c r="AK262" s="79"/>
      <c r="AL262" s="79"/>
      <c r="AM262" s="79"/>
      <c r="AN262" s="79"/>
      <c r="AO262" s="79"/>
      <c r="AP262" s="79"/>
      <c r="AQ262" s="95"/>
      <c r="AR262" s="95"/>
      <c r="AS262" s="5"/>
      <c r="AT262" s="5"/>
      <c r="AU262" s="5"/>
      <c r="AV262" s="5"/>
      <c r="AW262" s="5"/>
      <c r="AX262" s="5"/>
      <c r="AY262" s="5"/>
      <c r="AZ262" s="5"/>
      <c r="BA262" s="5"/>
    </row>
    <row r="263" spans="1:53">
      <c r="A263" s="77"/>
      <c r="B263" s="1">
        <v>2015</v>
      </c>
      <c r="C263" s="5"/>
      <c r="D263" s="5"/>
      <c r="E263" s="5"/>
      <c r="F263" s="5"/>
      <c r="G263" s="5"/>
      <c r="H263" s="79">
        <f>利润表!C263/负债表!C263</f>
        <v>0.0232039368021355</v>
      </c>
      <c r="I263" s="79">
        <f>利润表!C263/资产表!C263</f>
        <v>0.0157345173575146</v>
      </c>
      <c r="J263" s="5"/>
      <c r="K263" s="5"/>
      <c r="L263" s="5"/>
      <c r="M263" s="5"/>
      <c r="N263" s="5"/>
      <c r="O263" s="5"/>
      <c r="P263" s="79">
        <f>利润表!C263/利润表!I263</f>
        <v>0.0301472020048587</v>
      </c>
      <c r="Q263" s="79">
        <f>利润表!I263/资产表!C263</f>
        <v>0.521922974973889</v>
      </c>
      <c r="R263" s="84">
        <f>资产表!C263/负债表!C263</f>
        <v>1.47471551080361</v>
      </c>
      <c r="S263" s="5"/>
      <c r="T263" s="5"/>
      <c r="U263" s="5"/>
      <c r="V263" s="5"/>
      <c r="W263" s="79">
        <f>负债表!E263/资产表!C263</f>
        <v>0</v>
      </c>
      <c r="X263" s="5"/>
      <c r="Y263" s="5"/>
      <c r="Z263" s="79">
        <f>(利润表!C263-利润表!C264)/利润表!C264</f>
        <v>-0.411909240981797</v>
      </c>
      <c r="AA263" s="20">
        <f>(利润表!I263-利润表!I264)/利润表!I264</f>
        <v>-0.167435813802228</v>
      </c>
      <c r="AB263" s="85"/>
      <c r="AC263" s="79"/>
      <c r="AD263" s="5"/>
      <c r="AE263" s="79">
        <f>(资产表!C263-资产表!C264)/资产表!C264</f>
        <v>0.0278889254467531</v>
      </c>
      <c r="AF263" s="79"/>
      <c r="AG263" s="79"/>
      <c r="AH263" s="79"/>
      <c r="AI263" s="79"/>
      <c r="AJ263" s="79"/>
      <c r="AK263" s="79"/>
      <c r="AL263" s="79"/>
      <c r="AM263" s="79"/>
      <c r="AN263" s="79"/>
      <c r="AO263" s="79"/>
      <c r="AP263" s="79"/>
      <c r="AQ263" s="95"/>
      <c r="AR263" s="95"/>
      <c r="AS263" s="5"/>
      <c r="AT263" s="5"/>
      <c r="AU263" s="5"/>
      <c r="AV263" s="5"/>
      <c r="AW263" s="5"/>
      <c r="AX263" s="5"/>
      <c r="AY263" s="5"/>
      <c r="AZ263" s="5"/>
      <c r="BA263" s="5"/>
    </row>
    <row r="264" spans="1:53">
      <c r="A264" s="77"/>
      <c r="B264" s="1">
        <v>2014</v>
      </c>
      <c r="C264" s="5"/>
      <c r="D264" s="5"/>
      <c r="E264" s="5"/>
      <c r="F264" s="5"/>
      <c r="G264" s="5"/>
      <c r="H264" s="79">
        <f>利润表!C264/负债表!C264</f>
        <v>0.039904230753022</v>
      </c>
      <c r="I264" s="79">
        <f>利润表!C264/资产表!C264</f>
        <v>0.0275014288033361</v>
      </c>
      <c r="J264" s="5"/>
      <c r="K264" s="5"/>
      <c r="L264" s="5"/>
      <c r="M264" s="5"/>
      <c r="N264" s="5"/>
      <c r="O264" s="5"/>
      <c r="P264" s="79">
        <f>利润表!C264/利润表!I264</f>
        <v>0.0426796039870066</v>
      </c>
      <c r="Q264" s="79">
        <f>利润表!I264/资产表!C264</f>
        <v>0.644369352904696</v>
      </c>
      <c r="R264" s="84">
        <f>资产表!C264/负债表!C264</f>
        <v>1.45098754826081</v>
      </c>
      <c r="S264" s="5"/>
      <c r="T264" s="5"/>
      <c r="U264" s="5"/>
      <c r="V264" s="5"/>
      <c r="W264" s="79">
        <f>负债表!E264/资产表!C264</f>
        <v>0</v>
      </c>
      <c r="X264" s="5"/>
      <c r="Y264" s="5"/>
      <c r="Z264" s="79">
        <f>(利润表!C264-利润表!C265)/利润表!C265</f>
        <v>-0.336380646671244</v>
      </c>
      <c r="AA264" s="20">
        <f>(利润表!I264-利润表!I265)/利润表!I265</f>
        <v>-0.00268398472266133</v>
      </c>
      <c r="AB264" s="85"/>
      <c r="AC264" s="79"/>
      <c r="AD264" s="5"/>
      <c r="AE264" s="79">
        <f>(资产表!C264-资产表!C265)/资产表!C265</f>
        <v>0.00886887630833758</v>
      </c>
      <c r="AF264" s="79"/>
      <c r="AG264" s="79"/>
      <c r="AH264" s="79"/>
      <c r="AI264" s="79"/>
      <c r="AJ264" s="79"/>
      <c r="AK264" s="79"/>
      <c r="AL264" s="79"/>
      <c r="AM264" s="79"/>
      <c r="AN264" s="79"/>
      <c r="AO264" s="79"/>
      <c r="AP264" s="79"/>
      <c r="AQ264" s="95"/>
      <c r="AR264" s="95"/>
      <c r="AS264" s="5"/>
      <c r="AT264" s="5"/>
      <c r="AU264" s="5"/>
      <c r="AV264" s="5"/>
      <c r="AW264" s="5"/>
      <c r="AX264" s="5"/>
      <c r="AY264" s="5"/>
      <c r="AZ264" s="5"/>
      <c r="BA264" s="5"/>
    </row>
    <row r="265" spans="1:53">
      <c r="A265" s="77"/>
      <c r="B265" s="1">
        <v>2013</v>
      </c>
      <c r="C265" s="5"/>
      <c r="D265" s="5"/>
      <c r="E265" s="5"/>
      <c r="F265" s="5"/>
      <c r="G265" s="5"/>
      <c r="H265" s="79">
        <f>利润表!C265/负债表!C265</f>
        <v>0.0613628779724115</v>
      </c>
      <c r="I265" s="79">
        <f>利润表!C265/资产表!C265</f>
        <v>0.041809111555477</v>
      </c>
      <c r="J265" s="5"/>
      <c r="K265" s="5"/>
      <c r="L265" s="5"/>
      <c r="M265" s="5"/>
      <c r="N265" s="5"/>
      <c r="O265" s="5"/>
      <c r="P265" s="79">
        <f>利润表!C265/利润表!I265</f>
        <v>0.0641407643831171</v>
      </c>
      <c r="Q265" s="79">
        <f>利润表!I265/资产表!C265</f>
        <v>0.651833696676085</v>
      </c>
      <c r="R265" s="84">
        <f>资产表!C265/负债表!C265</f>
        <v>1.46769150765111</v>
      </c>
      <c r="S265" s="5"/>
      <c r="T265" s="5"/>
      <c r="U265" s="5"/>
      <c r="V265" s="5"/>
      <c r="W265" s="79">
        <f>负债表!E265/资产表!C265</f>
        <v>0</v>
      </c>
      <c r="X265" s="5"/>
      <c r="Y265" s="5"/>
      <c r="Z265" s="79">
        <f>(利润表!C265-利润表!C266)/利润表!C266</f>
        <v>-0.762242115977209</v>
      </c>
      <c r="AA265" s="20">
        <f>(利润表!I265-利润表!I266)/利润表!I266</f>
        <v>-0.0931896374491565</v>
      </c>
      <c r="AB265" s="85"/>
      <c r="AC265" s="79"/>
      <c r="AD265" s="5"/>
      <c r="AE265" s="79">
        <f>(资产表!C265-资产表!C266)/资产表!C266</f>
        <v>0.0732467840925661</v>
      </c>
      <c r="AF265" s="79"/>
      <c r="AG265" s="79"/>
      <c r="AH265" s="79"/>
      <c r="AI265" s="79"/>
      <c r="AJ265" s="79"/>
      <c r="AK265" s="79"/>
      <c r="AL265" s="79"/>
      <c r="AM265" s="79"/>
      <c r="AN265" s="79"/>
      <c r="AO265" s="79"/>
      <c r="AP265" s="79"/>
      <c r="AQ265" s="95"/>
      <c r="AR265" s="95"/>
      <c r="AS265" s="5"/>
      <c r="AT265" s="5"/>
      <c r="AU265" s="5"/>
      <c r="AV265" s="5"/>
      <c r="AW265" s="5"/>
      <c r="AX265" s="5"/>
      <c r="AY265" s="5"/>
      <c r="AZ265" s="5"/>
      <c r="BA265" s="5"/>
    </row>
    <row r="266" spans="1:53">
      <c r="A266" s="77"/>
      <c r="B266" s="1">
        <v>2012</v>
      </c>
      <c r="C266" s="5"/>
      <c r="D266" s="5"/>
      <c r="E266" s="5"/>
      <c r="F266" s="5"/>
      <c r="G266" s="5"/>
      <c r="H266" s="79">
        <f>利润表!C266/负债表!C266</f>
        <v>0.254145754689652</v>
      </c>
      <c r="I266" s="79">
        <f>利润表!C266/资产表!C266</f>
        <v>0.18872768281527</v>
      </c>
      <c r="J266" s="5"/>
      <c r="K266" s="5"/>
      <c r="L266" s="5"/>
      <c r="M266" s="5"/>
      <c r="N266" s="5"/>
      <c r="O266" s="5"/>
      <c r="P266" s="79">
        <f>利润表!C266/利润表!I266</f>
        <v>0.244633359030766</v>
      </c>
      <c r="Q266" s="79">
        <f>利润表!I266/资产表!C266</f>
        <v>0.771471575107363</v>
      </c>
      <c r="R266" s="84">
        <f>资产表!C266/负债表!C266</f>
        <v>1.34662679527738</v>
      </c>
      <c r="S266" s="5"/>
      <c r="T266" s="5"/>
      <c r="U266" s="5"/>
      <c r="V266" s="5"/>
      <c r="W266" s="79">
        <f>负债表!E266/资产表!C266</f>
        <v>0</v>
      </c>
      <c r="X266" s="5"/>
      <c r="Y266" s="5"/>
      <c r="Z266" s="79" t="e">
        <f>(利润表!C266-利润表!C267)/利润表!C267</f>
        <v>#DIV/0!</v>
      </c>
      <c r="AA266" s="20" t="e">
        <f>(利润表!I266-利润表!I267)/利润表!I267</f>
        <v>#DIV/0!</v>
      </c>
      <c r="AB266" s="85"/>
      <c r="AC266" s="79"/>
      <c r="AD266" s="5"/>
      <c r="AE266" s="79" t="e">
        <f>(资产表!C266-资产表!C267)/资产表!C267</f>
        <v>#DIV/0!</v>
      </c>
      <c r="AF266" s="79"/>
      <c r="AG266" s="79"/>
      <c r="AH266" s="79"/>
      <c r="AI266" s="79"/>
      <c r="AJ266" s="79"/>
      <c r="AK266" s="79"/>
      <c r="AL266" s="79"/>
      <c r="AM266" s="79"/>
      <c r="AN266" s="79"/>
      <c r="AO266" s="79"/>
      <c r="AP266" s="79"/>
      <c r="AQ266" s="95"/>
      <c r="AR266" s="95"/>
      <c r="AS266" s="5"/>
      <c r="AT266" s="5"/>
      <c r="AU266" s="5"/>
      <c r="AV266" s="5"/>
      <c r="AW266" s="5"/>
      <c r="AX266" s="5"/>
      <c r="AY266" s="5"/>
      <c r="AZ266" s="5"/>
      <c r="BA266" s="5"/>
    </row>
    <row r="267" spans="1:53">
      <c r="A267" s="77"/>
      <c r="B267" s="1">
        <v>2011</v>
      </c>
      <c r="C267" s="5"/>
      <c r="D267" s="5"/>
      <c r="E267" s="5"/>
      <c r="F267" s="5"/>
      <c r="G267" s="5"/>
      <c r="H267" s="79" t="e">
        <f>利润表!C267/负债表!C267</f>
        <v>#DIV/0!</v>
      </c>
      <c r="I267" s="79" t="e">
        <f>利润表!C267/资产表!C267</f>
        <v>#DIV/0!</v>
      </c>
      <c r="J267" s="5"/>
      <c r="K267" s="5"/>
      <c r="L267" s="5"/>
      <c r="M267" s="5"/>
      <c r="N267" s="5"/>
      <c r="O267" s="5"/>
      <c r="P267" s="79" t="e">
        <f>利润表!C267/利润表!I267</f>
        <v>#DIV/0!</v>
      </c>
      <c r="Q267" s="79" t="e">
        <f>利润表!I267/资产表!C267</f>
        <v>#DIV/0!</v>
      </c>
      <c r="R267" s="84" t="e">
        <f>资产表!C267/负债表!C267</f>
        <v>#DIV/0!</v>
      </c>
      <c r="S267" s="5"/>
      <c r="T267" s="5"/>
      <c r="U267" s="5"/>
      <c r="V267" s="5"/>
      <c r="W267" s="79" t="e">
        <f>负债表!E267/资产表!C267</f>
        <v>#DIV/0!</v>
      </c>
      <c r="X267" s="5"/>
      <c r="Y267" s="5"/>
      <c r="Z267" s="79" t="e">
        <f>(利润表!C267-利润表!C268)/利润表!C268</f>
        <v>#DIV/0!</v>
      </c>
      <c r="AA267" s="20" t="e">
        <f>(利润表!I267-利润表!I268)/利润表!I268</f>
        <v>#DIV/0!</v>
      </c>
      <c r="AB267" s="85"/>
      <c r="AC267" s="79"/>
      <c r="AD267" s="5"/>
      <c r="AE267" s="79" t="e">
        <f>(资产表!C267-资产表!C268)/资产表!C268</f>
        <v>#DIV/0!</v>
      </c>
      <c r="AF267" s="79"/>
      <c r="AG267" s="79"/>
      <c r="AH267" s="79"/>
      <c r="AI267" s="79"/>
      <c r="AJ267" s="79"/>
      <c r="AK267" s="79"/>
      <c r="AL267" s="79"/>
      <c r="AM267" s="79"/>
      <c r="AN267" s="79"/>
      <c r="AO267" s="79"/>
      <c r="AP267" s="79"/>
      <c r="AQ267" s="95"/>
      <c r="AR267" s="95"/>
      <c r="AS267" s="5"/>
      <c r="AT267" s="5"/>
      <c r="AU267" s="5"/>
      <c r="AV267" s="5"/>
      <c r="AW267" s="5"/>
      <c r="AX267" s="5"/>
      <c r="AY267" s="5"/>
      <c r="AZ267" s="5"/>
      <c r="BA267" s="5"/>
    </row>
    <row r="268" spans="1:53">
      <c r="A268" s="69"/>
      <c r="B268" s="1">
        <v>2010</v>
      </c>
      <c r="C268" s="5"/>
      <c r="D268" s="5"/>
      <c r="E268" s="5"/>
      <c r="F268" s="5"/>
      <c r="G268" s="5"/>
      <c r="H268" s="79" t="e">
        <f>利润表!C268/负债表!C268</f>
        <v>#DIV/0!</v>
      </c>
      <c r="I268" s="79" t="e">
        <f>利润表!C268/资产表!C268</f>
        <v>#DIV/0!</v>
      </c>
      <c r="J268" s="5"/>
      <c r="K268" s="5"/>
      <c r="L268" s="5"/>
      <c r="M268" s="5"/>
      <c r="N268" s="5"/>
      <c r="O268" s="5"/>
      <c r="P268" s="79" t="e">
        <f>利润表!C268/利润表!I268</f>
        <v>#DIV/0!</v>
      </c>
      <c r="Q268" s="79" t="e">
        <f>利润表!I268/资产表!C268</f>
        <v>#DIV/0!</v>
      </c>
      <c r="R268" s="84" t="e">
        <f>资产表!C268/负债表!C268</f>
        <v>#DIV/0!</v>
      </c>
      <c r="S268" s="5"/>
      <c r="T268" s="5"/>
      <c r="U268" s="5"/>
      <c r="V268" s="5"/>
      <c r="W268" s="79" t="e">
        <f>负债表!E268/资产表!C268</f>
        <v>#DIV/0!</v>
      </c>
      <c r="X268" s="5"/>
      <c r="Y268" s="5"/>
      <c r="Z268" s="79">
        <f>(利润表!C268-利润表!C269)/利润表!C269</f>
        <v>-1</v>
      </c>
      <c r="AA268" s="20">
        <f>(利润表!I268-利润表!I269)/利润表!I269</f>
        <v>-1</v>
      </c>
      <c r="AB268" s="85"/>
      <c r="AC268" s="79"/>
      <c r="AD268" s="5"/>
      <c r="AE268" s="79">
        <f>(资产表!C268-资产表!C269)/资产表!C269</f>
        <v>-1</v>
      </c>
      <c r="AF268" s="79"/>
      <c r="AG268" s="79"/>
      <c r="AH268" s="79"/>
      <c r="AI268" s="79"/>
      <c r="AJ268" s="79"/>
      <c r="AK268" s="79"/>
      <c r="AL268" s="79"/>
      <c r="AM268" s="79"/>
      <c r="AN268" s="79"/>
      <c r="AO268" s="79"/>
      <c r="AP268" s="79"/>
      <c r="AQ268" s="95"/>
      <c r="AR268" s="95"/>
      <c r="AS268" s="5"/>
      <c r="AT268" s="5"/>
      <c r="AU268" s="5"/>
      <c r="AV268" s="5"/>
      <c r="AW268" s="5"/>
      <c r="AX268" s="5"/>
      <c r="AY268" s="5"/>
      <c r="AZ268" s="5"/>
      <c r="BA268" s="5"/>
    </row>
    <row r="269" spans="1:53">
      <c r="A269" s="76" t="s">
        <v>72</v>
      </c>
      <c r="B269" s="1">
        <v>2023</v>
      </c>
      <c r="C269" s="5"/>
      <c r="D269" s="5"/>
      <c r="E269" s="5"/>
      <c r="F269" s="5"/>
      <c r="G269" s="5"/>
      <c r="H269" s="79">
        <f>利润表!C269/负债表!C269</f>
        <v>-0.0434581830509642</v>
      </c>
      <c r="I269" s="79">
        <f>利润表!C269/资产表!C269</f>
        <v>-0.0192356910632532</v>
      </c>
      <c r="J269" s="5"/>
      <c r="K269" s="5"/>
      <c r="L269" s="5"/>
      <c r="M269" s="5"/>
      <c r="N269" s="5"/>
      <c r="O269" s="5"/>
      <c r="P269" s="79">
        <f>利润表!C269/利润表!I269</f>
        <v>-0.0279062072633871</v>
      </c>
      <c r="Q269" s="79">
        <f>利润表!I269/资产表!C269</f>
        <v>0.689297935821269</v>
      </c>
      <c r="R269" s="84">
        <f>资产表!C269/负债表!C269</f>
        <v>2.25924729753974</v>
      </c>
      <c r="S269" s="5"/>
      <c r="T269" s="5"/>
      <c r="U269" s="5"/>
      <c r="V269" s="5"/>
      <c r="W269" s="79">
        <f>负债表!E269/资产表!C269</f>
        <v>0</v>
      </c>
      <c r="X269" s="5"/>
      <c r="Y269" s="5"/>
      <c r="Z269" s="79">
        <f>(利润表!C269-利润表!C270)/利润表!C270</f>
        <v>-0.560926005724563</v>
      </c>
      <c r="AA269" s="20">
        <f>(利润表!I269-利润表!I270)/利润表!I270</f>
        <v>-0.092974061236697</v>
      </c>
      <c r="AB269" s="85"/>
      <c r="AC269" s="79"/>
      <c r="AD269" s="5"/>
      <c r="AE269" s="79">
        <f>(资产表!C269-资产表!C270)/资产表!C270</f>
        <v>-0.241333999114724</v>
      </c>
      <c r="AF269" s="79"/>
      <c r="AG269" s="79"/>
      <c r="AH269" s="79"/>
      <c r="AI269" s="79"/>
      <c r="AJ269" s="79"/>
      <c r="AK269" s="79"/>
      <c r="AL269" s="79"/>
      <c r="AM269" s="79"/>
      <c r="AN269" s="79"/>
      <c r="AO269" s="79"/>
      <c r="AP269" s="79"/>
      <c r="AQ269" s="95"/>
      <c r="AR269" s="95"/>
      <c r="AS269" s="5"/>
      <c r="AT269" s="5"/>
      <c r="AU269" s="5"/>
      <c r="AV269" s="5"/>
      <c r="AW269" s="5"/>
      <c r="AX269" s="5"/>
      <c r="AY269" s="5"/>
      <c r="AZ269" s="5"/>
      <c r="BA269" s="5"/>
    </row>
    <row r="270" spans="1:53">
      <c r="A270" s="77"/>
      <c r="B270" s="1">
        <v>2022</v>
      </c>
      <c r="C270" s="5"/>
      <c r="D270" s="5"/>
      <c r="E270" s="5"/>
      <c r="F270" s="5"/>
      <c r="G270" s="5"/>
      <c r="H270" s="79">
        <f>利润表!C270/负债表!C270</f>
        <v>-0.0950208138396845</v>
      </c>
      <c r="I270" s="79">
        <f>利润表!C270/资产表!C270</f>
        <v>-0.0332369145143866</v>
      </c>
      <c r="J270" s="5"/>
      <c r="K270" s="5"/>
      <c r="L270" s="5"/>
      <c r="M270" s="5"/>
      <c r="N270" s="5"/>
      <c r="O270" s="5"/>
      <c r="P270" s="79">
        <f>利润表!C270/利润表!I270</f>
        <v>-0.0576478091857079</v>
      </c>
      <c r="Q270" s="79">
        <f>利润表!I270/资产表!C270</f>
        <v>0.576551216496649</v>
      </c>
      <c r="R270" s="84">
        <f>资产表!C270/负债表!C270</f>
        <v>2.85889395053667</v>
      </c>
      <c r="S270" s="5"/>
      <c r="T270" s="5"/>
      <c r="U270" s="5"/>
      <c r="V270" s="5"/>
      <c r="W270" s="79">
        <f>负债表!E270/资产表!C270</f>
        <v>0</v>
      </c>
      <c r="X270" s="5"/>
      <c r="Y270" s="5"/>
      <c r="Z270" s="79">
        <f>(利润表!C270-利润表!C271)/利润表!C271</f>
        <v>-7.58081060890763</v>
      </c>
      <c r="AA270" s="20">
        <f>(利润表!I270-利润表!I271)/利润表!I271</f>
        <v>-0.21460482743201</v>
      </c>
      <c r="AB270" s="85"/>
      <c r="AC270" s="79"/>
      <c r="AD270" s="5"/>
      <c r="AE270" s="79">
        <f>(资产表!C270-资产表!C271)/资产表!C271</f>
        <v>0.0445023595095938</v>
      </c>
      <c r="AF270" s="79"/>
      <c r="AG270" s="79"/>
      <c r="AH270" s="79"/>
      <c r="AI270" s="79"/>
      <c r="AJ270" s="79"/>
      <c r="AK270" s="79"/>
      <c r="AL270" s="79"/>
      <c r="AM270" s="79"/>
      <c r="AN270" s="79"/>
      <c r="AO270" s="79"/>
      <c r="AP270" s="79"/>
      <c r="AQ270" s="95"/>
      <c r="AR270" s="95"/>
      <c r="AS270" s="5"/>
      <c r="AT270" s="5"/>
      <c r="AU270" s="5"/>
      <c r="AV270" s="5"/>
      <c r="AW270" s="5"/>
      <c r="AX270" s="5"/>
      <c r="AY270" s="5"/>
      <c r="AZ270" s="5"/>
      <c r="BA270" s="5"/>
    </row>
    <row r="271" spans="1:53">
      <c r="A271" s="77"/>
      <c r="B271" s="1">
        <v>2021</v>
      </c>
      <c r="C271" s="5"/>
      <c r="D271" s="5"/>
      <c r="E271" s="5"/>
      <c r="F271" s="5"/>
      <c r="G271" s="5"/>
      <c r="H271" s="79">
        <f>利润表!C271/负债表!C271</f>
        <v>0.0131278090783226</v>
      </c>
      <c r="I271" s="79">
        <f>利润表!C271/资产表!C271</f>
        <v>0.0052753433727609</v>
      </c>
      <c r="J271" s="5"/>
      <c r="K271" s="5"/>
      <c r="L271" s="5"/>
      <c r="M271" s="5"/>
      <c r="N271" s="5"/>
      <c r="O271" s="5"/>
      <c r="P271" s="79">
        <f>利润表!C271/利润表!I271</f>
        <v>0.00688005076187586</v>
      </c>
      <c r="Q271" s="79">
        <f>利润表!I271/资产表!C271</f>
        <v>0.766759367822247</v>
      </c>
      <c r="R271" s="84">
        <f>资产表!C271/负债表!C271</f>
        <v>2.48852219669865</v>
      </c>
      <c r="S271" s="5"/>
      <c r="T271" s="5"/>
      <c r="U271" s="5"/>
      <c r="V271" s="5"/>
      <c r="W271" s="79">
        <f>负债表!E271/资产表!C271</f>
        <v>0</v>
      </c>
      <c r="X271" s="5"/>
      <c r="Y271" s="5"/>
      <c r="Z271" s="79">
        <f>(利润表!C271-利润表!C272)/利润表!C272</f>
        <v>-0.756428707674497</v>
      </c>
      <c r="AA271" s="20">
        <f>(利润表!I271-利润表!I272)/利润表!I272</f>
        <v>-0.0413902358445861</v>
      </c>
      <c r="AB271" s="85"/>
      <c r="AC271" s="79"/>
      <c r="AD271" s="5"/>
      <c r="AE271" s="79">
        <f>(资产表!C271-资产表!C272)/资产表!C272</f>
        <v>-0.105238882466207</v>
      </c>
      <c r="AF271" s="79"/>
      <c r="AG271" s="79"/>
      <c r="AH271" s="79"/>
      <c r="AI271" s="79"/>
      <c r="AJ271" s="79"/>
      <c r="AK271" s="79"/>
      <c r="AL271" s="79"/>
      <c r="AM271" s="79"/>
      <c r="AN271" s="79"/>
      <c r="AO271" s="79"/>
      <c r="AP271" s="79"/>
      <c r="AQ271" s="95"/>
      <c r="AR271" s="95"/>
      <c r="AS271" s="5"/>
      <c r="AT271" s="5"/>
      <c r="AU271" s="5"/>
      <c r="AV271" s="5"/>
      <c r="AW271" s="5"/>
      <c r="AX271" s="5"/>
      <c r="AY271" s="5"/>
      <c r="AZ271" s="5"/>
      <c r="BA271" s="5"/>
    </row>
    <row r="272" spans="1:53">
      <c r="A272" s="77"/>
      <c r="B272" s="1">
        <v>2020</v>
      </c>
      <c r="C272" s="5"/>
      <c r="D272" s="5"/>
      <c r="E272" s="5"/>
      <c r="F272" s="5"/>
      <c r="G272" s="5"/>
      <c r="H272" s="79">
        <f>利润表!C272/负债表!C272</f>
        <v>0.0540380505983086</v>
      </c>
      <c r="I272" s="79">
        <f>利润表!C272/资产表!C272</f>
        <v>0.0193790166588192</v>
      </c>
      <c r="J272" s="5"/>
      <c r="K272" s="5"/>
      <c r="L272" s="5"/>
      <c r="M272" s="5"/>
      <c r="N272" s="5"/>
      <c r="O272" s="5"/>
      <c r="P272" s="79">
        <f>利润表!C272/利润表!I272</f>
        <v>0.0270774267987432</v>
      </c>
      <c r="Q272" s="79">
        <f>利润表!I272/资产表!C272</f>
        <v>0.715689005563801</v>
      </c>
      <c r="R272" s="84">
        <f>资产表!C272/负债表!C272</f>
        <v>2.78848259174784</v>
      </c>
      <c r="S272" s="5"/>
      <c r="T272" s="5"/>
      <c r="U272" s="5"/>
      <c r="V272" s="5"/>
      <c r="W272" s="79">
        <f>负债表!E272/资产表!C272</f>
        <v>0</v>
      </c>
      <c r="X272" s="5"/>
      <c r="Y272" s="5"/>
      <c r="Z272" s="79">
        <f>(利润表!C272-利润表!C273)/利润表!C273</f>
        <v>-0.480976844974699</v>
      </c>
      <c r="AA272" s="20">
        <f>(利润表!I272-利润表!I273)/利润表!I273</f>
        <v>0.041023671588904</v>
      </c>
      <c r="AB272" s="85"/>
      <c r="AC272" s="79"/>
      <c r="AD272" s="5"/>
      <c r="AE272" s="79">
        <f>(资产表!C272-资产表!C273)/资产表!C273</f>
        <v>-0.0158108310705508</v>
      </c>
      <c r="AF272" s="79"/>
      <c r="AG272" s="79"/>
      <c r="AH272" s="79"/>
      <c r="AI272" s="79"/>
      <c r="AJ272" s="79"/>
      <c r="AK272" s="79"/>
      <c r="AL272" s="79"/>
      <c r="AM272" s="79"/>
      <c r="AN272" s="79"/>
      <c r="AO272" s="79"/>
      <c r="AP272" s="79"/>
      <c r="AQ272" s="95"/>
      <c r="AR272" s="95"/>
      <c r="AS272" s="5"/>
      <c r="AT272" s="5"/>
      <c r="AU272" s="5"/>
      <c r="AV272" s="5"/>
      <c r="AW272" s="5"/>
      <c r="AX272" s="5"/>
      <c r="AY272" s="5"/>
      <c r="AZ272" s="5"/>
      <c r="BA272" s="5"/>
    </row>
    <row r="273" spans="1:53">
      <c r="A273" s="77"/>
      <c r="B273" s="1">
        <v>2019</v>
      </c>
      <c r="C273" s="5"/>
      <c r="D273" s="5"/>
      <c r="E273" s="5"/>
      <c r="F273" s="5"/>
      <c r="G273" s="5"/>
      <c r="H273" s="79">
        <f>利润表!C273/负债表!C273</f>
        <v>0.108471877565798</v>
      </c>
      <c r="I273" s="79">
        <f>利润表!C273/资产表!C273</f>
        <v>0.0367471433893608</v>
      </c>
      <c r="J273" s="5"/>
      <c r="K273" s="5"/>
      <c r="L273" s="5"/>
      <c r="M273" s="5"/>
      <c r="N273" s="5"/>
      <c r="O273" s="5"/>
      <c r="P273" s="79">
        <f>利润表!C273/利润表!I273</f>
        <v>0.0543101824846973</v>
      </c>
      <c r="Q273" s="79">
        <f>利润表!I273/资产表!C273</f>
        <v>0.676616091277447</v>
      </c>
      <c r="R273" s="84">
        <f>资产表!C273/负债表!C273</f>
        <v>2.95184516566269</v>
      </c>
      <c r="S273" s="5"/>
      <c r="T273" s="5"/>
      <c r="U273" s="5"/>
      <c r="V273" s="5"/>
      <c r="W273" s="79">
        <f>负债表!E273/资产表!C273</f>
        <v>0</v>
      </c>
      <c r="X273" s="5"/>
      <c r="Y273" s="5"/>
      <c r="Z273" s="79">
        <f>(利润表!C273-利润表!C274)/利润表!C274</f>
        <v>0.0872998748240137</v>
      </c>
      <c r="AA273" s="20">
        <f>(利润表!I273-利润表!I274)/利润表!I274</f>
        <v>0.234030189588923</v>
      </c>
      <c r="AB273" s="85"/>
      <c r="AC273" s="79"/>
      <c r="AD273" s="5"/>
      <c r="AE273" s="79">
        <f>(资产表!C273-资产表!C274)/资产表!C274</f>
        <v>0.10935196888967</v>
      </c>
      <c r="AF273" s="79"/>
      <c r="AG273" s="79"/>
      <c r="AH273" s="79"/>
      <c r="AI273" s="79"/>
      <c r="AJ273" s="79"/>
      <c r="AK273" s="79"/>
      <c r="AL273" s="79"/>
      <c r="AM273" s="79"/>
      <c r="AN273" s="79"/>
      <c r="AO273" s="79"/>
      <c r="AP273" s="79"/>
      <c r="AQ273" s="95"/>
      <c r="AR273" s="95"/>
      <c r="AS273" s="5"/>
      <c r="AT273" s="5"/>
      <c r="AU273" s="5"/>
      <c r="AV273" s="5"/>
      <c r="AW273" s="5"/>
      <c r="AX273" s="5"/>
      <c r="AY273" s="5"/>
      <c r="AZ273" s="5"/>
      <c r="BA273" s="5"/>
    </row>
    <row r="274" spans="1:53">
      <c r="A274" s="77"/>
      <c r="B274" s="1">
        <v>2018</v>
      </c>
      <c r="C274" s="5"/>
      <c r="D274" s="5"/>
      <c r="E274" s="5"/>
      <c r="F274" s="5"/>
      <c r="G274" s="5"/>
      <c r="H274" s="79">
        <f>利润表!C274/负债表!C274</f>
        <v>0.0962972451973513</v>
      </c>
      <c r="I274" s="79">
        <f>利润表!C274/资产表!C274</f>
        <v>0.0374924313098597</v>
      </c>
      <c r="J274" s="5"/>
      <c r="K274" s="5"/>
      <c r="L274" s="5"/>
      <c r="M274" s="5"/>
      <c r="N274" s="5"/>
      <c r="O274" s="5"/>
      <c r="P274" s="79">
        <f>利润表!C274/利润表!I274</f>
        <v>0.0616393014843745</v>
      </c>
      <c r="Q274" s="79">
        <f>利润表!I274/资产表!C274</f>
        <v>0.60825529178594</v>
      </c>
      <c r="R274" s="84">
        <f>资产表!C274/负债表!C274</f>
        <v>2.5684449322983</v>
      </c>
      <c r="S274" s="5"/>
      <c r="T274" s="5"/>
      <c r="U274" s="5"/>
      <c r="V274" s="5"/>
      <c r="W274" s="79">
        <f>负债表!E274/资产表!C274</f>
        <v>0</v>
      </c>
      <c r="X274" s="5"/>
      <c r="Y274" s="5"/>
      <c r="Z274" s="79">
        <f>(利润表!C274-利润表!C275)/利润表!C275</f>
        <v>0.697782081579564</v>
      </c>
      <c r="AA274" s="20">
        <f>(利润表!I274-利润表!I275)/利润表!I275</f>
        <v>0.0290211801749387</v>
      </c>
      <c r="AB274" s="85"/>
      <c r="AC274" s="79"/>
      <c r="AD274" s="5"/>
      <c r="AE274" s="79">
        <f>(资产表!C274-资产表!C275)/资产表!C275</f>
        <v>0.0781442153021018</v>
      </c>
      <c r="AF274" s="79"/>
      <c r="AG274" s="79"/>
      <c r="AH274" s="79"/>
      <c r="AI274" s="79"/>
      <c r="AJ274" s="79"/>
      <c r="AK274" s="79"/>
      <c r="AL274" s="79"/>
      <c r="AM274" s="79"/>
      <c r="AN274" s="79"/>
      <c r="AO274" s="79"/>
      <c r="AP274" s="79"/>
      <c r="AQ274" s="95"/>
      <c r="AR274" s="95"/>
      <c r="AS274" s="5"/>
      <c r="AT274" s="5"/>
      <c r="AU274" s="5"/>
      <c r="AV274" s="5"/>
      <c r="AW274" s="5"/>
      <c r="AX274" s="5"/>
      <c r="AY274" s="5"/>
      <c r="AZ274" s="5"/>
      <c r="BA274" s="5"/>
    </row>
    <row r="275" spans="1:53">
      <c r="A275" s="77"/>
      <c r="B275" s="1">
        <v>2017</v>
      </c>
      <c r="C275" s="5"/>
      <c r="D275" s="5"/>
      <c r="E275" s="5"/>
      <c r="F275" s="5"/>
      <c r="G275" s="5"/>
      <c r="H275" s="79">
        <f>利润表!C275/负债表!C275</f>
        <v>0.0615067865014651</v>
      </c>
      <c r="I275" s="79">
        <f>利润表!C275/资产表!C275</f>
        <v>0.0238088553135919</v>
      </c>
      <c r="J275" s="5"/>
      <c r="K275" s="5"/>
      <c r="L275" s="5"/>
      <c r="M275" s="5"/>
      <c r="N275" s="5"/>
      <c r="O275" s="5"/>
      <c r="P275" s="79">
        <f>利润表!C275/利润表!I275</f>
        <v>0.0373594158206678</v>
      </c>
      <c r="Q275" s="79">
        <f>利润表!I275/资产表!C275</f>
        <v>0.637291959485631</v>
      </c>
      <c r="R275" s="84">
        <f>资产表!C275/负债表!C275</f>
        <v>2.58335756555051</v>
      </c>
      <c r="S275" s="5"/>
      <c r="T275" s="5"/>
      <c r="U275" s="5"/>
      <c r="V275" s="5"/>
      <c r="W275" s="79">
        <f>负债表!E275/资产表!C275</f>
        <v>0</v>
      </c>
      <c r="X275" s="5"/>
      <c r="Y275" s="5"/>
      <c r="Z275" s="79">
        <f>(利润表!C275-利润表!C276)/利润表!C276</f>
        <v>0.0625369138703216</v>
      </c>
      <c r="AA275" s="20">
        <f>(利润表!I275-利润表!I276)/利润表!I276</f>
        <v>0.0479238329257226</v>
      </c>
      <c r="AB275" s="85"/>
      <c r="AC275" s="79"/>
      <c r="AD275" s="5"/>
      <c r="AE275" s="79">
        <f>(资产表!C275-资产表!C276)/资产表!C276</f>
        <v>0.032378457001558</v>
      </c>
      <c r="AF275" s="79"/>
      <c r="AG275" s="79"/>
      <c r="AH275" s="79"/>
      <c r="AI275" s="79"/>
      <c r="AJ275" s="79"/>
      <c r="AK275" s="79"/>
      <c r="AL275" s="79"/>
      <c r="AM275" s="79"/>
      <c r="AN275" s="79"/>
      <c r="AO275" s="79"/>
      <c r="AP275" s="79"/>
      <c r="AQ275" s="95"/>
      <c r="AR275" s="95"/>
      <c r="AS275" s="5"/>
      <c r="AT275" s="5"/>
      <c r="AU275" s="5"/>
      <c r="AV275" s="5"/>
      <c r="AW275" s="5"/>
      <c r="AX275" s="5"/>
      <c r="AY275" s="5"/>
      <c r="AZ275" s="5"/>
      <c r="BA275" s="5"/>
    </row>
    <row r="276" spans="1:53">
      <c r="A276" s="77"/>
      <c r="B276" s="1">
        <v>2016</v>
      </c>
      <c r="C276" s="5"/>
      <c r="D276" s="5"/>
      <c r="E276" s="5"/>
      <c r="F276" s="5"/>
      <c r="G276" s="5"/>
      <c r="H276" s="79">
        <f>利润表!C276/负债表!C276</f>
        <v>0.0604803852801262</v>
      </c>
      <c r="I276" s="79">
        <f>利润表!C276/资产表!C276</f>
        <v>0.0231330780048731</v>
      </c>
      <c r="J276" s="5"/>
      <c r="K276" s="5"/>
      <c r="L276" s="5"/>
      <c r="M276" s="5"/>
      <c r="N276" s="5"/>
      <c r="O276" s="5"/>
      <c r="P276" s="79">
        <f>利润表!C276/利润表!I276</f>
        <v>0.0368456113962721</v>
      </c>
      <c r="Q276" s="79">
        <f>利润表!I276/资产表!C276</f>
        <v>0.627838082426654</v>
      </c>
      <c r="R276" s="84">
        <f>资产表!C276/负债表!C276</f>
        <v>2.61445473306171</v>
      </c>
      <c r="S276" s="5"/>
      <c r="T276" s="5"/>
      <c r="U276" s="5"/>
      <c r="V276" s="5"/>
      <c r="W276" s="79">
        <f>负债表!E276/资产表!C276</f>
        <v>0</v>
      </c>
      <c r="X276" s="5"/>
      <c r="Y276" s="5"/>
      <c r="Z276" s="79">
        <f>(利润表!C276-利润表!C277)/利润表!C277</f>
        <v>0.0964671142358713</v>
      </c>
      <c r="AA276" s="20">
        <f>(利润表!I276-利润表!I277)/利润表!I277</f>
        <v>0.161848832284761</v>
      </c>
      <c r="AB276" s="85"/>
      <c r="AC276" s="79"/>
      <c r="AD276" s="5"/>
      <c r="AE276" s="79">
        <f>(资产表!C276-资产表!C277)/资产表!C277</f>
        <v>0.102634977326313</v>
      </c>
      <c r="AF276" s="79"/>
      <c r="AG276" s="79"/>
      <c r="AH276" s="79"/>
      <c r="AI276" s="79"/>
      <c r="AJ276" s="79"/>
      <c r="AK276" s="79"/>
      <c r="AL276" s="79"/>
      <c r="AM276" s="79"/>
      <c r="AN276" s="79"/>
      <c r="AO276" s="79"/>
      <c r="AP276" s="79"/>
      <c r="AQ276" s="95"/>
      <c r="AR276" s="95"/>
      <c r="AS276" s="5"/>
      <c r="AT276" s="5"/>
      <c r="AU276" s="5"/>
      <c r="AV276" s="5"/>
      <c r="AW276" s="5"/>
      <c r="AX276" s="5"/>
      <c r="AY276" s="5"/>
      <c r="AZ276" s="5"/>
      <c r="BA276" s="5"/>
    </row>
    <row r="277" spans="1:53">
      <c r="A277" s="77"/>
      <c r="B277" s="1">
        <v>2015</v>
      </c>
      <c r="C277" s="5"/>
      <c r="D277" s="5"/>
      <c r="E277" s="5"/>
      <c r="F277" s="5"/>
      <c r="G277" s="5"/>
      <c r="H277" s="79">
        <f>利润表!C277/负债表!C277</f>
        <v>0.0683638151573114</v>
      </c>
      <c r="I277" s="79">
        <f>利润表!C277/资产表!C277</f>
        <v>0.0232632065387271</v>
      </c>
      <c r="J277" s="5"/>
      <c r="K277" s="5"/>
      <c r="L277" s="5"/>
      <c r="M277" s="5"/>
      <c r="N277" s="5"/>
      <c r="O277" s="5"/>
      <c r="P277" s="79">
        <f>利润表!C277/利润表!I277</f>
        <v>0.0390426945047143</v>
      </c>
      <c r="Q277" s="79">
        <f>利润表!I277/资产表!C277</f>
        <v>0.595840190689659</v>
      </c>
      <c r="R277" s="84">
        <f>资产表!C277/负债表!C277</f>
        <v>2.93870989123979</v>
      </c>
      <c r="S277" s="5"/>
      <c r="T277" s="5"/>
      <c r="U277" s="5"/>
      <c r="V277" s="5"/>
      <c r="W277" s="79">
        <f>负债表!E277/资产表!C277</f>
        <v>0</v>
      </c>
      <c r="X277" s="5"/>
      <c r="Y277" s="5"/>
      <c r="Z277" s="79">
        <f>(利润表!C277-利润表!C278)/利润表!C278</f>
        <v>0.0468429960281459</v>
      </c>
      <c r="AA277" s="20">
        <f>(利润表!I277-利润表!I278)/利润表!I278</f>
        <v>0.0165346304433503</v>
      </c>
      <c r="AB277" s="85"/>
      <c r="AC277" s="79"/>
      <c r="AD277" s="5"/>
      <c r="AE277" s="79">
        <f>(资产表!C277-资产表!C278)/资产表!C278</f>
        <v>0.0406234261232144</v>
      </c>
      <c r="AF277" s="79"/>
      <c r="AG277" s="79"/>
      <c r="AH277" s="79"/>
      <c r="AI277" s="79"/>
      <c r="AJ277" s="79"/>
      <c r="AK277" s="79"/>
      <c r="AL277" s="79"/>
      <c r="AM277" s="79"/>
      <c r="AN277" s="79"/>
      <c r="AO277" s="79"/>
      <c r="AP277" s="79"/>
      <c r="AQ277" s="95"/>
      <c r="AR277" s="95"/>
      <c r="AS277" s="5"/>
      <c r="AT277" s="5"/>
      <c r="AU277" s="5"/>
      <c r="AV277" s="5"/>
      <c r="AW277" s="5"/>
      <c r="AX277" s="5"/>
      <c r="AY277" s="5"/>
      <c r="AZ277" s="5"/>
      <c r="BA277" s="5"/>
    </row>
    <row r="278" spans="1:53">
      <c r="A278" s="77"/>
      <c r="B278" s="1">
        <v>2014</v>
      </c>
      <c r="C278" s="5"/>
      <c r="D278" s="5"/>
      <c r="E278" s="5"/>
      <c r="F278" s="5"/>
      <c r="G278" s="5"/>
      <c r="H278" s="79">
        <f>利润表!C278/负债表!C278</f>
        <v>0.069317781847859</v>
      </c>
      <c r="I278" s="79">
        <f>利润表!C278/资产表!C278</f>
        <v>0.0231249937027723</v>
      </c>
      <c r="J278" s="5"/>
      <c r="K278" s="5"/>
      <c r="L278" s="5"/>
      <c r="M278" s="5"/>
      <c r="N278" s="5"/>
      <c r="O278" s="5"/>
      <c r="P278" s="79">
        <f>利润表!C278/利润表!I278</f>
        <v>0.0379123241789309</v>
      </c>
      <c r="Q278" s="79">
        <f>利润表!I278/资产表!C278</f>
        <v>0.60995980076641</v>
      </c>
      <c r="R278" s="84">
        <f>资产表!C278/负债表!C278</f>
        <v>2.99752651779313</v>
      </c>
      <c r="S278" s="5"/>
      <c r="T278" s="5"/>
      <c r="U278" s="5"/>
      <c r="V278" s="5"/>
      <c r="W278" s="79">
        <f>负债表!E278/资产表!C278</f>
        <v>0</v>
      </c>
      <c r="X278" s="5"/>
      <c r="Y278" s="5"/>
      <c r="Z278" s="79">
        <f>(利润表!C278-利润表!C279)/利润表!C279</f>
        <v>0.818498396706646</v>
      </c>
      <c r="AA278" s="20">
        <f>(利润表!I278-利润表!I279)/利润表!I279</f>
        <v>0.045005809196849</v>
      </c>
      <c r="AB278" s="85"/>
      <c r="AC278" s="79"/>
      <c r="AD278" s="5"/>
      <c r="AE278" s="79">
        <f>(资产表!C278-资产表!C279)/资产表!C279</f>
        <v>0.127170841845856</v>
      </c>
      <c r="AF278" s="79"/>
      <c r="AG278" s="79"/>
      <c r="AH278" s="79"/>
      <c r="AI278" s="79"/>
      <c r="AJ278" s="79"/>
      <c r="AK278" s="79"/>
      <c r="AL278" s="79"/>
      <c r="AM278" s="79"/>
      <c r="AN278" s="79"/>
      <c r="AO278" s="79"/>
      <c r="AP278" s="79"/>
      <c r="AQ278" s="95"/>
      <c r="AR278" s="95"/>
      <c r="AS278" s="5"/>
      <c r="AT278" s="5"/>
      <c r="AU278" s="5"/>
      <c r="AV278" s="5"/>
      <c r="AW278" s="5"/>
      <c r="AX278" s="5"/>
      <c r="AY278" s="5"/>
      <c r="AZ278" s="5"/>
      <c r="BA278" s="5"/>
    </row>
    <row r="279" spans="1:53">
      <c r="A279" s="77"/>
      <c r="B279" s="1">
        <v>2013</v>
      </c>
      <c r="C279" s="5"/>
      <c r="D279" s="5"/>
      <c r="E279" s="5"/>
      <c r="F279" s="5"/>
      <c r="G279" s="5"/>
      <c r="H279" s="79">
        <f>利润表!C279/负债表!C279</f>
        <v>0.0622255583485352</v>
      </c>
      <c r="I279" s="79">
        <f>利润表!C279/资产表!C279</f>
        <v>0.0143337044821375</v>
      </c>
      <c r="J279" s="5"/>
      <c r="K279" s="5"/>
      <c r="L279" s="5"/>
      <c r="M279" s="5"/>
      <c r="N279" s="5"/>
      <c r="O279" s="5"/>
      <c r="P279" s="79">
        <f>利润表!C279/利润表!I279</f>
        <v>0.021786436039145</v>
      </c>
      <c r="Q279" s="79">
        <f>利润表!I279/资产表!C279</f>
        <v>0.657918736978518</v>
      </c>
      <c r="R279" s="84">
        <f>资产表!C279/负债表!C279</f>
        <v>4.34120561269279</v>
      </c>
      <c r="S279" s="5"/>
      <c r="T279" s="5"/>
      <c r="U279" s="5"/>
      <c r="V279" s="5"/>
      <c r="W279" s="79">
        <f>负债表!E279/资产表!C279</f>
        <v>0</v>
      </c>
      <c r="X279" s="5"/>
      <c r="Y279" s="5"/>
      <c r="Z279" s="79">
        <f>(利润表!C279-利润表!C280)/利润表!C280</f>
        <v>0.570913271331027</v>
      </c>
      <c r="AA279" s="20">
        <f>(利润表!I279-利润表!I280)/利润表!I280</f>
        <v>0.0875574926397041</v>
      </c>
      <c r="AB279" s="85"/>
      <c r="AC279" s="79"/>
      <c r="AD279" s="5"/>
      <c r="AE279" s="79">
        <f>(资产表!C279-资产表!C280)/资产表!C280</f>
        <v>0.10496169032732</v>
      </c>
      <c r="AF279" s="79"/>
      <c r="AG279" s="79"/>
      <c r="AH279" s="79"/>
      <c r="AI279" s="79"/>
      <c r="AJ279" s="79"/>
      <c r="AK279" s="79"/>
      <c r="AL279" s="79"/>
      <c r="AM279" s="79"/>
      <c r="AN279" s="79"/>
      <c r="AO279" s="79"/>
      <c r="AP279" s="79"/>
      <c r="AQ279" s="95"/>
      <c r="AR279" s="95"/>
      <c r="AS279" s="5"/>
      <c r="AT279" s="5"/>
      <c r="AU279" s="5"/>
      <c r="AV279" s="5"/>
      <c r="AW279" s="5"/>
      <c r="AX279" s="5"/>
      <c r="AY279" s="5"/>
      <c r="AZ279" s="5"/>
      <c r="BA279" s="5"/>
    </row>
    <row r="280" spans="1:53">
      <c r="A280" s="77"/>
      <c r="B280" s="1">
        <v>2012</v>
      </c>
      <c r="C280" s="5"/>
      <c r="D280" s="5"/>
      <c r="E280" s="5"/>
      <c r="F280" s="5"/>
      <c r="G280" s="5"/>
      <c r="H280" s="79">
        <f>利润表!C280/负债表!C280</f>
        <v>0.0421387095549182</v>
      </c>
      <c r="I280" s="79">
        <f>利润表!C280/资产表!C280</f>
        <v>0.0100821570625699</v>
      </c>
      <c r="J280" s="5"/>
      <c r="K280" s="5"/>
      <c r="L280" s="5"/>
      <c r="M280" s="5"/>
      <c r="N280" s="5"/>
      <c r="O280" s="5"/>
      <c r="P280" s="79">
        <f>利润表!C280/利润表!I280</f>
        <v>0.0150829470886142</v>
      </c>
      <c r="Q280" s="79">
        <f>利润表!I280/资产表!C280</f>
        <v>0.668447419681046</v>
      </c>
      <c r="R280" s="84">
        <f>资产表!C280/负债表!C280</f>
        <v>4.17953313893099</v>
      </c>
      <c r="S280" s="5"/>
      <c r="T280" s="5"/>
      <c r="U280" s="5"/>
      <c r="V280" s="5"/>
      <c r="W280" s="79">
        <f>负债表!E280/资产表!C280</f>
        <v>0</v>
      </c>
      <c r="X280" s="5"/>
      <c r="Y280" s="5"/>
      <c r="Z280" s="79" t="e">
        <f>(利润表!C280-利润表!C281)/利润表!C281</f>
        <v>#DIV/0!</v>
      </c>
      <c r="AA280" s="20" t="e">
        <f>(利润表!I280-利润表!I281)/利润表!I281</f>
        <v>#DIV/0!</v>
      </c>
      <c r="AB280" s="85"/>
      <c r="AC280" s="79"/>
      <c r="AD280" s="5"/>
      <c r="AE280" s="79" t="e">
        <f>(资产表!C280-资产表!C281)/资产表!C281</f>
        <v>#DIV/0!</v>
      </c>
      <c r="AF280" s="79"/>
      <c r="AG280" s="79"/>
      <c r="AH280" s="79"/>
      <c r="AI280" s="79"/>
      <c r="AJ280" s="79"/>
      <c r="AK280" s="79"/>
      <c r="AL280" s="79"/>
      <c r="AM280" s="79"/>
      <c r="AN280" s="79"/>
      <c r="AO280" s="79"/>
      <c r="AP280" s="79"/>
      <c r="AQ280" s="95"/>
      <c r="AR280" s="95"/>
      <c r="AS280" s="5"/>
      <c r="AT280" s="5"/>
      <c r="AU280" s="5"/>
      <c r="AV280" s="5"/>
      <c r="AW280" s="5"/>
      <c r="AX280" s="5"/>
      <c r="AY280" s="5"/>
      <c r="AZ280" s="5"/>
      <c r="BA280" s="5"/>
    </row>
    <row r="281" spans="1:53">
      <c r="A281" s="77"/>
      <c r="B281" s="1">
        <v>2011</v>
      </c>
      <c r="C281" s="5"/>
      <c r="D281" s="5"/>
      <c r="E281" s="5"/>
      <c r="F281" s="5"/>
      <c r="G281" s="5"/>
      <c r="H281" s="79" t="e">
        <f>利润表!C281/负债表!C281</f>
        <v>#DIV/0!</v>
      </c>
      <c r="I281" s="79" t="e">
        <f>利润表!C281/资产表!C281</f>
        <v>#DIV/0!</v>
      </c>
      <c r="J281" s="5"/>
      <c r="K281" s="5"/>
      <c r="L281" s="5"/>
      <c r="M281" s="5"/>
      <c r="N281" s="5"/>
      <c r="O281" s="5"/>
      <c r="P281" s="79" t="e">
        <f>利润表!C281/利润表!I281</f>
        <v>#DIV/0!</v>
      </c>
      <c r="Q281" s="79" t="e">
        <f>利润表!I281/资产表!C281</f>
        <v>#DIV/0!</v>
      </c>
      <c r="R281" s="84" t="e">
        <f>资产表!C281/负债表!C281</f>
        <v>#DIV/0!</v>
      </c>
      <c r="S281" s="5"/>
      <c r="T281" s="5"/>
      <c r="U281" s="5"/>
      <c r="V281" s="5"/>
      <c r="W281" s="79" t="e">
        <f>负债表!E281/资产表!C281</f>
        <v>#DIV/0!</v>
      </c>
      <c r="X281" s="5"/>
      <c r="Y281" s="5"/>
      <c r="Z281" s="79" t="e">
        <f>(利润表!C281-利润表!C282)/利润表!C282</f>
        <v>#DIV/0!</v>
      </c>
      <c r="AA281" s="20" t="e">
        <f>(利润表!I281-利润表!I282)/利润表!I282</f>
        <v>#DIV/0!</v>
      </c>
      <c r="AB281" s="85"/>
      <c r="AC281" s="79"/>
      <c r="AD281" s="5"/>
      <c r="AE281" s="79" t="e">
        <f>(资产表!C281-资产表!C282)/资产表!C282</f>
        <v>#DIV/0!</v>
      </c>
      <c r="AF281" s="79"/>
      <c r="AG281" s="79"/>
      <c r="AH281" s="79"/>
      <c r="AI281" s="79"/>
      <c r="AJ281" s="79"/>
      <c r="AK281" s="79"/>
      <c r="AL281" s="79"/>
      <c r="AM281" s="79"/>
      <c r="AN281" s="79"/>
      <c r="AO281" s="79"/>
      <c r="AP281" s="79"/>
      <c r="AQ281" s="95"/>
      <c r="AR281" s="95"/>
      <c r="AS281" s="5"/>
      <c r="AT281" s="5"/>
      <c r="AU281" s="5"/>
      <c r="AV281" s="5"/>
      <c r="AW281" s="5"/>
      <c r="AX281" s="5"/>
      <c r="AY281" s="5"/>
      <c r="AZ281" s="5"/>
      <c r="BA281" s="5"/>
    </row>
    <row r="282" spans="1:53">
      <c r="A282" s="69"/>
      <c r="B282" s="1">
        <v>2010</v>
      </c>
      <c r="C282" s="5"/>
      <c r="D282" s="5"/>
      <c r="E282" s="5"/>
      <c r="F282" s="5"/>
      <c r="G282" s="5"/>
      <c r="H282" s="79" t="e">
        <f>利润表!C282/负债表!C282</f>
        <v>#DIV/0!</v>
      </c>
      <c r="I282" s="79" t="e">
        <f>利润表!C282/资产表!C282</f>
        <v>#DIV/0!</v>
      </c>
      <c r="J282" s="5"/>
      <c r="K282" s="5"/>
      <c r="L282" s="5"/>
      <c r="M282" s="5"/>
      <c r="N282" s="5"/>
      <c r="O282" s="5"/>
      <c r="P282" s="79" t="e">
        <f>利润表!C282/利润表!I282</f>
        <v>#DIV/0!</v>
      </c>
      <c r="Q282" s="79" t="e">
        <f>利润表!I282/资产表!C282</f>
        <v>#DIV/0!</v>
      </c>
      <c r="R282" s="84" t="e">
        <f>资产表!C282/负债表!C282</f>
        <v>#DIV/0!</v>
      </c>
      <c r="S282" s="5"/>
      <c r="T282" s="5"/>
      <c r="U282" s="5"/>
      <c r="V282" s="5"/>
      <c r="W282" s="79" t="e">
        <f>负债表!E282/资产表!C282</f>
        <v>#DIV/0!</v>
      </c>
      <c r="X282" s="5"/>
      <c r="Y282" s="5"/>
      <c r="Z282" s="79" t="e">
        <f>(利润表!C282-利润表!C283)/利润表!C283</f>
        <v>#DIV/0!</v>
      </c>
      <c r="AA282" s="20" t="e">
        <f>(利润表!I282-利润表!I283)/利润表!I283</f>
        <v>#DIV/0!</v>
      </c>
      <c r="AB282" s="85"/>
      <c r="AC282" s="79"/>
      <c r="AD282" s="5"/>
      <c r="AE282" s="79" t="e">
        <f>(资产表!C282-资产表!C283)/资产表!C283</f>
        <v>#DIV/0!</v>
      </c>
      <c r="AF282" s="79"/>
      <c r="AG282" s="79"/>
      <c r="AH282" s="79"/>
      <c r="AI282" s="79"/>
      <c r="AJ282" s="79"/>
      <c r="AK282" s="79"/>
      <c r="AL282" s="79"/>
      <c r="AM282" s="79"/>
      <c r="AN282" s="79"/>
      <c r="AO282" s="79"/>
      <c r="AP282" s="79"/>
      <c r="AQ282" s="95"/>
      <c r="AR282" s="95"/>
      <c r="AS282" s="5"/>
      <c r="AT282" s="5"/>
      <c r="AU282" s="5"/>
      <c r="AV282" s="5"/>
      <c r="AW282" s="5"/>
      <c r="AX282" s="5"/>
      <c r="AY282" s="5"/>
      <c r="AZ282" s="5"/>
      <c r="BA282" s="5"/>
    </row>
  </sheetData>
  <mergeCells count="75">
    <mergeCell ref="A1:A2"/>
    <mergeCell ref="A3:A16"/>
    <mergeCell ref="A17:A30"/>
    <mergeCell ref="A31:A44"/>
    <mergeCell ref="A45:A58"/>
    <mergeCell ref="A59:A72"/>
    <mergeCell ref="A73:A86"/>
    <mergeCell ref="A87:A100"/>
    <mergeCell ref="A101:A114"/>
    <mergeCell ref="A115:A128"/>
    <mergeCell ref="A129:A142"/>
    <mergeCell ref="A143:A156"/>
    <mergeCell ref="A157:A170"/>
    <mergeCell ref="A171:A184"/>
    <mergeCell ref="A185:A198"/>
    <mergeCell ref="A199:A212"/>
    <mergeCell ref="A213:A226"/>
    <mergeCell ref="A227:A240"/>
    <mergeCell ref="A241:A254"/>
    <mergeCell ref="A255:A268"/>
    <mergeCell ref="A269:A282"/>
    <mergeCell ref="B1:B2"/>
    <mergeCell ref="C1:C2"/>
    <mergeCell ref="C31:C44"/>
    <mergeCell ref="D1:D2"/>
    <mergeCell ref="D31:D44"/>
    <mergeCell ref="E1:E2"/>
    <mergeCell ref="F1:F2"/>
    <mergeCell ref="G1:G2"/>
    <mergeCell ref="H1:H2"/>
    <mergeCell ref="I1:I2"/>
    <mergeCell ref="J1:J2"/>
    <mergeCell ref="K1:K2"/>
    <mergeCell ref="L1:L2"/>
    <mergeCell ref="M1:M2"/>
    <mergeCell ref="N1:N2"/>
    <mergeCell ref="O1:O2"/>
    <mergeCell ref="P1:P2"/>
    <mergeCell ref="Q1:Q2"/>
    <mergeCell ref="R1:R2"/>
    <mergeCell ref="S1:S2"/>
    <mergeCell ref="T1:T2"/>
    <mergeCell ref="U1:U2"/>
    <mergeCell ref="V1:V2"/>
    <mergeCell ref="W1:W2"/>
    <mergeCell ref="X1:X2"/>
    <mergeCell ref="Y1:Y2"/>
    <mergeCell ref="Z1:Z2"/>
    <mergeCell ref="AA1:AA2"/>
    <mergeCell ref="AB1:AB2"/>
    <mergeCell ref="AC1:AC2"/>
    <mergeCell ref="AD1:AD2"/>
    <mergeCell ref="AE1:AE2"/>
    <mergeCell ref="AF1:AF2"/>
    <mergeCell ref="AG1:AG2"/>
    <mergeCell ref="AH1:AH2"/>
    <mergeCell ref="AI1:AI2"/>
    <mergeCell ref="AJ1:AJ2"/>
    <mergeCell ref="AK1:AK2"/>
    <mergeCell ref="AL1:AL2"/>
    <mergeCell ref="AM1:AM2"/>
    <mergeCell ref="AN1:AN2"/>
    <mergeCell ref="AO1:AO2"/>
    <mergeCell ref="AP1:AP2"/>
    <mergeCell ref="AQ1:AQ2"/>
    <mergeCell ref="AR1:AR2"/>
    <mergeCell ref="AS1:AS2"/>
    <mergeCell ref="AT1:AT2"/>
    <mergeCell ref="AU1:AU2"/>
    <mergeCell ref="AV1:AV2"/>
    <mergeCell ref="AW1:AW2"/>
    <mergeCell ref="AX1:AX2"/>
    <mergeCell ref="AY1:AY2"/>
    <mergeCell ref="AZ1:AZ2"/>
    <mergeCell ref="BA1:BA2"/>
  </mergeCell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Q282"/>
  <sheetViews>
    <sheetView tabSelected="1" workbookViewId="0">
      <pane xSplit="2" ySplit="2" topLeftCell="AD59" activePane="bottomRight" state="frozen"/>
      <selection/>
      <selection pane="topRight"/>
      <selection pane="bottomLeft"/>
      <selection pane="bottomRight" activeCell="AG61" sqref="AG61"/>
    </sheetView>
  </sheetViews>
  <sheetFormatPr defaultColWidth="9.23076923076923" defaultRowHeight="16.8"/>
  <cols>
    <col min="3" max="3" width="18.3846153846154" customWidth="1"/>
    <col min="4" max="8" width="11.5384615384615" customWidth="1"/>
    <col min="9" max="9" width="19.4615384615385" customWidth="1"/>
    <col min="10" max="10" width="13.9230769230769" customWidth="1"/>
    <col min="11" max="11" width="20.3846153846154" style="7" customWidth="1"/>
    <col min="12" max="13" width="19.2307692307692" style="7" customWidth="1"/>
    <col min="14" max="14" width="17.6153846153846" style="7" customWidth="1"/>
    <col min="15" max="15" width="11.5384615384615" customWidth="1"/>
    <col min="16" max="16" width="12.7692307692308" customWidth="1"/>
    <col min="17" max="19" width="10.3076923076923" customWidth="1"/>
    <col min="20" max="20" width="20" customWidth="1"/>
    <col min="21" max="23" width="15.1538461538462" customWidth="1"/>
    <col min="24" max="26" width="13.9230769230769" customWidth="1"/>
    <col min="27" max="27" width="30.9230769230769" customWidth="1"/>
    <col min="28" max="31" width="23.6153846153846" customWidth="1"/>
    <col min="32" max="33" width="23.6153846153846" style="7" customWidth="1"/>
    <col min="34" max="34" width="28.4615384615385" style="7" customWidth="1"/>
    <col min="35" max="35" width="26.0769230769231" style="7" customWidth="1"/>
    <col min="36" max="36" width="30.9230769230769" style="7" customWidth="1"/>
    <col min="37" max="37" width="26.0769230769231" style="7" customWidth="1"/>
    <col min="38" max="39" width="23.6153846153846" style="23" customWidth="1"/>
    <col min="40" max="41" width="23.6153846153846" style="7" customWidth="1"/>
    <col min="42" max="47" width="23.6153846153846" style="23" customWidth="1"/>
    <col min="48" max="48" width="23.6153846153846" style="7" customWidth="1"/>
    <col min="49" max="51" width="23.6153846153846" style="24" customWidth="1"/>
    <col min="52" max="52" width="17.3076923076923" style="18" customWidth="1"/>
    <col min="53" max="53" width="16.2307692307692" style="18" customWidth="1"/>
    <col min="54" max="56" width="11.5384615384615" style="18" customWidth="1"/>
    <col min="57" max="57" width="7.07692307692308" style="18" customWidth="1"/>
    <col min="58" max="58" width="9.38461538461539" style="18" customWidth="1"/>
    <col min="59" max="59" width="11.6923076923077" style="18" customWidth="1"/>
    <col min="60" max="60" width="9.38461538461539" style="18" customWidth="1"/>
    <col min="61" max="61" width="17.3076923076923" style="2"/>
    <col min="62" max="62" width="16.2307692307692" style="2"/>
    <col min="63" max="66" width="9.23076923076923" style="18"/>
    <col min="67" max="67" width="9.38461538461539" style="18" customWidth="1"/>
    <col min="68" max="68" width="11.6923076923077" style="18" customWidth="1"/>
    <col min="69" max="69" width="9.38461538461539" style="18" customWidth="1"/>
  </cols>
  <sheetData>
    <row r="1" spans="1:69">
      <c r="A1" s="1" t="s">
        <v>0</v>
      </c>
      <c r="B1" s="1" t="s">
        <v>1</v>
      </c>
      <c r="C1" s="14" t="s">
        <v>73</v>
      </c>
      <c r="D1" s="14" t="s">
        <v>74</v>
      </c>
      <c r="E1" s="14" t="s">
        <v>75</v>
      </c>
      <c r="F1" s="14"/>
      <c r="G1" s="14"/>
      <c r="H1" s="14"/>
      <c r="I1" s="14" t="s">
        <v>76</v>
      </c>
      <c r="J1" s="14" t="s">
        <v>77</v>
      </c>
      <c r="K1" s="14" t="s">
        <v>78</v>
      </c>
      <c r="L1" s="14" t="s">
        <v>79</v>
      </c>
      <c r="M1" s="14" t="s">
        <v>80</v>
      </c>
      <c r="N1" s="14" t="s">
        <v>81</v>
      </c>
      <c r="O1" s="14" t="s">
        <v>82</v>
      </c>
      <c r="P1" s="1" t="s">
        <v>83</v>
      </c>
      <c r="Q1" s="1" t="s">
        <v>84</v>
      </c>
      <c r="R1" s="1" t="s">
        <v>85</v>
      </c>
      <c r="S1" s="1" t="s">
        <v>86</v>
      </c>
      <c r="T1" s="1" t="s">
        <v>87</v>
      </c>
      <c r="U1" s="1" t="s">
        <v>88</v>
      </c>
      <c r="V1" s="1" t="s">
        <v>89</v>
      </c>
      <c r="W1" s="1" t="s">
        <v>90</v>
      </c>
      <c r="X1" s="14" t="s">
        <v>91</v>
      </c>
      <c r="Y1" s="14" t="s">
        <v>92</v>
      </c>
      <c r="Z1" s="14" t="s">
        <v>93</v>
      </c>
      <c r="AA1" s="14" t="s">
        <v>94</v>
      </c>
      <c r="AB1" s="30" t="s">
        <v>95</v>
      </c>
      <c r="AC1" s="31" t="s">
        <v>96</v>
      </c>
      <c r="AD1" s="31" t="s">
        <v>97</v>
      </c>
      <c r="AE1" s="14" t="s">
        <v>98</v>
      </c>
      <c r="AF1" s="32" t="s">
        <v>99</v>
      </c>
      <c r="AG1" s="32"/>
      <c r="AH1" s="32"/>
      <c r="AI1" s="32"/>
      <c r="AJ1" s="32"/>
      <c r="AK1" s="32"/>
      <c r="AL1" s="32"/>
      <c r="AM1" s="32"/>
      <c r="AN1" s="32"/>
      <c r="AO1" s="41"/>
      <c r="AP1" s="14" t="s">
        <v>100</v>
      </c>
      <c r="AQ1" s="14"/>
      <c r="AR1" s="14"/>
      <c r="AS1" s="14"/>
      <c r="AT1" s="14"/>
      <c r="AU1" s="14"/>
      <c r="AV1" s="14"/>
      <c r="AW1" s="14"/>
      <c r="AX1" s="14"/>
      <c r="AY1" s="14"/>
      <c r="AZ1" s="2" t="s">
        <v>101</v>
      </c>
      <c r="BA1" s="2"/>
      <c r="BB1" s="2"/>
      <c r="BC1" s="2"/>
      <c r="BD1" s="2"/>
      <c r="BE1" s="2"/>
      <c r="BF1" s="2"/>
      <c r="BG1" s="2"/>
      <c r="BH1" s="62"/>
      <c r="BI1" s="2" t="s">
        <v>102</v>
      </c>
      <c r="BK1" s="67"/>
      <c r="BL1" s="2"/>
      <c r="BM1" s="2"/>
      <c r="BN1" s="2"/>
      <c r="BO1" s="2"/>
      <c r="BP1" s="2"/>
      <c r="BQ1" s="2"/>
    </row>
    <row r="2" spans="1:69">
      <c r="A2" s="1"/>
      <c r="B2" s="1"/>
      <c r="C2" s="14"/>
      <c r="D2" s="14"/>
      <c r="E2" s="14"/>
      <c r="F2" s="14"/>
      <c r="G2" s="14"/>
      <c r="H2" s="14"/>
      <c r="I2" s="14"/>
      <c r="J2" s="14"/>
      <c r="K2" s="14"/>
      <c r="L2" s="14"/>
      <c r="M2" s="14"/>
      <c r="N2" s="14"/>
      <c r="O2" s="14"/>
      <c r="P2" s="1"/>
      <c r="Q2" s="1"/>
      <c r="R2" s="1"/>
      <c r="S2" s="1"/>
      <c r="T2" s="1"/>
      <c r="U2" s="1"/>
      <c r="V2" s="1"/>
      <c r="W2" s="1"/>
      <c r="X2" s="14"/>
      <c r="Y2" s="14"/>
      <c r="Z2" s="14"/>
      <c r="AA2" s="14"/>
      <c r="AB2" s="14"/>
      <c r="AC2" s="33"/>
      <c r="AD2" s="33"/>
      <c r="AE2" s="14"/>
      <c r="AF2" s="34" t="s">
        <v>103</v>
      </c>
      <c r="AG2" s="38" t="s">
        <v>104</v>
      </c>
      <c r="AH2" s="34" t="s">
        <v>105</v>
      </c>
      <c r="AI2" s="34" t="s">
        <v>106</v>
      </c>
      <c r="AJ2" s="34" t="s">
        <v>107</v>
      </c>
      <c r="AK2" s="34" t="s">
        <v>108</v>
      </c>
      <c r="AL2" s="34" t="s">
        <v>109</v>
      </c>
      <c r="AM2" s="38" t="s">
        <v>110</v>
      </c>
      <c r="AN2" s="38" t="s">
        <v>111</v>
      </c>
      <c r="AO2" s="38" t="s">
        <v>112</v>
      </c>
      <c r="AP2" s="14" t="s">
        <v>113</v>
      </c>
      <c r="AQ2" s="14" t="s">
        <v>114</v>
      </c>
      <c r="AR2" s="42" t="s">
        <v>115</v>
      </c>
      <c r="AS2" s="53" t="s">
        <v>116</v>
      </c>
      <c r="AT2" s="53" t="s">
        <v>117</v>
      </c>
      <c r="AU2" s="53" t="s">
        <v>118</v>
      </c>
      <c r="AV2" s="53" t="s">
        <v>119</v>
      </c>
      <c r="AW2" s="36" t="s">
        <v>120</v>
      </c>
      <c r="AX2" s="36" t="s">
        <v>121</v>
      </c>
      <c r="AY2" s="36" t="s">
        <v>122</v>
      </c>
      <c r="AZ2" s="36" t="s">
        <v>123</v>
      </c>
      <c r="BA2" s="36" t="s">
        <v>78</v>
      </c>
      <c r="BB2" s="60" t="s">
        <v>115</v>
      </c>
      <c r="BC2" s="60" t="s">
        <v>116</v>
      </c>
      <c r="BD2" s="60" t="s">
        <v>124</v>
      </c>
      <c r="BE2" s="60" t="s">
        <v>119</v>
      </c>
      <c r="BF2" s="63" t="s">
        <v>120</v>
      </c>
      <c r="BG2" s="63" t="s">
        <v>121</v>
      </c>
      <c r="BH2" s="62" t="s">
        <v>122</v>
      </c>
      <c r="BI2" s="36" t="s">
        <v>123</v>
      </c>
      <c r="BJ2" s="36" t="s">
        <v>78</v>
      </c>
      <c r="BK2" s="68" t="s">
        <v>115</v>
      </c>
      <c r="BL2" s="60" t="s">
        <v>116</v>
      </c>
      <c r="BM2" s="60" t="s">
        <v>124</v>
      </c>
      <c r="BN2" s="60" t="s">
        <v>119</v>
      </c>
      <c r="BO2" s="63" t="s">
        <v>120</v>
      </c>
      <c r="BP2" s="63" t="s">
        <v>121</v>
      </c>
      <c r="BQ2" s="2" t="s">
        <v>122</v>
      </c>
    </row>
    <row r="3" spans="1:69">
      <c r="A3" s="1" t="s">
        <v>53</v>
      </c>
      <c r="B3" s="1">
        <v>2023</v>
      </c>
      <c r="C3" s="25">
        <v>74734071550.75</v>
      </c>
      <c r="D3" s="5"/>
      <c r="E3" s="5"/>
      <c r="F3" s="5"/>
      <c r="G3" s="5"/>
      <c r="H3" s="5"/>
      <c r="I3" s="25">
        <v>147693604994.14</v>
      </c>
      <c r="J3" s="5"/>
      <c r="K3" s="4">
        <v>11867273851.78</v>
      </c>
      <c r="L3" s="4">
        <v>4648613585.82</v>
      </c>
      <c r="M3" s="3">
        <v>9729389252.31</v>
      </c>
      <c r="N3" s="3">
        <v>157371873.01</v>
      </c>
      <c r="O3" s="5"/>
      <c r="P3" s="5"/>
      <c r="Q3" s="5"/>
      <c r="R3" s="5"/>
      <c r="S3" s="5"/>
      <c r="T3" s="5"/>
      <c r="U3" s="5"/>
      <c r="V3" s="5"/>
      <c r="W3" s="5"/>
      <c r="X3" s="5"/>
      <c r="Y3" s="5"/>
      <c r="Z3" s="5"/>
      <c r="AA3" s="5"/>
      <c r="AB3" s="5"/>
      <c r="AC3" s="35">
        <f>AZ3/I3</f>
        <v>0.857105943733397</v>
      </c>
      <c r="AD3" s="35">
        <f>(BF3-BF4)/BF4</f>
        <v>0.111027854123556</v>
      </c>
      <c r="AE3" s="35">
        <f>(BG3-BG4)/BG4</f>
        <v>0.00692953619088319</v>
      </c>
      <c r="AF3" s="36">
        <f>(AP3/AW3/1000000)*0.92*500</f>
        <v>924.211880350509</v>
      </c>
      <c r="AG3" s="36">
        <f>(AQ3/AX3/1000000)*0.92*500</f>
        <v>53.377594330874</v>
      </c>
      <c r="AH3" s="36">
        <f>(AR3/$AX3/1000000)*0.92*500</f>
        <v>27.4883375174421</v>
      </c>
      <c r="AI3" s="36">
        <f>(AS3/$AX3/1000000)*0.92*500</f>
        <v>2.94266885062135</v>
      </c>
      <c r="AJ3" s="36">
        <f>(AT3/$AX3/1000000)*0.92*500</f>
        <v>1.61409870373767</v>
      </c>
      <c r="AK3" s="36">
        <f>(AU3/$AX3/1000000)*0.92*500</f>
        <v>20.0829155067303</v>
      </c>
      <c r="AL3" s="39">
        <f>AZ3/((BF3*1000*1000)/(0.92*500))</f>
        <v>1382.84640468943</v>
      </c>
      <c r="AM3" s="39">
        <f>BA3/((BG3*1000*1000)/(0.92*500))</f>
        <v>59.8718607420096</v>
      </c>
      <c r="AN3" s="39">
        <f>BI3/((BO3*1000*1000)/(0.92*500))</f>
        <v>304.505300287089</v>
      </c>
      <c r="AO3" s="39">
        <f>BJ3/((BP3*1000*1000)/(0.92*500))</f>
        <v>44.7254205864354</v>
      </c>
      <c r="AP3" s="36">
        <v>147218996281.04</v>
      </c>
      <c r="AQ3" s="36">
        <v>11620203653.32</v>
      </c>
      <c r="AR3" s="43">
        <v>5984160283.88</v>
      </c>
      <c r="AS3" s="43">
        <v>640613571.24</v>
      </c>
      <c r="AT3" s="43">
        <v>351386305.23</v>
      </c>
      <c r="AU3" s="43">
        <v>4372013596.08</v>
      </c>
      <c r="AV3" s="43">
        <v>272029896.89</v>
      </c>
      <c r="AW3" s="54">
        <v>73274.04</v>
      </c>
      <c r="AX3" s="54">
        <v>100141.15</v>
      </c>
      <c r="AY3" s="54">
        <v>293790.03</v>
      </c>
      <c r="AZ3" s="55">
        <v>126589066691.89</v>
      </c>
      <c r="BA3" s="55">
        <v>7445470669.11</v>
      </c>
      <c r="BB3" s="2"/>
      <c r="BC3" s="2"/>
      <c r="BD3" s="2"/>
      <c r="BE3" s="2"/>
      <c r="BF3" s="55">
        <v>42109.5</v>
      </c>
      <c r="BG3" s="55">
        <v>57204.11</v>
      </c>
      <c r="BH3" s="62"/>
      <c r="BI3" s="55">
        <v>20629929589.15</v>
      </c>
      <c r="BJ3" s="55">
        <v>4174732984.21</v>
      </c>
      <c r="BK3" s="67"/>
      <c r="BL3" s="2"/>
      <c r="BM3" s="2"/>
      <c r="BN3" s="2"/>
      <c r="BO3" s="55">
        <v>31164.54</v>
      </c>
      <c r="BP3" s="55">
        <v>42937.04</v>
      </c>
      <c r="BQ3" s="2"/>
    </row>
    <row r="4" spans="1:69">
      <c r="A4" s="1"/>
      <c r="B4" s="1">
        <v>2022</v>
      </c>
      <c r="C4" s="25">
        <v>62717467870.12</v>
      </c>
      <c r="D4" s="5"/>
      <c r="E4" s="5"/>
      <c r="F4" s="5"/>
      <c r="G4" s="5"/>
      <c r="H4" s="5"/>
      <c r="I4" s="25">
        <v>124099843771.99</v>
      </c>
      <c r="J4" s="5"/>
      <c r="K4" s="4">
        <v>10093468616.63</v>
      </c>
      <c r="L4" s="4">
        <v>3297724190.94</v>
      </c>
      <c r="M4" s="3">
        <v>9012191073.63</v>
      </c>
      <c r="N4" s="3">
        <v>135185680.4</v>
      </c>
      <c r="O4" s="5"/>
      <c r="P4" s="5"/>
      <c r="Q4" s="5"/>
      <c r="R4" s="5"/>
      <c r="S4" s="5"/>
      <c r="T4" s="5"/>
      <c r="U4" s="5"/>
      <c r="V4" s="5"/>
      <c r="W4" s="5"/>
      <c r="X4" s="5"/>
      <c r="Y4" s="5"/>
      <c r="Z4" s="5"/>
      <c r="AA4" s="5"/>
      <c r="AB4" s="5"/>
      <c r="AC4" s="35">
        <f t="shared" ref="AC4:AC16" si="0">AZ4/I4</f>
        <v>0.868926841487923</v>
      </c>
      <c r="AD4" s="35">
        <f>(BF4-BF5)/BF5</f>
        <v>0.045229474610818</v>
      </c>
      <c r="AE4" s="35">
        <f>(BG4-BG5)/BG5</f>
        <v>0.00598860502282098</v>
      </c>
      <c r="AF4" s="36">
        <f>(AP4/AW4/1000000)*0.92*500</f>
        <v>835.118012829185</v>
      </c>
      <c r="AG4" s="36">
        <f>(AQ4/AX4/1000000)*0.92*500</f>
        <v>49.542047287683</v>
      </c>
      <c r="AH4" s="36">
        <f>(AR4/$AX4/1000000)*0.92*500</f>
        <v>26.7559458082971</v>
      </c>
      <c r="AI4" s="36">
        <f>(AS4/$AX4/1000000)*0.92*500</f>
        <v>2.79430889964862</v>
      </c>
      <c r="AJ4" s="36">
        <f>(AT4/$AX4/1000000)*0.92*500</f>
        <v>1.71249241786247</v>
      </c>
      <c r="AK4" s="36">
        <f>(AU4/$AX4/1000000)*0.92*500</f>
        <v>16.9982674596399</v>
      </c>
      <c r="AL4" s="39">
        <f>AZ4/((BF4*1000*1000)/(0.92*500))</f>
        <v>1308.75134732136</v>
      </c>
      <c r="AM4" s="39">
        <f>BA4/((BG4*1000*1000)/(0.92*500))</f>
        <v>50.7349180633841</v>
      </c>
      <c r="AN4" s="39">
        <f>BI4/((BO4*1000*1000)/(0.92*500))</f>
        <v>242.173232194235</v>
      </c>
      <c r="AO4" s="39">
        <f>BJ4/((BP4*1000*1000)/(0.92*500))</f>
        <v>47.6099942547524</v>
      </c>
      <c r="AP4" s="36">
        <v>123772332348.71</v>
      </c>
      <c r="AQ4" s="44">
        <v>9896113336.8</v>
      </c>
      <c r="AR4" s="36">
        <v>5344548452.24</v>
      </c>
      <c r="AS4" s="43">
        <v>558168244.61</v>
      </c>
      <c r="AT4" s="43">
        <v>342073450.4</v>
      </c>
      <c r="AU4" s="43">
        <v>3395434595.85</v>
      </c>
      <c r="AV4" s="43">
        <v>255888593.7</v>
      </c>
      <c r="AW4" s="54">
        <v>68176.32</v>
      </c>
      <c r="AX4" s="54">
        <v>91885.83</v>
      </c>
      <c r="AY4" s="54">
        <v>276623.17</v>
      </c>
      <c r="AZ4" s="55">
        <v>107833685277.94</v>
      </c>
      <c r="BA4" s="55">
        <v>6265810909.88</v>
      </c>
      <c r="BB4" s="2"/>
      <c r="BC4" s="2"/>
      <c r="BD4" s="2"/>
      <c r="BE4" s="2"/>
      <c r="BF4" s="55">
        <v>37901.39</v>
      </c>
      <c r="BG4" s="55">
        <v>56810.44</v>
      </c>
      <c r="BH4" s="62"/>
      <c r="BI4" s="55">
        <v>15938647070.77</v>
      </c>
      <c r="BJ4" s="55">
        <v>3630302426.92</v>
      </c>
      <c r="BK4" s="67"/>
      <c r="BL4" s="2"/>
      <c r="BM4" s="2"/>
      <c r="BN4" s="2"/>
      <c r="BO4" s="55">
        <v>30274.93</v>
      </c>
      <c r="BP4" s="55">
        <v>35075.39</v>
      </c>
      <c r="BQ4" s="2"/>
    </row>
    <row r="5" spans="1:69">
      <c r="A5" s="1"/>
      <c r="B5" s="1">
        <v>2021</v>
      </c>
      <c r="C5" s="25">
        <v>52460144378.16</v>
      </c>
      <c r="D5" s="5"/>
      <c r="E5" s="5"/>
      <c r="F5" s="5"/>
      <c r="G5" s="5"/>
      <c r="H5" s="5"/>
      <c r="I5" s="25">
        <v>106190154843.76</v>
      </c>
      <c r="J5" s="5"/>
      <c r="K5" s="4">
        <v>8983377809.96</v>
      </c>
      <c r="L5" s="4">
        <v>2737369434.78</v>
      </c>
      <c r="M5" s="3">
        <v>8450274065.03</v>
      </c>
      <c r="N5" s="3">
        <v>61923213.59</v>
      </c>
      <c r="O5" s="5"/>
      <c r="P5" s="5"/>
      <c r="Q5" s="5"/>
      <c r="R5" s="5"/>
      <c r="S5" s="5"/>
      <c r="T5" s="5"/>
      <c r="U5" s="5"/>
      <c r="V5" s="5"/>
      <c r="W5" s="5"/>
      <c r="X5" s="5"/>
      <c r="Y5" s="5"/>
      <c r="Z5" s="5"/>
      <c r="AA5" s="5"/>
      <c r="AB5" s="5"/>
      <c r="AC5" s="35">
        <f t="shared" si="0"/>
        <v>0.880161746194423</v>
      </c>
      <c r="AD5" s="35">
        <f t="shared" ref="AD5:AD19" si="1">(BF5-BF6)/BF6</f>
        <v>0.0567949958805136</v>
      </c>
      <c r="AE5" s="35">
        <f t="shared" ref="AE5:AE19" si="2">(BG5-BG6)/BG6</f>
        <v>0.124157636970274</v>
      </c>
      <c r="AF5" s="36">
        <f>(AP5/AW5/1000000)*0.92*500</f>
        <v>734.320221506517</v>
      </c>
      <c r="AG5" s="36">
        <f>(AQ5/AX5/1000000)*0.92*500</f>
        <v>48.2743054059711</v>
      </c>
      <c r="AH5" s="36">
        <f>(AR5/$AX5/1000000)*0.92*500</f>
        <v>27.1849554188215</v>
      </c>
      <c r="AI5" s="36">
        <f>(AS5/$AX5/1000000)*0.92*500</f>
        <v>3.21892863260741</v>
      </c>
      <c r="AJ5" s="36">
        <f>(AT5/$AX5/1000000)*0.92*500</f>
        <v>1.47438515176313</v>
      </c>
      <c r="AK5" s="36">
        <f>(AU5/$AX5/1000000)*0.92*500</f>
        <v>15.0730491323267</v>
      </c>
      <c r="AL5" s="39">
        <f>AZ5/((BF5*1000*1000)/(0.92*500))</f>
        <v>1185.66250290826</v>
      </c>
      <c r="AM5" s="39">
        <f>BA5/((BG5*1000*1000)/(0.92*500))</f>
        <v>45.4353925678541</v>
      </c>
      <c r="AN5" s="39">
        <f>BI5/((BO5*1000*1000)/(0.92*500))</f>
        <v>191.984790729692</v>
      </c>
      <c r="AO5" s="39">
        <f>BJ5/((BP5*1000*1000)/(0.92*500))</f>
        <v>53.9495593810737</v>
      </c>
      <c r="AP5" s="44">
        <v>106059290342.18</v>
      </c>
      <c r="AQ5" s="44">
        <v>8890990510.72</v>
      </c>
      <c r="AR5" s="36">
        <v>5006828759.74</v>
      </c>
      <c r="AS5" s="43">
        <v>592850869.35</v>
      </c>
      <c r="AT5" s="43">
        <v>271547032.8</v>
      </c>
      <c r="AU5" s="43">
        <v>2776100778.17</v>
      </c>
      <c r="AV5" s="43">
        <v>243663070.66</v>
      </c>
      <c r="AW5" s="54">
        <v>66438.69</v>
      </c>
      <c r="AX5" s="54">
        <v>84721.17</v>
      </c>
      <c r="AY5" s="54">
        <v>260746.17</v>
      </c>
      <c r="AZ5" s="55">
        <v>93464512115.94</v>
      </c>
      <c r="BA5" s="55">
        <v>5577910539</v>
      </c>
      <c r="BB5" s="2"/>
      <c r="BC5" s="2"/>
      <c r="BD5" s="2"/>
      <c r="BE5" s="2"/>
      <c r="BF5" s="55">
        <v>36261.31</v>
      </c>
      <c r="BG5" s="55">
        <v>56472.25</v>
      </c>
      <c r="BH5" s="62"/>
      <c r="BI5" s="55">
        <v>12594778226.24</v>
      </c>
      <c r="BJ5" s="55">
        <v>3313079971.72</v>
      </c>
      <c r="BK5" s="67"/>
      <c r="BL5" s="2"/>
      <c r="BM5" s="2"/>
      <c r="BN5" s="2"/>
      <c r="BO5" s="55">
        <v>30177.38</v>
      </c>
      <c r="BP5" s="55">
        <v>28248.92</v>
      </c>
      <c r="BQ5" s="2"/>
    </row>
    <row r="6" spans="1:69">
      <c r="A6" s="1"/>
      <c r="B6" s="1">
        <v>2020</v>
      </c>
      <c r="C6" s="25">
        <v>46697285429.81</v>
      </c>
      <c r="D6" s="5"/>
      <c r="E6" s="5"/>
      <c r="F6" s="5"/>
      <c r="G6" s="5"/>
      <c r="H6" s="5"/>
      <c r="I6" s="25">
        <v>94915380916.72</v>
      </c>
      <c r="J6" s="5"/>
      <c r="K6" s="4">
        <v>8154001476.28</v>
      </c>
      <c r="L6" s="4">
        <v>2547745650.95</v>
      </c>
      <c r="M6" s="3">
        <v>6789844289.39</v>
      </c>
      <c r="N6" s="3">
        <v>50398036.33</v>
      </c>
      <c r="O6" s="5"/>
      <c r="P6" s="5"/>
      <c r="Q6" s="5"/>
      <c r="R6" s="5"/>
      <c r="S6" s="5"/>
      <c r="T6" s="5"/>
      <c r="U6" s="5"/>
      <c r="V6" s="5"/>
      <c r="W6" s="5"/>
      <c r="X6" s="5"/>
      <c r="Y6" s="5"/>
      <c r="Z6" s="5"/>
      <c r="AA6" s="5"/>
      <c r="AB6" s="5"/>
      <c r="AC6" s="35">
        <f t="shared" si="0"/>
        <v>0.893753311453512</v>
      </c>
      <c r="AD6" s="35">
        <f t="shared" si="1"/>
        <v>-0.00723125610850617</v>
      </c>
      <c r="AE6" s="35">
        <f t="shared" si="2"/>
        <v>0.00625887496892695</v>
      </c>
      <c r="AF6" s="36">
        <f>(AP6/AW6/1000000)*0.92*500</f>
        <v>680.938574056386</v>
      </c>
      <c r="AG6" s="36">
        <f>(AQ6/AX6/1000000)*0.92*500</f>
        <v>49.4721146547164</v>
      </c>
      <c r="AH6" s="36">
        <f>(AR6/$AX6/1000000)*0.92*500</f>
        <v>27.0900462867271</v>
      </c>
      <c r="AI6" s="36">
        <f>(AS6/$AX6/1000000)*0.92*500</f>
        <v>3.3851550186228</v>
      </c>
      <c r="AJ6" s="36">
        <f>(AT6/$AX6/1000000)*0.92*500</f>
        <v>1.49697000225118</v>
      </c>
      <c r="AK6" s="36">
        <f>(AU6/$AX6/1000000)*0.92*500</f>
        <v>16.0742275769679</v>
      </c>
      <c r="AL6" s="39">
        <f>AZ6/((BF6*1000*1000)/(0.92*500))</f>
        <v>1137.25891273559</v>
      </c>
      <c r="AM6" s="39">
        <f>BA6/((BG6*1000*1000)/(0.92*500))</f>
        <v>46.7034647734446</v>
      </c>
      <c r="AN6" s="39">
        <f>BI6/((BO6*1000*1000)/(0.92*500))</f>
        <v>154.518204106787</v>
      </c>
      <c r="AO6" s="39">
        <f>BJ6/((BP6*1000*1000)/(0.92*500))</f>
        <v>55.0521159728983</v>
      </c>
      <c r="AP6" s="44">
        <v>94821999102.45</v>
      </c>
      <c r="AQ6" s="44">
        <v>8083371418.24</v>
      </c>
      <c r="AR6" s="43">
        <v>4426309798.99</v>
      </c>
      <c r="AS6" s="43">
        <v>553108867.79</v>
      </c>
      <c r="AT6" s="43">
        <v>244593638.55</v>
      </c>
      <c r="AU6" s="43">
        <v>2626407879.93</v>
      </c>
      <c r="AV6" s="43">
        <v>232951232.98</v>
      </c>
      <c r="AW6" s="54">
        <v>64055.88</v>
      </c>
      <c r="AX6" s="54">
        <v>75160.54</v>
      </c>
      <c r="AY6" s="54">
        <v>249235.52</v>
      </c>
      <c r="AZ6" s="55">
        <v>84830936002.19</v>
      </c>
      <c r="BA6" s="55">
        <v>5100340201.05</v>
      </c>
      <c r="BB6" s="2"/>
      <c r="BC6" s="2"/>
      <c r="BD6" s="2"/>
      <c r="BE6" s="2"/>
      <c r="BF6" s="55">
        <v>34312.53</v>
      </c>
      <c r="BG6" s="55">
        <v>50235.17</v>
      </c>
      <c r="BH6" s="62"/>
      <c r="BI6" s="55">
        <v>9991063100.26</v>
      </c>
      <c r="BJ6" s="55">
        <v>2983031217.19</v>
      </c>
      <c r="BK6" s="67"/>
      <c r="BL6" s="2"/>
      <c r="BM6" s="2"/>
      <c r="BN6" s="2"/>
      <c r="BO6" s="55">
        <v>29743.35</v>
      </c>
      <c r="BP6" s="55">
        <v>24925.37</v>
      </c>
      <c r="BQ6" s="2"/>
    </row>
    <row r="7" spans="1:69">
      <c r="A7" s="1"/>
      <c r="B7" s="1">
        <v>2019</v>
      </c>
      <c r="C7" s="25">
        <v>41206471014.43</v>
      </c>
      <c r="D7" s="5"/>
      <c r="E7" s="5"/>
      <c r="F7" s="5"/>
      <c r="G7" s="5"/>
      <c r="H7" s="5"/>
      <c r="I7" s="25">
        <v>85429573467.25</v>
      </c>
      <c r="J7" s="5"/>
      <c r="K7" s="4">
        <v>7430013945.12</v>
      </c>
      <c r="L7" s="4">
        <v>3278990982.26</v>
      </c>
      <c r="M7" s="3">
        <v>6167982844.22</v>
      </c>
      <c r="N7" s="3">
        <v>48688841.05</v>
      </c>
      <c r="O7" s="5"/>
      <c r="P7" s="5"/>
      <c r="Q7" s="5"/>
      <c r="R7" s="5"/>
      <c r="S7" s="5"/>
      <c r="T7" s="5"/>
      <c r="U7" s="5"/>
      <c r="V7" s="5"/>
      <c r="W7" s="5"/>
      <c r="X7" s="5"/>
      <c r="Y7" s="5"/>
      <c r="Z7" s="5"/>
      <c r="AA7" s="5"/>
      <c r="AB7" s="5"/>
      <c r="AC7" s="35">
        <f t="shared" si="0"/>
        <v>0.887307541158792</v>
      </c>
      <c r="AD7" s="35">
        <f t="shared" si="1"/>
        <v>0.0646412405144783</v>
      </c>
      <c r="AE7" s="35">
        <f t="shared" si="2"/>
        <v>0.00505358283561515</v>
      </c>
      <c r="AF7" s="36">
        <f>(AP7/AW7/1000000)*0.92*500</f>
        <v>607.290884827912</v>
      </c>
      <c r="AG7" s="36">
        <f>(AQ7/AX7/1000000)*0.92*500</f>
        <v>45.143957554232</v>
      </c>
      <c r="AH7" s="36">
        <f>(AR7/$AX7/1000000)*0.92*500</f>
        <v>26.2430078552431</v>
      </c>
      <c r="AI7" s="36">
        <f>(AS7/$AX7/1000000)*0.92*500</f>
        <v>3.19761459672118</v>
      </c>
      <c r="AJ7" s="36">
        <f>(AT7/$AX7/1000000)*0.92*500</f>
        <v>1.45379175249748</v>
      </c>
      <c r="AK7" s="36">
        <f>(AU7/$AX7/1000000)*0.92*500</f>
        <v>14.2495433497702</v>
      </c>
      <c r="AL7" s="39">
        <f>AZ7/((BF7*1000*1000)/(0.92*500))</f>
        <v>1008.87090203406</v>
      </c>
      <c r="AM7" s="39">
        <f>BA7/((BG7*1000*1000)/(0.92*500))</f>
        <v>43.4174493104</v>
      </c>
      <c r="AN7" s="39">
        <f>BI7/((BO7*1000*1000)/(0.92*500))</f>
        <v>145.911796899814</v>
      </c>
      <c r="AO7" s="39">
        <f>BJ7/((BP7*1000*1000)/(0.92*500))</f>
        <v>48.5748906706547</v>
      </c>
      <c r="AP7" s="44">
        <v>85344568341.23</v>
      </c>
      <c r="AQ7" s="44">
        <v>7364817621.28</v>
      </c>
      <c r="AR7" s="43">
        <v>4281303128.01</v>
      </c>
      <c r="AS7" s="43">
        <v>521661139.25</v>
      </c>
      <c r="AT7" s="43">
        <v>237172629.44</v>
      </c>
      <c r="AU7" s="43">
        <v>2324680724.58</v>
      </c>
      <c r="AV7" s="6"/>
      <c r="AW7" s="54">
        <v>64645.3</v>
      </c>
      <c r="AX7" s="54">
        <v>75044.73</v>
      </c>
      <c r="AY7" s="54">
        <v>241668.35</v>
      </c>
      <c r="AZ7" s="55">
        <v>75802304775.47</v>
      </c>
      <c r="BA7" s="55">
        <v>4711992893.18</v>
      </c>
      <c r="BB7" s="2"/>
      <c r="BC7" s="2"/>
      <c r="BD7" s="2"/>
      <c r="BE7" s="2"/>
      <c r="BF7" s="55">
        <v>34562.46</v>
      </c>
      <c r="BG7" s="55">
        <v>49922.71</v>
      </c>
      <c r="BH7" s="62"/>
      <c r="BI7" s="55">
        <v>9542263565.76</v>
      </c>
      <c r="BJ7" s="55">
        <v>2652824728.1</v>
      </c>
      <c r="BK7" s="67"/>
      <c r="BL7" s="2"/>
      <c r="BM7" s="2"/>
      <c r="BN7" s="2"/>
      <c r="BO7" s="55">
        <v>30082.84</v>
      </c>
      <c r="BP7" s="55">
        <v>25122.02</v>
      </c>
      <c r="BQ7" s="2"/>
    </row>
    <row r="8" spans="1:69">
      <c r="A8" s="1"/>
      <c r="B8" s="1">
        <v>2018</v>
      </c>
      <c r="C8" s="25">
        <v>35203625263.22</v>
      </c>
      <c r="D8" s="5"/>
      <c r="E8" s="5"/>
      <c r="F8" s="5"/>
      <c r="G8" s="5"/>
      <c r="H8" s="5"/>
      <c r="I8" s="25">
        <v>73638872388.03</v>
      </c>
      <c r="J8" s="5"/>
      <c r="K8" s="4">
        <v>6522921833.77</v>
      </c>
      <c r="L8" s="4">
        <v>2572076872.16</v>
      </c>
      <c r="M8" s="3">
        <v>5325940762.24</v>
      </c>
      <c r="N8" s="3">
        <v>21953605.93</v>
      </c>
      <c r="O8" s="5"/>
      <c r="P8" s="5"/>
      <c r="Q8" s="5"/>
      <c r="R8" s="5"/>
      <c r="S8" s="5"/>
      <c r="T8" s="5"/>
      <c r="U8" s="5"/>
      <c r="V8" s="5"/>
      <c r="W8" s="5"/>
      <c r="X8" s="5"/>
      <c r="Y8" s="5"/>
      <c r="Z8" s="5"/>
      <c r="AA8" s="5"/>
      <c r="AB8" s="5"/>
      <c r="AC8" s="35">
        <f t="shared" si="0"/>
        <v>0.889304341012085</v>
      </c>
      <c r="AD8" s="35">
        <f t="shared" si="1"/>
        <v>0.0747687839838546</v>
      </c>
      <c r="AE8" s="35">
        <f t="shared" si="2"/>
        <v>0.159778783284717</v>
      </c>
      <c r="AF8" s="36">
        <f>(AP8/AW8/1000000)*0.92*500</f>
        <v>543.711643279367</v>
      </c>
      <c r="AG8" s="36">
        <f>(AQ8/AX8/1000000)*0.92*500</f>
        <v>42.1687530774666</v>
      </c>
      <c r="AH8" s="36">
        <f>(AR8/$AX8/1000000)*0.92*500</f>
        <v>25.4364292617559</v>
      </c>
      <c r="AI8" s="36">
        <f>(AS8/$AX8/1000000)*0.92*500</f>
        <v>3.25070858103515</v>
      </c>
      <c r="AJ8" s="36">
        <f>(AT8/$AX8/1000000)*0.92*500</f>
        <v>1.31351289276989</v>
      </c>
      <c r="AK8" s="36">
        <f>(AU8/$AX8/1000000)*0.92*500</f>
        <v>12.1681023419056</v>
      </c>
      <c r="AL8" s="39">
        <f>AZ8/((BF8*1000*1000)/(0.92*500))</f>
        <v>927.927429831508</v>
      </c>
      <c r="AM8" s="39">
        <f>BA8/((BG8*1000*1000)/(0.92*500))</f>
        <v>37.9554956133282</v>
      </c>
      <c r="AN8" s="39">
        <f>BI8/((BO8*1000*1000)/(0.92*500))</f>
        <v>124.790121819721</v>
      </c>
      <c r="AO8" s="39">
        <f>BJ8/((BP8*1000*1000)/(0.92*500))</f>
        <v>52.355124820789</v>
      </c>
      <c r="AP8" s="44">
        <v>73564669948.25</v>
      </c>
      <c r="AQ8" s="44">
        <v>6436853897.07</v>
      </c>
      <c r="AR8" s="43">
        <v>3882746509.49</v>
      </c>
      <c r="AS8" s="43">
        <v>496204764.69</v>
      </c>
      <c r="AT8" s="43">
        <v>200501318.29</v>
      </c>
      <c r="AU8" s="43">
        <v>1857401304.6</v>
      </c>
      <c r="AV8" s="6"/>
      <c r="AW8" s="54">
        <v>62238.41</v>
      </c>
      <c r="AX8" s="54">
        <v>70216.75</v>
      </c>
      <c r="AY8" s="54">
        <v>236527.3</v>
      </c>
      <c r="AZ8" s="55">
        <v>65487368881.91</v>
      </c>
      <c r="BA8" s="55">
        <v>4098507851.96</v>
      </c>
      <c r="BB8" s="2"/>
      <c r="BC8" s="2"/>
      <c r="BD8" s="2"/>
      <c r="BE8" s="2"/>
      <c r="BF8" s="55">
        <v>32463.95</v>
      </c>
      <c r="BG8" s="55">
        <v>49671.69</v>
      </c>
      <c r="BH8" s="62"/>
      <c r="BI8" s="55">
        <v>8077301066.34</v>
      </c>
      <c r="BJ8" s="55">
        <v>2338346045.11</v>
      </c>
      <c r="BK8" s="67"/>
      <c r="BL8" s="2"/>
      <c r="BM8" s="2"/>
      <c r="BN8" s="2"/>
      <c r="BO8" s="55">
        <v>29774.46</v>
      </c>
      <c r="BP8" s="55">
        <v>20545.06</v>
      </c>
      <c r="BQ8" s="2"/>
    </row>
    <row r="9" spans="1:69">
      <c r="A9" s="1"/>
      <c r="B9" s="1">
        <v>2017</v>
      </c>
      <c r="C9" s="25">
        <v>27079360255.74</v>
      </c>
      <c r="D9" s="5"/>
      <c r="E9" s="5"/>
      <c r="F9" s="5"/>
      <c r="G9" s="5"/>
      <c r="H9" s="5"/>
      <c r="I9" s="25">
        <v>58217861314.17</v>
      </c>
      <c r="J9" s="5"/>
      <c r="K9" s="4">
        <v>5940436371.97</v>
      </c>
      <c r="L9" s="4">
        <v>2986068544.99</v>
      </c>
      <c r="M9" s="3">
        <v>4701795567.31</v>
      </c>
      <c r="N9" s="3">
        <v>18747252.83</v>
      </c>
      <c r="O9" s="5"/>
      <c r="P9" s="5"/>
      <c r="Q9" s="5"/>
      <c r="R9" s="5"/>
      <c r="S9" s="5"/>
      <c r="T9" s="5"/>
      <c r="U9" s="5"/>
      <c r="V9" s="5"/>
      <c r="W9" s="5"/>
      <c r="X9" s="5"/>
      <c r="Y9" s="5"/>
      <c r="Z9" s="5"/>
      <c r="AA9" s="5"/>
      <c r="AB9" s="5"/>
      <c r="AC9" s="35">
        <f t="shared" si="0"/>
        <v>0.899969413283264</v>
      </c>
      <c r="AD9" s="35">
        <f t="shared" si="1"/>
        <v>0.318001925152917</v>
      </c>
      <c r="AE9" s="35">
        <f t="shared" si="2"/>
        <v>0.0894386598878271</v>
      </c>
      <c r="AF9" s="36">
        <f>(AP9/AW9/1000000)*0.92*500</f>
        <v>445.155241874831</v>
      </c>
      <c r="AG9" s="36">
        <f>(AQ9/AX9/1000000)*0.92*500</f>
        <v>42.6531869484278</v>
      </c>
      <c r="AH9" s="36">
        <f>(AR9/$AX9/1000000)*0.92*500</f>
        <v>25.0924517119547</v>
      </c>
      <c r="AI9" s="36">
        <f>(AS9/$AX9/1000000)*0.92*500</f>
        <v>3.48988626536721</v>
      </c>
      <c r="AJ9" s="36">
        <f>(AT9/$AX9/1000000)*0.92*500</f>
        <v>1.3354387743231</v>
      </c>
      <c r="AK9" s="36">
        <f>(AU9/$AX9/1000000)*0.92*500</f>
        <v>12.7354101967827</v>
      </c>
      <c r="AL9" s="39">
        <f>AZ9/((BF9*1000*1000)/(0.92*500))</f>
        <v>797.91294654683</v>
      </c>
      <c r="AM9" s="39">
        <f>BA9/((BG9*1000*1000)/(0.92*500))</f>
        <v>40.4223230726765</v>
      </c>
      <c r="AN9" s="39">
        <f>BI9/((BO9*1000*1000)/(0.92*500))</f>
        <v>88.8268829756705</v>
      </c>
      <c r="AO9" s="39">
        <f>BJ9/((BP9*1000*1000)/(0.92*500))</f>
        <v>47.2118330244544</v>
      </c>
      <c r="AP9" s="44">
        <v>58168590292.39</v>
      </c>
      <c r="AQ9" s="44">
        <v>5914662726.79</v>
      </c>
      <c r="AR9" s="43">
        <v>3479538095.1</v>
      </c>
      <c r="AS9" s="43">
        <v>483938052.26</v>
      </c>
      <c r="AT9" s="43">
        <v>185183581.99</v>
      </c>
      <c r="AU9" s="43">
        <v>1766002997.44</v>
      </c>
      <c r="AV9" s="6"/>
      <c r="AW9" s="54">
        <v>60108.36</v>
      </c>
      <c r="AX9" s="54">
        <v>63787.61</v>
      </c>
      <c r="AY9" s="54">
        <v>235998.87</v>
      </c>
      <c r="AZ9" s="55">
        <v>52394294489.52</v>
      </c>
      <c r="BA9" s="55">
        <v>3763545873.32</v>
      </c>
      <c r="BB9" s="2"/>
      <c r="BC9" s="2"/>
      <c r="BD9" s="2"/>
      <c r="BE9" s="2"/>
      <c r="BF9" s="55">
        <v>30205.52</v>
      </c>
      <c r="BG9" s="55">
        <v>42828.59</v>
      </c>
      <c r="BH9" s="62"/>
      <c r="BI9" s="55">
        <v>5774295802.87</v>
      </c>
      <c r="BJ9" s="55">
        <v>2151116853.47</v>
      </c>
      <c r="BK9" s="67"/>
      <c r="BL9" s="2"/>
      <c r="BM9" s="2"/>
      <c r="BN9" s="2"/>
      <c r="BO9" s="55">
        <v>29902.84</v>
      </c>
      <c r="BP9" s="55">
        <v>20959.02</v>
      </c>
      <c r="BQ9" s="2"/>
    </row>
    <row r="10" spans="1:69">
      <c r="A10" s="1"/>
      <c r="B10" s="1">
        <v>2016</v>
      </c>
      <c r="C10" s="25">
        <v>16718362734.16</v>
      </c>
      <c r="D10" s="5"/>
      <c r="E10" s="5"/>
      <c r="F10" s="5"/>
      <c r="G10" s="5"/>
      <c r="H10" s="5"/>
      <c r="I10" s="25">
        <v>38862189993.84</v>
      </c>
      <c r="J10" s="5"/>
      <c r="K10" s="4">
        <v>3410104085.97</v>
      </c>
      <c r="L10" s="4">
        <v>1681052022.9</v>
      </c>
      <c r="M10" s="3">
        <v>4187189840.42</v>
      </c>
      <c r="N10" s="3">
        <v>11544350.18</v>
      </c>
      <c r="O10" s="5"/>
      <c r="P10" s="5"/>
      <c r="Q10" s="5"/>
      <c r="R10" s="5"/>
      <c r="S10" s="5"/>
      <c r="T10" s="5"/>
      <c r="U10" s="5"/>
      <c r="V10" s="5"/>
      <c r="W10" s="5"/>
      <c r="X10" s="5"/>
      <c r="Y10" s="5"/>
      <c r="Z10" s="5"/>
      <c r="AA10" s="5"/>
      <c r="AB10" s="5"/>
      <c r="AC10" s="35">
        <f t="shared" si="0"/>
        <v>0.944733514574952</v>
      </c>
      <c r="AD10" s="35" t="e">
        <f t="shared" si="1"/>
        <v>#DIV/0!</v>
      </c>
      <c r="AE10" s="35" t="e">
        <f t="shared" si="2"/>
        <v>#DIV/0!</v>
      </c>
      <c r="AF10" s="36">
        <f>(AP10/AW10/1000000)*0.92*500</f>
        <v>483.615044855247</v>
      </c>
      <c r="AG10" s="36">
        <f>(AQ10/AX10/1000000)*0.92*500</f>
        <v>25.9112506082707</v>
      </c>
      <c r="AH10" s="36">
        <f>(AR10/$AX10/1000000)*0.92*500</f>
        <v>14.9060227673671</v>
      </c>
      <c r="AI10" s="36">
        <f>(AS10/$AX10/1000000)*0.92*500</f>
        <v>2.10452154169527</v>
      </c>
      <c r="AJ10" s="36">
        <f>(AT10/$AX10/1000000)*0.92*500</f>
        <v>1.00285966422973</v>
      </c>
      <c r="AK10" s="36">
        <f>(AU10/$AX10/1000000)*0.92*500</f>
        <v>7.89784663497861</v>
      </c>
      <c r="AL10" s="39">
        <f>AZ10/((BF10*1000*1000)/(0.92*500))</f>
        <v>736.926463478453</v>
      </c>
      <c r="AM10" s="39">
        <f>BA10/((BG10*1000*1000)/(0.92*500))</f>
        <v>27.9143790812955</v>
      </c>
      <c r="AN10" s="39">
        <f>BI10/((BO10*1000*1000)/(0.92*500))</f>
        <v>69.7397237801336</v>
      </c>
      <c r="AO10" s="39">
        <f>BJ10/((BP10*1000*1000)/(0.92*500))</f>
        <v>22.0839668082821</v>
      </c>
      <c r="AP10" s="44">
        <v>38840974605.54</v>
      </c>
      <c r="AQ10" s="44">
        <v>3373417824.11</v>
      </c>
      <c r="AR10" s="43">
        <v>1940633574.59</v>
      </c>
      <c r="AS10" s="43">
        <v>273990267.29</v>
      </c>
      <c r="AT10" s="43">
        <v>130563542.36</v>
      </c>
      <c r="AU10" s="43">
        <v>1028230439.87</v>
      </c>
      <c r="AV10" s="6"/>
      <c r="AW10" s="54">
        <v>36944.36</v>
      </c>
      <c r="AX10" s="54">
        <v>59887.97</v>
      </c>
      <c r="AY10" s="54">
        <v>252506.16</v>
      </c>
      <c r="AZ10" s="55">
        <v>36714413336.96</v>
      </c>
      <c r="BA10" s="55">
        <v>2385619271.88</v>
      </c>
      <c r="BB10" s="2"/>
      <c r="BC10" s="2"/>
      <c r="BD10" s="2"/>
      <c r="BE10" s="2"/>
      <c r="BF10" s="55">
        <v>22917.66</v>
      </c>
      <c r="BG10" s="55">
        <v>39312.53</v>
      </c>
      <c r="BH10" s="62"/>
      <c r="BI10" s="55">
        <v>2126561268.58</v>
      </c>
      <c r="BJ10" s="55">
        <v>987798552.23</v>
      </c>
      <c r="BK10" s="67"/>
      <c r="BL10" s="2"/>
      <c r="BM10" s="2"/>
      <c r="BN10" s="2"/>
      <c r="BO10" s="55">
        <v>14026.7</v>
      </c>
      <c r="BP10" s="55">
        <v>20575.44</v>
      </c>
      <c r="BQ10" s="2"/>
    </row>
    <row r="11" spans="1:69">
      <c r="A11" s="1"/>
      <c r="B11" s="1">
        <v>2015</v>
      </c>
      <c r="C11" s="25">
        <v>15503090276.38</v>
      </c>
      <c r="D11" s="5"/>
      <c r="E11" s="5"/>
      <c r="F11" s="5"/>
      <c r="G11" s="5"/>
      <c r="H11" s="5"/>
      <c r="I11" s="25">
        <v>32659583725.28</v>
      </c>
      <c r="J11" s="5"/>
      <c r="K11" s="4">
        <v>2538337449.06</v>
      </c>
      <c r="L11" s="4">
        <v>1484961519.21</v>
      </c>
      <c r="M11" s="3">
        <v>3812852076.19</v>
      </c>
      <c r="N11" s="3">
        <v>7519531.45</v>
      </c>
      <c r="O11" s="5"/>
      <c r="P11" s="5"/>
      <c r="Q11" s="5"/>
      <c r="R11" s="5"/>
      <c r="S11" s="5"/>
      <c r="T11" s="5"/>
      <c r="U11" s="5"/>
      <c r="V11" s="5"/>
      <c r="W11" s="5"/>
      <c r="X11" s="5"/>
      <c r="Y11" s="5"/>
      <c r="Z11" s="5"/>
      <c r="AA11" s="5"/>
      <c r="AB11" s="5"/>
      <c r="AC11" s="35">
        <f t="shared" si="0"/>
        <v>0.965892753150501</v>
      </c>
      <c r="AD11" s="35" t="e">
        <f t="shared" si="1"/>
        <v>#DIV/0!</v>
      </c>
      <c r="AE11" s="35" t="e">
        <f t="shared" si="2"/>
        <v>#DIV/0!</v>
      </c>
      <c r="AF11" s="36">
        <f>(AP11/AW11/1000000)*0.92*500</f>
        <v>545.869150041817</v>
      </c>
      <c r="AG11" s="36">
        <f>(AQ11/AX11/1000000)*0.92*500</f>
        <v>39.3169394304325</v>
      </c>
      <c r="AH11" s="36">
        <f>(AR11/$AX11/1000000)*0.92*500</f>
        <v>24.3039524013265</v>
      </c>
      <c r="AI11" s="36">
        <f>(AS11/$AX11/1000000)*0.92*500</f>
        <v>3.5995040106885</v>
      </c>
      <c r="AJ11" s="36">
        <f>(AT11/$AX11/1000000)*0.92*500</f>
        <v>1.70979804391619</v>
      </c>
      <c r="AK11" s="36">
        <f>(AU11/$AX11/1000000)*0.92*500</f>
        <v>9.70368497450133</v>
      </c>
      <c r="AL11" s="39" t="e">
        <f>AZ11/((BF11*1000*1000)/(0.92*500))</f>
        <v>#DIV/0!</v>
      </c>
      <c r="AM11" s="39" t="e">
        <f>BA11/((BG11*1000*1000)/(0.92*500))</f>
        <v>#DIV/0!</v>
      </c>
      <c r="AN11" s="39" t="e">
        <f>BI11/((BO11*1000*1000)/(0.92*500))</f>
        <v>#DIV/0!</v>
      </c>
      <c r="AO11" s="39" t="e">
        <f>BJ11/((BP11*1000*1000)/(0.92*500))</f>
        <v>#DIV/0!</v>
      </c>
      <c r="AP11" s="44">
        <v>32654046822.87</v>
      </c>
      <c r="AQ11" s="44">
        <v>2534281879.93</v>
      </c>
      <c r="AR11" s="43">
        <v>1566578352.07</v>
      </c>
      <c r="AS11" s="43">
        <v>232015968.77</v>
      </c>
      <c r="AT11" s="43">
        <v>110209753.45</v>
      </c>
      <c r="AU11" s="43">
        <v>625477805.64</v>
      </c>
      <c r="AV11" s="6"/>
      <c r="AW11" s="54">
        <v>27517.33</v>
      </c>
      <c r="AX11" s="54">
        <v>29650.57</v>
      </c>
      <c r="AY11" s="54">
        <v>9867.79</v>
      </c>
      <c r="AZ11" s="55">
        <v>31545655241.16</v>
      </c>
      <c r="BA11" s="55">
        <v>2012146316.9</v>
      </c>
      <c r="BB11" s="2"/>
      <c r="BC11" s="2"/>
      <c r="BD11" s="2"/>
      <c r="BE11" s="2"/>
      <c r="BF11" s="2"/>
      <c r="BG11" s="2"/>
      <c r="BH11" s="62"/>
      <c r="BI11" s="55">
        <v>1108391581.71</v>
      </c>
      <c r="BJ11" s="55">
        <v>522135563.03</v>
      </c>
      <c r="BK11" s="67"/>
      <c r="BL11" s="2"/>
      <c r="BM11" s="2"/>
      <c r="BN11" s="2"/>
      <c r="BO11" s="2"/>
      <c r="BP11" s="2"/>
      <c r="BQ11" s="2"/>
    </row>
    <row r="12" spans="1:69">
      <c r="A12" s="1"/>
      <c r="B12" s="1">
        <v>2014</v>
      </c>
      <c r="C12" s="25">
        <v>15349804322.27</v>
      </c>
      <c r="D12" s="5"/>
      <c r="E12" s="5"/>
      <c r="F12" s="5"/>
      <c r="G12" s="5"/>
      <c r="H12" s="5"/>
      <c r="I12" s="25">
        <v>31573928530.94</v>
      </c>
      <c r="J12" s="5"/>
      <c r="K12" s="4">
        <v>2338550532.33</v>
      </c>
      <c r="L12" s="4">
        <v>1674733451.06</v>
      </c>
      <c r="M12" s="3">
        <v>3378499544.59</v>
      </c>
      <c r="N12" s="3">
        <v>9707881.96</v>
      </c>
      <c r="O12" s="5"/>
      <c r="P12" s="5"/>
      <c r="Q12" s="5"/>
      <c r="R12" s="5"/>
      <c r="S12" s="5"/>
      <c r="T12" s="5"/>
      <c r="U12" s="5"/>
      <c r="V12" s="5"/>
      <c r="W12" s="5"/>
      <c r="X12" s="5"/>
      <c r="Y12" s="5"/>
      <c r="Z12" s="5"/>
      <c r="AA12" s="5"/>
      <c r="AB12" s="5"/>
      <c r="AC12" s="35">
        <f t="shared" si="0"/>
        <v>0.970339331982642</v>
      </c>
      <c r="AD12" s="35" t="e">
        <f t="shared" si="1"/>
        <v>#DIV/0!</v>
      </c>
      <c r="AE12" s="35" t="e">
        <f t="shared" si="2"/>
        <v>#DIV/0!</v>
      </c>
      <c r="AF12" s="36">
        <f>(AP12/AW12/1000000)*0.92*500</f>
        <v>600.947169930262</v>
      </c>
      <c r="AG12" s="36">
        <f>(AQ12/AX12/1000000)*0.92*500</f>
        <v>45.5760279245486</v>
      </c>
      <c r="AH12" s="36">
        <f>(AR12/$AX12/1000000)*0.92*500</f>
        <v>28.6548033507326</v>
      </c>
      <c r="AI12" s="36">
        <f>(AS12/$AX12/1000000)*0.92*500</f>
        <v>4.01500425048554</v>
      </c>
      <c r="AJ12" s="36">
        <f>(AT12/$AX12/1000000)*0.92*500</f>
        <v>1.89038524525389</v>
      </c>
      <c r="AK12" s="36">
        <f>(AU12/$AX12/1000000)*0.92*500</f>
        <v>11.0158350780765</v>
      </c>
      <c r="AL12" s="39" t="e">
        <f>AZ12/((BF12*1000*1000)/(0.92*500))</f>
        <v>#DIV/0!</v>
      </c>
      <c r="AM12" s="39" t="e">
        <f>BA12/((BG12*1000*1000)/(0.92*500))</f>
        <v>#DIV/0!</v>
      </c>
      <c r="AN12" s="39" t="e">
        <f>BI12/((BO12*1000*1000)/(0.92*500))</f>
        <v>#DIV/0!</v>
      </c>
      <c r="AO12" s="39" t="e">
        <f>BJ12/((BP12*1000*1000)/(0.92*500))</f>
        <v>#DIV/0!</v>
      </c>
      <c r="AP12" s="44">
        <v>31572875951.45</v>
      </c>
      <c r="AQ12" s="44">
        <v>2338494103.41</v>
      </c>
      <c r="AR12" s="43">
        <v>1470270484.76</v>
      </c>
      <c r="AS12" s="43">
        <v>206008820.7</v>
      </c>
      <c r="AT12" s="43">
        <v>96995173.79</v>
      </c>
      <c r="AU12" s="43">
        <v>565219624.16</v>
      </c>
      <c r="AV12" s="6"/>
      <c r="AW12" s="54">
        <v>24167.72</v>
      </c>
      <c r="AX12" s="54">
        <v>23602.48</v>
      </c>
      <c r="AY12" s="54">
        <v>7734.55</v>
      </c>
      <c r="AZ12" s="55">
        <v>30637424718.78</v>
      </c>
      <c r="BA12" s="55">
        <v>1938074607.87</v>
      </c>
      <c r="BB12" s="2"/>
      <c r="BC12" s="2"/>
      <c r="BD12" s="2"/>
      <c r="BE12" s="2"/>
      <c r="BF12" s="2"/>
      <c r="BG12" s="2"/>
      <c r="BH12" s="62"/>
      <c r="BI12" s="55">
        <v>935451232.67</v>
      </c>
      <c r="BJ12" s="55">
        <v>400419495.54</v>
      </c>
      <c r="BK12" s="67"/>
      <c r="BL12" s="2"/>
      <c r="BM12" s="2"/>
      <c r="BN12" s="2"/>
      <c r="BO12" s="2"/>
      <c r="BP12" s="2"/>
      <c r="BQ12" s="2"/>
    </row>
    <row r="13" spans="1:69">
      <c r="A13" s="1"/>
      <c r="B13" s="1">
        <v>2013</v>
      </c>
      <c r="C13" s="25">
        <v>15136639784.35</v>
      </c>
      <c r="D13" s="5"/>
      <c r="E13" s="5"/>
      <c r="F13" s="5"/>
      <c r="G13" s="5"/>
      <c r="H13" s="5"/>
      <c r="I13" s="25">
        <v>30921801316.6</v>
      </c>
      <c r="J13" s="5"/>
      <c r="K13" s="4">
        <v>2193920307.99</v>
      </c>
      <c r="L13" s="4">
        <v>1858132722.71</v>
      </c>
      <c r="M13" s="3">
        <v>2834740716</v>
      </c>
      <c r="N13" s="3">
        <v>10555897.24</v>
      </c>
      <c r="O13" s="5"/>
      <c r="P13" s="5"/>
      <c r="Q13" s="5"/>
      <c r="R13" s="5"/>
      <c r="S13" s="5"/>
      <c r="T13" s="5"/>
      <c r="U13" s="5"/>
      <c r="V13" s="5"/>
      <c r="W13" s="5"/>
      <c r="X13" s="5"/>
      <c r="Y13" s="5"/>
      <c r="Z13" s="5"/>
      <c r="AA13" s="5"/>
      <c r="AB13" s="5"/>
      <c r="AC13" s="35">
        <f t="shared" si="0"/>
        <v>0</v>
      </c>
      <c r="AD13" s="35" t="e">
        <f t="shared" si="1"/>
        <v>#DIV/0!</v>
      </c>
      <c r="AE13" s="35" t="e">
        <f t="shared" si="2"/>
        <v>#DIV/0!</v>
      </c>
      <c r="AF13" s="36">
        <f>(AP13/AW13/1000000)*0.92*500</f>
        <v>564.93151319829</v>
      </c>
      <c r="AG13" s="36">
        <f>(AQ13/AX13/1000000)*0.92*500</f>
        <v>38.7651712599467</v>
      </c>
      <c r="AH13" s="36">
        <f>(AR13/$AX13/1000000)*0.92*500</f>
        <v>25.5900605794503</v>
      </c>
      <c r="AI13" s="36">
        <f>(AS13/$AX13/1000000)*0.92*500</f>
        <v>4.00132903211383</v>
      </c>
      <c r="AJ13" s="36">
        <f>(AT13/$AX13/1000000)*0.92*500</f>
        <v>1.48581116868022</v>
      </c>
      <c r="AK13" s="36">
        <f>(AU13/$AX13/1000000)*0.92*500</f>
        <v>7.68797047970242</v>
      </c>
      <c r="AL13" s="39" t="e">
        <f>AZ13/((BF13*1000*1000)/(0.92*500))</f>
        <v>#DIV/0!</v>
      </c>
      <c r="AM13" s="39" t="e">
        <f>BA13/((BG13*1000*1000)/(0.92*500))</f>
        <v>#DIV/0!</v>
      </c>
      <c r="AN13" s="39" t="e">
        <f>BI13/((BO13*1000*1000)/(0.92*500))</f>
        <v>#DIV/0!</v>
      </c>
      <c r="AO13" s="39" t="e">
        <f>BJ13/((BP13*1000*1000)/(0.92*500))</f>
        <v>#DIV/0!</v>
      </c>
      <c r="AP13" s="44">
        <v>30921391282.59</v>
      </c>
      <c r="AQ13" s="44">
        <v>2193909811.13</v>
      </c>
      <c r="AR13" s="43">
        <v>1448266140.66</v>
      </c>
      <c r="AS13" s="43">
        <v>226454694.66</v>
      </c>
      <c r="AT13" s="43">
        <v>84089289.29</v>
      </c>
      <c r="AU13" s="43">
        <v>435099686.52</v>
      </c>
      <c r="AV13" s="6"/>
      <c r="AW13" s="54">
        <v>25177.99</v>
      </c>
      <c r="AX13" s="54">
        <v>26033.64</v>
      </c>
      <c r="AY13" s="54">
        <v>8299.79</v>
      </c>
      <c r="AZ13" s="2"/>
      <c r="BA13" s="2"/>
      <c r="BB13" s="2"/>
      <c r="BC13" s="2"/>
      <c r="BD13" s="2"/>
      <c r="BE13" s="2"/>
      <c r="BF13" s="2"/>
      <c r="BG13" s="2"/>
      <c r="BH13" s="62"/>
      <c r="BK13" s="67"/>
      <c r="BL13" s="2"/>
      <c r="BM13" s="2"/>
      <c r="BN13" s="2"/>
      <c r="BO13" s="2"/>
      <c r="BP13" s="2"/>
      <c r="BQ13" s="2"/>
    </row>
    <row r="14" spans="1:69">
      <c r="A14" s="1"/>
      <c r="B14" s="1">
        <v>2012</v>
      </c>
      <c r="C14" s="25">
        <v>13308079612.88</v>
      </c>
      <c r="D14" s="5"/>
      <c r="E14" s="5"/>
      <c r="F14" s="5"/>
      <c r="G14" s="5"/>
      <c r="H14" s="5"/>
      <c r="I14" s="25">
        <v>26455335152.99</v>
      </c>
      <c r="J14" s="5"/>
      <c r="K14" s="4">
        <v>2044306468.76</v>
      </c>
      <c r="L14" s="4">
        <v>1224553444.02</v>
      </c>
      <c r="M14" s="3">
        <v>2204190581.13</v>
      </c>
      <c r="N14" s="3">
        <v>11699003.39</v>
      </c>
      <c r="O14" s="5"/>
      <c r="P14" s="5"/>
      <c r="Q14" s="5"/>
      <c r="R14" s="5"/>
      <c r="S14" s="5"/>
      <c r="T14" s="5"/>
      <c r="U14" s="5"/>
      <c r="V14" s="5"/>
      <c r="W14" s="5"/>
      <c r="X14" s="5"/>
      <c r="Y14" s="5"/>
      <c r="Z14" s="5"/>
      <c r="AA14" s="5"/>
      <c r="AB14" s="5"/>
      <c r="AC14" s="35"/>
      <c r="AD14" s="35"/>
      <c r="AE14" s="35"/>
      <c r="AF14" s="36"/>
      <c r="AG14" s="36"/>
      <c r="AH14" s="36"/>
      <c r="AI14" s="36"/>
      <c r="AJ14" s="36"/>
      <c r="AK14" s="36"/>
      <c r="AL14" s="39"/>
      <c r="AM14" s="39"/>
      <c r="AN14" s="39"/>
      <c r="AO14" s="39"/>
      <c r="AP14" s="36"/>
      <c r="AQ14" s="36"/>
      <c r="AR14" s="43">
        <v>1312859603.86</v>
      </c>
      <c r="AS14" s="43">
        <v>214361886.86</v>
      </c>
      <c r="AT14" s="43">
        <v>61293579.5</v>
      </c>
      <c r="AU14" s="43">
        <v>455725796.46</v>
      </c>
      <c r="AV14" s="6"/>
      <c r="AW14" s="44"/>
      <c r="AX14" s="44"/>
      <c r="AY14" s="44"/>
      <c r="AZ14" s="2"/>
      <c r="BA14" s="2"/>
      <c r="BB14" s="2"/>
      <c r="BC14" s="2"/>
      <c r="BD14" s="2"/>
      <c r="BE14" s="2"/>
      <c r="BF14" s="2"/>
      <c r="BG14" s="2"/>
      <c r="BH14" s="62"/>
      <c r="BK14" s="67"/>
      <c r="BL14" s="2"/>
      <c r="BM14" s="2"/>
      <c r="BN14" s="2"/>
      <c r="BO14" s="2"/>
      <c r="BP14" s="2"/>
      <c r="BQ14" s="2"/>
    </row>
    <row r="15" spans="1:69">
      <c r="A15" s="1"/>
      <c r="B15" s="1">
        <v>2011</v>
      </c>
      <c r="C15" s="5"/>
      <c r="D15" s="5"/>
      <c r="E15" s="5"/>
      <c r="F15" s="5"/>
      <c r="G15" s="5"/>
      <c r="H15" s="5"/>
      <c r="I15" s="5"/>
      <c r="J15" s="5"/>
      <c r="K15" s="6"/>
      <c r="L15" s="6"/>
      <c r="M15" s="6"/>
      <c r="N15" s="6"/>
      <c r="O15" s="5"/>
      <c r="P15" s="5"/>
      <c r="Q15" s="5"/>
      <c r="R15" s="5"/>
      <c r="S15" s="5"/>
      <c r="T15" s="5"/>
      <c r="U15" s="5"/>
      <c r="V15" s="5"/>
      <c r="W15" s="5"/>
      <c r="X15" s="5"/>
      <c r="Y15" s="5"/>
      <c r="Z15" s="5"/>
      <c r="AA15" s="5"/>
      <c r="AB15" s="5"/>
      <c r="AC15" s="35"/>
      <c r="AD15" s="35"/>
      <c r="AE15" s="35"/>
      <c r="AF15" s="36"/>
      <c r="AG15" s="36"/>
      <c r="AH15" s="36"/>
      <c r="AI15" s="36"/>
      <c r="AJ15" s="36"/>
      <c r="AK15" s="36"/>
      <c r="AL15" s="39"/>
      <c r="AM15" s="39"/>
      <c r="AN15" s="39"/>
      <c r="AO15" s="39"/>
      <c r="AP15" s="36"/>
      <c r="AQ15" s="36"/>
      <c r="AR15" s="36"/>
      <c r="AS15" s="36"/>
      <c r="AT15" s="36"/>
      <c r="AU15" s="36"/>
      <c r="AV15" s="6"/>
      <c r="AW15" s="44"/>
      <c r="AX15" s="44"/>
      <c r="AY15" s="44"/>
      <c r="AZ15" s="2"/>
      <c r="BA15" s="2"/>
      <c r="BB15" s="2"/>
      <c r="BC15" s="2"/>
      <c r="BD15" s="2"/>
      <c r="BE15" s="2"/>
      <c r="BF15" s="2"/>
      <c r="BG15" s="2"/>
      <c r="BH15" s="62"/>
      <c r="BK15" s="67"/>
      <c r="BL15" s="2"/>
      <c r="BM15" s="2"/>
      <c r="BN15" s="2"/>
      <c r="BO15" s="2"/>
      <c r="BP15" s="2"/>
      <c r="BQ15" s="2"/>
    </row>
    <row r="16" spans="1:69">
      <c r="A16" s="1"/>
      <c r="B16" s="1">
        <v>2010</v>
      </c>
      <c r="C16" s="5"/>
      <c r="D16" s="5"/>
      <c r="E16" s="5"/>
      <c r="F16" s="5"/>
      <c r="G16" s="5"/>
      <c r="H16" s="5"/>
      <c r="I16" s="5"/>
      <c r="J16" s="5"/>
      <c r="K16" s="6"/>
      <c r="L16" s="6"/>
      <c r="M16" s="6"/>
      <c r="N16" s="6"/>
      <c r="O16" s="5"/>
      <c r="P16" s="5"/>
      <c r="Q16" s="5"/>
      <c r="R16" s="5"/>
      <c r="S16" s="5"/>
      <c r="T16" s="5"/>
      <c r="U16" s="5"/>
      <c r="V16" s="5"/>
      <c r="W16" s="5"/>
      <c r="X16" s="5"/>
      <c r="Y16" s="5"/>
      <c r="Z16" s="5"/>
      <c r="AA16" s="5"/>
      <c r="AB16" s="5"/>
      <c r="AC16" s="35"/>
      <c r="AD16" s="35"/>
      <c r="AE16" s="35"/>
      <c r="AF16" s="36"/>
      <c r="AG16" s="36"/>
      <c r="AH16" s="36"/>
      <c r="AI16" s="36"/>
      <c r="AJ16" s="36"/>
      <c r="AK16" s="36"/>
      <c r="AL16" s="39"/>
      <c r="AM16" s="39"/>
      <c r="AN16" s="39"/>
      <c r="AO16" s="39"/>
      <c r="AP16" s="36"/>
      <c r="AQ16" s="36"/>
      <c r="AR16" s="36"/>
      <c r="AS16" s="36"/>
      <c r="AT16" s="36"/>
      <c r="AU16" s="36"/>
      <c r="AV16" s="6"/>
      <c r="AW16" s="44"/>
      <c r="AX16" s="44"/>
      <c r="AY16" s="44"/>
      <c r="AZ16" s="2"/>
      <c r="BA16" s="2"/>
      <c r="BB16" s="2"/>
      <c r="BC16" s="2"/>
      <c r="BD16" s="2"/>
      <c r="BE16" s="2"/>
      <c r="BF16" s="2"/>
      <c r="BG16" s="2"/>
      <c r="BH16" s="62"/>
      <c r="BK16" s="67"/>
      <c r="BL16" s="2"/>
      <c r="BM16" s="2"/>
      <c r="BN16" s="2"/>
      <c r="BO16" s="2"/>
      <c r="BP16" s="2"/>
      <c r="BQ16" s="2"/>
    </row>
    <row r="17" spans="1:69">
      <c r="A17" s="2" t="s">
        <v>54</v>
      </c>
      <c r="B17" s="1">
        <v>2023</v>
      </c>
      <c r="C17" s="25">
        <v>30210585269.3</v>
      </c>
      <c r="D17" s="5"/>
      <c r="E17" s="5"/>
      <c r="F17" s="5"/>
      <c r="G17" s="5"/>
      <c r="H17" s="5"/>
      <c r="I17" s="25">
        <v>83272067317.19</v>
      </c>
      <c r="J17" s="5"/>
      <c r="K17" s="3">
        <v>20157143952.21</v>
      </c>
      <c r="L17" s="3">
        <v>7796298418.13</v>
      </c>
      <c r="M17" s="3">
        <v>3319445339.77</v>
      </c>
      <c r="N17" s="3">
        <v>321845165.28</v>
      </c>
      <c r="O17" s="5"/>
      <c r="P17" s="5"/>
      <c r="Q17" s="5"/>
      <c r="R17" s="5"/>
      <c r="S17" s="5"/>
      <c r="T17" s="5"/>
      <c r="U17" s="5"/>
      <c r="V17" s="5"/>
      <c r="W17" s="5"/>
      <c r="X17" s="5"/>
      <c r="Y17" s="5"/>
      <c r="Z17" s="5"/>
      <c r="AA17" s="5"/>
      <c r="AB17" s="5"/>
      <c r="AC17" s="35">
        <f t="shared" ref="AC17:AC25" si="3">AZ17/I17</f>
        <v>0.754203405137574</v>
      </c>
      <c r="AD17" s="35">
        <f t="shared" si="1"/>
        <v>0.179779052734375</v>
      </c>
      <c r="AE17" s="35">
        <f t="shared" si="2"/>
        <v>0.187742298245095</v>
      </c>
      <c r="AF17" s="36">
        <f>(AP17/AW17/1000000)*0.92*500</f>
        <v>221.020344254681</v>
      </c>
      <c r="AG17" s="36">
        <f>(AQ17/AX17/1000000)*0.92*500</f>
        <v>34.5435508290462</v>
      </c>
      <c r="AH17" s="36">
        <f>(AR17/$AX17/1000000)*0.92*500</f>
        <v>27.0075867393786</v>
      </c>
      <c r="AI17" s="36">
        <f>(AS17/$AX17/1000000)*0.92*500</f>
        <v>5.40664786144813</v>
      </c>
      <c r="AJ17" s="36">
        <f>(AT17/$AX17/1000000)*0.92*500</f>
        <v>2.77569398243672</v>
      </c>
      <c r="AK17" s="36">
        <f>(AU17/$AX17/1000000)*0.92*500</f>
        <v>15.1755587497979</v>
      </c>
      <c r="AL17" s="39">
        <f>AZ17/((BF17*1000*1000)/(0.92*500))</f>
        <v>747.300118802768</v>
      </c>
      <c r="AM17" s="39">
        <f>BA17/((BG17*1000*1000)/(0.92*500))</f>
        <v>96.1509122254441</v>
      </c>
      <c r="AN17" s="39">
        <f>BI17/((BO17*1000*1000)/(0.92*500))</f>
        <v>52.1041420723555</v>
      </c>
      <c r="AO17" s="39">
        <f>BJ17/((BP17*1000*1000)/(0.92*500))</f>
        <v>17.3684634838968</v>
      </c>
      <c r="AP17" s="36">
        <v>76447093245.62</v>
      </c>
      <c r="AQ17" s="36">
        <v>13824929799.19</v>
      </c>
      <c r="AR17" s="36">
        <v>10808905910.26</v>
      </c>
      <c r="AS17" s="36">
        <v>2163834502.81</v>
      </c>
      <c r="AT17" s="36">
        <v>1110881004.71</v>
      </c>
      <c r="AU17" s="36">
        <v>6073522534.43</v>
      </c>
      <c r="AV17" s="6"/>
      <c r="AW17" s="44">
        <v>159106</v>
      </c>
      <c r="AX17" s="44">
        <v>184100</v>
      </c>
      <c r="AY17" s="44">
        <v>48322</v>
      </c>
      <c r="AZ17" s="55">
        <v>62804076723.47</v>
      </c>
      <c r="BA17" s="55">
        <v>8389167091.67</v>
      </c>
      <c r="BB17" s="2"/>
      <c r="BC17" s="2"/>
      <c r="BD17" s="2"/>
      <c r="BE17" s="2"/>
      <c r="BF17" s="64">
        <v>38659</v>
      </c>
      <c r="BG17" s="64">
        <v>40135</v>
      </c>
      <c r="BH17" s="65">
        <v>4437</v>
      </c>
      <c r="BI17" s="55">
        <v>13643016522.15</v>
      </c>
      <c r="BJ17" s="55">
        <v>5435762707.52</v>
      </c>
      <c r="BK17" s="67"/>
      <c r="BL17" s="2"/>
      <c r="BM17" s="2"/>
      <c r="BN17" s="2"/>
      <c r="BO17" s="64">
        <v>120447</v>
      </c>
      <c r="BP17" s="64">
        <v>143965</v>
      </c>
      <c r="BQ17" s="64">
        <v>43885</v>
      </c>
    </row>
    <row r="18" spans="1:69">
      <c r="A18" s="2"/>
      <c r="B18" s="1">
        <v>2022</v>
      </c>
      <c r="C18" s="25">
        <v>26689983647.2</v>
      </c>
      <c r="D18" s="5"/>
      <c r="E18" s="5"/>
      <c r="F18" s="5"/>
      <c r="G18" s="5"/>
      <c r="H18" s="5"/>
      <c r="I18" s="25">
        <v>73968640704.54</v>
      </c>
      <c r="J18" s="5"/>
      <c r="K18" s="3">
        <v>18178425659.64</v>
      </c>
      <c r="L18" s="3">
        <v>6844237013.17</v>
      </c>
      <c r="M18" s="3">
        <v>3068119268.45</v>
      </c>
      <c r="N18" s="3">
        <v>235783645.79</v>
      </c>
      <c r="O18" s="5"/>
      <c r="P18" s="5"/>
      <c r="Q18" s="5"/>
      <c r="R18" s="5"/>
      <c r="S18" s="5"/>
      <c r="T18" s="5"/>
      <c r="U18" s="5"/>
      <c r="V18" s="5"/>
      <c r="W18" s="5"/>
      <c r="X18" s="5"/>
      <c r="Y18" s="5"/>
      <c r="Z18" s="5"/>
      <c r="AA18" s="5"/>
      <c r="AB18" s="5"/>
      <c r="AC18" s="35">
        <f t="shared" si="3"/>
        <v>0.748089697882115</v>
      </c>
      <c r="AD18" s="35">
        <f t="shared" si="1"/>
        <v>0.12207649898983</v>
      </c>
      <c r="AE18" s="35">
        <f t="shared" si="2"/>
        <v>0.189488876372853</v>
      </c>
      <c r="AF18" s="36">
        <f>(AP18/AW18/1000000)*0.92*500</f>
        <v>244.405261443134</v>
      </c>
      <c r="AG18" s="36">
        <f>(AQ18/AX18/1000000)*0.92*500</f>
        <v>43.5459530123608</v>
      </c>
      <c r="AH18" s="36">
        <f>(AR18/$AX18/1000000)*0.92*500</f>
        <v>34.1442341901692</v>
      </c>
      <c r="AI18" s="36">
        <f>(AS18/$AX18/1000000)*0.92*500</f>
        <v>6.89438902992082</v>
      </c>
      <c r="AJ18" s="36">
        <f>(AT18/$AX18/1000000)*0.92*500</f>
        <v>3.32460630782506</v>
      </c>
      <c r="AK18" s="36">
        <f>(AU18/$AX18/1000000)*0.92*500</f>
        <v>20.2946620611793</v>
      </c>
      <c r="AL18" s="39">
        <f>AZ18/((BF18*1000*1000)/(0.92*500))</f>
        <v>776.799985217548</v>
      </c>
      <c r="AM18" s="39">
        <f>BA18/((BG18*1000*1000)/(0.92*500))</f>
        <v>101.205082649191</v>
      </c>
      <c r="AN18" s="39">
        <f>BI18/((BO18*1000*1000)/(0.92*500))</f>
        <v>59.587422105048</v>
      </c>
      <c r="AO18" s="39">
        <f>BJ18/((BP18*1000*1000)/(0.92*500))</f>
        <v>23.1521825406261</v>
      </c>
      <c r="AP18" s="36">
        <v>67562646631.24</v>
      </c>
      <c r="AQ18" s="44">
        <v>12242850024.31</v>
      </c>
      <c r="AR18" s="43">
        <v>9599577215.97</v>
      </c>
      <c r="AS18" s="43">
        <v>1938342487.96</v>
      </c>
      <c r="AT18" s="43">
        <v>934705836.04</v>
      </c>
      <c r="AU18" s="43">
        <v>5705800119.67</v>
      </c>
      <c r="AV18" s="6"/>
      <c r="AW18" s="44">
        <v>127161</v>
      </c>
      <c r="AX18" s="44">
        <v>129328</v>
      </c>
      <c r="AY18" s="44">
        <v>23328</v>
      </c>
      <c r="AZ18" s="55">
        <v>55335178077.41</v>
      </c>
      <c r="BA18" s="55">
        <v>7434393364.78</v>
      </c>
      <c r="BB18" s="2"/>
      <c r="BC18" s="2"/>
      <c r="BD18" s="2"/>
      <c r="BE18" s="2"/>
      <c r="BF18" s="64">
        <v>32768</v>
      </c>
      <c r="BG18" s="64">
        <v>33791</v>
      </c>
      <c r="BH18" s="65">
        <v>2961</v>
      </c>
      <c r="BI18" s="55">
        <v>12227468553.83</v>
      </c>
      <c r="BJ18" s="55">
        <v>4808456659.53</v>
      </c>
      <c r="BK18" s="67"/>
      <c r="BL18" s="2"/>
      <c r="BM18" s="2"/>
      <c r="BN18" s="2"/>
      <c r="BO18" s="64">
        <v>94393</v>
      </c>
      <c r="BP18" s="64">
        <v>95537</v>
      </c>
      <c r="BQ18" s="64">
        <v>20367</v>
      </c>
    </row>
    <row r="19" spans="1:69">
      <c r="A19" s="2"/>
      <c r="B19" s="1">
        <v>2021</v>
      </c>
      <c r="C19" s="25">
        <v>23377074353.4</v>
      </c>
      <c r="D19" s="5"/>
      <c r="E19" s="5"/>
      <c r="F19" s="5"/>
      <c r="G19" s="5"/>
      <c r="H19" s="5"/>
      <c r="I19" s="25">
        <v>66209053612.11</v>
      </c>
      <c r="J19" s="5"/>
      <c r="K19" s="3">
        <v>16318778588.82</v>
      </c>
      <c r="L19" s="3">
        <v>6503506131.9</v>
      </c>
      <c r="M19" s="3">
        <v>2899968867.37</v>
      </c>
      <c r="N19" s="3">
        <v>177411727.65</v>
      </c>
      <c r="O19" s="5"/>
      <c r="P19" s="5"/>
      <c r="Q19" s="5"/>
      <c r="R19" s="5"/>
      <c r="S19" s="5"/>
      <c r="T19" s="5"/>
      <c r="U19" s="5"/>
      <c r="V19" s="5"/>
      <c r="W19" s="5"/>
      <c r="X19" s="5"/>
      <c r="Y19" s="5"/>
      <c r="Z19" s="5"/>
      <c r="AA19" s="5"/>
      <c r="AB19" s="5"/>
      <c r="AC19" s="35">
        <f t="shared" si="3"/>
        <v>0.741771864934151</v>
      </c>
      <c r="AD19" s="35">
        <f t="shared" si="1"/>
        <v>0.037812288993923</v>
      </c>
      <c r="AE19" s="35">
        <f t="shared" si="2"/>
        <v>0.094636251541307</v>
      </c>
      <c r="AF19" s="36">
        <f>(AP19/AW19/1000000)*0.92*500</f>
        <v>156.218657113253</v>
      </c>
      <c r="AG19" s="36">
        <f>(AQ19/AX19/1000000)*0.92*500</f>
        <v>29.6542644056201</v>
      </c>
      <c r="AH19" s="36">
        <f>(AR19/$AX19/1000000)*0.92*500</f>
        <v>21.1947589038009</v>
      </c>
      <c r="AI19" s="36">
        <f>(AS19/$AX19/1000000)*0.92*500</f>
        <v>3.73957615332906</v>
      </c>
      <c r="AJ19" s="36">
        <f>(AT19/$AX19/1000000)*0.92*500</f>
        <v>2.3098832311016</v>
      </c>
      <c r="AK19" s="36">
        <f>(AU19/$AX19/1000000)*0.92*500</f>
        <v>12.5330044890338</v>
      </c>
      <c r="AL19" s="39">
        <f>AZ19/((BF19*1000*1000)/(0.92*500))</f>
        <v>773.602919554662</v>
      </c>
      <c r="AM19" s="39">
        <f>BA19/((BG19*1000*1000)/(0.92*500))</f>
        <v>114.579110606977</v>
      </c>
      <c r="AN19" s="39">
        <f>BI19/((BO19*1000*1000)/(0.92*500))</f>
        <v>38.0483990313216</v>
      </c>
      <c r="AO19" s="39">
        <f>BJ19/((BP19*1000*1000)/(0.92*500))</f>
        <v>14.6049220050802</v>
      </c>
      <c r="AP19" s="36">
        <v>61731839992.96</v>
      </c>
      <c r="AQ19" s="36">
        <v>12165790903.99</v>
      </c>
      <c r="AR19" s="43">
        <v>8695241991.41</v>
      </c>
      <c r="AS19" s="43">
        <v>1534177375.93</v>
      </c>
      <c r="AT19" s="43">
        <v>947639638.53</v>
      </c>
      <c r="AU19" s="43">
        <v>5141719582.95</v>
      </c>
      <c r="AV19" s="6"/>
      <c r="AW19" s="44">
        <v>181775</v>
      </c>
      <c r="AX19" s="44">
        <v>188717</v>
      </c>
      <c r="AY19" s="44">
        <v>21161</v>
      </c>
      <c r="AZ19" s="55">
        <v>49112013173.38</v>
      </c>
      <c r="BA19" s="55">
        <v>7076007335.05</v>
      </c>
      <c r="BB19" s="2"/>
      <c r="BC19" s="2"/>
      <c r="BD19" s="2"/>
      <c r="BE19" s="2"/>
      <c r="BF19" s="64">
        <v>29203</v>
      </c>
      <c r="BG19" s="64">
        <v>28408</v>
      </c>
      <c r="BH19" s="65">
        <v>1938</v>
      </c>
      <c r="BI19" s="55">
        <v>12619826819.58</v>
      </c>
      <c r="BJ19" s="55">
        <v>5089783568.94</v>
      </c>
      <c r="BK19" s="67"/>
      <c r="BL19" s="2"/>
      <c r="BM19" s="2"/>
      <c r="BN19" s="2"/>
      <c r="BO19" s="64">
        <v>152572</v>
      </c>
      <c r="BP19" s="64">
        <v>160309</v>
      </c>
      <c r="BQ19" s="64">
        <v>19223</v>
      </c>
    </row>
    <row r="20" spans="1:69">
      <c r="A20" s="2"/>
      <c r="B20" s="1">
        <v>2020</v>
      </c>
      <c r="C20" s="25">
        <v>19954809594.52</v>
      </c>
      <c r="D20" s="5"/>
      <c r="E20" s="5"/>
      <c r="F20" s="5"/>
      <c r="G20" s="5"/>
      <c r="H20" s="5"/>
      <c r="I20" s="25">
        <v>57321059453.15</v>
      </c>
      <c r="J20" s="5"/>
      <c r="K20" s="3">
        <v>14811961478.65</v>
      </c>
      <c r="L20" s="3">
        <v>5578918523.98</v>
      </c>
      <c r="M20" s="3">
        <v>2609529686.09</v>
      </c>
      <c r="N20" s="3">
        <v>131315225.33</v>
      </c>
      <c r="O20" s="5"/>
      <c r="P20" s="5"/>
      <c r="Q20" s="5"/>
      <c r="R20" s="5"/>
      <c r="S20" s="5"/>
      <c r="T20" s="5"/>
      <c r="U20" s="5"/>
      <c r="V20" s="5"/>
      <c r="W20" s="5"/>
      <c r="X20" s="5"/>
      <c r="Y20" s="5"/>
      <c r="Z20" s="5"/>
      <c r="AA20" s="5"/>
      <c r="AB20" s="5"/>
      <c r="AC20" s="35">
        <f t="shared" si="3"/>
        <v>0.768663886736111</v>
      </c>
      <c r="AD20" s="35" t="e">
        <f t="shared" ref="AD20:AD25" si="4">(BF20-BF21)/BF21</f>
        <v>#DIV/0!</v>
      </c>
      <c r="AE20" s="35" t="e">
        <f t="shared" ref="AE20:AE25" si="5">(BG20-BG21)/BG21</f>
        <v>#DIV/0!</v>
      </c>
      <c r="AF20" s="36">
        <f>(AP20/AW20/1000000)*0.92*500</f>
        <v>150.331725650735</v>
      </c>
      <c r="AG20" s="36">
        <f>(AQ20/AX20/1000000)*0.92*500</f>
        <v>29.9532927323961</v>
      </c>
      <c r="AH20" s="36">
        <f>(AR20/$AX20/1000000)*0.92*500</f>
        <v>23.9807619473453</v>
      </c>
      <c r="AI20" s="36">
        <f>(AS20/$AX20/1000000)*0.92*500</f>
        <v>4.07502797890336</v>
      </c>
      <c r="AJ20" s="36">
        <f>(AT20/$AX20/1000000)*0.92*500</f>
        <v>2.30628681421637</v>
      </c>
      <c r="AK20" s="36">
        <f>(AU20/$AX20/1000000)*0.92*500</f>
        <v>12.5357346450894</v>
      </c>
      <c r="AL20" s="39">
        <f>AZ20/((BF20*1000*1000)/(0.92*500))</f>
        <v>720.277516667309</v>
      </c>
      <c r="AM20" s="39">
        <f>BA20/((BG20*1000*1000)/(0.92*500))</f>
        <v>117.545784053098</v>
      </c>
      <c r="AN20" s="39">
        <f>BI20/((BO20*1000*1000)/(0.92*500))</f>
        <v>29.1131335188611</v>
      </c>
      <c r="AO20" s="39">
        <f>BJ20/((BP20*1000*1000)/(0.92*500))</f>
        <v>12.8459971119078</v>
      </c>
      <c r="AP20" s="36">
        <v>52434071866.48</v>
      </c>
      <c r="AQ20" s="44">
        <v>10342416169.52</v>
      </c>
      <c r="AR20" s="36">
        <v>8280192175.78</v>
      </c>
      <c r="AS20" s="36">
        <v>1407045149.82</v>
      </c>
      <c r="AT20" s="36">
        <v>796325741.28</v>
      </c>
      <c r="AU20" s="36">
        <v>4328398411.77</v>
      </c>
      <c r="AV20" s="6"/>
      <c r="AW20" s="44">
        <v>160443</v>
      </c>
      <c r="AX20" s="44">
        <v>158831</v>
      </c>
      <c r="AY20" s="44">
        <v>14219</v>
      </c>
      <c r="AZ20" s="55">
        <v>44060628351.09</v>
      </c>
      <c r="BA20" s="55">
        <v>6631626495.1</v>
      </c>
      <c r="BB20" s="2"/>
      <c r="BC20" s="2"/>
      <c r="BD20" s="2"/>
      <c r="BE20" s="2"/>
      <c r="BF20" s="64">
        <v>28139</v>
      </c>
      <c r="BG20" s="66">
        <v>25952</v>
      </c>
      <c r="BH20" s="65">
        <v>2733</v>
      </c>
      <c r="BI20" s="55">
        <v>8373443515.39</v>
      </c>
      <c r="BJ20" s="55">
        <v>3710789674.42</v>
      </c>
      <c r="BK20" s="67"/>
      <c r="BL20" s="2"/>
      <c r="BM20" s="2"/>
      <c r="BN20" s="2"/>
      <c r="BO20" s="64">
        <v>132304</v>
      </c>
      <c r="BP20" s="64">
        <v>132879</v>
      </c>
      <c r="BQ20" s="64">
        <v>11486</v>
      </c>
    </row>
    <row r="21" spans="1:69">
      <c r="A21" s="2"/>
      <c r="B21" s="1">
        <v>2019</v>
      </c>
      <c r="C21" s="25">
        <v>17402164190.16</v>
      </c>
      <c r="D21" s="5"/>
      <c r="E21" s="5"/>
      <c r="F21" s="5"/>
      <c r="G21" s="5"/>
      <c r="H21" s="5"/>
      <c r="I21" s="25">
        <v>50118105877.14</v>
      </c>
      <c r="J21" s="5"/>
      <c r="K21" s="3">
        <v>12802259947.34</v>
      </c>
      <c r="L21" s="3">
        <v>4985579336.77</v>
      </c>
      <c r="M21" s="3">
        <v>2655347148.09</v>
      </c>
      <c r="N21" s="3">
        <v>126360421.11</v>
      </c>
      <c r="O21" s="5"/>
      <c r="P21" s="5"/>
      <c r="Q21" s="5"/>
      <c r="R21" s="5"/>
      <c r="S21" s="5"/>
      <c r="T21" s="5"/>
      <c r="U21" s="5"/>
      <c r="V21" s="5"/>
      <c r="W21" s="5"/>
      <c r="X21" s="5"/>
      <c r="Y21" s="5"/>
      <c r="Z21" s="5"/>
      <c r="AA21" s="5"/>
      <c r="AB21" s="5"/>
      <c r="AC21" s="35">
        <f t="shared" si="3"/>
        <v>0.791544769467529</v>
      </c>
      <c r="AD21" s="35" t="e">
        <f t="shared" si="4"/>
        <v>#DIV/0!</v>
      </c>
      <c r="AE21" s="35" t="e">
        <f t="shared" si="5"/>
        <v>#DIV/0!</v>
      </c>
      <c r="AF21" s="36">
        <f>(AP21/AW21/1000000)*0.92*500</f>
        <v>128.763177379016</v>
      </c>
      <c r="AG21" s="36">
        <f>(AQ21/AX21/1000000)*0.92*500</f>
        <v>25.3794532606946</v>
      </c>
      <c r="AH21" s="36">
        <f>(AR21/$AX21/1000000)*0.92*500</f>
        <v>17.5203810076567</v>
      </c>
      <c r="AI21" s="36">
        <f>(AS21/$AX21/1000000)*0.92*500</f>
        <v>3.30001272451388</v>
      </c>
      <c r="AJ21" s="36">
        <f>(AT21/$AX21/1000000)*0.92*500</f>
        <v>2.61873284026814</v>
      </c>
      <c r="AK21" s="36">
        <f>(AU21/$AX21/1000000)*0.92*500</f>
        <v>11.5580183820184</v>
      </c>
      <c r="AL21" s="39" t="e">
        <f>AZ21/((BF21*1000*1000)/(0.92*500))</f>
        <v>#DIV/0!</v>
      </c>
      <c r="AM21" s="39" t="e">
        <f>BA21/((BG21*1000*1000)/(0.92*500))</f>
        <v>#DIV/0!</v>
      </c>
      <c r="AN21" s="39" t="e">
        <f>BI21/((BO21*1000*1000)/(0.92*500))</f>
        <v>#DIV/0!</v>
      </c>
      <c r="AO21" s="39" t="e">
        <f>BJ21/((BP21*1000*1000)/(0.92*500))</f>
        <v>#DIV/0!</v>
      </c>
      <c r="AP21" s="36">
        <v>46301838985.74</v>
      </c>
      <c r="AQ21" s="36">
        <v>9284024693.66</v>
      </c>
      <c r="AR21" s="36">
        <v>6409107723.74</v>
      </c>
      <c r="AS21" s="36">
        <v>1207173350.39</v>
      </c>
      <c r="AT21" s="36">
        <v>957955244.56</v>
      </c>
      <c r="AU21" s="36">
        <v>4228023628.65</v>
      </c>
      <c r="AV21" s="6"/>
      <c r="AW21" s="44">
        <v>165411</v>
      </c>
      <c r="AX21" s="44">
        <v>168272</v>
      </c>
      <c r="AY21" s="44">
        <v>15831</v>
      </c>
      <c r="AZ21" s="55">
        <v>39670724562.67</v>
      </c>
      <c r="BA21" s="55">
        <v>6113455671.7</v>
      </c>
      <c r="BB21" s="2"/>
      <c r="BC21" s="2"/>
      <c r="BD21" s="2"/>
      <c r="BE21" s="2"/>
      <c r="BF21" s="2"/>
      <c r="BG21" s="2"/>
      <c r="BH21" s="62"/>
      <c r="BI21" s="55">
        <v>6631114423.07</v>
      </c>
      <c r="BJ21" s="55">
        <v>3170569021.96</v>
      </c>
      <c r="BK21" s="67"/>
      <c r="BL21" s="2"/>
      <c r="BM21" s="2"/>
      <c r="BN21" s="2"/>
      <c r="BO21" s="2"/>
      <c r="BP21" s="2"/>
      <c r="BQ21" s="2"/>
    </row>
    <row r="22" spans="1:69">
      <c r="A22" s="2"/>
      <c r="B22" s="1">
        <v>2018</v>
      </c>
      <c r="C22" s="25">
        <v>13384246683.6</v>
      </c>
      <c r="D22" s="5"/>
      <c r="E22" s="5"/>
      <c r="F22" s="5"/>
      <c r="G22" s="5"/>
      <c r="H22" s="5"/>
      <c r="I22" s="25">
        <v>40030189599.87</v>
      </c>
      <c r="J22" s="5"/>
      <c r="K22" s="3">
        <v>10486782934.27</v>
      </c>
      <c r="L22" s="3">
        <v>3778433675.01</v>
      </c>
      <c r="M22" s="3">
        <v>2340498705.44</v>
      </c>
      <c r="N22" s="3">
        <v>84082506.26</v>
      </c>
      <c r="O22" s="5"/>
      <c r="P22" s="5"/>
      <c r="Q22" s="5"/>
      <c r="R22" s="5"/>
      <c r="S22" s="5"/>
      <c r="T22" s="5"/>
      <c r="U22" s="5"/>
      <c r="V22" s="5"/>
      <c r="W22" s="5"/>
      <c r="X22" s="5"/>
      <c r="Y22" s="5"/>
      <c r="Z22" s="5"/>
      <c r="AA22" s="5"/>
      <c r="AB22" s="5"/>
      <c r="AC22" s="35">
        <f t="shared" si="3"/>
        <v>0.754159490303739</v>
      </c>
      <c r="AD22" s="35" t="e">
        <f t="shared" si="4"/>
        <v>#DIV/0!</v>
      </c>
      <c r="AE22" s="35" t="e">
        <f t="shared" si="5"/>
        <v>#DIV/0!</v>
      </c>
      <c r="AF22" s="36">
        <f>(AP22/AW22/1000000)*0.92*500</f>
        <v>90.6380573302992</v>
      </c>
      <c r="AG22" s="36">
        <f>(AQ22/AX22/1000000)*0.92*500</f>
        <v>20.27356096265</v>
      </c>
      <c r="AH22" s="36">
        <f>(AR22/$AX22/1000000)*0.92*500</f>
        <v>0</v>
      </c>
      <c r="AI22" s="36">
        <f>(AS22/$AX22/1000000)*0.92*500</f>
        <v>0</v>
      </c>
      <c r="AJ22" s="36">
        <f>(AT22/$AX22/1000000)*0.92*500</f>
        <v>0</v>
      </c>
      <c r="AK22" s="36">
        <f>(AU22/$AX22/1000000)*0.92*500</f>
        <v>0</v>
      </c>
      <c r="AL22" s="39" t="e">
        <f>AZ22/((BF22*1000*1000)/(0.92*500))</f>
        <v>#DIV/0!</v>
      </c>
      <c r="AM22" s="39" t="e">
        <f>BA22/((BG22*1000*1000)/(0.92*500))</f>
        <v>#DIV/0!</v>
      </c>
      <c r="AN22" s="39" t="e">
        <f>BI22/((BO22*1000*1000)/(0.92*500))</f>
        <v>#DIV/0!</v>
      </c>
      <c r="AO22" s="39" t="e">
        <f>BJ22/((BP22*1000*1000)/(0.92*500))</f>
        <v>#DIV/0!</v>
      </c>
      <c r="AP22" s="36">
        <v>37751933113.6</v>
      </c>
      <c r="AQ22" s="36">
        <v>8460597719.3</v>
      </c>
      <c r="AR22" s="36"/>
      <c r="AS22" s="36"/>
      <c r="AT22" s="36"/>
      <c r="AU22" s="36"/>
      <c r="AV22" s="6"/>
      <c r="AW22" s="44">
        <v>191596</v>
      </c>
      <c r="AX22" s="44">
        <v>191968</v>
      </c>
      <c r="AY22" s="44">
        <v>12970</v>
      </c>
      <c r="AZ22" s="55">
        <v>30189147385.4</v>
      </c>
      <c r="BA22" s="61">
        <v>4737355804.83</v>
      </c>
      <c r="BB22" s="2"/>
      <c r="BC22" s="2"/>
      <c r="BD22" s="2"/>
      <c r="BE22" s="2"/>
      <c r="BF22" s="2"/>
      <c r="BG22" s="2"/>
      <c r="BH22" s="62"/>
      <c r="BI22" s="55">
        <v>7562785728.2</v>
      </c>
      <c r="BJ22" s="55">
        <v>3723241914.47</v>
      </c>
      <c r="BK22" s="67"/>
      <c r="BL22" s="2"/>
      <c r="BM22" s="2"/>
      <c r="BN22" s="2"/>
      <c r="BO22" s="2"/>
      <c r="BP22" s="2"/>
      <c r="BQ22" s="2"/>
    </row>
    <row r="23" spans="1:69">
      <c r="A23" s="2"/>
      <c r="B23" s="1">
        <v>2017</v>
      </c>
      <c r="C23" s="25">
        <v>9673721498.15</v>
      </c>
      <c r="D23" s="5"/>
      <c r="E23" s="5"/>
      <c r="F23" s="5"/>
      <c r="G23" s="5"/>
      <c r="H23" s="5"/>
      <c r="I23" s="25">
        <v>30186780409.14</v>
      </c>
      <c r="J23" s="5"/>
      <c r="K23" s="3">
        <v>8450087271.36</v>
      </c>
      <c r="L23" s="3">
        <v>3625397914.06</v>
      </c>
      <c r="M23" s="3">
        <v>2191184283.19</v>
      </c>
      <c r="N23" s="3">
        <v>77840417.85</v>
      </c>
      <c r="O23" s="5"/>
      <c r="P23" s="5"/>
      <c r="Q23" s="5"/>
      <c r="R23" s="5"/>
      <c r="S23" s="5"/>
      <c r="T23" s="5"/>
      <c r="U23" s="5"/>
      <c r="V23" s="5"/>
      <c r="W23" s="5"/>
      <c r="X23" s="5"/>
      <c r="Y23" s="5"/>
      <c r="Z23" s="5"/>
      <c r="AA23" s="5"/>
      <c r="AB23" s="5"/>
      <c r="AC23" s="35">
        <f t="shared" si="3"/>
        <v>0.708705739716529</v>
      </c>
      <c r="AD23" s="35" t="e">
        <f t="shared" si="4"/>
        <v>#DIV/0!</v>
      </c>
      <c r="AE23" s="35" t="e">
        <f t="shared" si="5"/>
        <v>#DIV/0!</v>
      </c>
      <c r="AF23" s="36">
        <f>(AP23/AW23/1000000)*0.92*500</f>
        <v>71.7877983244563</v>
      </c>
      <c r="AG23" s="36">
        <f>(AQ23/AX23/1000000)*0.92*500</f>
        <v>16.6978366219165</v>
      </c>
      <c r="AH23" s="36">
        <f>(AR23/$AX23/1000000)*0.92*500</f>
        <v>0</v>
      </c>
      <c r="AI23" s="36">
        <f>(AS23/$AX23/1000000)*0.92*500</f>
        <v>0</v>
      </c>
      <c r="AJ23" s="36">
        <f>(AT23/$AX23/1000000)*0.92*500</f>
        <v>0</v>
      </c>
      <c r="AK23" s="36">
        <f>(AU23/$AX23/1000000)*0.92*500</f>
        <v>0</v>
      </c>
      <c r="AL23" s="39" t="e">
        <f>AZ23/((BF23*1000*1000)/(0.92*500))</f>
        <v>#DIV/0!</v>
      </c>
      <c r="AM23" s="39" t="e">
        <f>BA23/((BG23*1000*1000)/(0.92*500))</f>
        <v>#DIV/0!</v>
      </c>
      <c r="AN23" s="39" t="e">
        <f>BI23/((BO23*1000*1000)/(0.92*500))</f>
        <v>#DIV/0!</v>
      </c>
      <c r="AO23" s="39" t="e">
        <f>BJ23/((BP23*1000*1000)/(0.92*500))</f>
        <v>#DIV/0!</v>
      </c>
      <c r="AP23" s="36">
        <v>28091970028.24</v>
      </c>
      <c r="AQ23" s="36">
        <v>6542611684.56</v>
      </c>
      <c r="AR23" s="36"/>
      <c r="AS23" s="36"/>
      <c r="AT23" s="36"/>
      <c r="AU23" s="36"/>
      <c r="AV23" s="6"/>
      <c r="AW23" s="44">
        <v>180007</v>
      </c>
      <c r="AX23" s="44">
        <v>180239</v>
      </c>
      <c r="AY23" s="44">
        <v>12598</v>
      </c>
      <c r="AZ23" s="55">
        <v>21393544539.52</v>
      </c>
      <c r="BA23" s="55">
        <v>3173473063.77</v>
      </c>
      <c r="BB23" s="2"/>
      <c r="BC23" s="2"/>
      <c r="BD23" s="2"/>
      <c r="BE23" s="2"/>
      <c r="BF23" s="2"/>
      <c r="BG23" s="2"/>
      <c r="BH23" s="62"/>
      <c r="BI23" s="55">
        <v>6698425488.72</v>
      </c>
      <c r="BJ23" s="55">
        <v>3369138620.79</v>
      </c>
      <c r="BK23" s="67"/>
      <c r="BL23" s="2"/>
      <c r="BM23" s="2"/>
      <c r="BN23" s="2"/>
      <c r="BO23" s="2"/>
      <c r="BP23" s="2"/>
      <c r="BQ23" s="2"/>
    </row>
    <row r="24" spans="1:69">
      <c r="A24" s="2"/>
      <c r="B24" s="1">
        <v>2016</v>
      </c>
      <c r="C24" s="25">
        <v>6784533260.36</v>
      </c>
      <c r="D24" s="5"/>
      <c r="E24" s="5"/>
      <c r="F24" s="5"/>
      <c r="G24" s="5"/>
      <c r="H24" s="5"/>
      <c r="I24" s="25">
        <v>24543792660.59</v>
      </c>
      <c r="J24" s="5"/>
      <c r="K24" s="3">
        <v>7314252452.38</v>
      </c>
      <c r="L24" s="3">
        <v>4694545075.85</v>
      </c>
      <c r="M24" s="3">
        <v>2143703443.82</v>
      </c>
      <c r="N24" s="4" t="s">
        <v>125</v>
      </c>
      <c r="O24" s="5"/>
      <c r="P24" s="5"/>
      <c r="Q24" s="5"/>
      <c r="R24" s="5"/>
      <c r="S24" s="5"/>
      <c r="T24" s="5"/>
      <c r="U24" s="5"/>
      <c r="V24" s="5"/>
      <c r="W24" s="5"/>
      <c r="X24" s="5"/>
      <c r="Y24" s="5"/>
      <c r="Z24" s="5"/>
      <c r="AA24" s="5"/>
      <c r="AB24" s="5"/>
      <c r="AC24" s="35">
        <f t="shared" si="3"/>
        <v>0.709592224684371</v>
      </c>
      <c r="AD24" s="35" t="e">
        <f t="shared" si="4"/>
        <v>#DIV/0!</v>
      </c>
      <c r="AE24" s="35" t="e">
        <f t="shared" si="5"/>
        <v>#DIV/0!</v>
      </c>
      <c r="AF24" s="36">
        <f>(AP24/AW24/1000000)*0.92*500</f>
        <v>70.2326440626077</v>
      </c>
      <c r="AG24" s="36">
        <f>(AQ24/AX24/1000000)*0.92*500</f>
        <v>16.978809285529</v>
      </c>
      <c r="AH24" s="36">
        <f>(AR24/$AX24/1000000)*0.92*500</f>
        <v>0</v>
      </c>
      <c r="AI24" s="36">
        <f>(AS24/$AX24/1000000)*0.92*500</f>
        <v>0</v>
      </c>
      <c r="AJ24" s="36">
        <f>(AT24/$AX24/1000000)*0.92*500</f>
        <v>0</v>
      </c>
      <c r="AK24" s="36">
        <f>(AU24/$AX24/1000000)*0.92*500</f>
        <v>0</v>
      </c>
      <c r="AL24" s="39" t="e">
        <f>AZ24/((BF24*1000*1000)/(0.92*500))</f>
        <v>#DIV/0!</v>
      </c>
      <c r="AM24" s="39" t="e">
        <f>BA24/((BG24*1000*1000)/(0.92*500))</f>
        <v>#DIV/0!</v>
      </c>
      <c r="AN24" s="39" t="e">
        <f>BI24/((BO24*1000*1000)/(0.92*500))</f>
        <v>#DIV/0!</v>
      </c>
      <c r="AO24" s="39" t="e">
        <f>BJ24/((BP24*1000*1000)/(0.92*500))</f>
        <v>#DIV/0!</v>
      </c>
      <c r="AP24" s="36">
        <v>22704534349.17</v>
      </c>
      <c r="AQ24" s="44">
        <v>5584920941.29</v>
      </c>
      <c r="AR24" s="36"/>
      <c r="AS24" s="36"/>
      <c r="AT24" s="36"/>
      <c r="AU24" s="36"/>
      <c r="AV24" s="6"/>
      <c r="AW24" s="44">
        <v>148707</v>
      </c>
      <c r="AX24" s="44">
        <v>151310</v>
      </c>
      <c r="AY24" s="44">
        <v>12366</v>
      </c>
      <c r="AZ24" s="55">
        <v>17416084436.22</v>
      </c>
      <c r="BA24" s="61">
        <v>2890337087.27</v>
      </c>
      <c r="BB24" s="2"/>
      <c r="BC24" s="2"/>
      <c r="BD24" s="2"/>
      <c r="BE24" s="2"/>
      <c r="BF24" s="2"/>
      <c r="BG24" s="2"/>
      <c r="BH24" s="62"/>
      <c r="BI24" s="55">
        <v>5288449912.95</v>
      </c>
      <c r="BJ24" s="55">
        <v>2694583854.02</v>
      </c>
      <c r="BK24" s="67"/>
      <c r="BL24" s="2"/>
      <c r="BM24" s="2"/>
      <c r="BN24" s="2"/>
      <c r="BO24" s="2"/>
      <c r="BP24" s="2"/>
      <c r="BQ24" s="2"/>
    </row>
    <row r="25" spans="1:69">
      <c r="A25" s="2"/>
      <c r="B25" s="1">
        <v>2015</v>
      </c>
      <c r="C25" s="25">
        <v>6176119256.18</v>
      </c>
      <c r="D25" s="5"/>
      <c r="E25" s="5"/>
      <c r="F25" s="5"/>
      <c r="G25" s="5"/>
      <c r="H25" s="5"/>
      <c r="I25" s="25">
        <v>21659287359.66</v>
      </c>
      <c r="J25" s="5"/>
      <c r="K25" s="3">
        <v>6671963269.67</v>
      </c>
      <c r="L25" s="3">
        <v>3568061356.21</v>
      </c>
      <c r="M25" s="3">
        <v>2128805680.22</v>
      </c>
      <c r="N25" s="4" t="s">
        <v>125</v>
      </c>
      <c r="O25" s="5"/>
      <c r="P25" s="5"/>
      <c r="Q25" s="5"/>
      <c r="R25" s="5"/>
      <c r="S25" s="5"/>
      <c r="T25" s="5"/>
      <c r="U25" s="5"/>
      <c r="V25" s="5"/>
      <c r="W25" s="5"/>
      <c r="X25" s="5"/>
      <c r="Y25" s="5"/>
      <c r="Z25" s="5"/>
      <c r="AA25" s="5"/>
      <c r="AB25" s="5"/>
      <c r="AC25" s="35">
        <f t="shared" si="3"/>
        <v>0.715956997405266</v>
      </c>
      <c r="AD25" s="35" t="e">
        <f t="shared" si="4"/>
        <v>#DIV/0!</v>
      </c>
      <c r="AE25" s="35" t="e">
        <f t="shared" si="5"/>
        <v>#DIV/0!</v>
      </c>
      <c r="AF25" s="36">
        <f>(AP25/AW25/1000000)*0.92*500</f>
        <v>68.1291583939944</v>
      </c>
      <c r="AG25" s="36">
        <f>(AQ25/AX25/1000000)*0.92*500</f>
        <v>18.1297611925694</v>
      </c>
      <c r="AH25" s="36">
        <f>(AR25/$AX25/1000000)*0.92*500</f>
        <v>0</v>
      </c>
      <c r="AI25" s="36">
        <f>(AS25/$AX25/1000000)*0.92*500</f>
        <v>0</v>
      </c>
      <c r="AJ25" s="36">
        <f>(AT25/$AX25/1000000)*0.92*500</f>
        <v>0</v>
      </c>
      <c r="AK25" s="36">
        <f>(AU25/$AX25/1000000)*0.92*500</f>
        <v>0</v>
      </c>
      <c r="AL25" s="39" t="e">
        <f>AZ25/((BF25*1000*1000)/(0.92*500))</f>
        <v>#DIV/0!</v>
      </c>
      <c r="AM25" s="39" t="e">
        <f>BA25/((BG25*1000*1000)/(0.92*500))</f>
        <v>#DIV/0!</v>
      </c>
      <c r="AN25" s="39" t="e">
        <f>BI25/((BO25*1000*1000)/(0.92*500))</f>
        <v>#DIV/0!</v>
      </c>
      <c r="AO25" s="39" t="e">
        <f>BJ25/((BP25*1000*1000)/(0.92*500))</f>
        <v>#DIV/0!</v>
      </c>
      <c r="AP25" s="36">
        <v>20345884513.17</v>
      </c>
      <c r="AQ25" s="36">
        <v>5450476227.4</v>
      </c>
      <c r="AR25" s="36"/>
      <c r="AS25" s="36"/>
      <c r="AT25" s="36"/>
      <c r="AU25" s="36"/>
      <c r="AV25" s="6"/>
      <c r="AW25" s="44">
        <v>137373</v>
      </c>
      <c r="AX25" s="44">
        <v>138293</v>
      </c>
      <c r="AY25" s="44">
        <v>9763</v>
      </c>
      <c r="AZ25" s="55">
        <v>15507118343.96</v>
      </c>
      <c r="BA25" s="55">
        <v>2839083998.29</v>
      </c>
      <c r="BB25" s="2"/>
      <c r="BC25" s="2"/>
      <c r="BD25" s="2"/>
      <c r="BE25" s="2"/>
      <c r="BF25" s="2"/>
      <c r="BG25" s="2"/>
      <c r="BH25" s="62"/>
      <c r="BI25" s="57">
        <v>4838766169.21</v>
      </c>
      <c r="BJ25" s="55">
        <v>2611392229.11</v>
      </c>
      <c r="BK25" s="67"/>
      <c r="BL25" s="2"/>
      <c r="BM25" s="2"/>
      <c r="BN25" s="2"/>
      <c r="BO25" s="2"/>
      <c r="BP25" s="2"/>
      <c r="BQ25" s="2"/>
    </row>
    <row r="26" spans="1:69">
      <c r="A26" s="2"/>
      <c r="B26" s="1">
        <v>2014</v>
      </c>
      <c r="C26" s="25">
        <v>5834915278.94</v>
      </c>
      <c r="D26" s="5"/>
      <c r="E26" s="5"/>
      <c r="F26" s="5"/>
      <c r="G26" s="5"/>
      <c r="H26" s="5"/>
      <c r="I26" s="25">
        <v>21011491536.14</v>
      </c>
      <c r="J26" s="5"/>
      <c r="K26" s="3">
        <v>5772029404.03</v>
      </c>
      <c r="L26" s="3">
        <v>4308897447.57</v>
      </c>
      <c r="M26" s="3">
        <v>2047028546.72</v>
      </c>
      <c r="N26" s="4" t="s">
        <v>125</v>
      </c>
      <c r="O26" s="5"/>
      <c r="P26" s="5"/>
      <c r="Q26" s="5"/>
      <c r="R26" s="5"/>
      <c r="S26" s="5"/>
      <c r="T26" s="5"/>
      <c r="U26" s="5"/>
      <c r="V26" s="5"/>
      <c r="W26" s="5"/>
      <c r="X26" s="5"/>
      <c r="Y26" s="5"/>
      <c r="Z26" s="5"/>
      <c r="AA26" s="5"/>
      <c r="AB26" s="5"/>
      <c r="AC26" s="35"/>
      <c r="AD26" s="5"/>
      <c r="AE26" s="5"/>
      <c r="AF26" s="36">
        <f>(AP26/AW26/1000000)*0.92*500</f>
        <v>77.4969982731574</v>
      </c>
      <c r="AG26" s="36">
        <f>(AQ26/AX26/1000000)*0.92*500</f>
        <v>18.7474550071182</v>
      </c>
      <c r="AH26" s="36">
        <f>(AR26/$AX26/1000000)*0.92*500</f>
        <v>0</v>
      </c>
      <c r="AI26" s="36">
        <f>(AS26/$AX26/1000000)*0.92*500</f>
        <v>0</v>
      </c>
      <c r="AJ26" s="36">
        <f>(AT26/$AX26/1000000)*0.92*500</f>
        <v>0</v>
      </c>
      <c r="AK26" s="36">
        <f>(AU26/$AX26/1000000)*0.92*500</f>
        <v>0</v>
      </c>
      <c r="AL26" s="39" t="e">
        <f>AZ26/((BF26*1000*1000)/(0.92*500))</f>
        <v>#DIV/0!</v>
      </c>
      <c r="AM26" s="39" t="e">
        <f>BA26/((BG26*1000*1000)/(0.92*500))</f>
        <v>#DIV/0!</v>
      </c>
      <c r="AN26" s="39" t="e">
        <f>BI26/((BO26*1000*1000)/(0.92*500))</f>
        <v>#DIV/0!</v>
      </c>
      <c r="AO26" s="39" t="e">
        <f>BJ26/((BP26*1000*1000)/(0.92*500))</f>
        <v>#DIV/0!</v>
      </c>
      <c r="AP26" s="36">
        <v>20025729768.99</v>
      </c>
      <c r="AQ26" s="44">
        <v>4904497251.21</v>
      </c>
      <c r="AR26" s="36"/>
      <c r="AS26" s="36"/>
      <c r="AT26" s="36"/>
      <c r="AU26" s="36"/>
      <c r="AV26" s="6"/>
      <c r="AW26" s="44">
        <v>118867</v>
      </c>
      <c r="AX26" s="44">
        <v>120340</v>
      </c>
      <c r="AY26" s="44">
        <v>8843</v>
      </c>
      <c r="AZ26" s="2"/>
      <c r="BA26" s="2"/>
      <c r="BB26" s="2"/>
      <c r="BC26" s="2"/>
      <c r="BD26" s="2"/>
      <c r="BE26" s="2"/>
      <c r="BF26" s="2"/>
      <c r="BG26" s="2"/>
      <c r="BH26" s="62"/>
      <c r="BK26" s="67"/>
      <c r="BL26" s="2"/>
      <c r="BM26" s="2"/>
      <c r="BN26" s="2"/>
      <c r="BO26" s="2"/>
      <c r="BP26" s="2"/>
      <c r="BQ26" s="2"/>
    </row>
    <row r="27" spans="1:69">
      <c r="A27" s="2"/>
      <c r="B27" s="1">
        <v>2013</v>
      </c>
      <c r="C27" s="25">
        <v>7972814983.24</v>
      </c>
      <c r="D27" s="5"/>
      <c r="E27" s="5"/>
      <c r="F27" s="5"/>
      <c r="G27" s="5"/>
      <c r="H27" s="5"/>
      <c r="I27" s="25">
        <v>24718588617.99</v>
      </c>
      <c r="J27" s="5"/>
      <c r="K27" s="3">
        <v>6610410852.24</v>
      </c>
      <c r="L27" s="3">
        <v>3382176991.35</v>
      </c>
      <c r="M27" s="3">
        <v>2263637925.03</v>
      </c>
      <c r="N27" s="4" t="s">
        <v>125</v>
      </c>
      <c r="O27" s="5"/>
      <c r="P27" s="5"/>
      <c r="Q27" s="5"/>
      <c r="R27" s="5"/>
      <c r="S27" s="5"/>
      <c r="T27" s="5"/>
      <c r="U27" s="5"/>
      <c r="V27" s="5"/>
      <c r="W27" s="5"/>
      <c r="X27" s="5"/>
      <c r="Y27" s="5"/>
      <c r="Z27" s="5"/>
      <c r="AA27" s="5"/>
      <c r="AB27" s="5"/>
      <c r="AC27" s="35"/>
      <c r="AD27" s="5"/>
      <c r="AE27" s="5"/>
      <c r="AF27" s="36">
        <f>(AP27/AW27/1000000)*0.92*500</f>
        <v>72.164973832151</v>
      </c>
      <c r="AG27" s="36">
        <f>(AQ27/AX27/1000000)*0.92*500</f>
        <v>18.1657371713648</v>
      </c>
      <c r="AH27" s="36">
        <f>(AR27/$AX27/1000000)*0.92*500</f>
        <v>0</v>
      </c>
      <c r="AI27" s="36">
        <f>(AS27/$AX27/1000000)*0.92*500</f>
        <v>0</v>
      </c>
      <c r="AJ27" s="36">
        <f>(AT27/$AX27/1000000)*0.92*500</f>
        <v>0</v>
      </c>
      <c r="AK27" s="36">
        <f>(AU27/$AX27/1000000)*0.92*500</f>
        <v>0</v>
      </c>
      <c r="AL27" s="39" t="e">
        <f>AZ27/((BF27*1000*1000)/(0.92*500))</f>
        <v>#DIV/0!</v>
      </c>
      <c r="AM27" s="39" t="e">
        <f>BA27/((BG27*1000*1000)/(0.92*500))</f>
        <v>#DIV/0!</v>
      </c>
      <c r="AN27" s="39" t="e">
        <f>BI27/((BO27*1000*1000)/(0.92*500))</f>
        <v>#DIV/0!</v>
      </c>
      <c r="AO27" s="39" t="e">
        <f>BJ27/((BP27*1000*1000)/(0.92*500))</f>
        <v>#DIV/0!</v>
      </c>
      <c r="AP27" s="36">
        <v>23702585655.17</v>
      </c>
      <c r="AQ27" s="36">
        <v>5736779289.45</v>
      </c>
      <c r="AR27" s="36"/>
      <c r="AS27" s="36"/>
      <c r="AT27" s="36"/>
      <c r="AU27" s="36"/>
      <c r="AV27" s="6"/>
      <c r="AW27" s="44">
        <v>151087</v>
      </c>
      <c r="AX27" s="44">
        <v>145269</v>
      </c>
      <c r="AY27" s="44">
        <v>7370</v>
      </c>
      <c r="AZ27" s="2"/>
      <c r="BA27" s="2"/>
      <c r="BB27" s="2"/>
      <c r="BC27" s="2"/>
      <c r="BD27" s="2"/>
      <c r="BE27" s="2"/>
      <c r="BF27" s="2"/>
      <c r="BG27" s="2"/>
      <c r="BH27" s="62"/>
      <c r="BK27" s="67"/>
      <c r="BL27" s="2"/>
      <c r="BM27" s="2"/>
      <c r="BN27" s="2"/>
      <c r="BO27" s="2"/>
      <c r="BP27" s="2"/>
      <c r="BQ27" s="2"/>
    </row>
    <row r="28" spans="1:69">
      <c r="A28" s="2"/>
      <c r="B28" s="1">
        <v>2012</v>
      </c>
      <c r="C28" s="25">
        <v>9934872820.43</v>
      </c>
      <c r="D28" s="5"/>
      <c r="E28" s="5"/>
      <c r="F28" s="5"/>
      <c r="G28" s="5"/>
      <c r="H28" s="5"/>
      <c r="I28" s="25">
        <v>27201045951.34</v>
      </c>
      <c r="J28" s="5"/>
      <c r="K28" s="3">
        <v>8015724440.85</v>
      </c>
      <c r="L28" s="3">
        <v>2258966257.29</v>
      </c>
      <c r="M28" s="3">
        <v>2009184257.85</v>
      </c>
      <c r="N28" s="4" t="s">
        <v>125</v>
      </c>
      <c r="O28" s="5"/>
      <c r="P28" s="5"/>
      <c r="Q28" s="5"/>
      <c r="R28" s="5"/>
      <c r="S28" s="5"/>
      <c r="T28" s="5"/>
      <c r="U28" s="5"/>
      <c r="V28" s="5"/>
      <c r="W28" s="5"/>
      <c r="X28" s="5"/>
      <c r="Y28" s="5"/>
      <c r="Z28" s="5"/>
      <c r="AA28" s="5"/>
      <c r="AB28" s="5"/>
      <c r="AC28" s="5"/>
      <c r="AD28" s="5"/>
      <c r="AE28" s="5"/>
      <c r="AF28" s="36" t="e">
        <f>(AP28/AW28/1000000)*0.92*500</f>
        <v>#DIV/0!</v>
      </c>
      <c r="AG28" s="36" t="e">
        <f>(AQ28/AX28/1000000)*0.92*500</f>
        <v>#DIV/0!</v>
      </c>
      <c r="AH28" s="36" t="e">
        <f>(AR28/$AX28/1000000)*0.92*500</f>
        <v>#DIV/0!</v>
      </c>
      <c r="AI28" s="36" t="e">
        <f>(AS28/$AX28/1000000)*0.92*500</f>
        <v>#DIV/0!</v>
      </c>
      <c r="AJ28" s="36" t="e">
        <f>(AT28/$AX28/1000000)*0.92*500</f>
        <v>#DIV/0!</v>
      </c>
      <c r="AK28" s="36" t="e">
        <f>(AU28/$AX28/1000000)*0.92*500</f>
        <v>#DIV/0!</v>
      </c>
      <c r="AL28" s="39" t="e">
        <f>AZ28/((BF28*1000*1000)/(0.92*500))</f>
        <v>#DIV/0!</v>
      </c>
      <c r="AM28" s="39" t="e">
        <f>BA28/((BG28*1000*1000)/(0.92*500))</f>
        <v>#DIV/0!</v>
      </c>
      <c r="AN28" s="39" t="e">
        <f>BI28/((BO28*1000*1000)/(0.92*500))</f>
        <v>#DIV/0!</v>
      </c>
      <c r="AO28" s="39" t="e">
        <f>BJ28/((BP28*1000*1000)/(0.92*500))</f>
        <v>#DIV/0!</v>
      </c>
      <c r="AP28" s="36"/>
      <c r="AQ28" s="36"/>
      <c r="AR28" s="36"/>
      <c r="AS28" s="36"/>
      <c r="AT28" s="36"/>
      <c r="AU28" s="36"/>
      <c r="AV28" s="6"/>
      <c r="AW28" s="56"/>
      <c r="AX28" s="56"/>
      <c r="AY28" s="56"/>
      <c r="AZ28" s="2"/>
      <c r="BA28" s="2"/>
      <c r="BB28" s="2"/>
      <c r="BC28" s="2"/>
      <c r="BD28" s="2"/>
      <c r="BE28" s="2"/>
      <c r="BF28" s="2"/>
      <c r="BG28" s="2"/>
      <c r="BH28" s="62"/>
      <c r="BK28" s="67"/>
      <c r="BL28" s="2"/>
      <c r="BM28" s="2"/>
      <c r="BN28" s="2"/>
      <c r="BO28" s="2"/>
      <c r="BP28" s="2"/>
      <c r="BQ28" s="2"/>
    </row>
    <row r="29" spans="1:69">
      <c r="A29" s="2"/>
      <c r="B29" s="1">
        <v>2011</v>
      </c>
      <c r="C29" s="5"/>
      <c r="D29" s="5"/>
      <c r="E29" s="5"/>
      <c r="F29" s="5"/>
      <c r="G29" s="5"/>
      <c r="H29" s="5"/>
      <c r="I29" s="5"/>
      <c r="J29" s="5"/>
      <c r="K29" s="6"/>
      <c r="L29" s="6"/>
      <c r="M29" s="6"/>
      <c r="N29" s="6"/>
      <c r="O29" s="5"/>
      <c r="P29" s="5"/>
      <c r="Q29" s="5"/>
      <c r="R29" s="5"/>
      <c r="S29" s="5"/>
      <c r="T29" s="5"/>
      <c r="U29" s="5"/>
      <c r="V29" s="5"/>
      <c r="W29" s="5"/>
      <c r="X29" s="5"/>
      <c r="Y29" s="5"/>
      <c r="Z29" s="5"/>
      <c r="AA29" s="5"/>
      <c r="AB29" s="5"/>
      <c r="AC29" s="5"/>
      <c r="AD29" s="5"/>
      <c r="AE29" s="5"/>
      <c r="AF29" s="36" t="e">
        <f>(AP29/AW29/1000000)*0.92*500</f>
        <v>#DIV/0!</v>
      </c>
      <c r="AG29" s="36" t="e">
        <f>(AQ29/AX29/1000000)*0.92*500</f>
        <v>#DIV/0!</v>
      </c>
      <c r="AH29" s="36" t="e">
        <f>(AR29/$AX29/1000000)*0.92*500</f>
        <v>#DIV/0!</v>
      </c>
      <c r="AI29" s="36" t="e">
        <f>(AS29/$AX29/1000000)*0.92*500</f>
        <v>#DIV/0!</v>
      </c>
      <c r="AJ29" s="36" t="e">
        <f>(AT29/$AX29/1000000)*0.92*500</f>
        <v>#DIV/0!</v>
      </c>
      <c r="AK29" s="36" t="e">
        <f>(AU29/$AX29/1000000)*0.92*500</f>
        <v>#DIV/0!</v>
      </c>
      <c r="AL29" s="39" t="e">
        <f>AZ29/((BF29*1000*1000)/(0.92*500))</f>
        <v>#DIV/0!</v>
      </c>
      <c r="AM29" s="39" t="e">
        <f>BA29/((BG29*1000*1000)/(0.92*500))</f>
        <v>#DIV/0!</v>
      </c>
      <c r="AN29" s="39" t="e">
        <f>BI29/((BO29*1000*1000)/(0.92*500))</f>
        <v>#DIV/0!</v>
      </c>
      <c r="AO29" s="39" t="e">
        <f>BJ29/((BP29*1000*1000)/(0.92*500))</f>
        <v>#DIV/0!</v>
      </c>
      <c r="AP29" s="36"/>
      <c r="AQ29" s="36"/>
      <c r="AR29" s="36"/>
      <c r="AS29" s="36"/>
      <c r="AT29" s="36"/>
      <c r="AU29" s="36"/>
      <c r="AV29" s="6"/>
      <c r="AW29" s="56"/>
      <c r="AX29" s="56"/>
      <c r="AY29" s="56"/>
      <c r="AZ29" s="2"/>
      <c r="BA29" s="2"/>
      <c r="BB29" s="2"/>
      <c r="BC29" s="2"/>
      <c r="BD29" s="2"/>
      <c r="BE29" s="2"/>
      <c r="BF29" s="2"/>
      <c r="BG29" s="2"/>
      <c r="BH29" s="62"/>
      <c r="BK29" s="67"/>
      <c r="BL29" s="2"/>
      <c r="BM29" s="2"/>
      <c r="BN29" s="2"/>
      <c r="BO29" s="2"/>
      <c r="BP29" s="2"/>
      <c r="BQ29" s="2"/>
    </row>
    <row r="30" spans="1:69">
      <c r="A30" s="2"/>
      <c r="B30" s="1">
        <v>2010</v>
      </c>
      <c r="C30" s="5"/>
      <c r="D30" s="5"/>
      <c r="E30" s="5"/>
      <c r="F30" s="5"/>
      <c r="G30" s="5"/>
      <c r="H30" s="5"/>
      <c r="I30" s="5"/>
      <c r="J30" s="5"/>
      <c r="K30" s="6"/>
      <c r="L30" s="6"/>
      <c r="M30" s="6"/>
      <c r="N30" s="6"/>
      <c r="O30" s="5"/>
      <c r="P30" s="5"/>
      <c r="Q30" s="5"/>
      <c r="R30" s="5"/>
      <c r="S30" s="5"/>
      <c r="T30" s="5"/>
      <c r="U30" s="5"/>
      <c r="V30" s="5"/>
      <c r="W30" s="5"/>
      <c r="X30" s="5"/>
      <c r="Y30" s="5"/>
      <c r="Z30" s="5"/>
      <c r="AA30" s="5"/>
      <c r="AB30" s="5"/>
      <c r="AC30" s="5"/>
      <c r="AD30" s="5"/>
      <c r="AE30" s="5"/>
      <c r="AF30" s="36" t="e">
        <f>(AP30/AW30/1000000)*0.92*500</f>
        <v>#DIV/0!</v>
      </c>
      <c r="AG30" s="36" t="e">
        <f>(AQ30/AX30/1000000)*0.92*500</f>
        <v>#DIV/0!</v>
      </c>
      <c r="AH30" s="36" t="e">
        <f>(AR30/$AX30/1000000)*0.92*500</f>
        <v>#DIV/0!</v>
      </c>
      <c r="AI30" s="36" t="e">
        <f>(AS30/$AX30/1000000)*0.92*500</f>
        <v>#DIV/0!</v>
      </c>
      <c r="AJ30" s="36" t="e">
        <f>(AT30/$AX30/1000000)*0.92*500</f>
        <v>#DIV/0!</v>
      </c>
      <c r="AK30" s="36" t="e">
        <f>(AU30/$AX30/1000000)*0.92*500</f>
        <v>#DIV/0!</v>
      </c>
      <c r="AL30" s="39" t="e">
        <f>AZ30/((BF30*1000*1000)/(0.92*500))</f>
        <v>#DIV/0!</v>
      </c>
      <c r="AM30" s="39" t="e">
        <f>BA30/((BG30*1000*1000)/(0.92*500))</f>
        <v>#DIV/0!</v>
      </c>
      <c r="AN30" s="39" t="e">
        <f>BI30/((BO30*1000*1000)/(0.92*500))</f>
        <v>#DIV/0!</v>
      </c>
      <c r="AO30" s="39" t="e">
        <f>BJ30/((BP30*1000*1000)/(0.92*500))</f>
        <v>#DIV/0!</v>
      </c>
      <c r="AP30" s="36"/>
      <c r="AQ30" s="36"/>
      <c r="AR30" s="36"/>
      <c r="AS30" s="36"/>
      <c r="AT30" s="36"/>
      <c r="AU30" s="36"/>
      <c r="AV30" s="6"/>
      <c r="AW30" s="56"/>
      <c r="AX30" s="56"/>
      <c r="AY30" s="56"/>
      <c r="AZ30" s="2"/>
      <c r="BA30" s="2"/>
      <c r="BB30" s="2"/>
      <c r="BC30" s="2"/>
      <c r="BD30" s="2"/>
      <c r="BE30" s="2"/>
      <c r="BF30" s="2"/>
      <c r="BG30" s="2"/>
      <c r="BH30" s="62"/>
      <c r="BK30" s="67"/>
      <c r="BL30" s="2"/>
      <c r="BM30" s="2"/>
      <c r="BN30" s="2"/>
      <c r="BO30" s="2"/>
      <c r="BP30" s="2"/>
      <c r="BQ30" s="2"/>
    </row>
    <row r="31" spans="1:69">
      <c r="A31" s="2" t="s">
        <v>55</v>
      </c>
      <c r="B31" s="1">
        <v>2023</v>
      </c>
      <c r="C31" s="25">
        <v>13246394700.59</v>
      </c>
      <c r="D31" s="5"/>
      <c r="E31" s="5"/>
      <c r="F31" s="5"/>
      <c r="G31" s="5"/>
      <c r="H31" s="5"/>
      <c r="I31" s="25">
        <v>30233301388.26</v>
      </c>
      <c r="J31" s="5"/>
      <c r="K31" s="3">
        <v>3537151403.15</v>
      </c>
      <c r="L31" s="3">
        <v>3974425526.92</v>
      </c>
      <c r="M31" s="3">
        <v>1139480677.23</v>
      </c>
      <c r="N31" s="3">
        <v>225955797.33</v>
      </c>
      <c r="O31" s="5"/>
      <c r="P31" s="5"/>
      <c r="Q31" s="5"/>
      <c r="R31" s="5"/>
      <c r="S31" s="5"/>
      <c r="T31" s="5"/>
      <c r="U31" s="5"/>
      <c r="V31" s="5"/>
      <c r="W31" s="5"/>
      <c r="X31" s="5"/>
      <c r="Y31" s="5"/>
      <c r="Z31" s="5"/>
      <c r="AA31" s="5"/>
      <c r="AB31" s="5"/>
      <c r="AC31" s="37"/>
      <c r="AD31" s="37"/>
      <c r="AE31" s="37"/>
      <c r="AF31" s="36">
        <f>(AP31/AW31/1000000)*0.92*500</f>
        <v>143.70397215283</v>
      </c>
      <c r="AG31" s="36">
        <f>(AQ31/AX31/1000000)*0.92*500</f>
        <v>19.0919197699427</v>
      </c>
      <c r="AH31" s="36" t="e">
        <f>(AR31/$AX31/1000000)*0.92*500</f>
        <v>#VALUE!</v>
      </c>
      <c r="AI31" s="36" t="e">
        <f>(AS31/$AX31/1000000)*0.92*500</f>
        <v>#VALUE!</v>
      </c>
      <c r="AJ31" s="36">
        <f>(AT31/$AX31/1000000)*0.92*500</f>
        <v>0</v>
      </c>
      <c r="AK31" s="36" t="e">
        <f>(AU31/$AX31/1000000)*0.92*500</f>
        <v>#VALUE!</v>
      </c>
      <c r="AL31" s="39" t="e">
        <f>AZ31/((BF31*1000*1000)/(0.92*500))</f>
        <v>#VALUE!</v>
      </c>
      <c r="AM31" s="39">
        <f>BA31/((BG31*1000*1000)/(0.92*500))</f>
        <v>0</v>
      </c>
      <c r="AN31" s="39">
        <f>BI31/((BO31*1000*1000)/(0.92*500))</f>
        <v>25.3607666060997</v>
      </c>
      <c r="AO31" s="39">
        <f>BJ31/((BP31*1000*1000)/(0.92*500))</f>
        <v>0</v>
      </c>
      <c r="AP31" s="45">
        <v>30077278859.58</v>
      </c>
      <c r="AQ31" s="46">
        <v>3484544720.1</v>
      </c>
      <c r="AR31" s="47" t="s">
        <v>126</v>
      </c>
      <c r="AS31" s="47" t="s">
        <v>127</v>
      </c>
      <c r="AT31" s="50"/>
      <c r="AU31" s="47" t="s">
        <v>128</v>
      </c>
      <c r="AV31" s="43"/>
      <c r="AW31" s="51">
        <v>96278.12</v>
      </c>
      <c r="AX31" s="51">
        <v>83956.49</v>
      </c>
      <c r="AY31" s="51">
        <v>42250.87</v>
      </c>
      <c r="AZ31" s="52" t="s">
        <v>129</v>
      </c>
      <c r="BA31" s="58"/>
      <c r="BB31" s="58"/>
      <c r="BC31" s="58"/>
      <c r="BD31" s="58"/>
      <c r="BE31" s="58"/>
      <c r="BF31" s="51">
        <v>37583.88</v>
      </c>
      <c r="BG31" s="51">
        <v>31258.42</v>
      </c>
      <c r="BH31" s="51">
        <v>36551.55</v>
      </c>
      <c r="BI31" s="59">
        <v>3235936786.44</v>
      </c>
      <c r="BO31" s="57">
        <v>58694.24</v>
      </c>
      <c r="BP31" s="57">
        <v>52698.07</v>
      </c>
      <c r="BQ31" s="57">
        <v>5699.32</v>
      </c>
    </row>
    <row r="32" spans="1:61">
      <c r="A32" s="2"/>
      <c r="B32" s="1">
        <v>2022</v>
      </c>
      <c r="C32" s="25">
        <v>10365383281.8</v>
      </c>
      <c r="D32" s="5"/>
      <c r="E32" s="5"/>
      <c r="F32" s="5"/>
      <c r="G32" s="5"/>
      <c r="H32" s="5"/>
      <c r="I32" s="25">
        <v>25123563271.62</v>
      </c>
      <c r="J32" s="5"/>
      <c r="K32" s="3">
        <v>3369528394.02</v>
      </c>
      <c r="L32" s="3">
        <v>3448771046.02</v>
      </c>
      <c r="M32" s="3">
        <v>1162422257.23</v>
      </c>
      <c r="N32" s="3">
        <v>206248486.57</v>
      </c>
      <c r="O32" s="5"/>
      <c r="P32" s="5"/>
      <c r="Q32" s="5"/>
      <c r="R32" s="5"/>
      <c r="S32" s="5"/>
      <c r="T32" s="5"/>
      <c r="U32" s="5"/>
      <c r="V32" s="5"/>
      <c r="W32" s="5"/>
      <c r="X32" s="5"/>
      <c r="Y32" s="5"/>
      <c r="Z32" s="5"/>
      <c r="AA32" s="5"/>
      <c r="AB32" s="5"/>
      <c r="AC32" s="37"/>
      <c r="AD32" s="37"/>
      <c r="AE32" s="37"/>
      <c r="AF32" s="36">
        <f>(AP32/AW32/1000000)*0.92*500</f>
        <v>132.189206520169</v>
      </c>
      <c r="AG32" s="36">
        <f>(AQ32/AX32/1000000)*0.92*500</f>
        <v>16.8203979151766</v>
      </c>
      <c r="AH32" s="36" t="e">
        <f>(AR32/$AX32/1000000)*0.92*500</f>
        <v>#VALUE!</v>
      </c>
      <c r="AI32" s="36" t="e">
        <f>(AS32/$AX32/1000000)*0.92*500</f>
        <v>#VALUE!</v>
      </c>
      <c r="AJ32" s="36">
        <f>(AT32/$AX32/1000000)*0.92*500</f>
        <v>0</v>
      </c>
      <c r="AK32" s="36" t="e">
        <f>(AU32/$AX32/1000000)*0.92*500</f>
        <v>#VALUE!</v>
      </c>
      <c r="AL32" s="39" t="e">
        <f>AZ32/((BF32*1000*1000)/(0.92*500))</f>
        <v>#VALUE!</v>
      </c>
      <c r="AM32" s="39" t="e">
        <f>BA32/((BG32*1000*1000)/(0.92*500))</f>
        <v>#DIV/0!</v>
      </c>
      <c r="AN32" s="39" t="e">
        <f>BI32/((BO32*1000*1000)/(0.92*500))</f>
        <v>#DIV/0!</v>
      </c>
      <c r="AO32" s="39" t="e">
        <f>BJ32/((BP32*1000*1000)/(0.92*500))</f>
        <v>#DIV/0!</v>
      </c>
      <c r="AP32" s="45">
        <v>24766121998.49</v>
      </c>
      <c r="AQ32" s="48">
        <v>3214253716.91</v>
      </c>
      <c r="AR32" s="47" t="s">
        <v>130</v>
      </c>
      <c r="AS32" s="47" t="s">
        <v>131</v>
      </c>
      <c r="AT32" s="50"/>
      <c r="AU32" s="47" t="s">
        <v>132</v>
      </c>
      <c r="AV32" s="43"/>
      <c r="AW32" s="51">
        <v>86182.65</v>
      </c>
      <c r="AX32" s="51">
        <v>87902.6</v>
      </c>
      <c r="AY32" s="51">
        <v>54572.5</v>
      </c>
      <c r="AZ32" s="52" t="s">
        <v>133</v>
      </c>
      <c r="BA32" s="58"/>
      <c r="BB32" s="58"/>
      <c r="BC32" s="58"/>
      <c r="BD32" s="58"/>
      <c r="BE32" s="58"/>
      <c r="BF32" s="58"/>
      <c r="BG32" s="58"/>
      <c r="BH32" s="58"/>
      <c r="BI32" s="59">
        <v>2633575939.85</v>
      </c>
    </row>
    <row r="33" spans="1:61">
      <c r="A33" s="2"/>
      <c r="B33" s="26">
        <v>2021</v>
      </c>
      <c r="C33" s="27">
        <v>7955554351.73</v>
      </c>
      <c r="D33" s="28"/>
      <c r="E33" s="28"/>
      <c r="F33" s="28"/>
      <c r="G33" s="28"/>
      <c r="H33" s="28"/>
      <c r="I33" s="27">
        <v>20642261724.37</v>
      </c>
      <c r="J33" s="28"/>
      <c r="K33" s="29">
        <v>2952431488.31</v>
      </c>
      <c r="L33" s="29">
        <v>3599211604.56</v>
      </c>
      <c r="M33" s="29">
        <v>1056116367.85</v>
      </c>
      <c r="N33" s="29">
        <v>137712329.78</v>
      </c>
      <c r="O33" s="28"/>
      <c r="P33" s="28"/>
      <c r="Q33" s="28"/>
      <c r="R33" s="28"/>
      <c r="S33" s="28"/>
      <c r="T33" s="28"/>
      <c r="U33" s="28"/>
      <c r="V33" s="28"/>
      <c r="W33" s="28"/>
      <c r="X33" s="28"/>
      <c r="Y33" s="28"/>
      <c r="Z33" s="28"/>
      <c r="AA33" s="28"/>
      <c r="AB33" s="28"/>
      <c r="AC33" s="37"/>
      <c r="AD33" s="37"/>
      <c r="AE33" s="37"/>
      <c r="AF33" s="36" t="e">
        <f>(AP33/AW33/1000000)*0.92*500</f>
        <v>#DIV/0!</v>
      </c>
      <c r="AG33" s="36" t="e">
        <f>(AQ33/AX33/1000000)*0.92*500</f>
        <v>#DIV/0!</v>
      </c>
      <c r="AH33" s="36" t="e">
        <f>(AR33/$AX33/1000000)*0.92*500</f>
        <v>#DIV/0!</v>
      </c>
      <c r="AI33" s="36" t="e">
        <f>(AS33/$AX33/1000000)*0.92*500</f>
        <v>#DIV/0!</v>
      </c>
      <c r="AJ33" s="36" t="e">
        <f>(AT33/$AX33/1000000)*0.92*500</f>
        <v>#DIV/0!</v>
      </c>
      <c r="AK33" s="36" t="e">
        <f>(AU33/$AX33/1000000)*0.92*500</f>
        <v>#DIV/0!</v>
      </c>
      <c r="AL33" s="39" t="e">
        <f>AZ33/((BF33*1000*1000)/(0.92*500))</f>
        <v>#DIV/0!</v>
      </c>
      <c r="AM33" s="39" t="e">
        <f>BA33/((BG33*1000*1000)/(0.92*500))</f>
        <v>#DIV/0!</v>
      </c>
      <c r="AN33" s="39" t="e">
        <f>BI33/((BO33*1000*1000)/(0.92*500))</f>
        <v>#DIV/0!</v>
      </c>
      <c r="AO33" s="39" t="e">
        <f>BJ33/((BP33*1000*1000)/(0.92*500))</f>
        <v>#DIV/0!</v>
      </c>
      <c r="AP33" s="45">
        <v>20415170469.09</v>
      </c>
      <c r="BI33" s="69"/>
    </row>
    <row r="34" spans="1:41">
      <c r="A34" s="2"/>
      <c r="B34" s="1">
        <v>2020</v>
      </c>
      <c r="C34" s="25">
        <v>6005723069.36</v>
      </c>
      <c r="D34" s="5"/>
      <c r="E34" s="5"/>
      <c r="F34" s="5"/>
      <c r="G34" s="5"/>
      <c r="H34" s="5"/>
      <c r="I34" s="25">
        <v>16652854549.8</v>
      </c>
      <c r="J34" s="5"/>
      <c r="K34" s="3">
        <v>2823484558.06</v>
      </c>
      <c r="L34" s="3">
        <v>3090655832.25</v>
      </c>
      <c r="M34" s="3">
        <v>844454467.47</v>
      </c>
      <c r="N34" s="3">
        <v>85858119.8</v>
      </c>
      <c r="O34" s="5"/>
      <c r="P34" s="5"/>
      <c r="Q34" s="5"/>
      <c r="R34" s="5"/>
      <c r="S34" s="5"/>
      <c r="T34" s="5"/>
      <c r="U34" s="5"/>
      <c r="V34" s="5"/>
      <c r="W34" s="5"/>
      <c r="X34" s="5"/>
      <c r="Y34" s="5"/>
      <c r="Z34" s="5"/>
      <c r="AA34" s="5"/>
      <c r="AB34" s="5"/>
      <c r="AC34" s="37"/>
      <c r="AD34" s="37"/>
      <c r="AE34" s="37"/>
      <c r="AF34" s="36" t="e">
        <f>(AP34/AW34/1000000)*0.92*500</f>
        <v>#DIV/0!</v>
      </c>
      <c r="AG34" s="36" t="e">
        <f>(AQ34/AX34/1000000)*0.92*500</f>
        <v>#DIV/0!</v>
      </c>
      <c r="AH34" s="36" t="e">
        <f>(AR34/$AX34/1000000)*0.92*500</f>
        <v>#DIV/0!</v>
      </c>
      <c r="AI34" s="36" t="e">
        <f>(AS34/$AX34/1000000)*0.92*500</f>
        <v>#DIV/0!</v>
      </c>
      <c r="AJ34" s="36" t="e">
        <f>(AT34/$AX34/1000000)*0.92*500</f>
        <v>#DIV/0!</v>
      </c>
      <c r="AK34" s="36" t="e">
        <f>(AU34/$AX34/1000000)*0.92*500</f>
        <v>#DIV/0!</v>
      </c>
      <c r="AL34" s="39" t="e">
        <f>AZ34/((BF34*1000*1000)/(0.92*500))</f>
        <v>#DIV/0!</v>
      </c>
      <c r="AM34" s="39" t="e">
        <f>BA34/((BG34*1000*1000)/(0.92*500))</f>
        <v>#DIV/0!</v>
      </c>
      <c r="AN34" s="39" t="e">
        <f>BI34/((BO34*1000*1000)/(0.92*500))</f>
        <v>#DIV/0!</v>
      </c>
      <c r="AO34" s="39" t="e">
        <f>BJ34/((BP34*1000*1000)/(0.92*500))</f>
        <v>#DIV/0!</v>
      </c>
    </row>
    <row r="35" spans="1:41">
      <c r="A35" s="2"/>
      <c r="B35" s="1">
        <v>2019</v>
      </c>
      <c r="C35" s="25">
        <v>4641988857.03</v>
      </c>
      <c r="D35" s="5"/>
      <c r="E35" s="5"/>
      <c r="F35" s="5"/>
      <c r="G35" s="5"/>
      <c r="H35" s="5"/>
      <c r="I35" s="25">
        <v>15816934272.86</v>
      </c>
      <c r="J35" s="5"/>
      <c r="K35" s="3">
        <v>3065418048.38</v>
      </c>
      <c r="L35" s="3">
        <v>4186102153.59</v>
      </c>
      <c r="M35" s="3">
        <v>828945024.92</v>
      </c>
      <c r="N35" s="3">
        <v>71643099.77</v>
      </c>
      <c r="O35" s="5"/>
      <c r="P35" s="5"/>
      <c r="Q35" s="5"/>
      <c r="R35" s="5"/>
      <c r="S35" s="5"/>
      <c r="T35" s="5"/>
      <c r="U35" s="5"/>
      <c r="V35" s="5"/>
      <c r="W35" s="5"/>
      <c r="X35" s="5"/>
      <c r="Y35" s="5"/>
      <c r="Z35" s="5"/>
      <c r="AA35" s="5"/>
      <c r="AB35" s="5"/>
      <c r="AC35" s="37"/>
      <c r="AD35" s="37"/>
      <c r="AE35" s="37"/>
      <c r="AF35" s="36" t="e">
        <f>(AP35/AW35/1000000)*0.92*500</f>
        <v>#DIV/0!</v>
      </c>
      <c r="AG35" s="36" t="e">
        <f>(AQ35/AX35/1000000)*0.92*500</f>
        <v>#DIV/0!</v>
      </c>
      <c r="AH35" s="36" t="e">
        <f>(AR35/$AX35/1000000)*0.92*500</f>
        <v>#DIV/0!</v>
      </c>
      <c r="AI35" s="36" t="e">
        <f>(AS35/$AX35/1000000)*0.92*500</f>
        <v>#DIV/0!</v>
      </c>
      <c r="AJ35" s="36" t="e">
        <f>(AT35/$AX35/1000000)*0.92*500</f>
        <v>#DIV/0!</v>
      </c>
      <c r="AK35" s="36" t="e">
        <f>(AU35/$AX35/1000000)*0.92*500</f>
        <v>#DIV/0!</v>
      </c>
      <c r="AL35" s="39" t="e">
        <f>AZ35/((BF35*1000*1000)/(0.92*500))</f>
        <v>#DIV/0!</v>
      </c>
      <c r="AM35" s="39" t="e">
        <f>BA35/((BG35*1000*1000)/(0.92*500))</f>
        <v>#DIV/0!</v>
      </c>
      <c r="AN35" s="39" t="e">
        <f>BI35/((BO35*1000*1000)/(0.92*500))</f>
        <v>#DIV/0!</v>
      </c>
      <c r="AO35" s="39" t="e">
        <f>BJ35/((BP35*1000*1000)/(0.92*500))</f>
        <v>#DIV/0!</v>
      </c>
    </row>
    <row r="36" spans="1:41">
      <c r="A36" s="2"/>
      <c r="B36" s="1">
        <v>2018</v>
      </c>
      <c r="C36" s="25">
        <v>3485643008.98</v>
      </c>
      <c r="D36" s="5"/>
      <c r="E36" s="5"/>
      <c r="F36" s="5"/>
      <c r="G36" s="5"/>
      <c r="H36" s="5"/>
      <c r="I36" s="25">
        <v>13055465761.55</v>
      </c>
      <c r="J36" s="5"/>
      <c r="K36" s="3">
        <v>2934001858.91</v>
      </c>
      <c r="L36" s="3">
        <v>3392721432.33</v>
      </c>
      <c r="M36" s="3">
        <v>722448972.8</v>
      </c>
      <c r="N36" s="3">
        <v>62172210.7</v>
      </c>
      <c r="O36" s="5"/>
      <c r="P36" s="5"/>
      <c r="Q36" s="5"/>
      <c r="R36" s="5"/>
      <c r="S36" s="5"/>
      <c r="T36" s="5"/>
      <c r="U36" s="5"/>
      <c r="V36" s="5"/>
      <c r="W36" s="5"/>
      <c r="X36" s="5"/>
      <c r="Y36" s="5"/>
      <c r="Z36" s="5"/>
      <c r="AA36" s="5"/>
      <c r="AB36" s="5"/>
      <c r="AC36" s="37"/>
      <c r="AD36" s="37"/>
      <c r="AE36" s="37"/>
      <c r="AF36" s="36" t="e">
        <f>(AP36/AW36/1000000)*0.92*500</f>
        <v>#DIV/0!</v>
      </c>
      <c r="AG36" s="36" t="e">
        <f>(AQ36/AX36/1000000)*0.92*500</f>
        <v>#DIV/0!</v>
      </c>
      <c r="AH36" s="36" t="e">
        <f>(AR36/$AX36/1000000)*0.92*500</f>
        <v>#DIV/0!</v>
      </c>
      <c r="AI36" s="36" t="e">
        <f>(AS36/$AX36/1000000)*0.92*500</f>
        <v>#DIV/0!</v>
      </c>
      <c r="AJ36" s="36" t="e">
        <f>(AT36/$AX36/1000000)*0.92*500</f>
        <v>#DIV/0!</v>
      </c>
      <c r="AK36" s="36" t="e">
        <f>(AU36/$AX36/1000000)*0.92*500</f>
        <v>#DIV/0!</v>
      </c>
      <c r="AL36" s="39" t="e">
        <f>AZ36/((BF36*1000*1000)/(0.92*500))</f>
        <v>#DIV/0!</v>
      </c>
      <c r="AM36" s="39" t="e">
        <f>BA36/((BG36*1000*1000)/(0.92*500))</f>
        <v>#DIV/0!</v>
      </c>
      <c r="AN36" s="39" t="e">
        <f>BI36/((BO36*1000*1000)/(0.92*500))</f>
        <v>#DIV/0!</v>
      </c>
      <c r="AO36" s="39" t="e">
        <f>BJ36/((BP36*1000*1000)/(0.92*500))</f>
        <v>#DIV/0!</v>
      </c>
    </row>
    <row r="37" spans="1:41">
      <c r="A37" s="2"/>
      <c r="B37" s="1">
        <v>2017</v>
      </c>
      <c r="C37" s="25">
        <v>2557944598.97</v>
      </c>
      <c r="D37" s="5"/>
      <c r="E37" s="5"/>
      <c r="F37" s="5"/>
      <c r="G37" s="5"/>
      <c r="H37" s="5"/>
      <c r="I37" s="25">
        <v>10394867493.46</v>
      </c>
      <c r="J37" s="5"/>
      <c r="K37" s="3">
        <v>2917815056.52</v>
      </c>
      <c r="L37" s="3">
        <v>2411884522.31</v>
      </c>
      <c r="M37" s="3">
        <v>518463705.99</v>
      </c>
      <c r="N37" s="3">
        <v>50990507.33</v>
      </c>
      <c r="O37" s="5"/>
      <c r="P37" s="5"/>
      <c r="Q37" s="5"/>
      <c r="R37" s="5"/>
      <c r="S37" s="5"/>
      <c r="T37" s="5"/>
      <c r="U37" s="5"/>
      <c r="V37" s="5"/>
      <c r="W37" s="5"/>
      <c r="X37" s="5"/>
      <c r="Y37" s="5"/>
      <c r="Z37" s="5"/>
      <c r="AA37" s="5"/>
      <c r="AB37" s="5"/>
      <c r="AC37" s="37"/>
      <c r="AD37" s="37"/>
      <c r="AE37" s="37"/>
      <c r="AF37" s="36" t="e">
        <f>(AP37/AW37/1000000)*0.92*500</f>
        <v>#DIV/0!</v>
      </c>
      <c r="AG37" s="36" t="e">
        <f>(AQ37/AX37/1000000)*0.92*500</f>
        <v>#DIV/0!</v>
      </c>
      <c r="AH37" s="36" t="e">
        <f>(AR37/$AX37/1000000)*0.92*500</f>
        <v>#DIV/0!</v>
      </c>
      <c r="AI37" s="36" t="e">
        <f>(AS37/$AX37/1000000)*0.92*500</f>
        <v>#DIV/0!</v>
      </c>
      <c r="AJ37" s="36" t="e">
        <f>(AT37/$AX37/1000000)*0.92*500</f>
        <v>#DIV/0!</v>
      </c>
      <c r="AK37" s="36" t="e">
        <f>(AU37/$AX37/1000000)*0.92*500</f>
        <v>#DIV/0!</v>
      </c>
      <c r="AL37" s="39" t="e">
        <f>AZ37/((BF37*1000*1000)/(0.92*500))</f>
        <v>#DIV/0!</v>
      </c>
      <c r="AM37" s="39" t="e">
        <f>BA37/((BG37*1000*1000)/(0.92*500))</f>
        <v>#DIV/0!</v>
      </c>
      <c r="AN37" s="39" t="e">
        <f>BI37/((BO37*1000*1000)/(0.92*500))</f>
        <v>#DIV/0!</v>
      </c>
      <c r="AO37" s="39" t="e">
        <f>BJ37/((BP37*1000*1000)/(0.92*500))</f>
        <v>#DIV/0!</v>
      </c>
    </row>
    <row r="38" spans="1:41">
      <c r="A38" s="2"/>
      <c r="B38" s="1">
        <v>2016</v>
      </c>
      <c r="C38" s="25">
        <v>1957193264.5</v>
      </c>
      <c r="D38" s="5"/>
      <c r="E38" s="5"/>
      <c r="F38" s="5"/>
      <c r="G38" s="5"/>
      <c r="H38" s="5"/>
      <c r="I38" s="25">
        <v>8626696462.91</v>
      </c>
      <c r="J38" s="5"/>
      <c r="K38" s="3">
        <v>3373229372.64</v>
      </c>
      <c r="L38" s="3">
        <v>1557496149.13</v>
      </c>
      <c r="M38" s="3">
        <v>551630841.32</v>
      </c>
      <c r="N38" s="3">
        <v>37683852.38</v>
      </c>
      <c r="O38" s="5"/>
      <c r="P38" s="5"/>
      <c r="Q38" s="5"/>
      <c r="R38" s="5"/>
      <c r="S38" s="5"/>
      <c r="T38" s="5"/>
      <c r="U38" s="5"/>
      <c r="V38" s="5"/>
      <c r="W38" s="5"/>
      <c r="X38" s="5"/>
      <c r="Y38" s="5"/>
      <c r="Z38" s="5"/>
      <c r="AA38" s="5"/>
      <c r="AB38" s="5"/>
      <c r="AC38" s="37"/>
      <c r="AD38" s="37"/>
      <c r="AE38" s="37"/>
      <c r="AF38" s="36" t="e">
        <f>(AP38/AW38/1000000)*0.92*500</f>
        <v>#DIV/0!</v>
      </c>
      <c r="AG38" s="36" t="e">
        <f>(AQ38/AX38/1000000)*0.92*500</f>
        <v>#DIV/0!</v>
      </c>
      <c r="AH38" s="36" t="e">
        <f>(AR38/$AX38/1000000)*0.92*500</f>
        <v>#DIV/0!</v>
      </c>
      <c r="AI38" s="36" t="e">
        <f>(AS38/$AX38/1000000)*0.92*500</f>
        <v>#DIV/0!</v>
      </c>
      <c r="AJ38" s="36" t="e">
        <f>(AT38/$AX38/1000000)*0.92*500</f>
        <v>#DIV/0!</v>
      </c>
      <c r="AK38" s="36" t="e">
        <f>(AU38/$AX38/1000000)*0.92*500</f>
        <v>#DIV/0!</v>
      </c>
      <c r="AL38" s="39" t="e">
        <f>AZ38/((BF38*1000*1000)/(0.92*500))</f>
        <v>#DIV/0!</v>
      </c>
      <c r="AM38" s="39" t="e">
        <f>BA38/((BG38*1000*1000)/(0.92*500))</f>
        <v>#DIV/0!</v>
      </c>
      <c r="AN38" s="39" t="e">
        <f>BI38/((BO38*1000*1000)/(0.92*500))</f>
        <v>#DIV/0!</v>
      </c>
      <c r="AO38" s="39" t="e">
        <f>BJ38/((BP38*1000*1000)/(0.92*500))</f>
        <v>#DIV/0!</v>
      </c>
    </row>
    <row r="39" spans="1:41">
      <c r="A39" s="2"/>
      <c r="B39" s="1">
        <v>2015</v>
      </c>
      <c r="C39" s="25">
        <v>1472756220.64</v>
      </c>
      <c r="D39" s="5"/>
      <c r="E39" s="5"/>
      <c r="F39" s="5"/>
      <c r="G39" s="5"/>
      <c r="H39" s="5"/>
      <c r="I39" s="25">
        <v>6900197915.25</v>
      </c>
      <c r="J39" s="5"/>
      <c r="K39" s="3">
        <v>3490107228.73</v>
      </c>
      <c r="L39" s="3">
        <v>873874602.76</v>
      </c>
      <c r="M39" s="3">
        <v>442522121.2</v>
      </c>
      <c r="N39" s="3">
        <v>34823194.99</v>
      </c>
      <c r="O39" s="5"/>
      <c r="P39" s="5"/>
      <c r="Q39" s="5"/>
      <c r="R39" s="5"/>
      <c r="S39" s="5"/>
      <c r="T39" s="5"/>
      <c r="U39" s="5"/>
      <c r="V39" s="5"/>
      <c r="W39" s="5"/>
      <c r="X39" s="5"/>
      <c r="Y39" s="5"/>
      <c r="Z39" s="5"/>
      <c r="AA39" s="5"/>
      <c r="AB39" s="5"/>
      <c r="AC39" s="37"/>
      <c r="AD39" s="37"/>
      <c r="AE39" s="37"/>
      <c r="AF39" s="36" t="e">
        <f>(AP39/AW39/1000000)*0.92*500</f>
        <v>#DIV/0!</v>
      </c>
      <c r="AG39" s="36" t="e">
        <f>(AQ39/AX39/1000000)*0.92*500</f>
        <v>#DIV/0!</v>
      </c>
      <c r="AH39" s="36" t="e">
        <f>(AR39/$AX39/1000000)*0.92*500</f>
        <v>#DIV/0!</v>
      </c>
      <c r="AI39" s="36" t="e">
        <f>(AS39/$AX39/1000000)*0.92*500</f>
        <v>#DIV/0!</v>
      </c>
      <c r="AJ39" s="36" t="e">
        <f>(AT39/$AX39/1000000)*0.92*500</f>
        <v>#DIV/0!</v>
      </c>
      <c r="AK39" s="36" t="e">
        <f>(AU39/$AX39/1000000)*0.92*500</f>
        <v>#DIV/0!</v>
      </c>
      <c r="AL39" s="39" t="e">
        <f>AZ39/((BF39*1000*1000)/(0.92*500))</f>
        <v>#DIV/0!</v>
      </c>
      <c r="AM39" s="39" t="e">
        <f>BA39/((BG39*1000*1000)/(0.92*500))</f>
        <v>#DIV/0!</v>
      </c>
      <c r="AN39" s="39" t="e">
        <f>BI39/((BO39*1000*1000)/(0.92*500))</f>
        <v>#DIV/0!</v>
      </c>
      <c r="AO39" s="39" t="e">
        <f>BJ39/((BP39*1000*1000)/(0.92*500))</f>
        <v>#DIV/0!</v>
      </c>
    </row>
    <row r="40" spans="1:41">
      <c r="A40" s="2"/>
      <c r="B40" s="1">
        <v>2014</v>
      </c>
      <c r="C40" s="25">
        <v>879794569.19</v>
      </c>
      <c r="D40" s="5"/>
      <c r="E40" s="5"/>
      <c r="F40" s="5"/>
      <c r="G40" s="5"/>
      <c r="H40" s="5"/>
      <c r="I40" s="25">
        <v>5353442161.34</v>
      </c>
      <c r="J40" s="5"/>
      <c r="K40" s="3">
        <v>2804473426.42</v>
      </c>
      <c r="L40" s="3">
        <v>579235957.08</v>
      </c>
      <c r="M40" s="3">
        <v>465590165.22</v>
      </c>
      <c r="N40" s="3">
        <v>55987770.86</v>
      </c>
      <c r="O40" s="5"/>
      <c r="P40" s="5"/>
      <c r="Q40" s="5"/>
      <c r="R40" s="5"/>
      <c r="S40" s="5"/>
      <c r="T40" s="5"/>
      <c r="U40" s="5"/>
      <c r="V40" s="5"/>
      <c r="W40" s="5"/>
      <c r="X40" s="5"/>
      <c r="Y40" s="5"/>
      <c r="Z40" s="5"/>
      <c r="AA40" s="5"/>
      <c r="AB40" s="5"/>
      <c r="AC40" s="37"/>
      <c r="AD40" s="37"/>
      <c r="AE40" s="37"/>
      <c r="AF40" s="36" t="e">
        <f>(AP40/AW40/1000000)*0.92*500</f>
        <v>#DIV/0!</v>
      </c>
      <c r="AG40" s="36" t="e">
        <f>(AQ40/AX40/1000000)*0.92*500</f>
        <v>#DIV/0!</v>
      </c>
      <c r="AH40" s="36" t="e">
        <f>(AR40/$AX40/1000000)*0.92*500</f>
        <v>#DIV/0!</v>
      </c>
      <c r="AI40" s="36" t="e">
        <f>(AS40/$AX40/1000000)*0.92*500</f>
        <v>#DIV/0!</v>
      </c>
      <c r="AJ40" s="36" t="e">
        <f>(AT40/$AX40/1000000)*0.92*500</f>
        <v>#DIV/0!</v>
      </c>
      <c r="AK40" s="36" t="e">
        <f>(AU40/$AX40/1000000)*0.92*500</f>
        <v>#DIV/0!</v>
      </c>
      <c r="AL40" s="39" t="e">
        <f>AZ40/((BF40*1000*1000)/(0.92*500))</f>
        <v>#DIV/0!</v>
      </c>
      <c r="AM40" s="39" t="e">
        <f>BA40/((BG40*1000*1000)/(0.92*500))</f>
        <v>#DIV/0!</v>
      </c>
      <c r="AN40" s="39" t="e">
        <f>BI40/((BO40*1000*1000)/(0.92*500))</f>
        <v>#DIV/0!</v>
      </c>
      <c r="AO40" s="39" t="e">
        <f>BJ40/((BP40*1000*1000)/(0.92*500))</f>
        <v>#DIV/0!</v>
      </c>
    </row>
    <row r="41" spans="1:41">
      <c r="A41" s="2"/>
      <c r="B41" s="1">
        <v>2013</v>
      </c>
      <c r="C41" s="25">
        <v>3437822898.06</v>
      </c>
      <c r="D41" s="5"/>
      <c r="E41" s="5"/>
      <c r="F41" s="5"/>
      <c r="G41" s="5"/>
      <c r="H41" s="5"/>
      <c r="I41" s="25">
        <v>10431124740.82</v>
      </c>
      <c r="J41" s="5"/>
      <c r="K41" s="3">
        <v>4487145192.31</v>
      </c>
      <c r="L41" s="3">
        <v>679982283.84</v>
      </c>
      <c r="M41" s="3">
        <v>413162807.75</v>
      </c>
      <c r="N41" s="3">
        <v>78317031.82</v>
      </c>
      <c r="O41" s="5"/>
      <c r="P41" s="5"/>
      <c r="Q41" s="5"/>
      <c r="R41" s="5"/>
      <c r="S41" s="5"/>
      <c r="T41" s="5"/>
      <c r="U41" s="5"/>
      <c r="V41" s="5"/>
      <c r="W41" s="5"/>
      <c r="X41" s="5"/>
      <c r="Y41" s="5"/>
      <c r="Z41" s="5"/>
      <c r="AA41" s="5"/>
      <c r="AB41" s="5"/>
      <c r="AC41" s="37"/>
      <c r="AD41" s="37"/>
      <c r="AE41" s="37"/>
      <c r="AF41" s="36" t="e">
        <f>(AP41/AW41/1000000)*0.92*500</f>
        <v>#DIV/0!</v>
      </c>
      <c r="AG41" s="36" t="e">
        <f>(AQ41/AX41/1000000)*0.92*500</f>
        <v>#DIV/0!</v>
      </c>
      <c r="AH41" s="36" t="e">
        <f>(AR41/$AX41/1000000)*0.92*500</f>
        <v>#DIV/0!</v>
      </c>
      <c r="AI41" s="36" t="e">
        <f>(AS41/$AX41/1000000)*0.92*500</f>
        <v>#DIV/0!</v>
      </c>
      <c r="AJ41" s="36" t="e">
        <f>(AT41/$AX41/1000000)*0.92*500</f>
        <v>#DIV/0!</v>
      </c>
      <c r="AK41" s="36" t="e">
        <f>(AU41/$AX41/1000000)*0.92*500</f>
        <v>#DIV/0!</v>
      </c>
      <c r="AL41" s="39" t="e">
        <f>AZ41/((BF41*1000*1000)/(0.92*500))</f>
        <v>#DIV/0!</v>
      </c>
      <c r="AM41" s="39" t="e">
        <f>BA41/((BG41*1000*1000)/(0.92*500))</f>
        <v>#DIV/0!</v>
      </c>
      <c r="AN41" s="39" t="e">
        <f>BI41/((BO41*1000*1000)/(0.92*500))</f>
        <v>#DIV/0!</v>
      </c>
      <c r="AO41" s="39" t="e">
        <f>BJ41/((BP41*1000*1000)/(0.92*500))</f>
        <v>#DIV/0!</v>
      </c>
    </row>
    <row r="42" spans="1:41">
      <c r="A42" s="2"/>
      <c r="B42" s="1">
        <v>2012</v>
      </c>
      <c r="C42" s="25">
        <v>4390257185.3</v>
      </c>
      <c r="D42" s="5"/>
      <c r="E42" s="5"/>
      <c r="F42" s="5"/>
      <c r="G42" s="5"/>
      <c r="H42" s="5"/>
      <c r="I42" s="25">
        <v>11556353850.89</v>
      </c>
      <c r="J42" s="5"/>
      <c r="K42" s="3">
        <v>3969533936.29</v>
      </c>
      <c r="L42" s="3">
        <v>664880001.14</v>
      </c>
      <c r="M42" s="3">
        <v>532914507.35</v>
      </c>
      <c r="N42" s="3">
        <v>70203055.8</v>
      </c>
      <c r="O42" s="5"/>
      <c r="P42" s="5"/>
      <c r="Q42" s="5"/>
      <c r="R42" s="5"/>
      <c r="S42" s="5"/>
      <c r="T42" s="5"/>
      <c r="U42" s="5"/>
      <c r="V42" s="5"/>
      <c r="W42" s="5"/>
      <c r="X42" s="5"/>
      <c r="Y42" s="5"/>
      <c r="Z42" s="5"/>
      <c r="AA42" s="5"/>
      <c r="AB42" s="5"/>
      <c r="AC42" s="37"/>
      <c r="AD42" s="37"/>
      <c r="AE42" s="37"/>
      <c r="AF42" s="36" t="e">
        <f>(AP42/AW42/1000000)*0.92*500</f>
        <v>#DIV/0!</v>
      </c>
      <c r="AG42" s="36" t="e">
        <f>(AQ42/AX42/1000000)*0.92*500</f>
        <v>#DIV/0!</v>
      </c>
      <c r="AH42" s="36" t="e">
        <f>(AR42/$AX42/1000000)*0.92*500</f>
        <v>#DIV/0!</v>
      </c>
      <c r="AI42" s="36" t="e">
        <f>(AS42/$AX42/1000000)*0.92*500</f>
        <v>#DIV/0!</v>
      </c>
      <c r="AJ42" s="36" t="e">
        <f>(AT42/$AX42/1000000)*0.92*500</f>
        <v>#DIV/0!</v>
      </c>
      <c r="AK42" s="36" t="e">
        <f>(AU42/$AX42/1000000)*0.92*500</f>
        <v>#DIV/0!</v>
      </c>
      <c r="AL42" s="39" t="e">
        <f>AZ42/((BF42*1000*1000)/(0.92*500))</f>
        <v>#DIV/0!</v>
      </c>
      <c r="AM42" s="39" t="e">
        <f>BA42/((BG42*1000*1000)/(0.92*500))</f>
        <v>#DIV/0!</v>
      </c>
      <c r="AN42" s="39" t="e">
        <f>BI42/((BO42*1000*1000)/(0.92*500))</f>
        <v>#DIV/0!</v>
      </c>
      <c r="AO42" s="39" t="e">
        <f>BJ42/((BP42*1000*1000)/(0.92*500))</f>
        <v>#DIV/0!</v>
      </c>
    </row>
    <row r="43" spans="1:41">
      <c r="A43" s="2"/>
      <c r="B43" s="1">
        <v>2011</v>
      </c>
      <c r="C43" s="5"/>
      <c r="D43" s="5"/>
      <c r="E43" s="5"/>
      <c r="F43" s="5"/>
      <c r="G43" s="5"/>
      <c r="H43" s="5"/>
      <c r="I43" s="5"/>
      <c r="J43" s="5"/>
      <c r="K43" s="6"/>
      <c r="L43" s="6"/>
      <c r="M43" s="6"/>
      <c r="N43" s="6"/>
      <c r="O43" s="5"/>
      <c r="P43" s="5"/>
      <c r="Q43" s="5"/>
      <c r="R43" s="5"/>
      <c r="S43" s="5"/>
      <c r="T43" s="5"/>
      <c r="U43" s="5"/>
      <c r="V43" s="5"/>
      <c r="W43" s="5"/>
      <c r="X43" s="5"/>
      <c r="Y43" s="5"/>
      <c r="Z43" s="5"/>
      <c r="AA43" s="5"/>
      <c r="AB43" s="5"/>
      <c r="AC43" s="37"/>
      <c r="AD43" s="37"/>
      <c r="AE43" s="37"/>
      <c r="AF43" s="36" t="e">
        <f>(AP43/AW43/1000000)*0.92*500</f>
        <v>#DIV/0!</v>
      </c>
      <c r="AG43" s="36" t="e">
        <f>(AQ43/AX43/1000000)*0.92*500</f>
        <v>#DIV/0!</v>
      </c>
      <c r="AH43" s="36" t="e">
        <f>(AR43/$AX43/1000000)*0.92*500</f>
        <v>#DIV/0!</v>
      </c>
      <c r="AI43" s="36" t="e">
        <f>(AS43/$AX43/1000000)*0.92*500</f>
        <v>#DIV/0!</v>
      </c>
      <c r="AJ43" s="36" t="e">
        <f>(AT43/$AX43/1000000)*0.92*500</f>
        <v>#DIV/0!</v>
      </c>
      <c r="AK43" s="36" t="e">
        <f>(AU43/$AX43/1000000)*0.92*500</f>
        <v>#DIV/0!</v>
      </c>
      <c r="AL43" s="39" t="e">
        <f>AZ43/((BF43*1000*1000)/(0.92*500))</f>
        <v>#DIV/0!</v>
      </c>
      <c r="AM43" s="39" t="e">
        <f>BA43/((BG43*1000*1000)/(0.92*500))</f>
        <v>#DIV/0!</v>
      </c>
      <c r="AN43" s="39" t="e">
        <f>BI43/((BO43*1000*1000)/(0.92*500))</f>
        <v>#DIV/0!</v>
      </c>
      <c r="AO43" s="39" t="e">
        <f>BJ43/((BP43*1000*1000)/(0.92*500))</f>
        <v>#DIV/0!</v>
      </c>
    </row>
    <row r="44" spans="1:41">
      <c r="A44" s="2"/>
      <c r="B44" s="1">
        <v>2010</v>
      </c>
      <c r="C44" s="5"/>
      <c r="D44" s="5"/>
      <c r="E44" s="5"/>
      <c r="F44" s="5"/>
      <c r="G44" s="5"/>
      <c r="H44" s="5"/>
      <c r="I44" s="5"/>
      <c r="J44" s="5"/>
      <c r="K44" s="6"/>
      <c r="L44" s="6"/>
      <c r="M44" s="6"/>
      <c r="N44" s="6"/>
      <c r="O44" s="5"/>
      <c r="P44" s="5"/>
      <c r="Q44" s="5"/>
      <c r="R44" s="5"/>
      <c r="S44" s="5"/>
      <c r="T44" s="5"/>
      <c r="U44" s="5"/>
      <c r="V44" s="5"/>
      <c r="W44" s="5"/>
      <c r="X44" s="5"/>
      <c r="Y44" s="5"/>
      <c r="Z44" s="5"/>
      <c r="AA44" s="5"/>
      <c r="AB44" s="5"/>
      <c r="AC44" s="37"/>
      <c r="AD44" s="37"/>
      <c r="AE44" s="37"/>
      <c r="AF44" s="36" t="e">
        <f>(AP44/AW44/1000000)*0.92*500</f>
        <v>#DIV/0!</v>
      </c>
      <c r="AG44" s="36" t="e">
        <f>(AQ44/AX44/1000000)*0.92*500</f>
        <v>#DIV/0!</v>
      </c>
      <c r="AH44" s="36" t="e">
        <f>(AR44/$AX44/1000000)*0.92*500</f>
        <v>#DIV/0!</v>
      </c>
      <c r="AI44" s="36" t="e">
        <f>(AS44/$AX44/1000000)*0.92*500</f>
        <v>#DIV/0!</v>
      </c>
      <c r="AJ44" s="36" t="e">
        <f>(AT44/$AX44/1000000)*0.92*500</f>
        <v>#DIV/0!</v>
      </c>
      <c r="AK44" s="36" t="e">
        <f>(AU44/$AX44/1000000)*0.92*500</f>
        <v>#DIV/0!</v>
      </c>
      <c r="AL44" s="39" t="e">
        <f>AZ44/((BF44*1000*1000)/(0.92*500))</f>
        <v>#DIV/0!</v>
      </c>
      <c r="AM44" s="39" t="e">
        <f>BA44/((BG44*1000*1000)/(0.92*500))</f>
        <v>#DIV/0!</v>
      </c>
      <c r="AN44" s="39" t="e">
        <f>BI44/((BO44*1000*1000)/(0.92*500))</f>
        <v>#DIV/0!</v>
      </c>
      <c r="AO44" s="39" t="e">
        <f>BJ44/((BP44*1000*1000)/(0.92*500))</f>
        <v>#DIV/0!</v>
      </c>
    </row>
    <row r="45" spans="1:62">
      <c r="A45" s="2" t="s">
        <v>56</v>
      </c>
      <c r="B45" s="1">
        <v>2023</v>
      </c>
      <c r="C45" s="25">
        <v>10438114410.47</v>
      </c>
      <c r="D45" s="5"/>
      <c r="E45" s="5"/>
      <c r="F45" s="5"/>
      <c r="G45" s="5"/>
      <c r="H45" s="5"/>
      <c r="I45" s="25">
        <v>31928483054.02</v>
      </c>
      <c r="J45" s="5"/>
      <c r="K45" s="3">
        <v>7884347411.62</v>
      </c>
      <c r="L45" s="3">
        <v>3216783733.5</v>
      </c>
      <c r="M45" s="4">
        <v>1202102624.62</v>
      </c>
      <c r="N45" s="4">
        <v>88182472.58</v>
      </c>
      <c r="O45" s="5"/>
      <c r="P45" s="5"/>
      <c r="Q45" s="5"/>
      <c r="R45" s="5"/>
      <c r="S45" s="5"/>
      <c r="T45" s="5"/>
      <c r="U45" s="5"/>
      <c r="V45" s="5"/>
      <c r="W45" s="5"/>
      <c r="X45" s="5"/>
      <c r="Y45" s="5"/>
      <c r="Z45" s="5"/>
      <c r="AA45" s="5"/>
      <c r="AB45" s="5"/>
      <c r="AC45" s="37"/>
      <c r="AD45" s="37"/>
      <c r="AE45" s="37"/>
      <c r="AF45" s="36">
        <f>(AP45/AW45/1000000)*0.92*500</f>
        <v>77.1250371516563</v>
      </c>
      <c r="AG45" s="36">
        <f>(AQ45/AX45/1000000)*0.92*500</f>
        <v>17.4323031694033</v>
      </c>
      <c r="AH45" s="36">
        <f>(AR45/$AX45/1000000)*0.92*500</f>
        <v>0</v>
      </c>
      <c r="AI45" s="36">
        <f>(AS45/$AX45/1000000)*0.92*500</f>
        <v>0</v>
      </c>
      <c r="AJ45" s="36">
        <f>(AT45/$AX45/1000000)*0.92*500</f>
        <v>0</v>
      </c>
      <c r="AK45" s="36">
        <f>(AU45/$AX45/1000000)*0.92*500</f>
        <v>0</v>
      </c>
      <c r="AL45" s="39" t="e">
        <f>AZ45/((BF45*1000*1000)/(0.92*500))</f>
        <v>#DIV/0!</v>
      </c>
      <c r="AM45" s="39" t="e">
        <f>BA45/((BG45*1000*1000)/(0.92*500))</f>
        <v>#DIV/0!</v>
      </c>
      <c r="AN45" s="39" t="e">
        <f>BI45/((BO45*1000*1000)/(0.92*500))</f>
        <v>#DIV/0!</v>
      </c>
      <c r="AO45" s="39" t="e">
        <f>BJ45/((BP45*1000*1000)/(0.92*500))</f>
        <v>#DIV/0!</v>
      </c>
      <c r="AP45" s="49">
        <v>31743000933.32</v>
      </c>
      <c r="AQ45" s="49">
        <v>7819744553.31</v>
      </c>
      <c r="AW45" s="24">
        <f>0.92*205789.21</f>
        <v>189326.0732</v>
      </c>
      <c r="AX45" s="49">
        <f>0.92*224288.91</f>
        <v>206345.7972</v>
      </c>
      <c r="AZ45" s="57">
        <v>23203237509.41</v>
      </c>
      <c r="BA45" s="57">
        <v>3690588032.6</v>
      </c>
      <c r="BI45" s="57">
        <v>8539763423.91</v>
      </c>
      <c r="BJ45" s="57">
        <v>4129156520.71</v>
      </c>
    </row>
    <row r="46" spans="1:41">
      <c r="A46" s="2"/>
      <c r="B46" s="1">
        <v>2022</v>
      </c>
      <c r="C46" s="25">
        <v>8095872133.44</v>
      </c>
      <c r="D46" s="5"/>
      <c r="E46" s="5"/>
      <c r="F46" s="5"/>
      <c r="G46" s="5"/>
      <c r="H46" s="5"/>
      <c r="I46" s="25">
        <v>26213860718.3</v>
      </c>
      <c r="J46" s="5"/>
      <c r="K46" s="3">
        <v>6459916317.19</v>
      </c>
      <c r="L46" s="3">
        <v>3403570626.2</v>
      </c>
      <c r="M46" s="4">
        <v>1214479993.81</v>
      </c>
      <c r="N46" s="4">
        <v>57998937.41</v>
      </c>
      <c r="O46" s="5"/>
      <c r="P46" s="5"/>
      <c r="Q46" s="5"/>
      <c r="R46" s="5"/>
      <c r="S46" s="5"/>
      <c r="T46" s="5"/>
      <c r="U46" s="5"/>
      <c r="V46" s="5"/>
      <c r="W46" s="5"/>
      <c r="X46" s="5"/>
      <c r="Y46" s="5"/>
      <c r="Z46" s="5"/>
      <c r="AA46" s="5"/>
      <c r="AB46" s="5"/>
      <c r="AC46" s="37"/>
      <c r="AD46" s="37"/>
      <c r="AE46" s="37"/>
      <c r="AF46" s="36" t="e">
        <f>(AP46/AW46/1000000)*0.92*500</f>
        <v>#DIV/0!</v>
      </c>
      <c r="AG46" s="36" t="e">
        <f>(AQ46/AX46/1000000)*0.92*500</f>
        <v>#DIV/0!</v>
      </c>
      <c r="AH46" s="36" t="e">
        <f>(AR46/$AX46/1000000)*0.92*500</f>
        <v>#DIV/0!</v>
      </c>
      <c r="AI46" s="36" t="e">
        <f>(AS46/$AX46/1000000)*0.92*500</f>
        <v>#DIV/0!</v>
      </c>
      <c r="AJ46" s="36" t="e">
        <f>(AT46/$AX46/1000000)*0.92*500</f>
        <v>#DIV/0!</v>
      </c>
      <c r="AK46" s="36" t="e">
        <f>(AU46/$AX46/1000000)*0.92*500</f>
        <v>#DIV/0!</v>
      </c>
      <c r="AL46" s="39" t="e">
        <f>AZ46/((BF46*1000*1000)/(0.92*500))</f>
        <v>#DIV/0!</v>
      </c>
      <c r="AM46" s="39" t="e">
        <f>BA46/((BG46*1000*1000)/(0.92*500))</f>
        <v>#DIV/0!</v>
      </c>
      <c r="AN46" s="39" t="e">
        <f>BI46/((BO46*1000*1000)/(0.92*500))</f>
        <v>#DIV/0!</v>
      </c>
      <c r="AO46" s="39" t="e">
        <f>BJ46/((BP46*1000*1000)/(0.92*500))</f>
        <v>#DIV/0!</v>
      </c>
    </row>
    <row r="47" spans="1:41">
      <c r="A47" s="2"/>
      <c r="B47" s="1">
        <v>2021</v>
      </c>
      <c r="C47" s="25">
        <v>5313612016.46</v>
      </c>
      <c r="D47" s="5"/>
      <c r="E47" s="5"/>
      <c r="F47" s="5"/>
      <c r="G47" s="5"/>
      <c r="H47" s="5"/>
      <c r="I47" s="25">
        <v>19970986258.92</v>
      </c>
      <c r="J47" s="5"/>
      <c r="K47" s="3">
        <v>5010580087.91</v>
      </c>
      <c r="L47" s="3">
        <v>3160087855.34</v>
      </c>
      <c r="M47" s="4">
        <v>1166660087.77</v>
      </c>
      <c r="N47" s="4">
        <v>22994706.69</v>
      </c>
      <c r="O47" s="5"/>
      <c r="P47" s="5"/>
      <c r="Q47" s="5"/>
      <c r="R47" s="5"/>
      <c r="S47" s="5"/>
      <c r="T47" s="5"/>
      <c r="U47" s="5"/>
      <c r="V47" s="5"/>
      <c r="W47" s="5"/>
      <c r="X47" s="5"/>
      <c r="Y47" s="5"/>
      <c r="Z47" s="5"/>
      <c r="AA47" s="5"/>
      <c r="AB47" s="5"/>
      <c r="AC47" s="37"/>
      <c r="AD47" s="37"/>
      <c r="AE47" s="37"/>
      <c r="AF47" s="36" t="e">
        <f>(AP47/AW47/1000000)*0.92*500</f>
        <v>#DIV/0!</v>
      </c>
      <c r="AG47" s="36" t="e">
        <f>(AQ47/AX47/1000000)*0.92*500</f>
        <v>#DIV/0!</v>
      </c>
      <c r="AH47" s="36" t="e">
        <f>(AR47/$AX47/1000000)*0.92*500</f>
        <v>#DIV/0!</v>
      </c>
      <c r="AI47" s="36" t="e">
        <f>(AS47/$AX47/1000000)*0.92*500</f>
        <v>#DIV/0!</v>
      </c>
      <c r="AJ47" s="36" t="e">
        <f>(AT47/$AX47/1000000)*0.92*500</f>
        <v>#DIV/0!</v>
      </c>
      <c r="AK47" s="36" t="e">
        <f>(AU47/$AX47/1000000)*0.92*500</f>
        <v>#DIV/0!</v>
      </c>
      <c r="AL47" s="39" t="e">
        <f>AZ47/((BF47*1000*1000)/(0.92*500))</f>
        <v>#DIV/0!</v>
      </c>
      <c r="AM47" s="39" t="e">
        <f>BA47/((BG47*1000*1000)/(0.92*500))</f>
        <v>#DIV/0!</v>
      </c>
      <c r="AN47" s="39" t="e">
        <f>BI47/((BO47*1000*1000)/(0.92*500))</f>
        <v>#DIV/0!</v>
      </c>
      <c r="AO47" s="39" t="e">
        <f>BJ47/((BP47*1000*1000)/(0.92*500))</f>
        <v>#DIV/0!</v>
      </c>
    </row>
    <row r="48" spans="1:41">
      <c r="A48" s="2"/>
      <c r="B48" s="1">
        <v>2020</v>
      </c>
      <c r="C48" s="25">
        <v>3079233696.58</v>
      </c>
      <c r="D48" s="5"/>
      <c r="E48" s="5"/>
      <c r="F48" s="5"/>
      <c r="G48" s="5"/>
      <c r="H48" s="5"/>
      <c r="I48" s="25">
        <v>13989804850.8</v>
      </c>
      <c r="J48" s="5"/>
      <c r="K48" s="3">
        <v>3895511990.82</v>
      </c>
      <c r="L48" s="3">
        <v>2276161799.77</v>
      </c>
      <c r="M48" s="4">
        <v>1089080994.5</v>
      </c>
      <c r="N48" s="4">
        <v>16666449.46</v>
      </c>
      <c r="O48" s="5"/>
      <c r="P48" s="5"/>
      <c r="Q48" s="5"/>
      <c r="R48" s="5"/>
      <c r="S48" s="5"/>
      <c r="T48" s="5"/>
      <c r="U48" s="5"/>
      <c r="V48" s="5"/>
      <c r="W48" s="5"/>
      <c r="X48" s="5"/>
      <c r="Y48" s="5"/>
      <c r="Z48" s="5"/>
      <c r="AA48" s="5"/>
      <c r="AB48" s="5"/>
      <c r="AC48" s="37"/>
      <c r="AD48" s="37"/>
      <c r="AE48" s="37"/>
      <c r="AF48" s="36" t="e">
        <f>(AP48/AW48/1000000)*0.92*500</f>
        <v>#DIV/0!</v>
      </c>
      <c r="AG48" s="36" t="e">
        <f>(AQ48/AX48/1000000)*0.92*500</f>
        <v>#DIV/0!</v>
      </c>
      <c r="AH48" s="36" t="e">
        <f>(AR48/$AX48/1000000)*0.92*500</f>
        <v>#DIV/0!</v>
      </c>
      <c r="AI48" s="36" t="e">
        <f>(AS48/$AX48/1000000)*0.92*500</f>
        <v>#DIV/0!</v>
      </c>
      <c r="AJ48" s="36" t="e">
        <f>(AT48/$AX48/1000000)*0.92*500</f>
        <v>#DIV/0!</v>
      </c>
      <c r="AK48" s="36" t="e">
        <f>(AU48/$AX48/1000000)*0.92*500</f>
        <v>#DIV/0!</v>
      </c>
      <c r="AL48" s="39" t="e">
        <f>AZ48/((BF48*1000*1000)/(0.92*500))</f>
        <v>#DIV/0!</v>
      </c>
      <c r="AM48" s="39" t="e">
        <f>BA48/((BG48*1000*1000)/(0.92*500))</f>
        <v>#DIV/0!</v>
      </c>
      <c r="AN48" s="39" t="e">
        <f>BI48/((BO48*1000*1000)/(0.92*500))</f>
        <v>#DIV/0!</v>
      </c>
      <c r="AO48" s="39" t="e">
        <f>BJ48/((BP48*1000*1000)/(0.92*500))</f>
        <v>#DIV/0!</v>
      </c>
    </row>
    <row r="49" spans="1:41">
      <c r="A49" s="2"/>
      <c r="B49" s="1">
        <v>2019</v>
      </c>
      <c r="C49" s="25">
        <v>1968933334.26</v>
      </c>
      <c r="D49" s="5"/>
      <c r="E49" s="5"/>
      <c r="F49" s="5"/>
      <c r="G49" s="5"/>
      <c r="H49" s="5"/>
      <c r="I49" s="25">
        <v>11892584392.29</v>
      </c>
      <c r="J49" s="5"/>
      <c r="K49" s="3">
        <v>3167698589.76</v>
      </c>
      <c r="L49" s="3">
        <v>2544234901.18</v>
      </c>
      <c r="M49" s="4">
        <v>891383836</v>
      </c>
      <c r="N49" s="4">
        <v>22261634.53</v>
      </c>
      <c r="O49" s="5"/>
      <c r="P49" s="5"/>
      <c r="Q49" s="5"/>
      <c r="R49" s="5"/>
      <c r="S49" s="5"/>
      <c r="T49" s="5"/>
      <c r="U49" s="5"/>
      <c r="V49" s="5"/>
      <c r="W49" s="5"/>
      <c r="X49" s="5"/>
      <c r="Y49" s="5"/>
      <c r="Z49" s="5"/>
      <c r="AA49" s="5"/>
      <c r="AB49" s="5"/>
      <c r="AC49" s="37"/>
      <c r="AD49" s="37"/>
      <c r="AE49" s="37"/>
      <c r="AF49" s="36" t="e">
        <f>(AP49/AW49/1000000)*0.92*500</f>
        <v>#DIV/0!</v>
      </c>
      <c r="AG49" s="36" t="e">
        <f>(AQ49/AX49/1000000)*0.92*500</f>
        <v>#DIV/0!</v>
      </c>
      <c r="AH49" s="36" t="e">
        <f>(AR49/$AX49/1000000)*0.92*500</f>
        <v>#DIV/0!</v>
      </c>
      <c r="AI49" s="36" t="e">
        <f>(AS49/$AX49/1000000)*0.92*500</f>
        <v>#DIV/0!</v>
      </c>
      <c r="AJ49" s="36" t="e">
        <f>(AT49/$AX49/1000000)*0.92*500</f>
        <v>#DIV/0!</v>
      </c>
      <c r="AK49" s="36" t="e">
        <f>(AU49/$AX49/1000000)*0.92*500</f>
        <v>#DIV/0!</v>
      </c>
      <c r="AL49" s="39" t="e">
        <f>AZ49/((BF49*1000*1000)/(0.92*500))</f>
        <v>#DIV/0!</v>
      </c>
      <c r="AM49" s="39" t="e">
        <f>BA49/((BG49*1000*1000)/(0.92*500))</f>
        <v>#DIV/0!</v>
      </c>
      <c r="AN49" s="39" t="e">
        <f>BI49/((BO49*1000*1000)/(0.92*500))</f>
        <v>#DIV/0!</v>
      </c>
      <c r="AO49" s="39" t="e">
        <f>BJ49/((BP49*1000*1000)/(0.92*500))</f>
        <v>#DIV/0!</v>
      </c>
    </row>
    <row r="50" spans="1:41">
      <c r="A50" s="2"/>
      <c r="B50" s="1">
        <v>2018</v>
      </c>
      <c r="C50" s="25">
        <v>1507044440.01</v>
      </c>
      <c r="D50" s="5"/>
      <c r="E50" s="5"/>
      <c r="F50" s="5"/>
      <c r="G50" s="5"/>
      <c r="H50" s="5"/>
      <c r="I50" s="25">
        <v>9444337822.85</v>
      </c>
      <c r="J50" s="5"/>
      <c r="K50" s="3">
        <v>2957850359.49</v>
      </c>
      <c r="L50" s="3">
        <v>1657446762.84</v>
      </c>
      <c r="M50" s="4">
        <v>698119494.7</v>
      </c>
      <c r="N50" s="4">
        <v>12152023.67</v>
      </c>
      <c r="O50" s="5"/>
      <c r="P50" s="5"/>
      <c r="Q50" s="5"/>
      <c r="R50" s="5"/>
      <c r="S50" s="5"/>
      <c r="T50" s="5"/>
      <c r="U50" s="5"/>
      <c r="V50" s="5"/>
      <c r="W50" s="5"/>
      <c r="X50" s="5"/>
      <c r="Y50" s="5"/>
      <c r="Z50" s="5"/>
      <c r="AA50" s="5"/>
      <c r="AB50" s="5"/>
      <c r="AC50" s="37"/>
      <c r="AD50" s="37"/>
      <c r="AE50" s="37"/>
      <c r="AF50" s="36" t="e">
        <f>(AP50/AW50/1000000)*0.92*500</f>
        <v>#DIV/0!</v>
      </c>
      <c r="AG50" s="36" t="e">
        <f>(AQ50/AX50/1000000)*0.92*500</f>
        <v>#DIV/0!</v>
      </c>
      <c r="AH50" s="36" t="e">
        <f>(AR50/$AX50/1000000)*0.92*500</f>
        <v>#DIV/0!</v>
      </c>
      <c r="AI50" s="36" t="e">
        <f>(AS50/$AX50/1000000)*0.92*500</f>
        <v>#DIV/0!</v>
      </c>
      <c r="AJ50" s="36" t="e">
        <f>(AT50/$AX50/1000000)*0.92*500</f>
        <v>#DIV/0!</v>
      </c>
      <c r="AK50" s="36" t="e">
        <f>(AU50/$AX50/1000000)*0.92*500</f>
        <v>#DIV/0!</v>
      </c>
      <c r="AL50" s="39" t="e">
        <f>AZ50/((BF50*1000*1000)/(0.92*500))</f>
        <v>#DIV/0!</v>
      </c>
      <c r="AM50" s="39" t="e">
        <f>BA50/((BG50*1000*1000)/(0.92*500))</f>
        <v>#DIV/0!</v>
      </c>
      <c r="AN50" s="39" t="e">
        <f>BI50/((BO50*1000*1000)/(0.92*500))</f>
        <v>#DIV/0!</v>
      </c>
      <c r="AO50" s="39" t="e">
        <f>BJ50/((BP50*1000*1000)/(0.92*500))</f>
        <v>#DIV/0!</v>
      </c>
    </row>
    <row r="51" spans="1:41">
      <c r="A51" s="2"/>
      <c r="B51" s="1">
        <v>2017</v>
      </c>
      <c r="C51" s="25">
        <v>952388312.31</v>
      </c>
      <c r="D51" s="5"/>
      <c r="E51" s="5"/>
      <c r="F51" s="5"/>
      <c r="G51" s="5"/>
      <c r="H51" s="5"/>
      <c r="I51" s="25">
        <v>6361456273.59</v>
      </c>
      <c r="J51" s="5"/>
      <c r="K51" s="3">
        <v>2077564537.06</v>
      </c>
      <c r="L51" s="3">
        <v>1139781760.91</v>
      </c>
      <c r="M51" s="4">
        <v>538822368.58</v>
      </c>
      <c r="N51" s="4">
        <v>11247819.84</v>
      </c>
      <c r="O51" s="5"/>
      <c r="P51" s="5"/>
      <c r="Q51" s="5"/>
      <c r="R51" s="5"/>
      <c r="S51" s="5"/>
      <c r="T51" s="5"/>
      <c r="U51" s="5"/>
      <c r="V51" s="5"/>
      <c r="W51" s="5"/>
      <c r="X51" s="5"/>
      <c r="Y51" s="5"/>
      <c r="Z51" s="5"/>
      <c r="AA51" s="5"/>
      <c r="AB51" s="5"/>
      <c r="AC51" s="37"/>
      <c r="AD51" s="37"/>
      <c r="AE51" s="37"/>
      <c r="AF51" s="36" t="e">
        <f>(AP51/AW51/1000000)*0.92*500</f>
        <v>#DIV/0!</v>
      </c>
      <c r="AG51" s="36" t="e">
        <f>(AQ51/AX51/1000000)*0.92*500</f>
        <v>#DIV/0!</v>
      </c>
      <c r="AH51" s="36" t="e">
        <f>(AR51/$AX51/1000000)*0.92*500</f>
        <v>#DIV/0!</v>
      </c>
      <c r="AI51" s="36" t="e">
        <f>(AS51/$AX51/1000000)*0.92*500</f>
        <v>#DIV/0!</v>
      </c>
      <c r="AJ51" s="36" t="e">
        <f>(AT51/$AX51/1000000)*0.92*500</f>
        <v>#DIV/0!</v>
      </c>
      <c r="AK51" s="36" t="e">
        <f>(AU51/$AX51/1000000)*0.92*500</f>
        <v>#DIV/0!</v>
      </c>
      <c r="AL51" s="39" t="e">
        <f>AZ51/((BF51*1000*1000)/(0.92*500))</f>
        <v>#DIV/0!</v>
      </c>
      <c r="AM51" s="39" t="e">
        <f>BA51/((BG51*1000*1000)/(0.92*500))</f>
        <v>#DIV/0!</v>
      </c>
      <c r="AN51" s="39" t="e">
        <f>BI51/((BO51*1000*1000)/(0.92*500))</f>
        <v>#DIV/0!</v>
      </c>
      <c r="AO51" s="39" t="e">
        <f>BJ51/((BP51*1000*1000)/(0.92*500))</f>
        <v>#DIV/0!</v>
      </c>
    </row>
    <row r="52" spans="1:41">
      <c r="A52" s="2"/>
      <c r="B52" s="1">
        <v>2016</v>
      </c>
      <c r="C52" s="25">
        <v>605125960.75</v>
      </c>
      <c r="D52" s="5"/>
      <c r="E52" s="5"/>
      <c r="F52" s="5"/>
      <c r="G52" s="5"/>
      <c r="H52" s="5"/>
      <c r="I52" s="25">
        <v>4404948311.55</v>
      </c>
      <c r="J52" s="5"/>
      <c r="K52" s="3">
        <v>1379535580.68</v>
      </c>
      <c r="L52" s="3">
        <v>775093338.84</v>
      </c>
      <c r="M52" s="4">
        <v>442367228.68</v>
      </c>
      <c r="N52" s="4">
        <v>11330511.08</v>
      </c>
      <c r="O52" s="5"/>
      <c r="P52" s="5"/>
      <c r="Q52" s="5"/>
      <c r="R52" s="5"/>
      <c r="S52" s="5"/>
      <c r="T52" s="5"/>
      <c r="U52" s="5"/>
      <c r="V52" s="5"/>
      <c r="W52" s="5"/>
      <c r="X52" s="5"/>
      <c r="Y52" s="5"/>
      <c r="Z52" s="5"/>
      <c r="AA52" s="5"/>
      <c r="AB52" s="5"/>
      <c r="AC52" s="37"/>
      <c r="AD52" s="37"/>
      <c r="AE52" s="37"/>
      <c r="AF52" s="36" t="e">
        <f>(AP52/AW52/1000000)*0.92*500</f>
        <v>#DIV/0!</v>
      </c>
      <c r="AG52" s="36" t="e">
        <f>(AQ52/AX52/1000000)*0.92*500</f>
        <v>#DIV/0!</v>
      </c>
      <c r="AH52" s="36" t="e">
        <f>(AR52/$AX52/1000000)*0.92*500</f>
        <v>#DIV/0!</v>
      </c>
      <c r="AI52" s="36" t="e">
        <f>(AS52/$AX52/1000000)*0.92*500</f>
        <v>#DIV/0!</v>
      </c>
      <c r="AJ52" s="36" t="e">
        <f>(AT52/$AX52/1000000)*0.92*500</f>
        <v>#DIV/0!</v>
      </c>
      <c r="AK52" s="36" t="e">
        <f>(AU52/$AX52/1000000)*0.92*500</f>
        <v>#DIV/0!</v>
      </c>
      <c r="AL52" s="39" t="e">
        <f>AZ52/((BF52*1000*1000)/(0.92*500))</f>
        <v>#DIV/0!</v>
      </c>
      <c r="AM52" s="39" t="e">
        <f>BA52/((BG52*1000*1000)/(0.92*500))</f>
        <v>#DIV/0!</v>
      </c>
      <c r="AN52" s="39" t="e">
        <f>BI52/((BO52*1000*1000)/(0.92*500))</f>
        <v>#DIV/0!</v>
      </c>
      <c r="AO52" s="39" t="e">
        <f>BJ52/((BP52*1000*1000)/(0.92*500))</f>
        <v>#DIV/0!</v>
      </c>
    </row>
    <row r="53" spans="1:41">
      <c r="A53" s="2"/>
      <c r="B53" s="1">
        <v>2015</v>
      </c>
      <c r="C53" s="25">
        <v>520602935.56</v>
      </c>
      <c r="D53" s="5"/>
      <c r="E53" s="5"/>
      <c r="F53" s="5"/>
      <c r="G53" s="5"/>
      <c r="H53" s="5"/>
      <c r="I53" s="25">
        <v>4128558454.69</v>
      </c>
      <c r="J53" s="5"/>
      <c r="K53" s="3">
        <v>1347209064.86</v>
      </c>
      <c r="L53" s="3">
        <v>915468116.93</v>
      </c>
      <c r="M53" s="4">
        <v>420034142.61</v>
      </c>
      <c r="N53" s="4">
        <v>13428630.21</v>
      </c>
      <c r="O53" s="5"/>
      <c r="P53" s="5"/>
      <c r="Q53" s="5"/>
      <c r="R53" s="5"/>
      <c r="S53" s="5"/>
      <c r="T53" s="5"/>
      <c r="U53" s="5"/>
      <c r="V53" s="5"/>
      <c r="W53" s="5"/>
      <c r="X53" s="5"/>
      <c r="Y53" s="5"/>
      <c r="Z53" s="5"/>
      <c r="AA53" s="5"/>
      <c r="AB53" s="5"/>
      <c r="AC53" s="37"/>
      <c r="AD53" s="37"/>
      <c r="AE53" s="37"/>
      <c r="AF53" s="36" t="e">
        <f>(AP53/AW53/1000000)*0.92*500</f>
        <v>#DIV/0!</v>
      </c>
      <c r="AG53" s="36" t="e">
        <f>(AQ53/AX53/1000000)*0.92*500</f>
        <v>#DIV/0!</v>
      </c>
      <c r="AH53" s="36" t="e">
        <f>(AR53/$AX53/1000000)*0.92*500</f>
        <v>#DIV/0!</v>
      </c>
      <c r="AI53" s="36" t="e">
        <f>(AS53/$AX53/1000000)*0.92*500</f>
        <v>#DIV/0!</v>
      </c>
      <c r="AJ53" s="36" t="e">
        <f>(AT53/$AX53/1000000)*0.92*500</f>
        <v>#DIV/0!</v>
      </c>
      <c r="AK53" s="36" t="e">
        <f>(AU53/$AX53/1000000)*0.92*500</f>
        <v>#DIV/0!</v>
      </c>
      <c r="AL53" s="39" t="e">
        <f>AZ53/((BF53*1000*1000)/(0.92*500))</f>
        <v>#DIV/0!</v>
      </c>
      <c r="AM53" s="39" t="e">
        <f>BA53/((BG53*1000*1000)/(0.92*500))</f>
        <v>#DIV/0!</v>
      </c>
      <c r="AN53" s="39" t="e">
        <f>BI53/((BO53*1000*1000)/(0.92*500))</f>
        <v>#DIV/0!</v>
      </c>
      <c r="AO53" s="39" t="e">
        <f>BJ53/((BP53*1000*1000)/(0.92*500))</f>
        <v>#DIV/0!</v>
      </c>
    </row>
    <row r="54" spans="1:41">
      <c r="A54" s="2"/>
      <c r="B54" s="1">
        <v>2014</v>
      </c>
      <c r="C54" s="25">
        <v>355758196.7</v>
      </c>
      <c r="D54" s="5"/>
      <c r="E54" s="5"/>
      <c r="F54" s="5"/>
      <c r="G54" s="5"/>
      <c r="H54" s="5"/>
      <c r="I54" s="25">
        <v>3916067368.51</v>
      </c>
      <c r="J54" s="5"/>
      <c r="K54" s="3">
        <v>1275222467.5</v>
      </c>
      <c r="L54" s="3">
        <v>1114147984.03</v>
      </c>
      <c r="M54" s="4">
        <v>447835045.6</v>
      </c>
      <c r="N54" s="4">
        <v>12568306.4</v>
      </c>
      <c r="O54" s="5"/>
      <c r="P54" s="5"/>
      <c r="Q54" s="5"/>
      <c r="R54" s="5"/>
      <c r="S54" s="5"/>
      <c r="T54" s="5"/>
      <c r="U54" s="5"/>
      <c r="V54" s="5"/>
      <c r="W54" s="5"/>
      <c r="X54" s="5"/>
      <c r="Y54" s="5"/>
      <c r="Z54" s="5"/>
      <c r="AA54" s="5"/>
      <c r="AB54" s="5"/>
      <c r="AC54" s="37"/>
      <c r="AD54" s="37"/>
      <c r="AE54" s="37"/>
      <c r="AF54" s="36" t="e">
        <f>(AP54/AW54/1000000)*0.92*500</f>
        <v>#DIV/0!</v>
      </c>
      <c r="AG54" s="36" t="e">
        <f>(AQ54/AX54/1000000)*0.92*500</f>
        <v>#DIV/0!</v>
      </c>
      <c r="AH54" s="36" t="e">
        <f>(AR54/$AX54/1000000)*0.92*500</f>
        <v>#DIV/0!</v>
      </c>
      <c r="AI54" s="36" t="e">
        <f>(AS54/$AX54/1000000)*0.92*500</f>
        <v>#DIV/0!</v>
      </c>
      <c r="AJ54" s="36" t="e">
        <f>(AT54/$AX54/1000000)*0.92*500</f>
        <v>#DIV/0!</v>
      </c>
      <c r="AK54" s="36" t="e">
        <f>(AU54/$AX54/1000000)*0.92*500</f>
        <v>#DIV/0!</v>
      </c>
      <c r="AL54" s="39" t="e">
        <f>AZ54/((BF54*1000*1000)/(0.92*500))</f>
        <v>#DIV/0!</v>
      </c>
      <c r="AM54" s="39" t="e">
        <f>BA54/((BG54*1000*1000)/(0.92*500))</f>
        <v>#DIV/0!</v>
      </c>
      <c r="AN54" s="39" t="e">
        <f>BI54/((BO54*1000*1000)/(0.92*500))</f>
        <v>#DIV/0!</v>
      </c>
      <c r="AO54" s="39" t="e">
        <f>BJ54/((BP54*1000*1000)/(0.92*500))</f>
        <v>#DIV/0!</v>
      </c>
    </row>
    <row r="55" spans="1:41">
      <c r="A55" s="2"/>
      <c r="B55" s="1">
        <v>2013</v>
      </c>
      <c r="C55" s="25">
        <v>960424806.93</v>
      </c>
      <c r="D55" s="5"/>
      <c r="E55" s="5"/>
      <c r="F55" s="5"/>
      <c r="G55" s="5"/>
      <c r="H55" s="5"/>
      <c r="I55" s="25">
        <v>6087199948.02</v>
      </c>
      <c r="J55" s="5"/>
      <c r="K55" s="3">
        <v>1517651240.53</v>
      </c>
      <c r="L55" s="3">
        <v>1666894751.12</v>
      </c>
      <c r="M55" s="4">
        <v>460389738.89</v>
      </c>
      <c r="N55" s="4">
        <v>11603889.58</v>
      </c>
      <c r="O55" s="5"/>
      <c r="P55" s="5"/>
      <c r="Q55" s="5"/>
      <c r="R55" s="5"/>
      <c r="S55" s="5"/>
      <c r="T55" s="5"/>
      <c r="U55" s="5"/>
      <c r="V55" s="5"/>
      <c r="W55" s="5"/>
      <c r="X55" s="5"/>
      <c r="Y55" s="5"/>
      <c r="Z55" s="5"/>
      <c r="AA55" s="5"/>
      <c r="AB55" s="5"/>
      <c r="AC55" s="37"/>
      <c r="AD55" s="37"/>
      <c r="AE55" s="37"/>
      <c r="AF55" s="36" t="e">
        <f>(AP55/AW55/1000000)*0.92*500</f>
        <v>#DIV/0!</v>
      </c>
      <c r="AG55" s="36" t="e">
        <f>(AQ55/AX55/1000000)*0.92*500</f>
        <v>#DIV/0!</v>
      </c>
      <c r="AH55" s="36" t="e">
        <f>(AR55/$AX55/1000000)*0.92*500</f>
        <v>#DIV/0!</v>
      </c>
      <c r="AI55" s="36" t="e">
        <f>(AS55/$AX55/1000000)*0.92*500</f>
        <v>#DIV/0!</v>
      </c>
      <c r="AJ55" s="36" t="e">
        <f>(AT55/$AX55/1000000)*0.92*500</f>
        <v>#DIV/0!</v>
      </c>
      <c r="AK55" s="36" t="e">
        <f>(AU55/$AX55/1000000)*0.92*500</f>
        <v>#DIV/0!</v>
      </c>
      <c r="AL55" s="39" t="e">
        <f>AZ55/((BF55*1000*1000)/(0.92*500))</f>
        <v>#DIV/0!</v>
      </c>
      <c r="AM55" s="39" t="e">
        <f>BA55/((BG55*1000*1000)/(0.92*500))</f>
        <v>#DIV/0!</v>
      </c>
      <c r="AN55" s="39" t="e">
        <f>BI55/((BO55*1000*1000)/(0.92*500))</f>
        <v>#DIV/0!</v>
      </c>
      <c r="AO55" s="39" t="e">
        <f>BJ55/((BP55*1000*1000)/(0.92*500))</f>
        <v>#DIV/0!</v>
      </c>
    </row>
    <row r="56" spans="1:41">
      <c r="A56" s="2"/>
      <c r="B56" s="1">
        <v>2012</v>
      </c>
      <c r="C56" s="25">
        <v>1327314482.43</v>
      </c>
      <c r="D56" s="5"/>
      <c r="E56" s="5"/>
      <c r="F56" s="5"/>
      <c r="G56" s="5"/>
      <c r="H56" s="5"/>
      <c r="I56" s="25">
        <v>6478763909.72</v>
      </c>
      <c r="J56" s="5"/>
      <c r="K56" s="3">
        <v>1634439471.33</v>
      </c>
      <c r="L56" s="3">
        <v>1378306935.97</v>
      </c>
      <c r="M56" s="4">
        <v>429467592.9</v>
      </c>
      <c r="N56" s="4">
        <v>10755089.58</v>
      </c>
      <c r="O56" s="5"/>
      <c r="P56" s="5"/>
      <c r="Q56" s="5"/>
      <c r="R56" s="5"/>
      <c r="S56" s="5"/>
      <c r="T56" s="5"/>
      <c r="U56" s="5"/>
      <c r="V56" s="5"/>
      <c r="W56" s="5"/>
      <c r="X56" s="5"/>
      <c r="Y56" s="5"/>
      <c r="Z56" s="5"/>
      <c r="AA56" s="5"/>
      <c r="AB56" s="5"/>
      <c r="AC56" s="37"/>
      <c r="AD56" s="37"/>
      <c r="AE56" s="37"/>
      <c r="AF56" s="36" t="e">
        <f>(AP56/AW56/1000000)*0.92*500</f>
        <v>#DIV/0!</v>
      </c>
      <c r="AG56" s="36" t="e">
        <f>(AQ56/AX56/1000000)*0.92*500</f>
        <v>#DIV/0!</v>
      </c>
      <c r="AH56" s="36" t="e">
        <f>(AR56/$AX56/1000000)*0.92*500</f>
        <v>#DIV/0!</v>
      </c>
      <c r="AI56" s="36" t="e">
        <f>(AS56/$AX56/1000000)*0.92*500</f>
        <v>#DIV/0!</v>
      </c>
      <c r="AJ56" s="36" t="e">
        <f>(AT56/$AX56/1000000)*0.92*500</f>
        <v>#DIV/0!</v>
      </c>
      <c r="AK56" s="36" t="e">
        <f>(AU56/$AX56/1000000)*0.92*500</f>
        <v>#DIV/0!</v>
      </c>
      <c r="AL56" s="39" t="e">
        <f>AZ56/((BF56*1000*1000)/(0.92*500))</f>
        <v>#DIV/0!</v>
      </c>
      <c r="AM56" s="40" t="e">
        <f>BA56/((BG56*1000*1000)/(0.92*500))</f>
        <v>#DIV/0!</v>
      </c>
      <c r="AN56" s="40" t="e">
        <f>BI56/((BO56*1000*1000)/(0.92*500))</f>
        <v>#DIV/0!</v>
      </c>
      <c r="AO56" s="40" t="e">
        <f>BJ56/((BP56*1000*1000)/(0.92*500))</f>
        <v>#DIV/0!</v>
      </c>
    </row>
    <row r="57" spans="1:60">
      <c r="A57" s="2"/>
      <c r="B57" s="1">
        <v>2011</v>
      </c>
      <c r="C57" s="5"/>
      <c r="D57" s="5"/>
      <c r="E57" s="5"/>
      <c r="F57" s="5"/>
      <c r="G57" s="5"/>
      <c r="H57" s="5"/>
      <c r="I57" s="5"/>
      <c r="J57" s="5"/>
      <c r="K57" s="6"/>
      <c r="L57" s="6"/>
      <c r="M57" s="6"/>
      <c r="N57" s="6"/>
      <c r="O57" s="5"/>
      <c r="P57" s="5"/>
      <c r="Q57" s="5"/>
      <c r="R57" s="5"/>
      <c r="S57" s="5"/>
      <c r="T57" s="5"/>
      <c r="U57" s="5"/>
      <c r="V57" s="5"/>
      <c r="W57" s="5"/>
      <c r="X57" s="5"/>
      <c r="Y57" s="5"/>
      <c r="Z57" s="5"/>
      <c r="AA57" s="5"/>
      <c r="AB57" s="5"/>
      <c r="AC57" s="37"/>
      <c r="AD57" s="37"/>
      <c r="AE57" s="37"/>
      <c r="AF57" s="36" t="e">
        <f>(AP57/AW57/1000000)*0.92*500</f>
        <v>#DIV/0!</v>
      </c>
      <c r="AG57" s="36" t="e">
        <f>(AQ57/AX57/1000000)*0.92*500</f>
        <v>#DIV/0!</v>
      </c>
      <c r="AH57" s="36" t="e">
        <f>(AR57/$AX57/1000000)*0.92*500</f>
        <v>#DIV/0!</v>
      </c>
      <c r="AI57" s="36" t="e">
        <f>(AS57/$AX57/1000000)*0.92*500</f>
        <v>#DIV/0!</v>
      </c>
      <c r="AJ57" s="36" t="e">
        <f>(AT57/$AX57/1000000)*0.92*500</f>
        <v>#DIV/0!</v>
      </c>
      <c r="AK57" s="36" t="e">
        <f>(AU57/$AX57/1000000)*0.92*500</f>
        <v>#DIV/0!</v>
      </c>
      <c r="AL57" s="39" t="e">
        <f>AZ57/((BF57*1000*1000)/(0.92*500))</f>
        <v>#DIV/0!</v>
      </c>
      <c r="AM57" s="39" t="e">
        <f>BA57/((BG57*1000*1000)/(0.92*500))</f>
        <v>#DIV/0!</v>
      </c>
      <c r="AN57" s="39" t="e">
        <f>BI57/((BO57*1000*1000)/(0.92*500))</f>
        <v>#DIV/0!</v>
      </c>
      <c r="AO57" s="39" t="e">
        <f>BJ57/((BP57*1000*1000)/(0.92*500))</f>
        <v>#DIV/0!</v>
      </c>
      <c r="AP57" s="50"/>
      <c r="AQ57" s="50"/>
      <c r="AR57" s="50"/>
      <c r="AS57" s="50"/>
      <c r="AT57" s="50"/>
      <c r="AU57" s="50"/>
      <c r="AV57" s="43"/>
      <c r="AW57" s="52"/>
      <c r="AX57" s="52"/>
      <c r="AY57" s="52"/>
      <c r="AZ57" s="58"/>
      <c r="BA57" s="58"/>
      <c r="BB57" s="58"/>
      <c r="BC57" s="58"/>
      <c r="BD57" s="58"/>
      <c r="BE57" s="58"/>
      <c r="BF57" s="58"/>
      <c r="BG57" s="58"/>
      <c r="BH57" s="58"/>
    </row>
    <row r="58" spans="1:60">
      <c r="A58" s="2"/>
      <c r="B58" s="1">
        <v>2010</v>
      </c>
      <c r="C58" s="5"/>
      <c r="D58" s="5"/>
      <c r="E58" s="5"/>
      <c r="F58" s="5"/>
      <c r="G58" s="5"/>
      <c r="H58" s="5"/>
      <c r="I58" s="5"/>
      <c r="J58" s="5"/>
      <c r="K58" s="6"/>
      <c r="L58" s="6"/>
      <c r="M58" s="6"/>
      <c r="N58" s="6"/>
      <c r="O58" s="5"/>
      <c r="P58" s="5"/>
      <c r="Q58" s="5"/>
      <c r="R58" s="5"/>
      <c r="S58" s="5"/>
      <c r="T58" s="5"/>
      <c r="U58" s="5"/>
      <c r="V58" s="5"/>
      <c r="W58" s="5"/>
      <c r="X58" s="5"/>
      <c r="Y58" s="5"/>
      <c r="Z58" s="5"/>
      <c r="AA58" s="5"/>
      <c r="AB58" s="5"/>
      <c r="AC58" s="37"/>
      <c r="AD58" s="37"/>
      <c r="AE58" s="37"/>
      <c r="AF58" s="36" t="e">
        <f>(AP58/AW58/1000000)*0.92*500</f>
        <v>#DIV/0!</v>
      </c>
      <c r="AG58" s="36" t="e">
        <f>(AQ58/AX58/1000000)*0.92*500</f>
        <v>#DIV/0!</v>
      </c>
      <c r="AH58" s="36" t="e">
        <f>(AR58/$AX58/1000000)*0.92*500</f>
        <v>#DIV/0!</v>
      </c>
      <c r="AI58" s="36" t="e">
        <f>(AS58/$AX58/1000000)*0.92*500</f>
        <v>#DIV/0!</v>
      </c>
      <c r="AJ58" s="36" t="e">
        <f>(AT58/$AX58/1000000)*0.92*500</f>
        <v>#DIV/0!</v>
      </c>
      <c r="AK58" s="36" t="e">
        <f>(AU58/$AX58/1000000)*0.92*500</f>
        <v>#DIV/0!</v>
      </c>
      <c r="AL58" s="39" t="e">
        <f>AZ58/((BF58*1000*1000)/(0.92*500))</f>
        <v>#DIV/0!</v>
      </c>
      <c r="AM58" s="39" t="e">
        <f>BA58/((BG58*1000*1000)/(0.92*500))</f>
        <v>#DIV/0!</v>
      </c>
      <c r="AN58" s="39" t="e">
        <f>BI58/((BO58*1000*1000)/(0.92*500))</f>
        <v>#DIV/0!</v>
      </c>
      <c r="AO58" s="39" t="e">
        <f>BJ58/((BP58*1000*1000)/(0.92*500))</f>
        <v>#DIV/0!</v>
      </c>
      <c r="AP58" s="50"/>
      <c r="AQ58" s="50"/>
      <c r="AR58" s="50"/>
      <c r="AS58" s="50"/>
      <c r="AT58" s="50"/>
      <c r="AU58" s="50"/>
      <c r="AV58" s="43"/>
      <c r="AW58" s="52"/>
      <c r="AX58" s="52"/>
      <c r="AY58" s="52"/>
      <c r="AZ58" s="58"/>
      <c r="BA58" s="58"/>
      <c r="BB58" s="58"/>
      <c r="BC58" s="58"/>
      <c r="BD58" s="58"/>
      <c r="BE58" s="58"/>
      <c r="BF58" s="58"/>
      <c r="BG58" s="58"/>
      <c r="BH58" s="58"/>
    </row>
    <row r="59" spans="1:61">
      <c r="A59" s="2" t="s">
        <v>57</v>
      </c>
      <c r="B59" s="1">
        <v>2023</v>
      </c>
      <c r="C59" s="25">
        <v>10015930040.27</v>
      </c>
      <c r="D59" s="5"/>
      <c r="E59" s="5"/>
      <c r="F59" s="5"/>
      <c r="G59" s="5"/>
      <c r="H59" s="5"/>
      <c r="I59" s="25">
        <v>33126277551.51</v>
      </c>
      <c r="J59" s="5"/>
      <c r="K59" s="3">
        <v>8200245255.42</v>
      </c>
      <c r="L59" s="3">
        <v>5386953700.62</v>
      </c>
      <c r="M59" s="3">
        <v>1764423149.06</v>
      </c>
      <c r="N59" s="3">
        <v>284753881.33</v>
      </c>
      <c r="O59" s="5"/>
      <c r="P59" s="5"/>
      <c r="Q59" s="5"/>
      <c r="R59" s="5"/>
      <c r="S59" s="5"/>
      <c r="T59" s="5"/>
      <c r="U59" s="5"/>
      <c r="V59" s="5"/>
      <c r="W59" s="5"/>
      <c r="X59" s="5"/>
      <c r="Y59" s="5"/>
      <c r="Z59" s="5"/>
      <c r="AA59" s="5"/>
      <c r="AB59" s="5"/>
      <c r="AC59" s="37"/>
      <c r="AD59" s="37"/>
      <c r="AE59" s="37"/>
      <c r="AF59" s="36">
        <f>(AP59/AW59/1000000)*0.92*500</f>
        <v>89.9471286804956</v>
      </c>
      <c r="AG59" s="36">
        <f>(AQ59/AX59/1000000)*0.92*500</f>
        <v>22.4784670498795</v>
      </c>
      <c r="AH59" s="36">
        <f>(AR59/$AX59/1000000)*0.92*500</f>
        <v>0</v>
      </c>
      <c r="AI59" s="36">
        <f>(AS59/$AX59/1000000)*0.92*500</f>
        <v>0</v>
      </c>
      <c r="AJ59" s="36">
        <f>(AT59/$AX59/1000000)*0.92*500</f>
        <v>0</v>
      </c>
      <c r="AK59" s="36">
        <f>(AU59/$AX59/1000000)*0.92*500</f>
        <v>0</v>
      </c>
      <c r="AL59" s="39" t="e">
        <f>AZ59/((BF59*1000*1000)/(0.92*500))</f>
        <v>#DIV/0!</v>
      </c>
      <c r="AM59" s="39" t="e">
        <f>BA59/((BG59*1000*1000)/(0.92*500))</f>
        <v>#DIV/0!</v>
      </c>
      <c r="AN59" s="39" t="e">
        <f>BI59/((BO59*1000*1000)/(0.92*500))</f>
        <v>#DIV/0!</v>
      </c>
      <c r="AO59" s="39" t="e">
        <f>BJ59/((BP59*1000*1000)/(0.92*500))</f>
        <v>#DIV/0!</v>
      </c>
      <c r="AP59" s="51">
        <v>32489436696.05</v>
      </c>
      <c r="AQ59" s="51">
        <v>7761633378.6</v>
      </c>
      <c r="AR59" s="50"/>
      <c r="AS59" s="50"/>
      <c r="AT59" s="50"/>
      <c r="AU59" s="50"/>
      <c r="AV59" s="43"/>
      <c r="AW59" s="51">
        <v>166154.73</v>
      </c>
      <c r="AX59" s="51">
        <v>158834.29</v>
      </c>
      <c r="AY59" s="51">
        <v>39176.04</v>
      </c>
      <c r="AZ59" s="59">
        <v>28538963867.14</v>
      </c>
      <c r="BA59" s="59"/>
      <c r="BB59" s="58"/>
      <c r="BC59" s="58"/>
      <c r="BD59" s="58"/>
      <c r="BE59" s="58"/>
      <c r="BF59" s="58"/>
      <c r="BG59" s="58"/>
      <c r="BH59" s="58"/>
      <c r="BI59" s="2">
        <v>3950472828.91</v>
      </c>
    </row>
    <row r="60" spans="1:60">
      <c r="A60" s="2"/>
      <c r="B60" s="1">
        <v>2022</v>
      </c>
      <c r="C60" s="25">
        <v>9377865479.41</v>
      </c>
      <c r="D60" s="5"/>
      <c r="E60" s="5"/>
      <c r="F60" s="5"/>
      <c r="G60" s="5"/>
      <c r="H60" s="5"/>
      <c r="I60" s="25">
        <v>30104896186.7</v>
      </c>
      <c r="J60" s="5"/>
      <c r="K60" s="3">
        <v>7645533264.72</v>
      </c>
      <c r="L60" s="3">
        <v>4179140807.85</v>
      </c>
      <c r="M60" s="3">
        <v>1935673295.75</v>
      </c>
      <c r="N60" s="3">
        <v>253574976.39</v>
      </c>
      <c r="O60" s="5"/>
      <c r="P60" s="5"/>
      <c r="Q60" s="5"/>
      <c r="R60" s="5"/>
      <c r="S60" s="5"/>
      <c r="T60" s="5"/>
      <c r="U60" s="5"/>
      <c r="V60" s="5"/>
      <c r="W60" s="5"/>
      <c r="X60" s="5"/>
      <c r="Y60" s="5"/>
      <c r="Z60" s="5"/>
      <c r="AA60" s="5"/>
      <c r="AB60" s="5"/>
      <c r="AC60" s="37"/>
      <c r="AD60" s="37"/>
      <c r="AE60" s="37"/>
      <c r="AF60" s="36" t="e">
        <f>(AP60/AW60/1000000)*0.92*500</f>
        <v>#VALUE!</v>
      </c>
      <c r="AG60" s="36" t="e">
        <f>(AQ60/AX60/1000000)*0.92*500</f>
        <v>#VALUE!</v>
      </c>
      <c r="AH60" s="36">
        <f>(AR60/$AX60/1000000)*0.92*500</f>
        <v>0</v>
      </c>
      <c r="AI60" s="36">
        <f>(AS60/$AX60/1000000)*0.92*500</f>
        <v>0</v>
      </c>
      <c r="AJ60" s="36">
        <f>(AT60/$AX60/1000000)*0.92*500</f>
        <v>0</v>
      </c>
      <c r="AK60" s="36">
        <f>(AU60/$AX60/1000000)*0.92*500</f>
        <v>0</v>
      </c>
      <c r="AL60" s="39" t="e">
        <f>AZ60/((BF60*1000*1000)/(0.92*500))</f>
        <v>#DIV/0!</v>
      </c>
      <c r="AM60" s="39" t="e">
        <f>BA60/((BG60*1000*1000)/(0.92*500))</f>
        <v>#DIV/0!</v>
      </c>
      <c r="AN60" s="39" t="e">
        <f>BI60/((BO60*1000*1000)/(0.92*500))</f>
        <v>#DIV/0!</v>
      </c>
      <c r="AO60" s="39" t="e">
        <f>BJ60/((BP60*1000*1000)/(0.92*500))</f>
        <v>#DIV/0!</v>
      </c>
      <c r="AP60" s="52" t="s">
        <v>134</v>
      </c>
      <c r="AQ60" s="52" t="s">
        <v>135</v>
      </c>
      <c r="AR60" s="50"/>
      <c r="AS60" s="50"/>
      <c r="AT60" s="50"/>
      <c r="AU60" s="50"/>
      <c r="AV60" s="43"/>
      <c r="AW60" s="51">
        <v>195322.68</v>
      </c>
      <c r="AX60" s="51">
        <v>197590.68</v>
      </c>
      <c r="AY60" s="51">
        <v>46496.48</v>
      </c>
      <c r="AZ60" s="58"/>
      <c r="BA60" s="58"/>
      <c r="BB60" s="58"/>
      <c r="BC60" s="58"/>
      <c r="BD60" s="58"/>
      <c r="BE60" s="58"/>
      <c r="BF60" s="58"/>
      <c r="BG60" s="58"/>
      <c r="BH60" s="58"/>
    </row>
    <row r="61" spans="1:60">
      <c r="A61" s="2"/>
      <c r="B61" s="1">
        <v>2021</v>
      </c>
      <c r="C61" s="25">
        <v>7507682797.4</v>
      </c>
      <c r="D61" s="5"/>
      <c r="E61" s="5"/>
      <c r="F61" s="5"/>
      <c r="G61" s="5"/>
      <c r="H61" s="5"/>
      <c r="I61" s="25">
        <v>25350178204.45</v>
      </c>
      <c r="J61" s="5"/>
      <c r="K61" s="3">
        <v>6255397564.1</v>
      </c>
      <c r="L61" s="3">
        <v>3544364889.54</v>
      </c>
      <c r="M61" s="3">
        <v>1830080139.18</v>
      </c>
      <c r="N61" s="3">
        <v>258458102.63</v>
      </c>
      <c r="O61" s="5"/>
      <c r="P61" s="5"/>
      <c r="Q61" s="5"/>
      <c r="R61" s="5"/>
      <c r="S61" s="5"/>
      <c r="T61" s="5"/>
      <c r="U61" s="5"/>
      <c r="V61" s="5"/>
      <c r="W61" s="5"/>
      <c r="X61" s="5"/>
      <c r="Y61" s="5"/>
      <c r="Z61" s="5"/>
      <c r="AA61" s="5"/>
      <c r="AB61" s="5"/>
      <c r="AC61" s="37"/>
      <c r="AD61" s="37"/>
      <c r="AE61" s="37"/>
      <c r="AF61" s="36" t="e">
        <f>(AP61/AW61/1000000)*0.92*500</f>
        <v>#DIV/0!</v>
      </c>
      <c r="AG61" s="36" t="e">
        <f>(AQ61/AX61/1000000)*0.92*500</f>
        <v>#DIV/0!</v>
      </c>
      <c r="AH61" s="36" t="e">
        <f>(AR61/$AX61/1000000)*0.92*500</f>
        <v>#DIV/0!</v>
      </c>
      <c r="AI61" s="36" t="e">
        <f>(AS61/$AX61/1000000)*0.92*500</f>
        <v>#DIV/0!</v>
      </c>
      <c r="AJ61" s="36" t="e">
        <f>(AT61/$AX61/1000000)*0.92*500</f>
        <v>#DIV/0!</v>
      </c>
      <c r="AK61" s="36" t="e">
        <f>(AU61/$AX61/1000000)*0.92*500</f>
        <v>#DIV/0!</v>
      </c>
      <c r="AL61" s="39" t="e">
        <f>AZ61/((BF61*1000*1000)/(0.92*500))</f>
        <v>#DIV/0!</v>
      </c>
      <c r="AM61" s="39" t="e">
        <f>BA61/((BG61*1000*1000)/(0.92*500))</f>
        <v>#DIV/0!</v>
      </c>
      <c r="AN61" s="39" t="e">
        <f>BI61/((BO61*1000*1000)/(0.92*500))</f>
        <v>#DIV/0!</v>
      </c>
      <c r="AO61" s="39" t="e">
        <f>BJ61/((BP61*1000*1000)/(0.92*500))</f>
        <v>#DIV/0!</v>
      </c>
      <c r="AP61" s="50"/>
      <c r="AQ61" s="50"/>
      <c r="AR61" s="50"/>
      <c r="AS61" s="50"/>
      <c r="AT61" s="50"/>
      <c r="AU61" s="50"/>
      <c r="AV61" s="43"/>
      <c r="AW61" s="52"/>
      <c r="AX61" s="52"/>
      <c r="AY61" s="52"/>
      <c r="AZ61" s="58"/>
      <c r="BA61" s="58"/>
      <c r="BB61" s="58"/>
      <c r="BC61" s="58"/>
      <c r="BD61" s="58"/>
      <c r="BE61" s="58"/>
      <c r="BF61" s="58"/>
      <c r="BG61" s="58"/>
      <c r="BH61" s="58"/>
    </row>
    <row r="62" spans="1:60">
      <c r="A62" s="2"/>
      <c r="B62" s="1">
        <v>2020</v>
      </c>
      <c r="C62" s="25">
        <v>7482228633.63</v>
      </c>
      <c r="D62" s="5"/>
      <c r="E62" s="5"/>
      <c r="F62" s="5"/>
      <c r="G62" s="5"/>
      <c r="H62" s="5"/>
      <c r="I62" s="25">
        <v>21101051131.79</v>
      </c>
      <c r="J62" s="5"/>
      <c r="K62" s="3">
        <v>5851904596.71</v>
      </c>
      <c r="L62" s="3">
        <v>2603804157.78</v>
      </c>
      <c r="M62" s="3">
        <v>1729080201.93</v>
      </c>
      <c r="N62" s="3">
        <v>260094291.03</v>
      </c>
      <c r="O62" s="5"/>
      <c r="P62" s="5"/>
      <c r="Q62" s="5"/>
      <c r="R62" s="5"/>
      <c r="S62" s="5"/>
      <c r="T62" s="5"/>
      <c r="U62" s="5"/>
      <c r="V62" s="5"/>
      <c r="W62" s="5"/>
      <c r="X62" s="5"/>
      <c r="Y62" s="5"/>
      <c r="Z62" s="5"/>
      <c r="AA62" s="5"/>
      <c r="AB62" s="5"/>
      <c r="AC62" s="37"/>
      <c r="AD62" s="37"/>
      <c r="AE62" s="37"/>
      <c r="AF62" s="36" t="e">
        <f>(AP62/AW62/1000000)*0.92*500</f>
        <v>#DIV/0!</v>
      </c>
      <c r="AG62" s="36" t="e">
        <f>(AQ62/AX62/1000000)*0.92*500</f>
        <v>#DIV/0!</v>
      </c>
      <c r="AH62" s="36" t="e">
        <f>(AR62/$AX62/1000000)*0.92*500</f>
        <v>#DIV/0!</v>
      </c>
      <c r="AI62" s="36" t="e">
        <f>(AS62/$AX62/1000000)*0.92*500</f>
        <v>#DIV/0!</v>
      </c>
      <c r="AJ62" s="36" t="e">
        <f>(AT62/$AX62/1000000)*0.92*500</f>
        <v>#DIV/0!</v>
      </c>
      <c r="AK62" s="36" t="e">
        <f>(AU62/$AX62/1000000)*0.92*500</f>
        <v>#DIV/0!</v>
      </c>
      <c r="AL62" s="39" t="e">
        <f>AZ62/((BF62*1000*1000)/(0.92*500))</f>
        <v>#DIV/0!</v>
      </c>
      <c r="AM62" s="39" t="e">
        <f>BA62/((BG62*1000*1000)/(0.92*500))</f>
        <v>#DIV/0!</v>
      </c>
      <c r="AN62" s="39" t="e">
        <f>BI62/((BO62*1000*1000)/(0.92*500))</f>
        <v>#DIV/0!</v>
      </c>
      <c r="AO62" s="39" t="e">
        <f>BJ62/((BP62*1000*1000)/(0.92*500))</f>
        <v>#DIV/0!</v>
      </c>
      <c r="AP62" s="50"/>
      <c r="AQ62" s="50"/>
      <c r="AR62" s="50"/>
      <c r="AS62" s="50"/>
      <c r="AT62" s="50"/>
      <c r="AU62" s="50"/>
      <c r="AV62" s="43"/>
      <c r="AW62" s="52"/>
      <c r="AX62" s="52"/>
      <c r="AY62" s="52"/>
      <c r="AZ62" s="58"/>
      <c r="BA62" s="58"/>
      <c r="BB62" s="58"/>
      <c r="BC62" s="58"/>
      <c r="BD62" s="58"/>
      <c r="BE62" s="58"/>
      <c r="BF62" s="58"/>
      <c r="BG62" s="58"/>
      <c r="BH62" s="58"/>
    </row>
    <row r="63" spans="1:60">
      <c r="A63" s="2"/>
      <c r="B63" s="1">
        <v>2019</v>
      </c>
      <c r="C63" s="25">
        <v>7382822726.87</v>
      </c>
      <c r="D63" s="5"/>
      <c r="E63" s="5"/>
      <c r="F63" s="5"/>
      <c r="G63" s="5"/>
      <c r="H63" s="5"/>
      <c r="I63" s="25">
        <v>23126476885.07</v>
      </c>
      <c r="J63" s="5"/>
      <c r="K63" s="3">
        <v>6626362251.24</v>
      </c>
      <c r="L63" s="3">
        <v>2691711170.59</v>
      </c>
      <c r="M63" s="3">
        <v>1856491727</v>
      </c>
      <c r="N63" s="3">
        <v>159965593.88</v>
      </c>
      <c r="O63" s="5"/>
      <c r="P63" s="5"/>
      <c r="Q63" s="5"/>
      <c r="R63" s="5"/>
      <c r="S63" s="5"/>
      <c r="T63" s="5"/>
      <c r="U63" s="5"/>
      <c r="V63" s="5"/>
      <c r="W63" s="5"/>
      <c r="X63" s="5"/>
      <c r="Y63" s="5"/>
      <c r="Z63" s="5"/>
      <c r="AA63" s="5"/>
      <c r="AB63" s="5"/>
      <c r="AC63" s="37"/>
      <c r="AD63" s="37"/>
      <c r="AE63" s="37"/>
      <c r="AF63" s="36" t="e">
        <f>(AP63/AW63/1000000)*0.92*500</f>
        <v>#DIV/0!</v>
      </c>
      <c r="AG63" s="36" t="e">
        <f>(AQ63/AX63/1000000)*0.92*500</f>
        <v>#DIV/0!</v>
      </c>
      <c r="AH63" s="36" t="e">
        <f>(AR63/$AX63/1000000)*0.92*500</f>
        <v>#DIV/0!</v>
      </c>
      <c r="AI63" s="36" t="e">
        <f>(AS63/$AX63/1000000)*0.92*500</f>
        <v>#DIV/0!</v>
      </c>
      <c r="AJ63" s="36" t="e">
        <f>(AT63/$AX63/1000000)*0.92*500</f>
        <v>#DIV/0!</v>
      </c>
      <c r="AK63" s="36" t="e">
        <f>(AU63/$AX63/1000000)*0.92*500</f>
        <v>#DIV/0!</v>
      </c>
      <c r="AL63" s="39" t="e">
        <f>AZ63/((BF63*1000*1000)/(0.92*500))</f>
        <v>#DIV/0!</v>
      </c>
      <c r="AM63" s="39" t="e">
        <f>BA63/((BG63*1000*1000)/(0.92*500))</f>
        <v>#DIV/0!</v>
      </c>
      <c r="AN63" s="39" t="e">
        <f>BI63/((BO63*1000*1000)/(0.92*500))</f>
        <v>#DIV/0!</v>
      </c>
      <c r="AO63" s="39" t="e">
        <f>BJ63/((BP63*1000*1000)/(0.92*500))</f>
        <v>#DIV/0!</v>
      </c>
      <c r="AP63" s="50"/>
      <c r="AQ63" s="50"/>
      <c r="AR63" s="50"/>
      <c r="AS63" s="50"/>
      <c r="AT63" s="50"/>
      <c r="AU63" s="50"/>
      <c r="AV63" s="43"/>
      <c r="AW63" s="52"/>
      <c r="AX63" s="52"/>
      <c r="AY63" s="52"/>
      <c r="AZ63" s="58"/>
      <c r="BA63" s="58"/>
      <c r="BB63" s="58"/>
      <c r="BC63" s="58"/>
      <c r="BD63" s="58"/>
      <c r="BE63" s="58"/>
      <c r="BF63" s="58"/>
      <c r="BG63" s="58"/>
      <c r="BH63" s="58"/>
    </row>
    <row r="64" spans="1:60">
      <c r="A64" s="2"/>
      <c r="B64" s="1">
        <v>2018</v>
      </c>
      <c r="C64" s="25">
        <v>8115189794.69</v>
      </c>
      <c r="D64" s="5"/>
      <c r="E64" s="5"/>
      <c r="F64" s="5"/>
      <c r="G64" s="5"/>
      <c r="H64" s="5"/>
      <c r="I64" s="25">
        <v>24159801994.68</v>
      </c>
      <c r="J64" s="5"/>
      <c r="K64" s="3">
        <v>6353242198.27</v>
      </c>
      <c r="L64" s="3">
        <v>2561401628.22</v>
      </c>
      <c r="M64" s="3">
        <v>1704265102.61</v>
      </c>
      <c r="N64" s="3">
        <v>27565217.63</v>
      </c>
      <c r="O64" s="5"/>
      <c r="P64" s="5"/>
      <c r="Q64" s="5"/>
      <c r="R64" s="5"/>
      <c r="S64" s="5"/>
      <c r="T64" s="5"/>
      <c r="U64" s="5"/>
      <c r="V64" s="5"/>
      <c r="W64" s="5"/>
      <c r="X64" s="5"/>
      <c r="Y64" s="5"/>
      <c r="Z64" s="5"/>
      <c r="AA64" s="5"/>
      <c r="AB64" s="5"/>
      <c r="AC64" s="37"/>
      <c r="AD64" s="37"/>
      <c r="AE64" s="37"/>
      <c r="AF64" s="36" t="e">
        <f>(AP64/AW64/1000000)*0.92*500</f>
        <v>#DIV/0!</v>
      </c>
      <c r="AG64" s="36" t="e">
        <f>(AQ64/AX64/1000000)*0.92*500</f>
        <v>#DIV/0!</v>
      </c>
      <c r="AH64" s="36" t="e">
        <f>(AR64/$AX64/1000000)*0.92*500</f>
        <v>#DIV/0!</v>
      </c>
      <c r="AI64" s="36" t="e">
        <f>(AS64/$AX64/1000000)*0.92*500</f>
        <v>#DIV/0!</v>
      </c>
      <c r="AJ64" s="36" t="e">
        <f>(AT64/$AX64/1000000)*0.92*500</f>
        <v>#DIV/0!</v>
      </c>
      <c r="AK64" s="36" t="e">
        <f>(AU64/$AX64/1000000)*0.92*500</f>
        <v>#DIV/0!</v>
      </c>
      <c r="AL64" s="39" t="e">
        <f>AZ64/((BF64*1000*1000)/(0.92*500))</f>
        <v>#DIV/0!</v>
      </c>
      <c r="AM64" s="39" t="e">
        <f>BA64/((BG64*1000*1000)/(0.92*500))</f>
        <v>#DIV/0!</v>
      </c>
      <c r="AN64" s="39" t="e">
        <f>BI64/((BO64*1000*1000)/(0.92*500))</f>
        <v>#DIV/0!</v>
      </c>
      <c r="AO64" s="39" t="e">
        <f>BJ64/((BP64*1000*1000)/(0.92*500))</f>
        <v>#DIV/0!</v>
      </c>
      <c r="AP64" s="50"/>
      <c r="AQ64" s="50"/>
      <c r="AR64" s="50"/>
      <c r="AS64" s="50"/>
      <c r="AT64" s="50"/>
      <c r="AU64" s="50"/>
      <c r="AV64" s="43"/>
      <c r="AW64" s="52"/>
      <c r="AX64" s="52"/>
      <c r="AY64" s="52"/>
      <c r="AZ64" s="58"/>
      <c r="BA64" s="58"/>
      <c r="BB64" s="58"/>
      <c r="BC64" s="58"/>
      <c r="BD64" s="58"/>
      <c r="BE64" s="58"/>
      <c r="BF64" s="58"/>
      <c r="BG64" s="58"/>
      <c r="BH64" s="58"/>
    </row>
    <row r="65" spans="1:60">
      <c r="A65" s="2"/>
      <c r="B65" s="1">
        <v>2017</v>
      </c>
      <c r="C65" s="25">
        <v>6627169959.16</v>
      </c>
      <c r="D65" s="5"/>
      <c r="E65" s="5"/>
      <c r="F65" s="5"/>
      <c r="G65" s="5"/>
      <c r="H65" s="5"/>
      <c r="I65" s="25">
        <v>19917942238.16</v>
      </c>
      <c r="J65" s="5"/>
      <c r="K65" s="3">
        <v>6681148562.16</v>
      </c>
      <c r="L65" s="3">
        <v>2387447107.05</v>
      </c>
      <c r="M65" s="3">
        <v>1506402859.73</v>
      </c>
      <c r="N65" s="3">
        <v>25745247.2</v>
      </c>
      <c r="O65" s="5"/>
      <c r="P65" s="5"/>
      <c r="Q65" s="5"/>
      <c r="R65" s="5"/>
      <c r="S65" s="5"/>
      <c r="T65" s="5"/>
      <c r="U65" s="5"/>
      <c r="V65" s="5"/>
      <c r="W65" s="5"/>
      <c r="X65" s="5"/>
      <c r="Y65" s="5"/>
      <c r="Z65" s="5"/>
      <c r="AA65" s="5"/>
      <c r="AB65" s="5"/>
      <c r="AC65" s="37"/>
      <c r="AD65" s="37"/>
      <c r="AE65" s="37"/>
      <c r="AF65" s="36" t="e">
        <f>(AP65/AW65/1000000)*0.92*500</f>
        <v>#DIV/0!</v>
      </c>
      <c r="AG65" s="36" t="e">
        <f>(AQ65/AX65/1000000)*0.92*500</f>
        <v>#DIV/0!</v>
      </c>
      <c r="AH65" s="36" t="e">
        <f>(AR65/$AX65/1000000)*0.92*500</f>
        <v>#DIV/0!</v>
      </c>
      <c r="AI65" s="36" t="e">
        <f>(AS65/$AX65/1000000)*0.92*500</f>
        <v>#DIV/0!</v>
      </c>
      <c r="AJ65" s="36" t="e">
        <f>(AT65/$AX65/1000000)*0.92*500</f>
        <v>#DIV/0!</v>
      </c>
      <c r="AK65" s="36" t="e">
        <f>(AU65/$AX65/1000000)*0.92*500</f>
        <v>#DIV/0!</v>
      </c>
      <c r="AL65" s="39" t="e">
        <f>AZ65/((BF65*1000*1000)/(0.92*500))</f>
        <v>#DIV/0!</v>
      </c>
      <c r="AM65" s="39" t="e">
        <f>BA65/((BG65*1000*1000)/(0.92*500))</f>
        <v>#DIV/0!</v>
      </c>
      <c r="AN65" s="39" t="e">
        <f>BI65/((BO65*1000*1000)/(0.92*500))</f>
        <v>#DIV/0!</v>
      </c>
      <c r="AO65" s="39" t="e">
        <f>BJ65/((BP65*1000*1000)/(0.92*500))</f>
        <v>#DIV/0!</v>
      </c>
      <c r="AP65" s="50"/>
      <c r="AQ65" s="50"/>
      <c r="AR65" s="50"/>
      <c r="AS65" s="50"/>
      <c r="AT65" s="50"/>
      <c r="AU65" s="50"/>
      <c r="AV65" s="43"/>
      <c r="AW65" s="52"/>
      <c r="AX65" s="52"/>
      <c r="AY65" s="52"/>
      <c r="AZ65" s="58"/>
      <c r="BA65" s="58"/>
      <c r="BB65" s="58"/>
      <c r="BC65" s="58"/>
      <c r="BD65" s="58"/>
      <c r="BE65" s="58"/>
      <c r="BF65" s="58"/>
      <c r="BG65" s="58"/>
      <c r="BH65" s="58"/>
    </row>
    <row r="66" spans="1:60">
      <c r="A66" s="2"/>
      <c r="B66" s="1">
        <v>2016</v>
      </c>
      <c r="C66" s="25">
        <v>5827168870.92</v>
      </c>
      <c r="D66" s="5"/>
      <c r="E66" s="5"/>
      <c r="F66" s="5"/>
      <c r="G66" s="5"/>
      <c r="H66" s="5"/>
      <c r="I66" s="25">
        <v>17183109620.08</v>
      </c>
      <c r="J66" s="5"/>
      <c r="K66" s="3">
        <v>6202978828.59</v>
      </c>
      <c r="L66" s="3">
        <v>1869001821.53</v>
      </c>
      <c r="M66" s="3">
        <v>1582435251.45</v>
      </c>
      <c r="N66" s="3">
        <v>23676172.43</v>
      </c>
      <c r="O66" s="5"/>
      <c r="P66" s="5"/>
      <c r="Q66" s="5"/>
      <c r="R66" s="5"/>
      <c r="S66" s="5"/>
      <c r="T66" s="5"/>
      <c r="U66" s="5"/>
      <c r="V66" s="5"/>
      <c r="W66" s="5"/>
      <c r="X66" s="5"/>
      <c r="Y66" s="5"/>
      <c r="Z66" s="5"/>
      <c r="AA66" s="5"/>
      <c r="AB66" s="5"/>
      <c r="AC66" s="37"/>
      <c r="AD66" s="37"/>
      <c r="AE66" s="37"/>
      <c r="AF66" s="36" t="e">
        <f>(AP66/AW66/1000000)*0.92*500</f>
        <v>#DIV/0!</v>
      </c>
      <c r="AG66" s="36" t="e">
        <f>(AQ66/AX66/1000000)*0.92*500</f>
        <v>#DIV/0!</v>
      </c>
      <c r="AH66" s="36" t="e">
        <f>(AR66/$AX66/1000000)*0.92*500</f>
        <v>#DIV/0!</v>
      </c>
      <c r="AI66" s="36" t="e">
        <f>(AS66/$AX66/1000000)*0.92*500</f>
        <v>#DIV/0!</v>
      </c>
      <c r="AJ66" s="36" t="e">
        <f>(AT66/$AX66/1000000)*0.92*500</f>
        <v>#DIV/0!</v>
      </c>
      <c r="AK66" s="36" t="e">
        <f>(AU66/$AX66/1000000)*0.92*500</f>
        <v>#DIV/0!</v>
      </c>
      <c r="AL66" s="39" t="e">
        <f>AZ66/((BF66*1000*1000)/(0.92*500))</f>
        <v>#DIV/0!</v>
      </c>
      <c r="AM66" s="39" t="e">
        <f>BA66/((BG66*1000*1000)/(0.92*500))</f>
        <v>#DIV/0!</v>
      </c>
      <c r="AN66" s="39" t="e">
        <f>BI66/((BO66*1000*1000)/(0.92*500))</f>
        <v>#DIV/0!</v>
      </c>
      <c r="AO66" s="39" t="e">
        <f>BJ66/((BP66*1000*1000)/(0.92*500))</f>
        <v>#DIV/0!</v>
      </c>
      <c r="AP66" s="50"/>
      <c r="AQ66" s="50"/>
      <c r="AR66" s="50"/>
      <c r="AS66" s="50"/>
      <c r="AT66" s="50"/>
      <c r="AU66" s="50"/>
      <c r="AV66" s="43"/>
      <c r="AW66" s="52"/>
      <c r="AX66" s="52"/>
      <c r="AY66" s="52"/>
      <c r="AZ66" s="58"/>
      <c r="BA66" s="58"/>
      <c r="BB66" s="58"/>
      <c r="BC66" s="58"/>
      <c r="BD66" s="58"/>
      <c r="BE66" s="58"/>
      <c r="BF66" s="58"/>
      <c r="BG66" s="58"/>
      <c r="BH66" s="58"/>
    </row>
    <row r="67" spans="1:60">
      <c r="A67" s="2"/>
      <c r="B67" s="1">
        <v>2015</v>
      </c>
      <c r="C67" s="25">
        <v>5365185534.99</v>
      </c>
      <c r="D67" s="5"/>
      <c r="E67" s="5"/>
      <c r="F67" s="5"/>
      <c r="G67" s="5"/>
      <c r="H67" s="5"/>
      <c r="I67" s="25">
        <v>16052444099.28</v>
      </c>
      <c r="J67" s="5"/>
      <c r="K67" s="3">
        <v>6115069097.67</v>
      </c>
      <c r="L67" s="3">
        <v>1882406796.81</v>
      </c>
      <c r="M67" s="3">
        <v>1447878278.72</v>
      </c>
      <c r="N67" s="3">
        <v>35738617.91</v>
      </c>
      <c r="O67" s="5"/>
      <c r="P67" s="5"/>
      <c r="Q67" s="5"/>
      <c r="R67" s="5"/>
      <c r="S67" s="5"/>
      <c r="T67" s="5"/>
      <c r="U67" s="5"/>
      <c r="V67" s="5"/>
      <c r="W67" s="5"/>
      <c r="X67" s="5"/>
      <c r="Y67" s="5"/>
      <c r="Z67" s="5"/>
      <c r="AA67" s="5"/>
      <c r="AB67" s="5"/>
      <c r="AC67" s="37"/>
      <c r="AD67" s="37"/>
      <c r="AE67" s="37"/>
      <c r="AF67" s="36" t="e">
        <f>(AP67/AW67/1000000)*0.92*500</f>
        <v>#DIV/0!</v>
      </c>
      <c r="AG67" s="36" t="e">
        <f>(AQ67/AX67/1000000)*0.92*500</f>
        <v>#DIV/0!</v>
      </c>
      <c r="AH67" s="36" t="e">
        <f>(AR67/$AX67/1000000)*0.92*500</f>
        <v>#DIV/0!</v>
      </c>
      <c r="AI67" s="36" t="e">
        <f>(AS67/$AX67/1000000)*0.92*500</f>
        <v>#DIV/0!</v>
      </c>
      <c r="AJ67" s="36" t="e">
        <f>(AT67/$AX67/1000000)*0.92*500</f>
        <v>#DIV/0!</v>
      </c>
      <c r="AK67" s="36" t="e">
        <f>(AU67/$AX67/1000000)*0.92*500</f>
        <v>#DIV/0!</v>
      </c>
      <c r="AL67" s="39" t="e">
        <f>AZ67/((BF67*1000*1000)/(0.92*500))</f>
        <v>#DIV/0!</v>
      </c>
      <c r="AM67" s="39" t="e">
        <f>BA67/((BG67*1000*1000)/(0.92*500))</f>
        <v>#DIV/0!</v>
      </c>
      <c r="AN67" s="39" t="e">
        <f>BI67/((BO67*1000*1000)/(0.92*500))</f>
        <v>#DIV/0!</v>
      </c>
      <c r="AO67" s="39" t="e">
        <f>BJ67/((BP67*1000*1000)/(0.92*500))</f>
        <v>#DIV/0!</v>
      </c>
      <c r="AP67" s="50"/>
      <c r="AQ67" s="50"/>
      <c r="AR67" s="50"/>
      <c r="AS67" s="50"/>
      <c r="AT67" s="50"/>
      <c r="AU67" s="50"/>
      <c r="AV67" s="43"/>
      <c r="AW67" s="52"/>
      <c r="AX67" s="52"/>
      <c r="AY67" s="52"/>
      <c r="AZ67" s="58"/>
      <c r="BA67" s="58"/>
      <c r="BB67" s="58"/>
      <c r="BC67" s="58"/>
      <c r="BD67" s="58"/>
      <c r="BE67" s="58"/>
      <c r="BF67" s="58"/>
      <c r="BG67" s="58"/>
      <c r="BH67" s="58"/>
    </row>
    <row r="68" spans="1:60">
      <c r="A68" s="2"/>
      <c r="B68" s="1">
        <v>2014</v>
      </c>
      <c r="C68" s="25">
        <v>4507497244.21</v>
      </c>
      <c r="D68" s="5"/>
      <c r="E68" s="5"/>
      <c r="F68" s="5"/>
      <c r="G68" s="5"/>
      <c r="H68" s="5"/>
      <c r="I68" s="25">
        <v>14672214730.18</v>
      </c>
      <c r="J68" s="5"/>
      <c r="K68" s="3">
        <v>5777412894.21</v>
      </c>
      <c r="L68" s="3">
        <v>1679836848.12</v>
      </c>
      <c r="M68" s="3">
        <v>1267056865.29</v>
      </c>
      <c r="N68" s="3">
        <v>40847488.8</v>
      </c>
      <c r="O68" s="5"/>
      <c r="P68" s="5"/>
      <c r="Q68" s="5"/>
      <c r="R68" s="5"/>
      <c r="S68" s="5"/>
      <c r="T68" s="5"/>
      <c r="U68" s="5"/>
      <c r="V68" s="5"/>
      <c r="W68" s="5"/>
      <c r="X68" s="5"/>
      <c r="Y68" s="5"/>
      <c r="Z68" s="5"/>
      <c r="AA68" s="5"/>
      <c r="AB68" s="5"/>
      <c r="AC68" s="37"/>
      <c r="AD68" s="37"/>
      <c r="AE68" s="37"/>
      <c r="AF68" s="36" t="e">
        <f>(AP68/AW68/1000000)*0.92*500</f>
        <v>#DIV/0!</v>
      </c>
      <c r="AG68" s="36" t="e">
        <f>(AQ68/AX68/1000000)*0.92*500</f>
        <v>#DIV/0!</v>
      </c>
      <c r="AH68" s="36" t="e">
        <f>(AR68/$AX68/1000000)*0.92*500</f>
        <v>#DIV/0!</v>
      </c>
      <c r="AI68" s="36" t="e">
        <f>(AS68/$AX68/1000000)*0.92*500</f>
        <v>#DIV/0!</v>
      </c>
      <c r="AJ68" s="36" t="e">
        <f>(AT68/$AX68/1000000)*0.92*500</f>
        <v>#DIV/0!</v>
      </c>
      <c r="AK68" s="36" t="e">
        <f>(AU68/$AX68/1000000)*0.92*500</f>
        <v>#DIV/0!</v>
      </c>
      <c r="AL68" s="39" t="e">
        <f>AZ68/((BF68*1000*1000)/(0.92*500))</f>
        <v>#DIV/0!</v>
      </c>
      <c r="AM68" s="39" t="e">
        <f>BA68/((BG68*1000*1000)/(0.92*500))</f>
        <v>#DIV/0!</v>
      </c>
      <c r="AN68" s="39" t="e">
        <f>BI68/((BO68*1000*1000)/(0.92*500))</f>
        <v>#DIV/0!</v>
      </c>
      <c r="AO68" s="39" t="e">
        <f>BJ68/((BP68*1000*1000)/(0.92*500))</f>
        <v>#DIV/0!</v>
      </c>
      <c r="AP68" s="50"/>
      <c r="AQ68" s="50"/>
      <c r="AR68" s="50"/>
      <c r="AS68" s="50"/>
      <c r="AT68" s="50"/>
      <c r="AU68" s="50"/>
      <c r="AV68" s="43"/>
      <c r="AW68" s="52"/>
      <c r="AX68" s="52"/>
      <c r="AY68" s="52"/>
      <c r="AZ68" s="58"/>
      <c r="BA68" s="58"/>
      <c r="BB68" s="58"/>
      <c r="BC68" s="58"/>
      <c r="BD68" s="58"/>
      <c r="BE68" s="58"/>
      <c r="BF68" s="58"/>
      <c r="BG68" s="58"/>
      <c r="BH68" s="58"/>
    </row>
    <row r="69" spans="1:60">
      <c r="A69" s="2"/>
      <c r="B69" s="1">
        <v>2013</v>
      </c>
      <c r="C69" s="25">
        <v>5002071835.86</v>
      </c>
      <c r="D69" s="5"/>
      <c r="E69" s="5"/>
      <c r="F69" s="5"/>
      <c r="G69" s="5"/>
      <c r="H69" s="5"/>
      <c r="I69" s="25">
        <v>15023624944.56</v>
      </c>
      <c r="J69" s="5"/>
      <c r="K69" s="3">
        <v>5945715709.35</v>
      </c>
      <c r="L69" s="3">
        <v>1387705065.64</v>
      </c>
      <c r="M69" s="3">
        <v>1037405567.9</v>
      </c>
      <c r="N69" s="3">
        <v>29893446.59</v>
      </c>
      <c r="O69" s="5"/>
      <c r="P69" s="5"/>
      <c r="Q69" s="5"/>
      <c r="R69" s="5"/>
      <c r="S69" s="5"/>
      <c r="T69" s="5"/>
      <c r="U69" s="5"/>
      <c r="V69" s="5"/>
      <c r="W69" s="5"/>
      <c r="X69" s="5"/>
      <c r="Y69" s="5"/>
      <c r="Z69" s="5"/>
      <c r="AA69" s="5"/>
      <c r="AB69" s="5"/>
      <c r="AC69" s="37"/>
      <c r="AD69" s="37"/>
      <c r="AE69" s="37"/>
      <c r="AF69" s="36" t="e">
        <f>(AP69/AW69/1000000)*0.92*500</f>
        <v>#DIV/0!</v>
      </c>
      <c r="AG69" s="36" t="e">
        <f>(AQ69/AX69/1000000)*0.92*500</f>
        <v>#DIV/0!</v>
      </c>
      <c r="AH69" s="36" t="e">
        <f>(AR69/$AX69/1000000)*0.92*500</f>
        <v>#DIV/0!</v>
      </c>
      <c r="AI69" s="36" t="e">
        <f>(AS69/$AX69/1000000)*0.92*500</f>
        <v>#DIV/0!</v>
      </c>
      <c r="AJ69" s="36" t="e">
        <f>(AT69/$AX69/1000000)*0.92*500</f>
        <v>#DIV/0!</v>
      </c>
      <c r="AK69" s="36" t="e">
        <f>(AU69/$AX69/1000000)*0.92*500</f>
        <v>#DIV/0!</v>
      </c>
      <c r="AL69" s="39" t="e">
        <f>AZ69/((BF69*1000*1000)/(0.92*500))</f>
        <v>#DIV/0!</v>
      </c>
      <c r="AM69" s="39" t="e">
        <f>BA69/((BG69*1000*1000)/(0.92*500))</f>
        <v>#DIV/0!</v>
      </c>
      <c r="AN69" s="39" t="e">
        <f>BI69/((BO69*1000*1000)/(0.92*500))</f>
        <v>#DIV/0!</v>
      </c>
      <c r="AO69" s="39" t="e">
        <f>BJ69/((BP69*1000*1000)/(0.92*500))</f>
        <v>#DIV/0!</v>
      </c>
      <c r="AP69" s="50"/>
      <c r="AQ69" s="50"/>
      <c r="AR69" s="50"/>
      <c r="AS69" s="50"/>
      <c r="AT69" s="50"/>
      <c r="AU69" s="50"/>
      <c r="AV69" s="43"/>
      <c r="AW69" s="52"/>
      <c r="AX69" s="52"/>
      <c r="AY69" s="52"/>
      <c r="AZ69" s="58"/>
      <c r="BA69" s="58"/>
      <c r="BB69" s="58"/>
      <c r="BC69" s="58"/>
      <c r="BD69" s="58"/>
      <c r="BE69" s="58"/>
      <c r="BF69" s="58"/>
      <c r="BG69" s="58"/>
      <c r="BH69" s="58"/>
    </row>
    <row r="70" spans="1:60">
      <c r="A70" s="2"/>
      <c r="B70" s="1">
        <v>2012</v>
      </c>
      <c r="C70" s="25">
        <v>6154302874.52</v>
      </c>
      <c r="D70" s="5"/>
      <c r="E70" s="5"/>
      <c r="F70" s="5"/>
      <c r="G70" s="5"/>
      <c r="H70" s="5"/>
      <c r="I70" s="25">
        <v>17270481272.53</v>
      </c>
      <c r="J70" s="5"/>
      <c r="K70" s="3">
        <v>6294198672.67</v>
      </c>
      <c r="L70" s="3">
        <v>1774903604.85</v>
      </c>
      <c r="M70" s="3">
        <v>1020217375.22</v>
      </c>
      <c r="N70" s="3">
        <v>45090673.54</v>
      </c>
      <c r="O70" s="5"/>
      <c r="P70" s="5"/>
      <c r="Q70" s="5"/>
      <c r="R70" s="5"/>
      <c r="S70" s="5"/>
      <c r="T70" s="5"/>
      <c r="U70" s="5"/>
      <c r="V70" s="5"/>
      <c r="W70" s="5"/>
      <c r="X70" s="5"/>
      <c r="Y70" s="5"/>
      <c r="Z70" s="5"/>
      <c r="AA70" s="5"/>
      <c r="AB70" s="5"/>
      <c r="AC70" s="37"/>
      <c r="AD70" s="37"/>
      <c r="AE70" s="37"/>
      <c r="AF70" s="36" t="e">
        <f>(AP70/AW70/1000000)*0.92*500</f>
        <v>#DIV/0!</v>
      </c>
      <c r="AG70" s="36" t="e">
        <f>(AQ70/AX70/1000000)*0.92*500</f>
        <v>#DIV/0!</v>
      </c>
      <c r="AH70" s="36" t="e">
        <f>(AR70/$AX70/1000000)*0.92*500</f>
        <v>#DIV/0!</v>
      </c>
      <c r="AI70" s="36" t="e">
        <f>(AS70/$AX70/1000000)*0.92*500</f>
        <v>#DIV/0!</v>
      </c>
      <c r="AJ70" s="36" t="e">
        <f>(AT70/$AX70/1000000)*0.92*500</f>
        <v>#DIV/0!</v>
      </c>
      <c r="AK70" s="36" t="e">
        <f>(AU70/$AX70/1000000)*0.92*500</f>
        <v>#DIV/0!</v>
      </c>
      <c r="AL70" s="39" t="e">
        <f>AZ70/((BF70*1000*1000)/(0.92*500))</f>
        <v>#DIV/0!</v>
      </c>
      <c r="AM70" s="39" t="e">
        <f>BA70/((BG70*1000*1000)/(0.92*500))</f>
        <v>#DIV/0!</v>
      </c>
      <c r="AN70" s="39" t="e">
        <f>BI70/((BO70*1000*1000)/(0.92*500))</f>
        <v>#DIV/0!</v>
      </c>
      <c r="AO70" s="39" t="e">
        <f>BJ70/((BP70*1000*1000)/(0.92*500))</f>
        <v>#DIV/0!</v>
      </c>
      <c r="AP70" s="50"/>
      <c r="AQ70" s="50"/>
      <c r="AR70" s="50"/>
      <c r="AS70" s="50"/>
      <c r="AT70" s="50"/>
      <c r="AU70" s="50"/>
      <c r="AV70" s="43"/>
      <c r="AW70" s="52"/>
      <c r="AX70" s="52"/>
      <c r="AY70" s="52"/>
      <c r="AZ70" s="58"/>
      <c r="BA70" s="58"/>
      <c r="BB70" s="58"/>
      <c r="BC70" s="58"/>
      <c r="BD70" s="58"/>
      <c r="BE70" s="58"/>
      <c r="BF70" s="58"/>
      <c r="BG70" s="58"/>
      <c r="BH70" s="58"/>
    </row>
    <row r="71" spans="1:60">
      <c r="A71" s="2"/>
      <c r="B71" s="1">
        <v>2011</v>
      </c>
      <c r="C71" s="5"/>
      <c r="D71" s="5"/>
      <c r="E71" s="5"/>
      <c r="F71" s="5"/>
      <c r="G71" s="5"/>
      <c r="H71" s="5"/>
      <c r="I71" s="5"/>
      <c r="J71" s="5"/>
      <c r="K71" s="6"/>
      <c r="L71" s="6"/>
      <c r="M71" s="6"/>
      <c r="N71" s="6"/>
      <c r="O71" s="5"/>
      <c r="P71" s="5"/>
      <c r="Q71" s="5"/>
      <c r="R71" s="5"/>
      <c r="S71" s="5"/>
      <c r="T71" s="5"/>
      <c r="U71" s="5"/>
      <c r="V71" s="5"/>
      <c r="W71" s="5"/>
      <c r="X71" s="5"/>
      <c r="Y71" s="5"/>
      <c r="Z71" s="5"/>
      <c r="AA71" s="5"/>
      <c r="AB71" s="5"/>
      <c r="AC71" s="37"/>
      <c r="AD71" s="37"/>
      <c r="AE71" s="37"/>
      <c r="AF71" s="36" t="e">
        <f>(AP71/AW71/1000000)*0.92*500</f>
        <v>#DIV/0!</v>
      </c>
      <c r="AG71" s="36" t="e">
        <f>(AQ71/AX71/1000000)*0.92*500</f>
        <v>#DIV/0!</v>
      </c>
      <c r="AH71" s="36" t="e">
        <f>(AR71/$AX71/1000000)*0.92*500</f>
        <v>#DIV/0!</v>
      </c>
      <c r="AI71" s="36" t="e">
        <f>(AS71/$AX71/1000000)*0.92*500</f>
        <v>#DIV/0!</v>
      </c>
      <c r="AJ71" s="36" t="e">
        <f>(AT71/$AX71/1000000)*0.92*500</f>
        <v>#DIV/0!</v>
      </c>
      <c r="AK71" s="36" t="e">
        <f>(AU71/$AX71/1000000)*0.92*500</f>
        <v>#DIV/0!</v>
      </c>
      <c r="AL71" s="39" t="e">
        <f>AZ71/((BF71*1000*1000)/(0.92*500))</f>
        <v>#DIV/0!</v>
      </c>
      <c r="AM71" s="39" t="e">
        <f>BA71/((BG71*1000*1000)/(0.92*500))</f>
        <v>#DIV/0!</v>
      </c>
      <c r="AN71" s="39" t="e">
        <f>BI71/((BO71*1000*1000)/(0.92*500))</f>
        <v>#DIV/0!</v>
      </c>
      <c r="AO71" s="39" t="e">
        <f>BJ71/((BP71*1000*1000)/(0.92*500))</f>
        <v>#DIV/0!</v>
      </c>
      <c r="AP71" s="50"/>
      <c r="AQ71" s="50"/>
      <c r="AR71" s="50"/>
      <c r="AS71" s="50"/>
      <c r="AT71" s="50"/>
      <c r="AU71" s="50"/>
      <c r="AV71" s="43"/>
      <c r="AW71" s="52"/>
      <c r="AX71" s="52"/>
      <c r="AY71" s="52"/>
      <c r="AZ71" s="58"/>
      <c r="BA71" s="58"/>
      <c r="BB71" s="58"/>
      <c r="BC71" s="58"/>
      <c r="BD71" s="58"/>
      <c r="BE71" s="58"/>
      <c r="BF71" s="58"/>
      <c r="BG71" s="58"/>
      <c r="BH71" s="58"/>
    </row>
    <row r="72" spans="1:60">
      <c r="A72" s="2"/>
      <c r="B72" s="1">
        <v>2010</v>
      </c>
      <c r="C72" s="5"/>
      <c r="D72" s="5"/>
      <c r="E72" s="5"/>
      <c r="F72" s="5"/>
      <c r="G72" s="5"/>
      <c r="H72" s="5"/>
      <c r="I72" s="5"/>
      <c r="J72" s="5"/>
      <c r="K72" s="6"/>
      <c r="L72" s="6"/>
      <c r="M72" s="6"/>
      <c r="N72" s="6"/>
      <c r="O72" s="5"/>
      <c r="P72" s="5"/>
      <c r="Q72" s="5"/>
      <c r="R72" s="5"/>
      <c r="S72" s="5"/>
      <c r="T72" s="5"/>
      <c r="U72" s="5"/>
      <c r="V72" s="5"/>
      <c r="W72" s="5"/>
      <c r="X72" s="5"/>
      <c r="Y72" s="5"/>
      <c r="Z72" s="5"/>
      <c r="AA72" s="5"/>
      <c r="AB72" s="5"/>
      <c r="AC72" s="37"/>
      <c r="AD72" s="37"/>
      <c r="AE72" s="37"/>
      <c r="AF72" s="36" t="e">
        <f>(AP72/AW72/1000000)*0.92*500</f>
        <v>#DIV/0!</v>
      </c>
      <c r="AG72" s="36" t="e">
        <f>(AQ72/AX72/1000000)*0.92*500</f>
        <v>#DIV/0!</v>
      </c>
      <c r="AH72" s="36" t="e">
        <f>(AR72/$AX72/1000000)*0.92*500</f>
        <v>#DIV/0!</v>
      </c>
      <c r="AI72" s="36" t="e">
        <f>(AS72/$AX72/1000000)*0.92*500</f>
        <v>#DIV/0!</v>
      </c>
      <c r="AJ72" s="36" t="e">
        <f>(AT72/$AX72/1000000)*0.92*500</f>
        <v>#DIV/0!</v>
      </c>
      <c r="AK72" s="36" t="e">
        <f>(AU72/$AX72/1000000)*0.92*500</f>
        <v>#DIV/0!</v>
      </c>
      <c r="AL72" s="39" t="e">
        <f>AZ72/((BF72*1000*1000)/(0.92*500))</f>
        <v>#DIV/0!</v>
      </c>
      <c r="AM72" s="39" t="e">
        <f>BA72/((BG72*1000*1000)/(0.92*500))</f>
        <v>#DIV/0!</v>
      </c>
      <c r="AN72" s="39" t="e">
        <f>BI72/((BO72*1000*1000)/(0.92*500))</f>
        <v>#DIV/0!</v>
      </c>
      <c r="AO72" s="39" t="e">
        <f>BJ72/((BP72*1000*1000)/(0.92*500))</f>
        <v>#DIV/0!</v>
      </c>
      <c r="AP72" s="50"/>
      <c r="AQ72" s="50"/>
      <c r="AR72" s="50"/>
      <c r="AS72" s="50"/>
      <c r="AT72" s="50"/>
      <c r="AU72" s="50"/>
      <c r="AV72" s="43"/>
      <c r="AW72" s="52"/>
      <c r="AX72" s="52"/>
      <c r="AY72" s="52"/>
      <c r="AZ72" s="58"/>
      <c r="BA72" s="58"/>
      <c r="BB72" s="58"/>
      <c r="BC72" s="58"/>
      <c r="BD72" s="58"/>
      <c r="BE72" s="58"/>
      <c r="BF72" s="58"/>
      <c r="BG72" s="58"/>
      <c r="BH72" s="58"/>
    </row>
    <row r="73" spans="1:28">
      <c r="A73" s="2" t="s">
        <v>58</v>
      </c>
      <c r="B73" s="1">
        <v>2023</v>
      </c>
      <c r="C73" s="25">
        <v>4589164052.8</v>
      </c>
      <c r="D73" s="5"/>
      <c r="E73" s="5"/>
      <c r="F73" s="5"/>
      <c r="G73" s="5"/>
      <c r="H73" s="5"/>
      <c r="I73" s="25">
        <v>20253526598.02</v>
      </c>
      <c r="J73" s="5"/>
      <c r="K73" s="3">
        <v>4239850906.91</v>
      </c>
      <c r="L73" s="3">
        <v>5436773057.25</v>
      </c>
      <c r="M73" s="3">
        <v>1367146467.89</v>
      </c>
      <c r="N73" s="3">
        <v>70947196.49</v>
      </c>
      <c r="O73" s="5"/>
      <c r="P73" s="5"/>
      <c r="Q73" s="5"/>
      <c r="R73" s="5"/>
      <c r="S73" s="5"/>
      <c r="T73" s="5"/>
      <c r="U73" s="5"/>
      <c r="V73" s="5"/>
      <c r="W73" s="5"/>
      <c r="X73" s="5"/>
      <c r="Y73" s="5"/>
      <c r="Z73" s="5"/>
      <c r="AA73" s="5"/>
      <c r="AB73" s="5"/>
    </row>
    <row r="74" spans="1:28">
      <c r="A74" s="2"/>
      <c r="B74" s="1">
        <v>2022</v>
      </c>
      <c r="C74" s="25">
        <v>3143144732.08</v>
      </c>
      <c r="D74" s="5"/>
      <c r="E74" s="5"/>
      <c r="F74" s="5"/>
      <c r="G74" s="5"/>
      <c r="H74" s="5"/>
      <c r="I74" s="25">
        <v>16713234153.52</v>
      </c>
      <c r="J74" s="5"/>
      <c r="K74" s="3">
        <v>3816322045.01</v>
      </c>
      <c r="L74" s="3">
        <v>4668185055.13</v>
      </c>
      <c r="M74" s="3">
        <v>1166780389.23</v>
      </c>
      <c r="N74" s="3">
        <v>56667203.01</v>
      </c>
      <c r="O74" s="5"/>
      <c r="P74" s="5"/>
      <c r="Q74" s="5"/>
      <c r="R74" s="5"/>
      <c r="S74" s="5"/>
      <c r="T74" s="5"/>
      <c r="U74" s="5"/>
      <c r="V74" s="5"/>
      <c r="W74" s="5"/>
      <c r="X74" s="5"/>
      <c r="Y74" s="5"/>
      <c r="Z74" s="5"/>
      <c r="AA74" s="5"/>
      <c r="AB74" s="5"/>
    </row>
    <row r="75" spans="1:28">
      <c r="A75" s="2"/>
      <c r="B75" s="1">
        <v>2021</v>
      </c>
      <c r="C75" s="25">
        <v>2297894413.25</v>
      </c>
      <c r="D75" s="5"/>
      <c r="E75" s="5"/>
      <c r="F75" s="5"/>
      <c r="G75" s="5"/>
      <c r="H75" s="5"/>
      <c r="I75" s="25">
        <v>13269826266.04</v>
      </c>
      <c r="J75" s="5"/>
      <c r="K75" s="3">
        <v>3304077011.92</v>
      </c>
      <c r="L75" s="3">
        <v>4008075483.08</v>
      </c>
      <c r="M75" s="3">
        <v>1022181419.74</v>
      </c>
      <c r="N75" s="3">
        <v>51449475.36</v>
      </c>
      <c r="O75" s="5"/>
      <c r="P75" s="5"/>
      <c r="Q75" s="5"/>
      <c r="R75" s="5"/>
      <c r="S75" s="5"/>
      <c r="T75" s="5"/>
      <c r="U75" s="5"/>
      <c r="V75" s="5"/>
      <c r="W75" s="5"/>
      <c r="X75" s="5"/>
      <c r="Y75" s="5"/>
      <c r="Z75" s="5"/>
      <c r="AA75" s="5"/>
      <c r="AB75" s="5"/>
    </row>
    <row r="76" spans="1:28">
      <c r="A76" s="2"/>
      <c r="B76" s="1">
        <v>2020</v>
      </c>
      <c r="C76" s="25">
        <v>1854576249.29</v>
      </c>
      <c r="D76" s="5"/>
      <c r="E76" s="5"/>
      <c r="F76" s="5"/>
      <c r="G76" s="5"/>
      <c r="H76" s="5"/>
      <c r="I76" s="25">
        <v>10292064534.41</v>
      </c>
      <c r="J76" s="5"/>
      <c r="K76" s="3">
        <v>2549814944.76</v>
      </c>
      <c r="L76" s="3">
        <v>3120977163.32</v>
      </c>
      <c r="M76" s="3">
        <v>802201580.48</v>
      </c>
      <c r="N76" s="3">
        <v>40590136.46</v>
      </c>
      <c r="O76" s="5"/>
      <c r="P76" s="5"/>
      <c r="Q76" s="5"/>
      <c r="R76" s="5"/>
      <c r="S76" s="5"/>
      <c r="T76" s="5"/>
      <c r="U76" s="5"/>
      <c r="V76" s="5"/>
      <c r="W76" s="5"/>
      <c r="X76" s="5"/>
      <c r="Y76" s="5"/>
      <c r="Z76" s="5"/>
      <c r="AA76" s="5"/>
      <c r="AB76" s="5"/>
    </row>
    <row r="77" spans="1:28">
      <c r="A77" s="2"/>
      <c r="B77" s="1">
        <v>2019</v>
      </c>
      <c r="C77" s="25">
        <v>2097527739.86</v>
      </c>
      <c r="D77" s="5"/>
      <c r="E77" s="5"/>
      <c r="F77" s="5"/>
      <c r="G77" s="5"/>
      <c r="H77" s="5"/>
      <c r="I77" s="25">
        <v>10416961584.23</v>
      </c>
      <c r="J77" s="5"/>
      <c r="K77" s="3">
        <v>2426046924.89</v>
      </c>
      <c r="L77" s="3">
        <v>3184894221.1</v>
      </c>
      <c r="M77" s="3">
        <v>685280546.45</v>
      </c>
      <c r="N77" s="3">
        <v>42373017.33</v>
      </c>
      <c r="O77" s="5"/>
      <c r="P77" s="5"/>
      <c r="Q77" s="5"/>
      <c r="R77" s="5"/>
      <c r="S77" s="5"/>
      <c r="T77" s="5"/>
      <c r="U77" s="5"/>
      <c r="V77" s="5"/>
      <c r="W77" s="5"/>
      <c r="X77" s="5"/>
      <c r="Y77" s="5"/>
      <c r="Z77" s="5"/>
      <c r="AA77" s="5"/>
      <c r="AB77" s="5"/>
    </row>
    <row r="78" spans="1:28">
      <c r="A78" s="2"/>
      <c r="B78" s="1">
        <v>2018</v>
      </c>
      <c r="C78" s="25">
        <v>1695231643.05</v>
      </c>
      <c r="D78" s="5"/>
      <c r="E78" s="5"/>
      <c r="F78" s="5"/>
      <c r="G78" s="5"/>
      <c r="H78" s="5"/>
      <c r="I78" s="25">
        <v>8686140336.89</v>
      </c>
      <c r="J78" s="5"/>
      <c r="K78" s="3">
        <v>1932064837.65</v>
      </c>
      <c r="L78" s="3">
        <v>2682535305.26</v>
      </c>
      <c r="M78" s="3">
        <v>644997046.65</v>
      </c>
      <c r="N78" s="3">
        <v>23966766.04</v>
      </c>
      <c r="O78" s="5"/>
      <c r="P78" s="5"/>
      <c r="Q78" s="5"/>
      <c r="R78" s="5"/>
      <c r="S78" s="5"/>
      <c r="T78" s="5"/>
      <c r="U78" s="5"/>
      <c r="V78" s="5"/>
      <c r="W78" s="5"/>
      <c r="X78" s="5"/>
      <c r="Y78" s="5"/>
      <c r="Z78" s="5"/>
      <c r="AA78" s="5"/>
      <c r="AB78" s="5"/>
    </row>
    <row r="79" spans="1:28">
      <c r="A79" s="2"/>
      <c r="B79" s="1">
        <v>2017</v>
      </c>
      <c r="C79" s="25">
        <v>1148740644.93</v>
      </c>
      <c r="D79" s="5"/>
      <c r="E79" s="5"/>
      <c r="F79" s="5"/>
      <c r="G79" s="5"/>
      <c r="H79" s="5"/>
      <c r="I79" s="25">
        <v>6968325048.55</v>
      </c>
      <c r="J79" s="5"/>
      <c r="K79" s="3">
        <v>1642588056.43</v>
      </c>
      <c r="L79" s="3">
        <v>2170081383.54</v>
      </c>
      <c r="M79" s="3">
        <v>591058209.64</v>
      </c>
      <c r="N79" s="3">
        <v>12494749.46</v>
      </c>
      <c r="O79" s="5"/>
      <c r="P79" s="5"/>
      <c r="Q79" s="5"/>
      <c r="R79" s="5"/>
      <c r="S79" s="5"/>
      <c r="T79" s="5"/>
      <c r="U79" s="5"/>
      <c r="V79" s="5"/>
      <c r="W79" s="5"/>
      <c r="X79" s="5"/>
      <c r="Y79" s="5"/>
      <c r="Z79" s="5"/>
      <c r="AA79" s="5"/>
      <c r="AB79" s="5"/>
    </row>
    <row r="80" spans="1:28">
      <c r="A80" s="2"/>
      <c r="B80" s="1">
        <v>2016</v>
      </c>
      <c r="C80" s="25">
        <v>829630063.38</v>
      </c>
      <c r="D80" s="5"/>
      <c r="E80" s="5"/>
      <c r="F80" s="5"/>
      <c r="G80" s="5"/>
      <c r="H80" s="5"/>
      <c r="I80" s="25">
        <v>6017143660.56</v>
      </c>
      <c r="J80" s="5"/>
      <c r="K80" s="3">
        <v>1523585779.51</v>
      </c>
      <c r="L80" s="3">
        <v>1980127377.89</v>
      </c>
      <c r="M80" s="3">
        <v>556513607.99</v>
      </c>
      <c r="N80" s="4" t="s">
        <v>125</v>
      </c>
      <c r="O80" s="5"/>
      <c r="P80" s="5"/>
      <c r="Q80" s="5"/>
      <c r="R80" s="5"/>
      <c r="S80" s="5"/>
      <c r="T80" s="5"/>
      <c r="U80" s="5"/>
      <c r="V80" s="5"/>
      <c r="W80" s="5"/>
      <c r="X80" s="5"/>
      <c r="Y80" s="5"/>
      <c r="Z80" s="5"/>
      <c r="AA80" s="5"/>
      <c r="AB80" s="5"/>
    </row>
    <row r="81" spans="1:28">
      <c r="A81" s="2"/>
      <c r="B81" s="1">
        <v>2015</v>
      </c>
      <c r="C81" s="25">
        <v>715578369.68</v>
      </c>
      <c r="D81" s="5"/>
      <c r="E81" s="5"/>
      <c r="F81" s="5"/>
      <c r="G81" s="5"/>
      <c r="H81" s="5"/>
      <c r="I81" s="25">
        <v>5253411479.4</v>
      </c>
      <c r="J81" s="5"/>
      <c r="K81" s="3">
        <v>1509536099.28</v>
      </c>
      <c r="L81" s="3">
        <v>1557800618.96</v>
      </c>
      <c r="M81" s="3">
        <v>543822606.51</v>
      </c>
      <c r="N81" s="4" t="s">
        <v>125</v>
      </c>
      <c r="O81" s="5"/>
      <c r="P81" s="5"/>
      <c r="Q81" s="5"/>
      <c r="R81" s="5"/>
      <c r="S81" s="5"/>
      <c r="T81" s="5"/>
      <c r="U81" s="5"/>
      <c r="V81" s="5"/>
      <c r="W81" s="5"/>
      <c r="X81" s="5"/>
      <c r="Y81" s="5"/>
      <c r="Z81" s="5"/>
      <c r="AA81" s="5"/>
      <c r="AB81" s="5"/>
    </row>
    <row r="82" spans="1:28">
      <c r="A82" s="2"/>
      <c r="B82" s="1">
        <v>2014</v>
      </c>
      <c r="C82" s="25">
        <v>597041887.34</v>
      </c>
      <c r="D82" s="5"/>
      <c r="E82" s="5"/>
      <c r="F82" s="5"/>
      <c r="G82" s="5"/>
      <c r="H82" s="5"/>
      <c r="I82" s="25">
        <v>4650855881.72</v>
      </c>
      <c r="J82" s="5"/>
      <c r="K82" s="3">
        <v>1459072913.24</v>
      </c>
      <c r="L82" s="3">
        <v>1304206036.06</v>
      </c>
      <c r="M82" s="3">
        <v>579424693.56</v>
      </c>
      <c r="N82" s="4" t="s">
        <v>125</v>
      </c>
      <c r="O82" s="5"/>
      <c r="P82" s="5"/>
      <c r="Q82" s="5"/>
      <c r="R82" s="5"/>
      <c r="S82" s="5"/>
      <c r="T82" s="5"/>
      <c r="U82" s="5"/>
      <c r="V82" s="5"/>
      <c r="W82" s="5"/>
      <c r="X82" s="5"/>
      <c r="Y82" s="5"/>
      <c r="Z82" s="5"/>
      <c r="AA82" s="5"/>
      <c r="AB82" s="5"/>
    </row>
    <row r="83" spans="1:28">
      <c r="A83" s="2"/>
      <c r="B83" s="1">
        <v>2013</v>
      </c>
      <c r="C83" s="25">
        <v>622004915.79</v>
      </c>
      <c r="D83" s="5"/>
      <c r="E83" s="5"/>
      <c r="F83" s="5"/>
      <c r="G83" s="5"/>
      <c r="H83" s="5"/>
      <c r="I83" s="25">
        <v>4580575654.71</v>
      </c>
      <c r="J83" s="5"/>
      <c r="K83" s="3">
        <v>1384137091.08</v>
      </c>
      <c r="L83" s="3">
        <v>1279550577.02</v>
      </c>
      <c r="M83" s="3">
        <v>510185897.33</v>
      </c>
      <c r="N83" s="4" t="s">
        <v>125</v>
      </c>
      <c r="O83" s="5"/>
      <c r="P83" s="5"/>
      <c r="Q83" s="5"/>
      <c r="R83" s="5"/>
      <c r="S83" s="5"/>
      <c r="T83" s="5"/>
      <c r="U83" s="5"/>
      <c r="V83" s="5"/>
      <c r="W83" s="5"/>
      <c r="X83" s="5"/>
      <c r="Y83" s="5"/>
      <c r="Z83" s="5"/>
      <c r="AA83" s="5"/>
      <c r="AB83" s="5"/>
    </row>
    <row r="84" spans="1:28">
      <c r="A84" s="2"/>
      <c r="B84" s="1">
        <v>2012</v>
      </c>
      <c r="C84" s="25">
        <v>725589286.31</v>
      </c>
      <c r="D84" s="5"/>
      <c r="E84" s="5"/>
      <c r="F84" s="5"/>
      <c r="G84" s="5"/>
      <c r="H84" s="5"/>
      <c r="I84" s="25">
        <v>4197057315.26</v>
      </c>
      <c r="J84" s="5"/>
      <c r="K84" s="3">
        <v>1220831141.5</v>
      </c>
      <c r="L84" s="3">
        <v>1075977234.87</v>
      </c>
      <c r="M84" s="3">
        <v>393028645.85</v>
      </c>
      <c r="N84" s="4" t="s">
        <v>125</v>
      </c>
      <c r="O84" s="5"/>
      <c r="P84" s="5"/>
      <c r="Q84" s="5"/>
      <c r="R84" s="5"/>
      <c r="S84" s="5"/>
      <c r="T84" s="5"/>
      <c r="U84" s="5"/>
      <c r="V84" s="5"/>
      <c r="W84" s="5"/>
      <c r="X84" s="5"/>
      <c r="Y84" s="5"/>
      <c r="Z84" s="5"/>
      <c r="AA84" s="5"/>
      <c r="AB84" s="5"/>
    </row>
    <row r="85" spans="1:28">
      <c r="A85" s="2"/>
      <c r="B85" s="1">
        <v>2011</v>
      </c>
      <c r="C85" s="5"/>
      <c r="D85" s="5"/>
      <c r="E85" s="5"/>
      <c r="F85" s="5"/>
      <c r="G85" s="5"/>
      <c r="H85" s="5"/>
      <c r="I85" s="5"/>
      <c r="J85" s="5"/>
      <c r="K85" s="6"/>
      <c r="L85" s="6"/>
      <c r="M85" s="6"/>
      <c r="N85" s="6"/>
      <c r="O85" s="5"/>
      <c r="P85" s="5"/>
      <c r="Q85" s="5"/>
      <c r="R85" s="5"/>
      <c r="S85" s="5"/>
      <c r="T85" s="5"/>
      <c r="U85" s="5"/>
      <c r="V85" s="5"/>
      <c r="W85" s="5"/>
      <c r="X85" s="5"/>
      <c r="Y85" s="5"/>
      <c r="Z85" s="5"/>
      <c r="AA85" s="5"/>
      <c r="AB85" s="5"/>
    </row>
    <row r="86" spans="1:28">
      <c r="A86" s="2"/>
      <c r="B86" s="1">
        <v>2010</v>
      </c>
      <c r="C86" s="5"/>
      <c r="D86" s="5"/>
      <c r="E86" s="5"/>
      <c r="F86" s="5"/>
      <c r="G86" s="5"/>
      <c r="H86" s="5"/>
      <c r="I86" s="5"/>
      <c r="J86" s="5"/>
      <c r="K86" s="6"/>
      <c r="L86" s="6"/>
      <c r="M86" s="6"/>
      <c r="N86" s="6"/>
      <c r="O86" s="5"/>
      <c r="P86" s="5"/>
      <c r="Q86" s="5"/>
      <c r="R86" s="5"/>
      <c r="S86" s="5"/>
      <c r="T86" s="5"/>
      <c r="U86" s="5"/>
      <c r="V86" s="5"/>
      <c r="W86" s="5"/>
      <c r="X86" s="5"/>
      <c r="Y86" s="5"/>
      <c r="Z86" s="5"/>
      <c r="AA86" s="5"/>
      <c r="AB86" s="5"/>
    </row>
    <row r="87" spans="1:28">
      <c r="A87" s="2" t="s">
        <v>59</v>
      </c>
      <c r="B87" s="1">
        <v>2023</v>
      </c>
      <c r="C87" s="25">
        <v>3136042999.78</v>
      </c>
      <c r="D87" s="5"/>
      <c r="E87" s="5"/>
      <c r="F87" s="5"/>
      <c r="G87" s="5"/>
      <c r="H87" s="5"/>
      <c r="I87" s="25">
        <v>10097984227.52</v>
      </c>
      <c r="J87" s="5"/>
      <c r="K87" s="6"/>
      <c r="L87" s="6"/>
      <c r="M87" s="6"/>
      <c r="N87" s="6"/>
      <c r="O87" s="5"/>
      <c r="P87" s="5"/>
      <c r="Q87" s="5"/>
      <c r="R87" s="5"/>
      <c r="S87" s="5"/>
      <c r="T87" s="5"/>
      <c r="U87" s="5"/>
      <c r="V87" s="5"/>
      <c r="W87" s="5"/>
      <c r="X87" s="5"/>
      <c r="Y87" s="5"/>
      <c r="Z87" s="5"/>
      <c r="AA87" s="5"/>
      <c r="AB87" s="5"/>
    </row>
    <row r="88" spans="1:28">
      <c r="A88" s="2"/>
      <c r="B88" s="1">
        <v>2022</v>
      </c>
      <c r="C88" s="25">
        <v>2502789291.38</v>
      </c>
      <c r="D88" s="5"/>
      <c r="E88" s="5"/>
      <c r="F88" s="5"/>
      <c r="G88" s="5"/>
      <c r="H88" s="5"/>
      <c r="I88" s="25">
        <v>7884624846.64</v>
      </c>
      <c r="J88" s="5"/>
      <c r="K88" s="6"/>
      <c r="L88" s="6"/>
      <c r="M88" s="6"/>
      <c r="N88" s="6"/>
      <c r="O88" s="5"/>
      <c r="P88" s="5"/>
      <c r="Q88" s="5"/>
      <c r="R88" s="5"/>
      <c r="S88" s="5"/>
      <c r="T88" s="5"/>
      <c r="U88" s="5"/>
      <c r="V88" s="5"/>
      <c r="W88" s="5"/>
      <c r="X88" s="5"/>
      <c r="Y88" s="5"/>
      <c r="Z88" s="5"/>
      <c r="AA88" s="5"/>
      <c r="AB88" s="5"/>
    </row>
    <row r="89" spans="1:28">
      <c r="A89" s="2"/>
      <c r="B89" s="1">
        <v>2021</v>
      </c>
      <c r="C89" s="25">
        <v>2029127929.45</v>
      </c>
      <c r="D89" s="5"/>
      <c r="E89" s="5"/>
      <c r="F89" s="5"/>
      <c r="G89" s="5"/>
      <c r="H89" s="5"/>
      <c r="I89" s="25">
        <v>6405504925.11</v>
      </c>
      <c r="J89" s="5"/>
      <c r="K89" s="6"/>
      <c r="L89" s="6"/>
      <c r="M89" s="6"/>
      <c r="N89" s="6"/>
      <c r="O89" s="5"/>
      <c r="P89" s="5"/>
      <c r="Q89" s="5"/>
      <c r="R89" s="5"/>
      <c r="S89" s="5"/>
      <c r="T89" s="5"/>
      <c r="U89" s="5"/>
      <c r="V89" s="5"/>
      <c r="W89" s="5"/>
      <c r="X89" s="5"/>
      <c r="Y89" s="5"/>
      <c r="Z89" s="5"/>
      <c r="AA89" s="5"/>
      <c r="AB89" s="5"/>
    </row>
    <row r="90" spans="1:28">
      <c r="A90" s="2"/>
      <c r="B90" s="1">
        <v>2020</v>
      </c>
      <c r="C90" s="25">
        <v>1566907817.62</v>
      </c>
      <c r="D90" s="5"/>
      <c r="E90" s="5"/>
      <c r="F90" s="5"/>
      <c r="G90" s="5"/>
      <c r="H90" s="5"/>
      <c r="I90" s="25">
        <v>5119363385.39</v>
      </c>
      <c r="J90" s="5"/>
      <c r="K90" s="6"/>
      <c r="L90" s="6"/>
      <c r="M90" s="6"/>
      <c r="N90" s="6"/>
      <c r="O90" s="5"/>
      <c r="P90" s="5"/>
      <c r="Q90" s="5"/>
      <c r="R90" s="5"/>
      <c r="S90" s="5"/>
      <c r="T90" s="5"/>
      <c r="U90" s="5"/>
      <c r="V90" s="5"/>
      <c r="W90" s="5"/>
      <c r="X90" s="5"/>
      <c r="Y90" s="5"/>
      <c r="Z90" s="5"/>
      <c r="AA90" s="5"/>
      <c r="AB90" s="5"/>
    </row>
    <row r="91" spans="1:28">
      <c r="A91" s="2"/>
      <c r="B91" s="1">
        <v>2019</v>
      </c>
      <c r="C91" s="25">
        <v>1458097936.32</v>
      </c>
      <c r="D91" s="5"/>
      <c r="E91" s="5"/>
      <c r="F91" s="5"/>
      <c r="G91" s="5"/>
      <c r="H91" s="5"/>
      <c r="I91" s="25">
        <v>4869870573.62</v>
      </c>
      <c r="J91" s="5"/>
      <c r="K91" s="6"/>
      <c r="L91" s="6"/>
      <c r="M91" s="6"/>
      <c r="N91" s="6"/>
      <c r="O91" s="5"/>
      <c r="P91" s="5"/>
      <c r="Q91" s="5"/>
      <c r="R91" s="5"/>
      <c r="S91" s="5"/>
      <c r="T91" s="5"/>
      <c r="U91" s="5"/>
      <c r="V91" s="5"/>
      <c r="W91" s="5"/>
      <c r="X91" s="5"/>
      <c r="Y91" s="5"/>
      <c r="Z91" s="5"/>
      <c r="AA91" s="5"/>
      <c r="AB91" s="5"/>
    </row>
    <row r="92" spans="1:28">
      <c r="A92" s="2"/>
      <c r="B92" s="1">
        <v>2018</v>
      </c>
      <c r="C92" s="25">
        <v>1150710683.02</v>
      </c>
      <c r="D92" s="5"/>
      <c r="E92" s="5"/>
      <c r="F92" s="5"/>
      <c r="G92" s="5"/>
      <c r="H92" s="5"/>
      <c r="I92" s="25">
        <v>3736035833.62</v>
      </c>
      <c r="J92" s="5"/>
      <c r="K92" s="6"/>
      <c r="L92" s="6"/>
      <c r="M92" s="6"/>
      <c r="N92" s="6"/>
      <c r="O92" s="5"/>
      <c r="P92" s="5"/>
      <c r="Q92" s="5"/>
      <c r="R92" s="5"/>
      <c r="S92" s="5"/>
      <c r="T92" s="5"/>
      <c r="U92" s="5"/>
      <c r="V92" s="5"/>
      <c r="W92" s="5"/>
      <c r="X92" s="5"/>
      <c r="Y92" s="5"/>
      <c r="Z92" s="5"/>
      <c r="AA92" s="5"/>
      <c r="AB92" s="5"/>
    </row>
    <row r="93" spans="1:28">
      <c r="A93" s="2"/>
      <c r="B93" s="1">
        <v>2017</v>
      </c>
      <c r="C93" s="25">
        <v>895876928</v>
      </c>
      <c r="D93" s="5"/>
      <c r="E93" s="5"/>
      <c r="F93" s="5"/>
      <c r="G93" s="5"/>
      <c r="H93" s="5"/>
      <c r="I93" s="25">
        <v>2952210040.36</v>
      </c>
      <c r="J93" s="5"/>
      <c r="K93" s="6"/>
      <c r="L93" s="6"/>
      <c r="M93" s="6"/>
      <c r="N93" s="6"/>
      <c r="O93" s="5"/>
      <c r="P93" s="5"/>
      <c r="Q93" s="5"/>
      <c r="R93" s="5"/>
      <c r="S93" s="5"/>
      <c r="T93" s="5"/>
      <c r="U93" s="5"/>
      <c r="V93" s="5"/>
      <c r="W93" s="5"/>
      <c r="X93" s="5"/>
      <c r="Y93" s="5"/>
      <c r="Z93" s="5"/>
      <c r="AA93" s="5"/>
      <c r="AB93" s="5"/>
    </row>
    <row r="94" spans="1:28">
      <c r="A94" s="2"/>
      <c r="B94" s="1">
        <v>2016</v>
      </c>
      <c r="C94" s="25">
        <v>757875925.85</v>
      </c>
      <c r="D94" s="5"/>
      <c r="E94" s="5"/>
      <c r="F94" s="5"/>
      <c r="G94" s="5"/>
      <c r="H94" s="5"/>
      <c r="I94" s="25">
        <v>2554378047.06</v>
      </c>
      <c r="J94" s="5"/>
      <c r="K94" s="6"/>
      <c r="L94" s="6"/>
      <c r="M94" s="6"/>
      <c r="N94" s="6"/>
      <c r="O94" s="5"/>
      <c r="P94" s="5"/>
      <c r="Q94" s="5"/>
      <c r="R94" s="5"/>
      <c r="S94" s="5"/>
      <c r="T94" s="5"/>
      <c r="U94" s="5"/>
      <c r="V94" s="5"/>
      <c r="W94" s="5"/>
      <c r="X94" s="5"/>
      <c r="Y94" s="5"/>
      <c r="Z94" s="5"/>
      <c r="AA94" s="5"/>
      <c r="AB94" s="5"/>
    </row>
    <row r="95" spans="1:28">
      <c r="A95" s="2"/>
      <c r="B95" s="1">
        <v>2015</v>
      </c>
      <c r="C95" s="25">
        <v>685251481.96</v>
      </c>
      <c r="D95" s="5"/>
      <c r="E95" s="5"/>
      <c r="F95" s="5"/>
      <c r="G95" s="5"/>
      <c r="H95" s="5"/>
      <c r="I95" s="25">
        <v>2424919303.12</v>
      </c>
      <c r="J95" s="5"/>
      <c r="K95" s="6"/>
      <c r="L95" s="6"/>
      <c r="M95" s="6"/>
      <c r="N95" s="6"/>
      <c r="O95" s="5"/>
      <c r="P95" s="5"/>
      <c r="Q95" s="5"/>
      <c r="R95" s="5"/>
      <c r="S95" s="5"/>
      <c r="T95" s="5"/>
      <c r="U95" s="5"/>
      <c r="V95" s="5"/>
      <c r="W95" s="5"/>
      <c r="X95" s="5"/>
      <c r="Y95" s="5"/>
      <c r="Z95" s="5"/>
      <c r="AA95" s="5"/>
      <c r="AB95" s="5"/>
    </row>
    <row r="96" spans="1:28">
      <c r="A96" s="2"/>
      <c r="B96" s="1">
        <v>2014</v>
      </c>
      <c r="C96" s="25">
        <v>645623331.99</v>
      </c>
      <c r="D96" s="5"/>
      <c r="E96" s="5"/>
      <c r="F96" s="5"/>
      <c r="G96" s="5"/>
      <c r="H96" s="5"/>
      <c r="I96" s="25">
        <v>2399737800.76</v>
      </c>
      <c r="J96" s="5"/>
      <c r="K96" s="6"/>
      <c r="L96" s="6"/>
      <c r="M96" s="6"/>
      <c r="N96" s="6"/>
      <c r="O96" s="5"/>
      <c r="P96" s="5"/>
      <c r="Q96" s="5"/>
      <c r="R96" s="5"/>
      <c r="S96" s="5"/>
      <c r="T96" s="5"/>
      <c r="U96" s="5"/>
      <c r="V96" s="5"/>
      <c r="W96" s="5"/>
      <c r="X96" s="5"/>
      <c r="Y96" s="5"/>
      <c r="Z96" s="5"/>
      <c r="AA96" s="5"/>
      <c r="AB96" s="5"/>
    </row>
    <row r="97" spans="1:28">
      <c r="A97" s="2"/>
      <c r="B97" s="1">
        <v>2013</v>
      </c>
      <c r="C97" s="25">
        <v>681297444.27</v>
      </c>
      <c r="D97" s="5"/>
      <c r="E97" s="5"/>
      <c r="F97" s="5"/>
      <c r="G97" s="5"/>
      <c r="H97" s="5"/>
      <c r="I97" s="25">
        <v>2515421678.4</v>
      </c>
      <c r="J97" s="5"/>
      <c r="K97" s="6"/>
      <c r="L97" s="6"/>
      <c r="M97" s="6"/>
      <c r="N97" s="6"/>
      <c r="O97" s="5"/>
      <c r="P97" s="5"/>
      <c r="Q97" s="5"/>
      <c r="R97" s="5"/>
      <c r="S97" s="5"/>
      <c r="T97" s="5"/>
      <c r="U97" s="5"/>
      <c r="V97" s="5"/>
      <c r="W97" s="5"/>
      <c r="X97" s="5"/>
      <c r="Y97" s="5"/>
      <c r="Z97" s="5"/>
      <c r="AA97" s="5"/>
      <c r="AB97" s="5"/>
    </row>
    <row r="98" spans="1:28">
      <c r="A98" s="2"/>
      <c r="B98" s="1">
        <v>2012</v>
      </c>
      <c r="C98" s="25">
        <v>676679043.13</v>
      </c>
      <c r="D98" s="5"/>
      <c r="E98" s="5"/>
      <c r="F98" s="5"/>
      <c r="G98" s="5"/>
      <c r="H98" s="5"/>
      <c r="I98" s="25">
        <v>2593756842.88</v>
      </c>
      <c r="J98" s="5"/>
      <c r="K98" s="6"/>
      <c r="L98" s="6"/>
      <c r="M98" s="6"/>
      <c r="N98" s="6"/>
      <c r="O98" s="5"/>
      <c r="P98" s="5"/>
      <c r="Q98" s="5"/>
      <c r="R98" s="5"/>
      <c r="S98" s="5"/>
      <c r="T98" s="5"/>
      <c r="U98" s="5"/>
      <c r="V98" s="5"/>
      <c r="W98" s="5"/>
      <c r="X98" s="5"/>
      <c r="Y98" s="5"/>
      <c r="Z98" s="5"/>
      <c r="AA98" s="5"/>
      <c r="AB98" s="5"/>
    </row>
    <row r="99" spans="1:28">
      <c r="A99" s="2"/>
      <c r="B99" s="1">
        <v>2011</v>
      </c>
      <c r="C99" s="5"/>
      <c r="D99" s="5"/>
      <c r="E99" s="5"/>
      <c r="F99" s="5"/>
      <c r="G99" s="5"/>
      <c r="H99" s="5"/>
      <c r="I99" s="5"/>
      <c r="J99" s="5"/>
      <c r="K99" s="6"/>
      <c r="L99" s="6"/>
      <c r="M99" s="6"/>
      <c r="N99" s="6"/>
      <c r="O99" s="5"/>
      <c r="P99" s="5"/>
      <c r="Q99" s="5"/>
      <c r="R99" s="5"/>
      <c r="S99" s="5"/>
      <c r="T99" s="5"/>
      <c r="U99" s="5"/>
      <c r="V99" s="5"/>
      <c r="W99" s="5"/>
      <c r="X99" s="5"/>
      <c r="Y99" s="5"/>
      <c r="Z99" s="5"/>
      <c r="AA99" s="5"/>
      <c r="AB99" s="5"/>
    </row>
    <row r="100" spans="1:28">
      <c r="A100" s="2"/>
      <c r="B100" s="1">
        <v>2010</v>
      </c>
      <c r="C100" s="5"/>
      <c r="D100" s="5"/>
      <c r="E100" s="5"/>
      <c r="F100" s="5"/>
      <c r="G100" s="5"/>
      <c r="H100" s="5"/>
      <c r="I100" s="5"/>
      <c r="J100" s="5"/>
      <c r="K100" s="6"/>
      <c r="L100" s="6"/>
      <c r="M100" s="6"/>
      <c r="N100" s="6"/>
      <c r="O100" s="5"/>
      <c r="P100" s="5"/>
      <c r="Q100" s="5"/>
      <c r="R100" s="5"/>
      <c r="S100" s="5"/>
      <c r="T100" s="5"/>
      <c r="U100" s="5"/>
      <c r="V100" s="5"/>
      <c r="W100" s="5"/>
      <c r="X100" s="5"/>
      <c r="Y100" s="5"/>
      <c r="Z100" s="5"/>
      <c r="AA100" s="5"/>
      <c r="AB100" s="5"/>
    </row>
    <row r="101" spans="1:28">
      <c r="A101" s="2" t="s">
        <v>60</v>
      </c>
      <c r="B101" s="1">
        <v>2023</v>
      </c>
      <c r="C101" s="25">
        <v>2287812374.95</v>
      </c>
      <c r="D101" s="5"/>
      <c r="E101" s="5"/>
      <c r="F101" s="5"/>
      <c r="G101" s="5"/>
      <c r="H101" s="5"/>
      <c r="I101" s="25">
        <v>6720086566.18</v>
      </c>
      <c r="J101" s="5"/>
      <c r="K101" s="3">
        <v>1923826804.65</v>
      </c>
      <c r="L101" s="3">
        <v>581480170.14</v>
      </c>
      <c r="M101" s="3">
        <v>208841398.58</v>
      </c>
      <c r="N101" s="3">
        <v>77351323.29</v>
      </c>
      <c r="O101" s="5"/>
      <c r="P101" s="5"/>
      <c r="Q101" s="5"/>
      <c r="R101" s="5"/>
      <c r="S101" s="5"/>
      <c r="T101" s="5"/>
      <c r="U101" s="5"/>
      <c r="V101" s="5"/>
      <c r="W101" s="5"/>
      <c r="X101" s="5"/>
      <c r="Y101" s="5"/>
      <c r="Z101" s="5"/>
      <c r="AA101" s="5"/>
      <c r="AB101" s="5"/>
    </row>
    <row r="102" spans="1:28">
      <c r="A102" s="2"/>
      <c r="B102" s="1">
        <v>2022</v>
      </c>
      <c r="C102" s="25">
        <v>1705134266.15</v>
      </c>
      <c r="D102" s="5"/>
      <c r="E102" s="5"/>
      <c r="F102" s="5"/>
      <c r="G102" s="5"/>
      <c r="H102" s="5"/>
      <c r="I102" s="25">
        <v>5505301557.73</v>
      </c>
      <c r="J102" s="5"/>
      <c r="K102" s="3">
        <v>1760370821.5</v>
      </c>
      <c r="L102" s="3">
        <v>504672162.37</v>
      </c>
      <c r="M102" s="3">
        <v>190963605.93</v>
      </c>
      <c r="N102" s="3">
        <v>61182919.79</v>
      </c>
      <c r="O102" s="5"/>
      <c r="P102" s="5"/>
      <c r="Q102" s="5"/>
      <c r="R102" s="5"/>
      <c r="S102" s="5"/>
      <c r="T102" s="5"/>
      <c r="U102" s="5"/>
      <c r="V102" s="5"/>
      <c r="W102" s="5"/>
      <c r="X102" s="5"/>
      <c r="Y102" s="5"/>
      <c r="Z102" s="5"/>
      <c r="AA102" s="5"/>
      <c r="AB102" s="5"/>
    </row>
    <row r="103" spans="1:28">
      <c r="A103" s="2"/>
      <c r="B103" s="1">
        <v>2021</v>
      </c>
      <c r="C103" s="25">
        <v>1386649362.4</v>
      </c>
      <c r="D103" s="5"/>
      <c r="E103" s="5"/>
      <c r="F103" s="5"/>
      <c r="G103" s="5"/>
      <c r="H103" s="5"/>
      <c r="I103" s="25">
        <v>4603532440.19</v>
      </c>
      <c r="J103" s="5"/>
      <c r="K103" s="3">
        <v>1495483271.7</v>
      </c>
      <c r="L103" s="3">
        <v>445955641.16</v>
      </c>
      <c r="M103" s="3">
        <v>201707950.03</v>
      </c>
      <c r="N103" s="3">
        <v>55914921.72</v>
      </c>
      <c r="O103" s="5"/>
      <c r="P103" s="5"/>
      <c r="Q103" s="5"/>
      <c r="R103" s="5"/>
      <c r="S103" s="5"/>
      <c r="T103" s="5"/>
      <c r="U103" s="5"/>
      <c r="V103" s="5"/>
      <c r="W103" s="5"/>
      <c r="X103" s="5"/>
      <c r="Y103" s="5"/>
      <c r="Z103" s="5"/>
      <c r="AA103" s="5"/>
      <c r="AB103" s="5"/>
    </row>
    <row r="104" spans="1:28">
      <c r="A104" s="2"/>
      <c r="B104" s="1">
        <v>2020</v>
      </c>
      <c r="C104" s="25">
        <v>953387065.57</v>
      </c>
      <c r="D104" s="5"/>
      <c r="E104" s="5"/>
      <c r="F104" s="5"/>
      <c r="G104" s="5"/>
      <c r="H104" s="5"/>
      <c r="I104" s="25">
        <v>3452046711.58</v>
      </c>
      <c r="J104" s="5"/>
      <c r="K104" s="3">
        <v>1134527655.33</v>
      </c>
      <c r="L104" s="3">
        <v>420187816.2</v>
      </c>
      <c r="M104" s="3">
        <v>171559718.38</v>
      </c>
      <c r="N104" s="3">
        <v>39478333.13</v>
      </c>
      <c r="O104" s="5"/>
      <c r="P104" s="5"/>
      <c r="Q104" s="5"/>
      <c r="R104" s="5"/>
      <c r="S104" s="5"/>
      <c r="T104" s="5"/>
      <c r="U104" s="5"/>
      <c r="V104" s="5"/>
      <c r="W104" s="5"/>
      <c r="X104" s="5"/>
      <c r="Y104" s="5"/>
      <c r="Z104" s="5"/>
      <c r="AA104" s="5"/>
      <c r="AB104" s="5"/>
    </row>
    <row r="105" spans="1:28">
      <c r="A105" s="2"/>
      <c r="B105" s="1">
        <v>2019</v>
      </c>
      <c r="C105" s="25">
        <v>930445572.61</v>
      </c>
      <c r="D105" s="5"/>
      <c r="E105" s="5"/>
      <c r="F105" s="5"/>
      <c r="G105" s="5"/>
      <c r="H105" s="5"/>
      <c r="I105" s="25">
        <v>3776983564.64</v>
      </c>
      <c r="J105" s="5"/>
      <c r="K105" s="3">
        <v>1346297172.44</v>
      </c>
      <c r="L105" s="3">
        <v>463235843.8</v>
      </c>
      <c r="M105" s="3">
        <v>187642306.01</v>
      </c>
      <c r="N105" s="3">
        <v>26288015.72</v>
      </c>
      <c r="O105" s="5"/>
      <c r="P105" s="5"/>
      <c r="Q105" s="5"/>
      <c r="R105" s="5"/>
      <c r="S105" s="5"/>
      <c r="T105" s="5"/>
      <c r="U105" s="5"/>
      <c r="V105" s="5"/>
      <c r="W105" s="5"/>
      <c r="X105" s="5"/>
      <c r="Y105" s="5"/>
      <c r="Z105" s="5"/>
      <c r="AA105" s="5"/>
      <c r="AB105" s="5"/>
    </row>
    <row r="106" spans="1:28">
      <c r="A106" s="2"/>
      <c r="B106" s="1">
        <v>2018</v>
      </c>
      <c r="C106" s="25">
        <v>778692700.08</v>
      </c>
      <c r="D106" s="5"/>
      <c r="E106" s="5"/>
      <c r="F106" s="5"/>
      <c r="G106" s="5"/>
      <c r="H106" s="5"/>
      <c r="I106" s="25">
        <v>3488800862.97</v>
      </c>
      <c r="J106" s="5"/>
      <c r="K106" s="3">
        <v>1363252448.8</v>
      </c>
      <c r="L106" s="3">
        <v>451000750.56</v>
      </c>
      <c r="M106" s="3">
        <v>163352911.01</v>
      </c>
      <c r="N106" s="3">
        <v>15041329.65</v>
      </c>
      <c r="O106" s="5"/>
      <c r="P106" s="5"/>
      <c r="Q106" s="5"/>
      <c r="R106" s="5"/>
      <c r="S106" s="5"/>
      <c r="T106" s="5"/>
      <c r="U106" s="5"/>
      <c r="V106" s="5"/>
      <c r="W106" s="5"/>
      <c r="X106" s="5"/>
      <c r="Y106" s="5"/>
      <c r="Z106" s="5"/>
      <c r="AA106" s="5"/>
      <c r="AB106" s="5"/>
    </row>
    <row r="107" spans="1:28">
      <c r="A107" s="2"/>
      <c r="B107" s="1">
        <v>2017</v>
      </c>
      <c r="C107" s="25">
        <v>666635739.27</v>
      </c>
      <c r="D107" s="5"/>
      <c r="E107" s="5"/>
      <c r="F107" s="5"/>
      <c r="G107" s="5"/>
      <c r="H107" s="5"/>
      <c r="I107" s="25">
        <v>3138381225.53</v>
      </c>
      <c r="J107" s="5"/>
      <c r="K107" s="3">
        <v>1235340912.62</v>
      </c>
      <c r="L107" s="3">
        <v>406570974.21</v>
      </c>
      <c r="M107" s="3">
        <v>156455693.16</v>
      </c>
      <c r="N107" s="3">
        <v>144257.19</v>
      </c>
      <c r="O107" s="5"/>
      <c r="P107" s="5"/>
      <c r="Q107" s="5"/>
      <c r="R107" s="5"/>
      <c r="S107" s="5"/>
      <c r="T107" s="5"/>
      <c r="U107" s="5"/>
      <c r="V107" s="5"/>
      <c r="W107" s="5"/>
      <c r="X107" s="5"/>
      <c r="Y107" s="5"/>
      <c r="Z107" s="5"/>
      <c r="AA107" s="5"/>
      <c r="AB107" s="5"/>
    </row>
    <row r="108" spans="1:28">
      <c r="A108" s="2"/>
      <c r="B108" s="1">
        <v>2016</v>
      </c>
      <c r="C108" s="25">
        <v>683006555</v>
      </c>
      <c r="D108" s="5"/>
      <c r="E108" s="5"/>
      <c r="F108" s="5"/>
      <c r="G108" s="5"/>
      <c r="H108" s="5"/>
      <c r="I108" s="25">
        <v>3038330040.94</v>
      </c>
      <c r="J108" s="5"/>
      <c r="K108" s="3">
        <v>1161620512.9</v>
      </c>
      <c r="L108" s="3">
        <v>382156514.42</v>
      </c>
      <c r="M108" s="3">
        <v>160223645.32</v>
      </c>
      <c r="N108" s="4" t="s">
        <v>125</v>
      </c>
      <c r="O108" s="5"/>
      <c r="P108" s="5"/>
      <c r="Q108" s="5"/>
      <c r="R108" s="5"/>
      <c r="S108" s="5"/>
      <c r="T108" s="5"/>
      <c r="U108" s="5"/>
      <c r="V108" s="5"/>
      <c r="W108" s="5"/>
      <c r="X108" s="5"/>
      <c r="Y108" s="5"/>
      <c r="Z108" s="5"/>
      <c r="AA108" s="5"/>
      <c r="AB108" s="5"/>
    </row>
    <row r="109" spans="1:28">
      <c r="A109" s="2"/>
      <c r="B109" s="1">
        <v>2015</v>
      </c>
      <c r="C109" s="25">
        <v>530399115.17</v>
      </c>
      <c r="D109" s="5"/>
      <c r="E109" s="5"/>
      <c r="F109" s="5"/>
      <c r="G109" s="5"/>
      <c r="H109" s="5"/>
      <c r="I109" s="25">
        <v>2926804369.52</v>
      </c>
      <c r="J109" s="5"/>
      <c r="K109" s="3">
        <v>1219598122.03</v>
      </c>
      <c r="L109" s="3">
        <v>382265407.38</v>
      </c>
      <c r="M109" s="3">
        <v>175420646.17</v>
      </c>
      <c r="N109" s="4" t="s">
        <v>125</v>
      </c>
      <c r="O109" s="5"/>
      <c r="P109" s="5"/>
      <c r="Q109" s="5"/>
      <c r="R109" s="5"/>
      <c r="S109" s="5"/>
      <c r="T109" s="5"/>
      <c r="U109" s="5"/>
      <c r="V109" s="5"/>
      <c r="W109" s="5"/>
      <c r="X109" s="5"/>
      <c r="Y109" s="5"/>
      <c r="Z109" s="5"/>
      <c r="AA109" s="5"/>
      <c r="AB109" s="5"/>
    </row>
    <row r="110" spans="1:28">
      <c r="A110" s="2"/>
      <c r="B110" s="1">
        <v>2014</v>
      </c>
      <c r="C110" s="25">
        <v>486556453.6</v>
      </c>
      <c r="D110" s="5"/>
      <c r="E110" s="5"/>
      <c r="F110" s="5"/>
      <c r="G110" s="5"/>
      <c r="H110" s="5"/>
      <c r="I110" s="25">
        <v>2958954538.87</v>
      </c>
      <c r="J110" s="5"/>
      <c r="K110" s="3">
        <v>1344242397.12</v>
      </c>
      <c r="L110" s="3">
        <v>359592680.02</v>
      </c>
      <c r="M110" s="3">
        <v>154054887.34</v>
      </c>
      <c r="N110" s="4" t="s">
        <v>125</v>
      </c>
      <c r="O110" s="5"/>
      <c r="P110" s="5"/>
      <c r="Q110" s="5"/>
      <c r="R110" s="5"/>
      <c r="S110" s="5"/>
      <c r="T110" s="5"/>
      <c r="U110" s="5"/>
      <c r="V110" s="5"/>
      <c r="W110" s="5"/>
      <c r="X110" s="5"/>
      <c r="Y110" s="5"/>
      <c r="Z110" s="5"/>
      <c r="AA110" s="5"/>
      <c r="AB110" s="5"/>
    </row>
    <row r="111" spans="1:28">
      <c r="A111" s="2"/>
      <c r="B111" s="1">
        <v>2013</v>
      </c>
      <c r="C111" s="25">
        <v>422247954.26</v>
      </c>
      <c r="D111" s="5"/>
      <c r="E111" s="5"/>
      <c r="F111" s="5"/>
      <c r="G111" s="5"/>
      <c r="H111" s="5"/>
      <c r="I111" s="25">
        <v>3394960511.88</v>
      </c>
      <c r="J111" s="5"/>
      <c r="K111" s="3">
        <v>1575937531.47</v>
      </c>
      <c r="L111" s="3">
        <v>611930004.74</v>
      </c>
      <c r="M111" s="3">
        <v>149248531.91</v>
      </c>
      <c r="N111" s="4" t="s">
        <v>125</v>
      </c>
      <c r="O111" s="5"/>
      <c r="P111" s="5"/>
      <c r="Q111" s="5"/>
      <c r="R111" s="5"/>
      <c r="S111" s="5"/>
      <c r="T111" s="5"/>
      <c r="U111" s="5"/>
      <c r="V111" s="5"/>
      <c r="W111" s="5"/>
      <c r="X111" s="5"/>
      <c r="Y111" s="5"/>
      <c r="Z111" s="5"/>
      <c r="AA111" s="5"/>
      <c r="AB111" s="5"/>
    </row>
    <row r="112" spans="1:28">
      <c r="A112" s="2"/>
      <c r="B112" s="1">
        <v>2012</v>
      </c>
      <c r="C112" s="25">
        <v>465945766.64</v>
      </c>
      <c r="D112" s="5"/>
      <c r="E112" s="5"/>
      <c r="F112" s="5"/>
      <c r="G112" s="5"/>
      <c r="H112" s="5"/>
      <c r="I112" s="25">
        <v>3353561570.73</v>
      </c>
      <c r="J112" s="5"/>
      <c r="K112" s="3">
        <v>1555543269.93</v>
      </c>
      <c r="L112" s="3">
        <v>562002167.37</v>
      </c>
      <c r="M112" s="3">
        <v>125054071.56</v>
      </c>
      <c r="N112" s="4" t="s">
        <v>125</v>
      </c>
      <c r="O112" s="5"/>
      <c r="P112" s="5"/>
      <c r="Q112" s="5"/>
      <c r="R112" s="5"/>
      <c r="S112" s="5"/>
      <c r="T112" s="5"/>
      <c r="U112" s="5"/>
      <c r="V112" s="5"/>
      <c r="W112" s="5"/>
      <c r="X112" s="5"/>
      <c r="Y112" s="5"/>
      <c r="Z112" s="5"/>
      <c r="AA112" s="5"/>
      <c r="AB112" s="5"/>
    </row>
    <row r="113" spans="1:28">
      <c r="A113" s="2"/>
      <c r="B113" s="1">
        <v>2011</v>
      </c>
      <c r="C113" s="5"/>
      <c r="D113" s="5"/>
      <c r="E113" s="5"/>
      <c r="F113" s="5"/>
      <c r="G113" s="5"/>
      <c r="H113" s="5"/>
      <c r="I113" s="5"/>
      <c r="J113" s="5"/>
      <c r="K113" s="6"/>
      <c r="L113" s="6"/>
      <c r="M113" s="6"/>
      <c r="N113" s="6"/>
      <c r="O113" s="5"/>
      <c r="P113" s="5"/>
      <c r="Q113" s="5"/>
      <c r="R113" s="5"/>
      <c r="S113" s="5"/>
      <c r="T113" s="5"/>
      <c r="U113" s="5"/>
      <c r="V113" s="5"/>
      <c r="W113" s="5"/>
      <c r="X113" s="5"/>
      <c r="Y113" s="5"/>
      <c r="Z113" s="5"/>
      <c r="AA113" s="5"/>
      <c r="AB113" s="5"/>
    </row>
    <row r="114" spans="1:28">
      <c r="A114" s="2"/>
      <c r="B114" s="1">
        <v>2010</v>
      </c>
      <c r="C114" s="5"/>
      <c r="D114" s="5"/>
      <c r="E114" s="5"/>
      <c r="F114" s="5"/>
      <c r="G114" s="5"/>
      <c r="H114" s="5"/>
      <c r="I114" s="5"/>
      <c r="J114" s="5"/>
      <c r="K114" s="6"/>
      <c r="L114" s="6"/>
      <c r="M114" s="6"/>
      <c r="N114" s="6"/>
      <c r="O114" s="5"/>
      <c r="P114" s="5"/>
      <c r="Q114" s="5"/>
      <c r="R114" s="5"/>
      <c r="S114" s="5"/>
      <c r="T114" s="5"/>
      <c r="U114" s="5"/>
      <c r="V114" s="5"/>
      <c r="W114" s="5"/>
      <c r="X114" s="5"/>
      <c r="Y114" s="5"/>
      <c r="Z114" s="5"/>
      <c r="AA114" s="5"/>
      <c r="AB114" s="5"/>
    </row>
    <row r="115" spans="1:28">
      <c r="A115" s="2" t="s">
        <v>61</v>
      </c>
      <c r="B115" s="1">
        <v>2023</v>
      </c>
      <c r="C115" s="25">
        <v>1771304355.44</v>
      </c>
      <c r="D115" s="5"/>
      <c r="E115" s="5"/>
      <c r="F115" s="5"/>
      <c r="G115" s="5"/>
      <c r="H115" s="5"/>
      <c r="I115" s="25">
        <v>7080956626.76</v>
      </c>
      <c r="J115" s="5"/>
      <c r="K115" s="6"/>
      <c r="L115" s="6"/>
      <c r="M115" s="6"/>
      <c r="N115" s="6"/>
      <c r="O115" s="5"/>
      <c r="P115" s="5"/>
      <c r="Q115" s="5"/>
      <c r="R115" s="5"/>
      <c r="S115" s="5"/>
      <c r="T115" s="5"/>
      <c r="U115" s="5"/>
      <c r="V115" s="5"/>
      <c r="W115" s="5"/>
      <c r="X115" s="5"/>
      <c r="Y115" s="5"/>
      <c r="Z115" s="5"/>
      <c r="AA115" s="5"/>
      <c r="AB115" s="5"/>
    </row>
    <row r="116" spans="1:28">
      <c r="A116" s="2"/>
      <c r="B116" s="1">
        <v>2022</v>
      </c>
      <c r="C116" s="25">
        <v>1685441885.91</v>
      </c>
      <c r="D116" s="5"/>
      <c r="E116" s="5"/>
      <c r="F116" s="5"/>
      <c r="G116" s="5"/>
      <c r="H116" s="5"/>
      <c r="I116" s="25">
        <v>6055525598.68</v>
      </c>
      <c r="J116" s="5"/>
      <c r="K116" s="6"/>
      <c r="L116" s="6"/>
      <c r="M116" s="6"/>
      <c r="N116" s="6"/>
      <c r="O116" s="5"/>
      <c r="P116" s="5"/>
      <c r="Q116" s="5"/>
      <c r="R116" s="5"/>
      <c r="S116" s="5"/>
      <c r="T116" s="5"/>
      <c r="U116" s="5"/>
      <c r="V116" s="5"/>
      <c r="W116" s="5"/>
      <c r="X116" s="5"/>
      <c r="Y116" s="5"/>
      <c r="Z116" s="5"/>
      <c r="AA116" s="5"/>
      <c r="AB116" s="5"/>
    </row>
    <row r="117" spans="1:28">
      <c r="A117" s="2"/>
      <c r="B117" s="1">
        <v>2021</v>
      </c>
      <c r="C117" s="25">
        <v>1245654521.13</v>
      </c>
      <c r="D117" s="5"/>
      <c r="E117" s="5"/>
      <c r="F117" s="5"/>
      <c r="G117" s="5"/>
      <c r="H117" s="5"/>
      <c r="I117" s="25">
        <v>4969266456.11</v>
      </c>
      <c r="J117" s="5"/>
      <c r="K117" s="6"/>
      <c r="L117" s="6"/>
      <c r="M117" s="6"/>
      <c r="N117" s="6"/>
      <c r="O117" s="5"/>
      <c r="P117" s="5"/>
      <c r="Q117" s="5"/>
      <c r="R117" s="5"/>
      <c r="S117" s="5"/>
      <c r="T117" s="5"/>
      <c r="U117" s="5"/>
      <c r="V117" s="5"/>
      <c r="W117" s="5"/>
      <c r="X117" s="5"/>
      <c r="Y117" s="5"/>
      <c r="Z117" s="5"/>
      <c r="AA117" s="5"/>
      <c r="AB117" s="5"/>
    </row>
    <row r="118" spans="1:28">
      <c r="A118" s="2"/>
      <c r="B118" s="1">
        <v>2020</v>
      </c>
      <c r="C118" s="25">
        <v>581135189.18</v>
      </c>
      <c r="D118" s="5"/>
      <c r="E118" s="5"/>
      <c r="F118" s="5"/>
      <c r="G118" s="5"/>
      <c r="H118" s="5"/>
      <c r="I118" s="25">
        <v>2703669822.21</v>
      </c>
      <c r="J118" s="5"/>
      <c r="K118" s="6"/>
      <c r="L118" s="6"/>
      <c r="M118" s="6"/>
      <c r="N118" s="6"/>
      <c r="O118" s="5"/>
      <c r="P118" s="5"/>
      <c r="Q118" s="5"/>
      <c r="R118" s="5"/>
      <c r="S118" s="5"/>
      <c r="T118" s="5"/>
      <c r="U118" s="5"/>
      <c r="V118" s="5"/>
      <c r="W118" s="5"/>
      <c r="X118" s="5"/>
      <c r="Y118" s="5"/>
      <c r="Z118" s="5"/>
      <c r="AA118" s="5"/>
      <c r="AB118" s="5"/>
    </row>
    <row r="119" spans="1:28">
      <c r="A119" s="2"/>
      <c r="B119" s="1">
        <v>2019</v>
      </c>
      <c r="C119" s="25">
        <v>507910345.79</v>
      </c>
      <c r="D119" s="5"/>
      <c r="E119" s="5"/>
      <c r="F119" s="5"/>
      <c r="G119" s="5"/>
      <c r="H119" s="5"/>
      <c r="I119" s="25">
        <v>2650122823.84</v>
      </c>
      <c r="J119" s="5"/>
      <c r="K119" s="6"/>
      <c r="L119" s="6"/>
      <c r="M119" s="6"/>
      <c r="N119" s="6"/>
      <c r="O119" s="5"/>
      <c r="P119" s="5"/>
      <c r="Q119" s="5"/>
      <c r="R119" s="5"/>
      <c r="S119" s="5"/>
      <c r="T119" s="5"/>
      <c r="U119" s="5"/>
      <c r="V119" s="5"/>
      <c r="W119" s="5"/>
      <c r="X119" s="5"/>
      <c r="Y119" s="5"/>
      <c r="Z119" s="5"/>
      <c r="AA119" s="5"/>
      <c r="AB119" s="5"/>
    </row>
    <row r="120" spans="1:28">
      <c r="A120" s="2"/>
      <c r="B120" s="1">
        <v>2018</v>
      </c>
      <c r="C120" s="25">
        <v>341777552.29</v>
      </c>
      <c r="D120" s="5"/>
      <c r="E120" s="5"/>
      <c r="F120" s="5"/>
      <c r="G120" s="5"/>
      <c r="H120" s="5"/>
      <c r="I120" s="25">
        <v>2212299856.53</v>
      </c>
      <c r="J120" s="5"/>
      <c r="K120" s="6"/>
      <c r="L120" s="6"/>
      <c r="M120" s="6"/>
      <c r="N120" s="6"/>
      <c r="O120" s="5"/>
      <c r="P120" s="5"/>
      <c r="Q120" s="5"/>
      <c r="R120" s="5"/>
      <c r="S120" s="5"/>
      <c r="T120" s="5"/>
      <c r="U120" s="5"/>
      <c r="V120" s="5"/>
      <c r="W120" s="5"/>
      <c r="X120" s="5"/>
      <c r="Y120" s="5"/>
      <c r="Z120" s="5"/>
      <c r="AA120" s="5"/>
      <c r="AB120" s="5"/>
    </row>
    <row r="121" spans="1:28">
      <c r="A121" s="2"/>
      <c r="B121" s="1">
        <v>2017</v>
      </c>
      <c r="C121" s="25">
        <v>143572119.23</v>
      </c>
      <c r="D121" s="5"/>
      <c r="E121" s="5"/>
      <c r="F121" s="5"/>
      <c r="G121" s="5"/>
      <c r="H121" s="5"/>
      <c r="I121" s="25">
        <v>1638440107.81</v>
      </c>
      <c r="J121" s="5"/>
      <c r="K121" s="6"/>
      <c r="L121" s="6"/>
      <c r="M121" s="6"/>
      <c r="N121" s="6"/>
      <c r="O121" s="5"/>
      <c r="P121" s="5"/>
      <c r="Q121" s="5"/>
      <c r="R121" s="5"/>
      <c r="S121" s="5"/>
      <c r="T121" s="5"/>
      <c r="U121" s="5"/>
      <c r="V121" s="5"/>
      <c r="W121" s="5"/>
      <c r="X121" s="5"/>
      <c r="Y121" s="5"/>
      <c r="Z121" s="5"/>
      <c r="AA121" s="5"/>
      <c r="AB121" s="5"/>
    </row>
    <row r="122" spans="1:28">
      <c r="A122" s="2"/>
      <c r="B122" s="1">
        <v>2016</v>
      </c>
      <c r="C122" s="25">
        <v>80198959.12</v>
      </c>
      <c r="D122" s="5"/>
      <c r="E122" s="5"/>
      <c r="F122" s="5"/>
      <c r="G122" s="5"/>
      <c r="H122" s="5"/>
      <c r="I122" s="25">
        <v>1461582562.6</v>
      </c>
      <c r="J122" s="5"/>
      <c r="K122" s="6"/>
      <c r="L122" s="6"/>
      <c r="M122" s="6"/>
      <c r="N122" s="6"/>
      <c r="O122" s="5"/>
      <c r="P122" s="5"/>
      <c r="Q122" s="5"/>
      <c r="R122" s="5"/>
      <c r="S122" s="5"/>
      <c r="T122" s="5"/>
      <c r="U122" s="5"/>
      <c r="V122" s="5"/>
      <c r="W122" s="5"/>
      <c r="X122" s="5"/>
      <c r="Y122" s="5"/>
      <c r="Z122" s="5"/>
      <c r="AA122" s="5"/>
      <c r="AB122" s="5"/>
    </row>
    <row r="123" spans="1:28">
      <c r="A123" s="2"/>
      <c r="B123" s="1">
        <v>2015</v>
      </c>
      <c r="C123" s="25">
        <v>7128122.67</v>
      </c>
      <c r="D123" s="5"/>
      <c r="E123" s="5"/>
      <c r="F123" s="5"/>
      <c r="G123" s="5"/>
      <c r="H123" s="5"/>
      <c r="I123" s="25">
        <v>1156135059.43</v>
      </c>
      <c r="J123" s="5"/>
      <c r="K123" s="6"/>
      <c r="L123" s="6"/>
      <c r="M123" s="6"/>
      <c r="N123" s="6"/>
      <c r="O123" s="5"/>
      <c r="P123" s="5"/>
      <c r="Q123" s="5"/>
      <c r="R123" s="5"/>
      <c r="S123" s="5"/>
      <c r="T123" s="5"/>
      <c r="U123" s="5"/>
      <c r="V123" s="5"/>
      <c r="W123" s="5"/>
      <c r="X123" s="5"/>
      <c r="Y123" s="5"/>
      <c r="Z123" s="5"/>
      <c r="AA123" s="5"/>
      <c r="AB123" s="5"/>
    </row>
    <row r="124" spans="1:28">
      <c r="A124" s="2"/>
      <c r="B124" s="1">
        <v>2014</v>
      </c>
      <c r="C124" s="25">
        <v>13389353.11</v>
      </c>
      <c r="D124" s="5"/>
      <c r="E124" s="5"/>
      <c r="F124" s="5"/>
      <c r="G124" s="5"/>
      <c r="H124" s="5"/>
      <c r="I124" s="25">
        <v>1444983261.78</v>
      </c>
      <c r="J124" s="5"/>
      <c r="K124" s="6"/>
      <c r="L124" s="6"/>
      <c r="M124" s="6"/>
      <c r="N124" s="6"/>
      <c r="O124" s="5"/>
      <c r="P124" s="5"/>
      <c r="Q124" s="5"/>
      <c r="R124" s="5"/>
      <c r="S124" s="5"/>
      <c r="T124" s="5"/>
      <c r="U124" s="5"/>
      <c r="V124" s="5"/>
      <c r="W124" s="5"/>
      <c r="X124" s="5"/>
      <c r="Y124" s="5"/>
      <c r="Z124" s="5"/>
      <c r="AA124" s="5"/>
      <c r="AB124" s="5"/>
    </row>
    <row r="125" spans="1:28">
      <c r="A125" s="2"/>
      <c r="B125" s="1">
        <v>2013</v>
      </c>
      <c r="C125" s="25">
        <v>11774193.8</v>
      </c>
      <c r="D125" s="5"/>
      <c r="E125" s="5"/>
      <c r="F125" s="5"/>
      <c r="G125" s="5"/>
      <c r="H125" s="5"/>
      <c r="I125" s="25">
        <v>1418591744.29</v>
      </c>
      <c r="J125" s="5"/>
      <c r="K125" s="6"/>
      <c r="L125" s="6"/>
      <c r="M125" s="6"/>
      <c r="N125" s="6"/>
      <c r="O125" s="5"/>
      <c r="P125" s="5"/>
      <c r="Q125" s="5"/>
      <c r="R125" s="5"/>
      <c r="S125" s="5"/>
      <c r="T125" s="5"/>
      <c r="U125" s="5"/>
      <c r="V125" s="5"/>
      <c r="W125" s="5"/>
      <c r="X125" s="5"/>
      <c r="Y125" s="5"/>
      <c r="Z125" s="5"/>
      <c r="AA125" s="5"/>
      <c r="AB125" s="5"/>
    </row>
    <row r="126" spans="1:28">
      <c r="A126" s="2"/>
      <c r="B126" s="1">
        <v>2012</v>
      </c>
      <c r="C126" s="25">
        <v>369857619.98</v>
      </c>
      <c r="D126" s="5"/>
      <c r="E126" s="5"/>
      <c r="F126" s="5"/>
      <c r="G126" s="5"/>
      <c r="H126" s="5"/>
      <c r="I126" s="25">
        <v>1959461529.21</v>
      </c>
      <c r="J126" s="5"/>
      <c r="K126" s="6"/>
      <c r="L126" s="6"/>
      <c r="M126" s="6"/>
      <c r="N126" s="6"/>
      <c r="O126" s="5"/>
      <c r="P126" s="5"/>
      <c r="Q126" s="5"/>
      <c r="R126" s="5"/>
      <c r="S126" s="5"/>
      <c r="T126" s="5"/>
      <c r="U126" s="5"/>
      <c r="V126" s="5"/>
      <c r="W126" s="5"/>
      <c r="X126" s="5"/>
      <c r="Y126" s="5"/>
      <c r="Z126" s="5"/>
      <c r="AA126" s="5"/>
      <c r="AB126" s="5"/>
    </row>
    <row r="127" spans="1:28">
      <c r="A127" s="2"/>
      <c r="B127" s="1">
        <v>2011</v>
      </c>
      <c r="C127" s="5"/>
      <c r="D127" s="5"/>
      <c r="E127" s="5"/>
      <c r="F127" s="5"/>
      <c r="G127" s="5"/>
      <c r="H127" s="5"/>
      <c r="I127" s="5"/>
      <c r="J127" s="5"/>
      <c r="K127" s="6"/>
      <c r="L127" s="6"/>
      <c r="M127" s="6"/>
      <c r="N127" s="6"/>
      <c r="O127" s="5"/>
      <c r="P127" s="5"/>
      <c r="Q127" s="5"/>
      <c r="R127" s="5"/>
      <c r="S127" s="5"/>
      <c r="T127" s="5"/>
      <c r="U127" s="5"/>
      <c r="V127" s="5"/>
      <c r="W127" s="5"/>
      <c r="X127" s="5"/>
      <c r="Y127" s="5"/>
      <c r="Z127" s="5"/>
      <c r="AA127" s="5"/>
      <c r="AB127" s="5"/>
    </row>
    <row r="128" spans="1:28">
      <c r="A128" s="2"/>
      <c r="B128" s="1">
        <v>2010</v>
      </c>
      <c r="C128" s="5"/>
      <c r="D128" s="5"/>
      <c r="E128" s="5"/>
      <c r="F128" s="5"/>
      <c r="G128" s="5"/>
      <c r="H128" s="5"/>
      <c r="I128" s="5"/>
      <c r="J128" s="5"/>
      <c r="K128" s="6"/>
      <c r="L128" s="6"/>
      <c r="M128" s="6"/>
      <c r="N128" s="6"/>
      <c r="O128" s="5"/>
      <c r="P128" s="5"/>
      <c r="Q128" s="5"/>
      <c r="R128" s="5"/>
      <c r="S128" s="5"/>
      <c r="T128" s="5"/>
      <c r="U128" s="5"/>
      <c r="V128" s="5"/>
      <c r="W128" s="5"/>
      <c r="X128" s="5"/>
      <c r="Y128" s="5"/>
      <c r="Z128" s="5"/>
      <c r="AA128" s="5"/>
      <c r="AB128" s="5"/>
    </row>
    <row r="129" spans="1:28">
      <c r="A129" s="2" t="s">
        <v>62</v>
      </c>
      <c r="B129" s="1">
        <v>2023</v>
      </c>
      <c r="C129" s="25">
        <v>1721256266.92</v>
      </c>
      <c r="D129" s="5"/>
      <c r="E129" s="5"/>
      <c r="F129" s="5"/>
      <c r="G129" s="5"/>
      <c r="H129" s="5"/>
      <c r="I129" s="25">
        <v>5961904835.83</v>
      </c>
      <c r="J129" s="5"/>
      <c r="K129" s="3">
        <v>1479032610.39</v>
      </c>
      <c r="L129" s="3">
        <v>827278916.59</v>
      </c>
      <c r="M129" s="3">
        <v>407449301.89</v>
      </c>
      <c r="N129" s="3">
        <v>33637302.58</v>
      </c>
      <c r="O129" s="5"/>
      <c r="P129" s="5"/>
      <c r="Q129" s="5"/>
      <c r="R129" s="5"/>
      <c r="S129" s="5"/>
      <c r="T129" s="5"/>
      <c r="U129" s="5"/>
      <c r="V129" s="5"/>
      <c r="W129" s="5"/>
      <c r="X129" s="5"/>
      <c r="Y129" s="5"/>
      <c r="Z129" s="5"/>
      <c r="AA129" s="5"/>
      <c r="AB129" s="5"/>
    </row>
    <row r="130" spans="1:28">
      <c r="A130" s="2"/>
      <c r="B130" s="1">
        <v>2022</v>
      </c>
      <c r="C130" s="25">
        <v>1550159238.52</v>
      </c>
      <c r="D130" s="5"/>
      <c r="E130" s="5"/>
      <c r="F130" s="5"/>
      <c r="G130" s="5"/>
      <c r="H130" s="5"/>
      <c r="I130" s="25">
        <v>5135102958.39</v>
      </c>
      <c r="J130" s="5"/>
      <c r="K130" s="3">
        <v>1326823123.91</v>
      </c>
      <c r="L130" s="3">
        <v>699955950.57</v>
      </c>
      <c r="M130" s="3">
        <v>268144645.89</v>
      </c>
      <c r="N130" s="3">
        <v>24571495.82</v>
      </c>
      <c r="O130" s="5"/>
      <c r="P130" s="5"/>
      <c r="Q130" s="5"/>
      <c r="R130" s="5"/>
      <c r="S130" s="5"/>
      <c r="T130" s="5"/>
      <c r="U130" s="5"/>
      <c r="V130" s="5"/>
      <c r="W130" s="5"/>
      <c r="X130" s="5"/>
      <c r="Y130" s="5"/>
      <c r="Z130" s="5"/>
      <c r="AA130" s="5"/>
      <c r="AB130" s="5"/>
    </row>
    <row r="131" spans="1:28">
      <c r="A131" s="2"/>
      <c r="B131" s="1">
        <v>2021</v>
      </c>
      <c r="C131" s="25">
        <v>1727088233.89</v>
      </c>
      <c r="D131" s="5"/>
      <c r="E131" s="5"/>
      <c r="F131" s="5"/>
      <c r="G131" s="5"/>
      <c r="H131" s="5"/>
      <c r="I131" s="25">
        <v>5028598346.51</v>
      </c>
      <c r="J131" s="5"/>
      <c r="K131" s="3">
        <v>1312402401.85</v>
      </c>
      <c r="L131" s="3">
        <v>639282907.35</v>
      </c>
      <c r="M131" s="3">
        <v>253940941.44</v>
      </c>
      <c r="N131" s="3">
        <v>21558614.12</v>
      </c>
      <c r="O131" s="5"/>
      <c r="P131" s="5"/>
      <c r="Q131" s="5"/>
      <c r="R131" s="5"/>
      <c r="S131" s="5"/>
      <c r="T131" s="5"/>
      <c r="U131" s="5"/>
      <c r="V131" s="5"/>
      <c r="W131" s="5"/>
      <c r="X131" s="5"/>
      <c r="Y131" s="5"/>
      <c r="Z131" s="5"/>
      <c r="AA131" s="5"/>
      <c r="AB131" s="5"/>
    </row>
    <row r="132" spans="1:28">
      <c r="A132" s="2"/>
      <c r="B132" s="1">
        <v>2020</v>
      </c>
      <c r="C132" s="25">
        <v>1275741631.19</v>
      </c>
      <c r="D132" s="5"/>
      <c r="E132" s="5"/>
      <c r="F132" s="5"/>
      <c r="G132" s="5"/>
      <c r="H132" s="5"/>
      <c r="I132" s="25">
        <v>4011144406.75</v>
      </c>
      <c r="J132" s="5"/>
      <c r="K132" s="3">
        <v>995887241.35</v>
      </c>
      <c r="L132" s="3">
        <v>546124125.1</v>
      </c>
      <c r="M132" s="3">
        <v>232913700.56</v>
      </c>
      <c r="N132" s="3">
        <v>17991312.34</v>
      </c>
      <c r="O132" s="5"/>
      <c r="P132" s="5"/>
      <c r="Q132" s="5"/>
      <c r="R132" s="5"/>
      <c r="S132" s="5"/>
      <c r="T132" s="5"/>
      <c r="U132" s="5"/>
      <c r="V132" s="5"/>
      <c r="W132" s="5"/>
      <c r="X132" s="5"/>
      <c r="Y132" s="5"/>
      <c r="Z132" s="5"/>
      <c r="AA132" s="5"/>
      <c r="AB132" s="5"/>
    </row>
    <row r="133" spans="1:28">
      <c r="A133" s="2"/>
      <c r="B133" s="1">
        <v>2019</v>
      </c>
      <c r="C133" s="25">
        <v>1720205495.48</v>
      </c>
      <c r="D133" s="5"/>
      <c r="E133" s="5"/>
      <c r="F133" s="5"/>
      <c r="G133" s="5"/>
      <c r="H133" s="5"/>
      <c r="I133" s="25">
        <v>4672086011.62</v>
      </c>
      <c r="J133" s="5"/>
      <c r="K133" s="3">
        <v>1169261086.29</v>
      </c>
      <c r="L133" s="3">
        <v>395859276.01</v>
      </c>
      <c r="M133" s="3">
        <v>219119437.94</v>
      </c>
      <c r="N133" s="3">
        <v>5439747.97</v>
      </c>
      <c r="O133" s="5"/>
      <c r="P133" s="5"/>
      <c r="Q133" s="5"/>
      <c r="R133" s="5"/>
      <c r="S133" s="5"/>
      <c r="T133" s="5"/>
      <c r="U133" s="5"/>
      <c r="V133" s="5"/>
      <c r="W133" s="5"/>
      <c r="X133" s="5"/>
      <c r="Y133" s="5"/>
      <c r="Z133" s="5"/>
      <c r="AA133" s="5"/>
      <c r="AB133" s="5"/>
    </row>
    <row r="134" spans="1:28">
      <c r="A134" s="2"/>
      <c r="B134" s="1">
        <v>2018</v>
      </c>
      <c r="C134" s="25">
        <v>1532663534.76</v>
      </c>
      <c r="D134" s="5"/>
      <c r="E134" s="5"/>
      <c r="F134" s="5"/>
      <c r="G134" s="5"/>
      <c r="H134" s="5"/>
      <c r="I134" s="25">
        <v>4268964661.64</v>
      </c>
      <c r="J134" s="5"/>
      <c r="K134" s="3">
        <v>1094228904.34</v>
      </c>
      <c r="L134" s="3">
        <v>336268376.21</v>
      </c>
      <c r="M134" s="3">
        <v>179461779.26</v>
      </c>
      <c r="N134" s="3">
        <v>5229206.11</v>
      </c>
      <c r="O134" s="5"/>
      <c r="P134" s="5"/>
      <c r="Q134" s="5"/>
      <c r="R134" s="5"/>
      <c r="S134" s="5"/>
      <c r="T134" s="5"/>
      <c r="U134" s="5"/>
      <c r="V134" s="5"/>
      <c r="W134" s="5"/>
      <c r="X134" s="5"/>
      <c r="Y134" s="5"/>
      <c r="Z134" s="5"/>
      <c r="AA134" s="5"/>
      <c r="AB134" s="5"/>
    </row>
    <row r="135" spans="1:28">
      <c r="A135" s="2"/>
      <c r="B135" s="1">
        <v>2017</v>
      </c>
      <c r="C135" s="25">
        <v>1113662962.56</v>
      </c>
      <c r="D135" s="5"/>
      <c r="E135" s="5"/>
      <c r="F135" s="5"/>
      <c r="G135" s="5"/>
      <c r="H135" s="5"/>
      <c r="I135" s="25">
        <v>3602647169.79</v>
      </c>
      <c r="J135" s="5"/>
      <c r="K135" s="3">
        <v>976495536.71</v>
      </c>
      <c r="L135" s="3">
        <v>318668448.24</v>
      </c>
      <c r="M135" s="3">
        <v>181525271</v>
      </c>
      <c r="N135" s="3">
        <v>3700171.57</v>
      </c>
      <c r="O135" s="5"/>
      <c r="P135" s="5"/>
      <c r="Q135" s="5"/>
      <c r="R135" s="5"/>
      <c r="S135" s="5"/>
      <c r="T135" s="5"/>
      <c r="U135" s="5"/>
      <c r="V135" s="5"/>
      <c r="W135" s="5"/>
      <c r="X135" s="5"/>
      <c r="Y135" s="5"/>
      <c r="Z135" s="5"/>
      <c r="AA135" s="5"/>
      <c r="AB135" s="5"/>
    </row>
    <row r="136" spans="1:28">
      <c r="A136" s="2"/>
      <c r="B136" s="1">
        <v>2016</v>
      </c>
      <c r="C136" s="25">
        <v>783464180.93</v>
      </c>
      <c r="D136" s="5"/>
      <c r="E136" s="5"/>
      <c r="F136" s="5"/>
      <c r="G136" s="5"/>
      <c r="H136" s="5"/>
      <c r="I136" s="25">
        <v>2830178670.27</v>
      </c>
      <c r="J136" s="5"/>
      <c r="K136" s="3">
        <v>779968077.04</v>
      </c>
      <c r="L136" s="3">
        <v>360824727.47</v>
      </c>
      <c r="M136" s="3">
        <v>187413115.52</v>
      </c>
      <c r="N136" s="3">
        <v>5551046.59</v>
      </c>
      <c r="O136" s="5"/>
      <c r="P136" s="5"/>
      <c r="Q136" s="5"/>
      <c r="R136" s="5"/>
      <c r="S136" s="5"/>
      <c r="T136" s="5"/>
      <c r="U136" s="5"/>
      <c r="V136" s="5"/>
      <c r="W136" s="5"/>
      <c r="X136" s="5"/>
      <c r="Y136" s="5"/>
      <c r="Z136" s="5"/>
      <c r="AA136" s="5"/>
      <c r="AB136" s="5"/>
    </row>
    <row r="137" spans="1:28">
      <c r="A137" s="2"/>
      <c r="B137" s="1">
        <v>2015</v>
      </c>
      <c r="C137" s="25">
        <v>605396944.89</v>
      </c>
      <c r="D137" s="5"/>
      <c r="E137" s="5"/>
      <c r="F137" s="5"/>
      <c r="G137" s="5"/>
      <c r="H137" s="5"/>
      <c r="I137" s="25">
        <v>2584012482.99</v>
      </c>
      <c r="J137" s="5"/>
      <c r="K137" s="3">
        <v>779527648.9</v>
      </c>
      <c r="L137" s="3">
        <v>358119179.61</v>
      </c>
      <c r="M137" s="3">
        <v>191873818.04</v>
      </c>
      <c r="N137" s="3">
        <v>5900766.28</v>
      </c>
      <c r="O137" s="5"/>
      <c r="P137" s="5"/>
      <c r="Q137" s="5"/>
      <c r="R137" s="5"/>
      <c r="S137" s="5"/>
      <c r="T137" s="5"/>
      <c r="U137" s="5"/>
      <c r="V137" s="5"/>
      <c r="W137" s="5"/>
      <c r="X137" s="5"/>
      <c r="Y137" s="5"/>
      <c r="Z137" s="5"/>
      <c r="AA137" s="5"/>
      <c r="AB137" s="5"/>
    </row>
    <row r="138" spans="1:28">
      <c r="A138" s="2"/>
      <c r="B138" s="1">
        <v>2014</v>
      </c>
      <c r="C138" s="25">
        <v>422139613.29</v>
      </c>
      <c r="D138" s="5"/>
      <c r="E138" s="5"/>
      <c r="F138" s="5"/>
      <c r="G138" s="5"/>
      <c r="H138" s="5"/>
      <c r="I138" s="25">
        <v>2258553837.12</v>
      </c>
      <c r="J138" s="5"/>
      <c r="K138" s="3">
        <v>732017398.19</v>
      </c>
      <c r="L138" s="3">
        <v>405168810.95</v>
      </c>
      <c r="M138" s="3">
        <v>178623001.36</v>
      </c>
      <c r="N138" s="3">
        <v>4778402.82</v>
      </c>
      <c r="O138" s="5"/>
      <c r="P138" s="5"/>
      <c r="Q138" s="5"/>
      <c r="R138" s="5"/>
      <c r="S138" s="5"/>
      <c r="T138" s="5"/>
      <c r="U138" s="5"/>
      <c r="V138" s="5"/>
      <c r="W138" s="5"/>
      <c r="X138" s="5"/>
      <c r="Y138" s="5"/>
      <c r="Z138" s="5"/>
      <c r="AA138" s="5"/>
      <c r="AB138" s="5"/>
    </row>
    <row r="139" spans="1:28">
      <c r="A139" s="2"/>
      <c r="B139" s="1">
        <v>2013</v>
      </c>
      <c r="C139" s="25">
        <v>398167027.37</v>
      </c>
      <c r="D139" s="5"/>
      <c r="E139" s="5"/>
      <c r="F139" s="5"/>
      <c r="G139" s="5"/>
      <c r="H139" s="5"/>
      <c r="I139" s="25">
        <v>2447151233.39</v>
      </c>
      <c r="J139" s="5"/>
      <c r="K139" s="3">
        <v>907239642.51</v>
      </c>
      <c r="L139" s="3">
        <v>415732070.19</v>
      </c>
      <c r="M139" s="3">
        <v>155312235.44</v>
      </c>
      <c r="N139" s="3">
        <v>3799958.9</v>
      </c>
      <c r="O139" s="5"/>
      <c r="P139" s="5"/>
      <c r="Q139" s="5"/>
      <c r="R139" s="5"/>
      <c r="S139" s="5"/>
      <c r="T139" s="5"/>
      <c r="U139" s="5"/>
      <c r="V139" s="5"/>
      <c r="W139" s="5"/>
      <c r="X139" s="5"/>
      <c r="Y139" s="5"/>
      <c r="Z139" s="5"/>
      <c r="AA139" s="5"/>
      <c r="AB139" s="5"/>
    </row>
    <row r="140" spans="1:28">
      <c r="A140" s="2"/>
      <c r="B140" s="1">
        <v>2012</v>
      </c>
      <c r="C140" s="25">
        <v>455973269.45</v>
      </c>
      <c r="D140" s="5"/>
      <c r="E140" s="5"/>
      <c r="F140" s="5"/>
      <c r="G140" s="5"/>
      <c r="H140" s="5"/>
      <c r="I140" s="25">
        <v>2506547079.95</v>
      </c>
      <c r="J140" s="5"/>
      <c r="K140" s="3">
        <v>959499158.8</v>
      </c>
      <c r="L140" s="3">
        <v>360910938.72</v>
      </c>
      <c r="M140" s="3">
        <v>138872068.42</v>
      </c>
      <c r="N140" s="3">
        <v>3711429.13</v>
      </c>
      <c r="O140" s="5"/>
      <c r="P140" s="5"/>
      <c r="Q140" s="5"/>
      <c r="R140" s="5"/>
      <c r="S140" s="5"/>
      <c r="T140" s="5"/>
      <c r="U140" s="5"/>
      <c r="V140" s="5"/>
      <c r="W140" s="5"/>
      <c r="X140" s="5"/>
      <c r="Y140" s="5"/>
      <c r="Z140" s="5"/>
      <c r="AA140" s="5"/>
      <c r="AB140" s="5"/>
    </row>
    <row r="141" spans="1:28">
      <c r="A141" s="2"/>
      <c r="B141" s="1">
        <v>2011</v>
      </c>
      <c r="C141" s="5"/>
      <c r="D141" s="5"/>
      <c r="E141" s="5"/>
      <c r="F141" s="5"/>
      <c r="G141" s="5"/>
      <c r="H141" s="5"/>
      <c r="I141" s="5"/>
      <c r="J141" s="5"/>
      <c r="K141" s="6"/>
      <c r="L141" s="6"/>
      <c r="M141" s="6"/>
      <c r="N141" s="6"/>
      <c r="O141" s="5"/>
      <c r="P141" s="5"/>
      <c r="Q141" s="5"/>
      <c r="R141" s="5"/>
      <c r="S141" s="5"/>
      <c r="T141" s="5"/>
      <c r="U141" s="5"/>
      <c r="V141" s="5"/>
      <c r="W141" s="5"/>
      <c r="X141" s="5"/>
      <c r="Y141" s="5"/>
      <c r="Z141" s="5"/>
      <c r="AA141" s="5"/>
      <c r="AB141" s="5"/>
    </row>
    <row r="142" spans="1:28">
      <c r="A142" s="2"/>
      <c r="B142" s="1">
        <v>2010</v>
      </c>
      <c r="C142" s="5"/>
      <c r="D142" s="5"/>
      <c r="E142" s="5"/>
      <c r="F142" s="5"/>
      <c r="G142" s="5"/>
      <c r="H142" s="5"/>
      <c r="I142" s="5"/>
      <c r="J142" s="5"/>
      <c r="K142" s="6"/>
      <c r="L142" s="6"/>
      <c r="M142" s="6"/>
      <c r="N142" s="6"/>
      <c r="O142" s="5"/>
      <c r="P142" s="5"/>
      <c r="Q142" s="5"/>
      <c r="R142" s="5"/>
      <c r="S142" s="5"/>
      <c r="T142" s="5"/>
      <c r="U142" s="5"/>
      <c r="V142" s="5"/>
      <c r="W142" s="5"/>
      <c r="X142" s="5"/>
      <c r="Y142" s="5"/>
      <c r="Z142" s="5"/>
      <c r="AA142" s="5"/>
      <c r="AB142" s="5"/>
    </row>
    <row r="143" spans="1:28">
      <c r="A143" s="2" t="s">
        <v>63</v>
      </c>
      <c r="B143" s="1">
        <v>2023</v>
      </c>
      <c r="C143" s="25">
        <v>1268797401.98</v>
      </c>
      <c r="D143" s="5"/>
      <c r="E143" s="5"/>
      <c r="F143" s="5"/>
      <c r="G143" s="5"/>
      <c r="H143" s="5"/>
      <c r="I143" s="25">
        <v>4953197719.21</v>
      </c>
      <c r="J143" s="5"/>
      <c r="K143" s="6"/>
      <c r="L143" s="6"/>
      <c r="M143" s="6"/>
      <c r="N143" s="6"/>
      <c r="O143" s="5"/>
      <c r="P143" s="5"/>
      <c r="Q143" s="5"/>
      <c r="R143" s="5"/>
      <c r="S143" s="5"/>
      <c r="T143" s="5"/>
      <c r="U143" s="5"/>
      <c r="V143" s="5"/>
      <c r="W143" s="5"/>
      <c r="X143" s="5"/>
      <c r="Y143" s="5"/>
      <c r="Z143" s="5"/>
      <c r="AA143" s="5"/>
      <c r="AB143" s="5"/>
    </row>
    <row r="144" spans="1:28">
      <c r="A144" s="2"/>
      <c r="B144" s="1">
        <v>2022</v>
      </c>
      <c r="C144" s="25">
        <v>1215840333.47</v>
      </c>
      <c r="D144" s="5"/>
      <c r="E144" s="5"/>
      <c r="F144" s="5"/>
      <c r="G144" s="5"/>
      <c r="H144" s="5"/>
      <c r="I144" s="25">
        <v>4672737287.89</v>
      </c>
      <c r="J144" s="5"/>
      <c r="K144" s="6"/>
      <c r="L144" s="6"/>
      <c r="M144" s="6"/>
      <c r="N144" s="6"/>
      <c r="O144" s="5"/>
      <c r="P144" s="5"/>
      <c r="Q144" s="5"/>
      <c r="R144" s="5"/>
      <c r="S144" s="5"/>
      <c r="T144" s="5"/>
      <c r="U144" s="5"/>
      <c r="V144" s="5"/>
      <c r="W144" s="5"/>
      <c r="X144" s="5"/>
      <c r="Y144" s="5"/>
      <c r="Z144" s="5"/>
      <c r="AA144" s="5"/>
      <c r="AB144" s="5"/>
    </row>
    <row r="145" spans="1:28">
      <c r="A145" s="2"/>
      <c r="B145" s="1">
        <v>2021</v>
      </c>
      <c r="C145" s="25">
        <v>1199075865.55</v>
      </c>
      <c r="D145" s="5"/>
      <c r="E145" s="5"/>
      <c r="F145" s="5"/>
      <c r="G145" s="5"/>
      <c r="H145" s="5"/>
      <c r="I145" s="25">
        <v>4631861645.41</v>
      </c>
      <c r="J145" s="5"/>
      <c r="K145" s="6"/>
      <c r="L145" s="6"/>
      <c r="M145" s="6"/>
      <c r="N145" s="6"/>
      <c r="O145" s="5"/>
      <c r="P145" s="5"/>
      <c r="Q145" s="5"/>
      <c r="R145" s="5"/>
      <c r="S145" s="5"/>
      <c r="T145" s="5"/>
      <c r="U145" s="5"/>
      <c r="V145" s="5"/>
      <c r="W145" s="5"/>
      <c r="X145" s="5"/>
      <c r="Y145" s="5"/>
      <c r="Z145" s="5"/>
      <c r="AA145" s="5"/>
      <c r="AB145" s="5"/>
    </row>
    <row r="146" spans="1:28">
      <c r="A146" s="2"/>
      <c r="B146" s="1">
        <v>2020</v>
      </c>
      <c r="C146" s="25">
        <v>731325826.89</v>
      </c>
      <c r="D146" s="5"/>
      <c r="E146" s="5"/>
      <c r="F146" s="5"/>
      <c r="G146" s="5"/>
      <c r="H146" s="5"/>
      <c r="I146" s="25">
        <v>3005712643.18</v>
      </c>
      <c r="J146" s="5"/>
      <c r="K146" s="6"/>
      <c r="L146" s="6"/>
      <c r="M146" s="6"/>
      <c r="N146" s="6"/>
      <c r="O146" s="5"/>
      <c r="P146" s="5"/>
      <c r="Q146" s="5"/>
      <c r="R146" s="5"/>
      <c r="S146" s="5"/>
      <c r="T146" s="5"/>
      <c r="U146" s="5"/>
      <c r="V146" s="5"/>
      <c r="W146" s="5"/>
      <c r="X146" s="5"/>
      <c r="Y146" s="5"/>
      <c r="Z146" s="5"/>
      <c r="AA146" s="5"/>
      <c r="AB146" s="5"/>
    </row>
    <row r="147" spans="1:28">
      <c r="A147" s="2"/>
      <c r="B147" s="1">
        <v>2019</v>
      </c>
      <c r="C147" s="25">
        <v>826281287.31</v>
      </c>
      <c r="D147" s="5"/>
      <c r="E147" s="5"/>
      <c r="F147" s="5"/>
      <c r="G147" s="5"/>
      <c r="H147" s="5"/>
      <c r="I147" s="25">
        <v>3538694869.46</v>
      </c>
      <c r="J147" s="5"/>
      <c r="K147" s="6"/>
      <c r="L147" s="6"/>
      <c r="M147" s="6"/>
      <c r="N147" s="6"/>
      <c r="O147" s="5"/>
      <c r="P147" s="5"/>
      <c r="Q147" s="5"/>
      <c r="R147" s="5"/>
      <c r="S147" s="5"/>
      <c r="T147" s="5"/>
      <c r="U147" s="5"/>
      <c r="V147" s="5"/>
      <c r="W147" s="5"/>
      <c r="X147" s="5"/>
      <c r="Y147" s="5"/>
      <c r="Z147" s="5"/>
      <c r="AA147" s="5"/>
      <c r="AB147" s="5"/>
    </row>
    <row r="148" spans="1:28">
      <c r="A148" s="2"/>
      <c r="B148" s="1">
        <v>2018</v>
      </c>
      <c r="C148" s="25">
        <v>579449900.96</v>
      </c>
      <c r="D148" s="5"/>
      <c r="E148" s="5"/>
      <c r="F148" s="5"/>
      <c r="G148" s="5"/>
      <c r="H148" s="5"/>
      <c r="I148" s="25">
        <v>2819062580.6</v>
      </c>
      <c r="J148" s="5"/>
      <c r="K148" s="6"/>
      <c r="L148" s="6"/>
      <c r="M148" s="6"/>
      <c r="N148" s="6"/>
      <c r="O148" s="5"/>
      <c r="P148" s="5"/>
      <c r="Q148" s="5"/>
      <c r="R148" s="5"/>
      <c r="S148" s="5"/>
      <c r="T148" s="5"/>
      <c r="U148" s="5"/>
      <c r="V148" s="5"/>
      <c r="W148" s="5"/>
      <c r="X148" s="5"/>
      <c r="Y148" s="5"/>
      <c r="Z148" s="5"/>
      <c r="AA148" s="5"/>
      <c r="AB148" s="5"/>
    </row>
    <row r="149" spans="1:28">
      <c r="A149" s="2"/>
      <c r="B149" s="1">
        <v>2017</v>
      </c>
      <c r="C149" s="25">
        <v>335488023.16</v>
      </c>
      <c r="D149" s="5"/>
      <c r="E149" s="5"/>
      <c r="F149" s="5"/>
      <c r="G149" s="5"/>
      <c r="H149" s="5"/>
      <c r="I149" s="25">
        <v>2048380366.41</v>
      </c>
      <c r="J149" s="5"/>
      <c r="K149" s="6"/>
      <c r="L149" s="6"/>
      <c r="M149" s="6"/>
      <c r="N149" s="6"/>
      <c r="O149" s="5"/>
      <c r="P149" s="5"/>
      <c r="Q149" s="5"/>
      <c r="R149" s="5"/>
      <c r="S149" s="5"/>
      <c r="T149" s="5"/>
      <c r="U149" s="5"/>
      <c r="V149" s="5"/>
      <c r="W149" s="5"/>
      <c r="X149" s="5"/>
      <c r="Y149" s="5"/>
      <c r="Z149" s="5"/>
      <c r="AA149" s="5"/>
      <c r="AB149" s="5"/>
    </row>
    <row r="150" spans="1:28">
      <c r="A150" s="2"/>
      <c r="B150" s="1">
        <v>2016</v>
      </c>
      <c r="C150" s="25">
        <v>224791899.91</v>
      </c>
      <c r="D150" s="5"/>
      <c r="E150" s="5"/>
      <c r="F150" s="5"/>
      <c r="G150" s="5"/>
      <c r="H150" s="5"/>
      <c r="I150" s="25">
        <v>1176374148.41</v>
      </c>
      <c r="J150" s="5"/>
      <c r="K150" s="6"/>
      <c r="L150" s="6"/>
      <c r="M150" s="6"/>
      <c r="N150" s="6"/>
      <c r="O150" s="5"/>
      <c r="P150" s="5"/>
      <c r="Q150" s="5"/>
      <c r="R150" s="5"/>
      <c r="S150" s="5"/>
      <c r="T150" s="5"/>
      <c r="U150" s="5"/>
      <c r="V150" s="5"/>
      <c r="W150" s="5"/>
      <c r="X150" s="5"/>
      <c r="Y150" s="5"/>
      <c r="Z150" s="5"/>
      <c r="AA150" s="5"/>
      <c r="AB150" s="5"/>
    </row>
    <row r="151" spans="1:28">
      <c r="A151" s="2"/>
      <c r="B151" s="1">
        <v>2015</v>
      </c>
      <c r="C151" s="25">
        <v>87973615.68</v>
      </c>
      <c r="D151" s="5"/>
      <c r="E151" s="5"/>
      <c r="F151" s="5"/>
      <c r="G151" s="5"/>
      <c r="H151" s="5"/>
      <c r="I151" s="25">
        <v>854867174.5</v>
      </c>
      <c r="J151" s="5"/>
      <c r="K151" s="6"/>
      <c r="L151" s="6"/>
      <c r="M151" s="6"/>
      <c r="N151" s="6"/>
      <c r="O151" s="5"/>
      <c r="P151" s="5"/>
      <c r="Q151" s="5"/>
      <c r="R151" s="5"/>
      <c r="S151" s="5"/>
      <c r="T151" s="5"/>
      <c r="U151" s="5"/>
      <c r="V151" s="5"/>
      <c r="W151" s="5"/>
      <c r="X151" s="5"/>
      <c r="Y151" s="5"/>
      <c r="Z151" s="5"/>
      <c r="AA151" s="5"/>
      <c r="AB151" s="5"/>
    </row>
    <row r="152" spans="1:28">
      <c r="A152" s="2"/>
      <c r="B152" s="1">
        <v>2014</v>
      </c>
      <c r="C152" s="25">
        <v>-402806109.29</v>
      </c>
      <c r="D152" s="5"/>
      <c r="E152" s="5"/>
      <c r="F152" s="5"/>
      <c r="G152" s="5"/>
      <c r="H152" s="5"/>
      <c r="I152" s="25">
        <v>364868507.97</v>
      </c>
      <c r="J152" s="5"/>
      <c r="K152" s="6"/>
      <c r="L152" s="6"/>
      <c r="M152" s="6"/>
      <c r="N152" s="6"/>
      <c r="O152" s="5"/>
      <c r="P152" s="5"/>
      <c r="Q152" s="5"/>
      <c r="R152" s="5"/>
      <c r="S152" s="5"/>
      <c r="T152" s="5"/>
      <c r="U152" s="5"/>
      <c r="V152" s="5"/>
      <c r="W152" s="5"/>
      <c r="X152" s="5"/>
      <c r="Y152" s="5"/>
      <c r="Z152" s="5"/>
      <c r="AA152" s="5"/>
      <c r="AB152" s="5"/>
    </row>
    <row r="153" spans="1:28">
      <c r="A153" s="2"/>
      <c r="B153" s="1">
        <v>2013</v>
      </c>
      <c r="C153" s="25">
        <v>-153570739.82</v>
      </c>
      <c r="D153" s="5"/>
      <c r="E153" s="5"/>
      <c r="F153" s="5"/>
      <c r="G153" s="5"/>
      <c r="H153" s="5"/>
      <c r="I153" s="25">
        <v>485746327.97</v>
      </c>
      <c r="J153" s="5"/>
      <c r="K153" s="6"/>
      <c r="L153" s="6"/>
      <c r="M153" s="6"/>
      <c r="N153" s="6"/>
      <c r="O153" s="5"/>
      <c r="P153" s="5"/>
      <c r="Q153" s="5"/>
      <c r="R153" s="5"/>
      <c r="S153" s="5"/>
      <c r="T153" s="5"/>
      <c r="U153" s="5"/>
      <c r="V153" s="5"/>
      <c r="W153" s="5"/>
      <c r="X153" s="5"/>
      <c r="Y153" s="5"/>
      <c r="Z153" s="5"/>
      <c r="AA153" s="5"/>
      <c r="AB153" s="5"/>
    </row>
    <row r="154" spans="1:28">
      <c r="A154" s="2"/>
      <c r="B154" s="1">
        <v>2012</v>
      </c>
      <c r="C154" s="25">
        <v>337729596.8</v>
      </c>
      <c r="D154" s="5"/>
      <c r="E154" s="5"/>
      <c r="F154" s="5"/>
      <c r="G154" s="5"/>
      <c r="H154" s="5"/>
      <c r="I154" s="25">
        <v>1636186148.33</v>
      </c>
      <c r="J154" s="5"/>
      <c r="K154" s="6"/>
      <c r="L154" s="6"/>
      <c r="M154" s="6"/>
      <c r="N154" s="6"/>
      <c r="O154" s="5"/>
      <c r="P154" s="5"/>
      <c r="Q154" s="5"/>
      <c r="R154" s="5"/>
      <c r="S154" s="5"/>
      <c r="T154" s="5"/>
      <c r="U154" s="5"/>
      <c r="V154" s="5"/>
      <c r="W154" s="5"/>
      <c r="X154" s="5"/>
      <c r="Y154" s="5"/>
      <c r="Z154" s="5"/>
      <c r="AA154" s="5"/>
      <c r="AB154" s="5"/>
    </row>
    <row r="155" spans="1:28">
      <c r="A155" s="2"/>
      <c r="B155" s="1">
        <v>2011</v>
      </c>
      <c r="C155" s="5"/>
      <c r="D155" s="5"/>
      <c r="E155" s="5"/>
      <c r="F155" s="5"/>
      <c r="G155" s="5"/>
      <c r="H155" s="5"/>
      <c r="I155" s="5"/>
      <c r="J155" s="5"/>
      <c r="K155" s="6"/>
      <c r="L155" s="6"/>
      <c r="M155" s="6"/>
      <c r="N155" s="6"/>
      <c r="O155" s="5"/>
      <c r="P155" s="5"/>
      <c r="Q155" s="5"/>
      <c r="R155" s="5"/>
      <c r="S155" s="5"/>
      <c r="T155" s="5"/>
      <c r="U155" s="5"/>
      <c r="V155" s="5"/>
      <c r="W155" s="5"/>
      <c r="X155" s="5"/>
      <c r="Y155" s="5"/>
      <c r="Z155" s="5"/>
      <c r="AA155" s="5"/>
      <c r="AB155" s="5"/>
    </row>
    <row r="156" spans="1:28">
      <c r="A156" s="2"/>
      <c r="B156" s="1">
        <v>2010</v>
      </c>
      <c r="C156" s="5"/>
      <c r="D156" s="5"/>
      <c r="E156" s="5"/>
      <c r="F156" s="5"/>
      <c r="G156" s="5"/>
      <c r="H156" s="5"/>
      <c r="I156" s="5"/>
      <c r="J156" s="5"/>
      <c r="K156" s="6"/>
      <c r="L156" s="6"/>
      <c r="M156" s="6"/>
      <c r="N156" s="6"/>
      <c r="O156" s="5"/>
      <c r="P156" s="5"/>
      <c r="Q156" s="5"/>
      <c r="R156" s="5"/>
      <c r="S156" s="5"/>
      <c r="T156" s="5"/>
      <c r="U156" s="5"/>
      <c r="V156" s="5"/>
      <c r="W156" s="5"/>
      <c r="X156" s="5"/>
      <c r="Y156" s="5"/>
      <c r="Z156" s="5"/>
      <c r="AA156" s="5"/>
      <c r="AB156" s="5"/>
    </row>
    <row r="157" spans="1:28">
      <c r="A157" s="2" t="s">
        <v>64</v>
      </c>
      <c r="B157" s="1">
        <v>2023</v>
      </c>
      <c r="C157" s="25">
        <v>665936170.95</v>
      </c>
      <c r="D157" s="5"/>
      <c r="E157" s="5"/>
      <c r="F157" s="5"/>
      <c r="G157" s="5"/>
      <c r="H157" s="5"/>
      <c r="I157" s="25">
        <v>5257266465.5</v>
      </c>
      <c r="J157" s="5"/>
      <c r="K157" s="6"/>
      <c r="L157" s="6"/>
      <c r="M157" s="6"/>
      <c r="N157" s="6"/>
      <c r="O157" s="5"/>
      <c r="P157" s="5"/>
      <c r="Q157" s="5"/>
      <c r="R157" s="5"/>
      <c r="S157" s="5"/>
      <c r="T157" s="5"/>
      <c r="U157" s="5"/>
      <c r="V157" s="5"/>
      <c r="W157" s="5"/>
      <c r="X157" s="5"/>
      <c r="Y157" s="5"/>
      <c r="Z157" s="5"/>
      <c r="AA157" s="5"/>
      <c r="AB157" s="5"/>
    </row>
    <row r="158" spans="1:28">
      <c r="A158" s="2"/>
      <c r="B158" s="1">
        <v>2022</v>
      </c>
      <c r="C158" s="25">
        <v>707596714.46</v>
      </c>
      <c r="D158" s="5"/>
      <c r="E158" s="5"/>
      <c r="F158" s="5"/>
      <c r="G158" s="5"/>
      <c r="H158" s="5"/>
      <c r="I158" s="25">
        <v>4653101198.15</v>
      </c>
      <c r="J158" s="5"/>
      <c r="K158" s="6"/>
      <c r="L158" s="6"/>
      <c r="M158" s="6"/>
      <c r="N158" s="6"/>
      <c r="O158" s="5"/>
      <c r="P158" s="5"/>
      <c r="Q158" s="5"/>
      <c r="R158" s="5"/>
      <c r="S158" s="5"/>
      <c r="T158" s="5"/>
      <c r="U158" s="5"/>
      <c r="V158" s="5"/>
      <c r="W158" s="5"/>
      <c r="X158" s="5"/>
      <c r="Y158" s="5"/>
      <c r="Z158" s="5"/>
      <c r="AA158" s="5"/>
      <c r="AB158" s="5"/>
    </row>
    <row r="159" spans="1:28">
      <c r="A159" s="2"/>
      <c r="B159" s="1">
        <v>2021</v>
      </c>
      <c r="C159" s="25">
        <v>389206340.64</v>
      </c>
      <c r="D159" s="5"/>
      <c r="E159" s="5"/>
      <c r="F159" s="5"/>
      <c r="G159" s="5"/>
      <c r="H159" s="5"/>
      <c r="I159" s="25">
        <v>4027152026.78</v>
      </c>
      <c r="J159" s="5"/>
      <c r="K159" s="6"/>
      <c r="L159" s="6"/>
      <c r="M159" s="6"/>
      <c r="N159" s="6"/>
      <c r="O159" s="5"/>
      <c r="P159" s="5"/>
      <c r="Q159" s="5"/>
      <c r="R159" s="5"/>
      <c r="S159" s="5"/>
      <c r="T159" s="5"/>
      <c r="U159" s="5"/>
      <c r="V159" s="5"/>
      <c r="W159" s="5"/>
      <c r="X159" s="5"/>
      <c r="Y159" s="5"/>
      <c r="Z159" s="5"/>
      <c r="AA159" s="5"/>
      <c r="AB159" s="5"/>
    </row>
    <row r="160" spans="1:28">
      <c r="A160" s="2"/>
      <c r="B160" s="1">
        <v>2020</v>
      </c>
      <c r="C160" s="25">
        <v>312603891.46</v>
      </c>
      <c r="D160" s="5"/>
      <c r="E160" s="5"/>
      <c r="F160" s="5"/>
      <c r="G160" s="5"/>
      <c r="H160" s="5"/>
      <c r="I160" s="25">
        <v>3597786950.3</v>
      </c>
      <c r="J160" s="5"/>
      <c r="K160" s="6"/>
      <c r="L160" s="6"/>
      <c r="M160" s="6"/>
      <c r="N160" s="6"/>
      <c r="O160" s="5"/>
      <c r="P160" s="5"/>
      <c r="Q160" s="5"/>
      <c r="R160" s="5"/>
      <c r="S160" s="5"/>
      <c r="T160" s="5"/>
      <c r="U160" s="5"/>
      <c r="V160" s="5"/>
      <c r="W160" s="5"/>
      <c r="X160" s="5"/>
      <c r="Y160" s="5"/>
      <c r="Z160" s="5"/>
      <c r="AA160" s="5"/>
      <c r="AB160" s="5"/>
    </row>
    <row r="161" spans="1:28">
      <c r="A161" s="2"/>
      <c r="B161" s="1">
        <v>2019</v>
      </c>
      <c r="C161" s="25">
        <v>404302861.13</v>
      </c>
      <c r="D161" s="5"/>
      <c r="E161" s="5"/>
      <c r="F161" s="5"/>
      <c r="G161" s="5"/>
      <c r="H161" s="5"/>
      <c r="I161" s="25">
        <v>4030248448.01</v>
      </c>
      <c r="J161" s="5"/>
      <c r="K161" s="6"/>
      <c r="L161" s="6"/>
      <c r="M161" s="6"/>
      <c r="N161" s="6"/>
      <c r="O161" s="5"/>
      <c r="P161" s="5"/>
      <c r="Q161" s="5"/>
      <c r="R161" s="5"/>
      <c r="S161" s="5"/>
      <c r="T161" s="5"/>
      <c r="U161" s="5"/>
      <c r="V161" s="5"/>
      <c r="W161" s="5"/>
      <c r="X161" s="5"/>
      <c r="Y161" s="5"/>
      <c r="Z161" s="5"/>
      <c r="AA161" s="5"/>
      <c r="AB161" s="5"/>
    </row>
    <row r="162" spans="1:28">
      <c r="A162" s="2"/>
      <c r="B162" s="1">
        <v>2018</v>
      </c>
      <c r="C162" s="25">
        <v>350417975.56</v>
      </c>
      <c r="D162" s="5"/>
      <c r="E162" s="5"/>
      <c r="F162" s="5"/>
      <c r="G162" s="5"/>
      <c r="H162" s="5"/>
      <c r="I162" s="25">
        <v>3583278771.92</v>
      </c>
      <c r="J162" s="5"/>
      <c r="K162" s="6"/>
      <c r="L162" s="6"/>
      <c r="M162" s="6"/>
      <c r="N162" s="6"/>
      <c r="O162" s="5"/>
      <c r="P162" s="5"/>
      <c r="Q162" s="5"/>
      <c r="R162" s="5"/>
      <c r="S162" s="5"/>
      <c r="T162" s="5"/>
      <c r="U162" s="5"/>
      <c r="V162" s="5"/>
      <c r="W162" s="5"/>
      <c r="X162" s="5"/>
      <c r="Y162" s="5"/>
      <c r="Z162" s="5"/>
      <c r="AA162" s="5"/>
      <c r="AB162" s="5"/>
    </row>
    <row r="163" spans="1:28">
      <c r="A163" s="2"/>
      <c r="B163" s="1">
        <v>2017</v>
      </c>
      <c r="C163" s="25">
        <v>163523345.9</v>
      </c>
      <c r="D163" s="5"/>
      <c r="E163" s="5"/>
      <c r="F163" s="5"/>
      <c r="G163" s="5"/>
      <c r="H163" s="5"/>
      <c r="I163" s="25">
        <v>2534965148.18</v>
      </c>
      <c r="J163" s="5"/>
      <c r="K163" s="6"/>
      <c r="L163" s="6"/>
      <c r="M163" s="6"/>
      <c r="N163" s="6"/>
      <c r="O163" s="5"/>
      <c r="P163" s="5"/>
      <c r="Q163" s="5"/>
      <c r="R163" s="5"/>
      <c r="S163" s="5"/>
      <c r="T163" s="5"/>
      <c r="U163" s="5"/>
      <c r="V163" s="5"/>
      <c r="W163" s="5"/>
      <c r="X163" s="5"/>
      <c r="Y163" s="5"/>
      <c r="Z163" s="5"/>
      <c r="AA163" s="5"/>
      <c r="AB163" s="5"/>
    </row>
    <row r="164" spans="1:28">
      <c r="A164" s="2"/>
      <c r="B164" s="1">
        <v>2016</v>
      </c>
      <c r="C164" s="25">
        <v>110843259.72</v>
      </c>
      <c r="D164" s="5"/>
      <c r="E164" s="5"/>
      <c r="F164" s="5"/>
      <c r="G164" s="5"/>
      <c r="H164" s="5"/>
      <c r="I164" s="25">
        <v>2438332546.52</v>
      </c>
      <c r="J164" s="5"/>
      <c r="K164" s="6"/>
      <c r="L164" s="6"/>
      <c r="M164" s="6"/>
      <c r="N164" s="6"/>
      <c r="O164" s="5"/>
      <c r="P164" s="5"/>
      <c r="Q164" s="5"/>
      <c r="R164" s="5"/>
      <c r="S164" s="5"/>
      <c r="T164" s="5"/>
      <c r="U164" s="5"/>
      <c r="V164" s="5"/>
      <c r="W164" s="5"/>
      <c r="X164" s="5"/>
      <c r="Y164" s="5"/>
      <c r="Z164" s="5"/>
      <c r="AA164" s="5"/>
      <c r="AB164" s="5"/>
    </row>
    <row r="165" spans="1:28">
      <c r="A165" s="2"/>
      <c r="B165" s="1">
        <v>2015</v>
      </c>
      <c r="C165" s="25">
        <v>75041933.89</v>
      </c>
      <c r="D165" s="5"/>
      <c r="E165" s="5"/>
      <c r="F165" s="5"/>
      <c r="G165" s="5"/>
      <c r="H165" s="5"/>
      <c r="I165" s="25">
        <v>2335805290.45</v>
      </c>
      <c r="J165" s="5"/>
      <c r="K165" s="6"/>
      <c r="L165" s="6"/>
      <c r="M165" s="6"/>
      <c r="N165" s="6"/>
      <c r="O165" s="5"/>
      <c r="P165" s="5"/>
      <c r="Q165" s="5"/>
      <c r="R165" s="5"/>
      <c r="S165" s="5"/>
      <c r="T165" s="5"/>
      <c r="U165" s="5"/>
      <c r="V165" s="5"/>
      <c r="W165" s="5"/>
      <c r="X165" s="5"/>
      <c r="Y165" s="5"/>
      <c r="Z165" s="5"/>
      <c r="AA165" s="5"/>
      <c r="AB165" s="5"/>
    </row>
    <row r="166" spans="1:28">
      <c r="A166" s="2"/>
      <c r="B166" s="1">
        <v>2014</v>
      </c>
      <c r="C166" s="25">
        <v>59137573.82</v>
      </c>
      <c r="D166" s="5"/>
      <c r="E166" s="5"/>
      <c r="F166" s="5"/>
      <c r="G166" s="5"/>
      <c r="H166" s="5"/>
      <c r="I166" s="25">
        <v>2109156606.01</v>
      </c>
      <c r="J166" s="5"/>
      <c r="K166" s="6"/>
      <c r="L166" s="6"/>
      <c r="M166" s="6"/>
      <c r="N166" s="6"/>
      <c r="O166" s="5"/>
      <c r="P166" s="5"/>
      <c r="Q166" s="5"/>
      <c r="R166" s="5"/>
      <c r="S166" s="5"/>
      <c r="T166" s="5"/>
      <c r="U166" s="5"/>
      <c r="V166" s="5"/>
      <c r="W166" s="5"/>
      <c r="X166" s="5"/>
      <c r="Y166" s="5"/>
      <c r="Z166" s="5"/>
      <c r="AA166" s="5"/>
      <c r="AB166" s="5"/>
    </row>
    <row r="167" spans="1:28">
      <c r="A167" s="2"/>
      <c r="B167" s="1">
        <v>2013</v>
      </c>
      <c r="C167" s="25">
        <v>65559675.89</v>
      </c>
      <c r="D167" s="5"/>
      <c r="E167" s="5"/>
      <c r="F167" s="5"/>
      <c r="G167" s="5"/>
      <c r="H167" s="5"/>
      <c r="I167" s="25">
        <v>1802703972.76</v>
      </c>
      <c r="J167" s="5"/>
      <c r="K167" s="6"/>
      <c r="L167" s="6"/>
      <c r="M167" s="6"/>
      <c r="N167" s="6"/>
      <c r="O167" s="5"/>
      <c r="P167" s="5"/>
      <c r="Q167" s="5"/>
      <c r="R167" s="5"/>
      <c r="S167" s="5"/>
      <c r="T167" s="5"/>
      <c r="U167" s="5"/>
      <c r="V167" s="5"/>
      <c r="W167" s="5"/>
      <c r="X167" s="5"/>
      <c r="Y167" s="5"/>
      <c r="Z167" s="5"/>
      <c r="AA167" s="5"/>
      <c r="AB167" s="5"/>
    </row>
    <row r="168" spans="1:28">
      <c r="A168" s="2"/>
      <c r="B168" s="1">
        <v>2012</v>
      </c>
      <c r="C168" s="25">
        <v>112241323.04</v>
      </c>
      <c r="D168" s="5"/>
      <c r="E168" s="5"/>
      <c r="F168" s="5"/>
      <c r="G168" s="5"/>
      <c r="H168" s="5"/>
      <c r="I168" s="25">
        <v>1666270390.68</v>
      </c>
      <c r="J168" s="5"/>
      <c r="K168" s="6"/>
      <c r="L168" s="6"/>
      <c r="M168" s="6"/>
      <c r="N168" s="6"/>
      <c r="O168" s="5"/>
      <c r="P168" s="5"/>
      <c r="Q168" s="5"/>
      <c r="R168" s="5"/>
      <c r="S168" s="5"/>
      <c r="T168" s="5"/>
      <c r="U168" s="5"/>
      <c r="V168" s="5"/>
      <c r="W168" s="5"/>
      <c r="X168" s="5"/>
      <c r="Y168" s="5"/>
      <c r="Z168" s="5"/>
      <c r="AA168" s="5"/>
      <c r="AB168" s="5"/>
    </row>
    <row r="169" spans="1:28">
      <c r="A169" s="2"/>
      <c r="B169" s="1">
        <v>2011</v>
      </c>
      <c r="C169" s="5"/>
      <c r="D169" s="5"/>
      <c r="E169" s="5"/>
      <c r="F169" s="5"/>
      <c r="G169" s="5"/>
      <c r="H169" s="5"/>
      <c r="I169" s="5"/>
      <c r="J169" s="5"/>
      <c r="K169" s="6"/>
      <c r="L169" s="6"/>
      <c r="M169" s="6"/>
      <c r="N169" s="6"/>
      <c r="O169" s="5"/>
      <c r="P169" s="5"/>
      <c r="Q169" s="5"/>
      <c r="R169" s="5"/>
      <c r="S169" s="5"/>
      <c r="T169" s="5"/>
      <c r="U169" s="5"/>
      <c r="V169" s="5"/>
      <c r="W169" s="5"/>
      <c r="X169" s="5"/>
      <c r="Y169" s="5"/>
      <c r="Z169" s="5"/>
      <c r="AA169" s="5"/>
      <c r="AB169" s="5"/>
    </row>
    <row r="170" spans="1:28">
      <c r="A170" s="2"/>
      <c r="B170" s="1">
        <v>2010</v>
      </c>
      <c r="C170" s="5"/>
      <c r="D170" s="5"/>
      <c r="E170" s="5"/>
      <c r="F170" s="5"/>
      <c r="G170" s="5"/>
      <c r="H170" s="5"/>
      <c r="I170" s="5"/>
      <c r="J170" s="5"/>
      <c r="K170" s="6"/>
      <c r="L170" s="6"/>
      <c r="M170" s="6"/>
      <c r="N170" s="6"/>
      <c r="O170" s="5"/>
      <c r="P170" s="5"/>
      <c r="Q170" s="5"/>
      <c r="R170" s="5"/>
      <c r="S170" s="5"/>
      <c r="T170" s="5"/>
      <c r="U170" s="5"/>
      <c r="V170" s="5"/>
      <c r="W170" s="5"/>
      <c r="X170" s="5"/>
      <c r="Y170" s="5"/>
      <c r="Z170" s="5"/>
      <c r="AA170" s="5"/>
      <c r="AB170" s="5"/>
    </row>
    <row r="171" spans="1:28">
      <c r="A171" s="2" t="s">
        <v>65</v>
      </c>
      <c r="B171" s="1">
        <v>2023</v>
      </c>
      <c r="C171" s="25">
        <v>547812758.32</v>
      </c>
      <c r="D171" s="5"/>
      <c r="E171" s="5"/>
      <c r="F171" s="5"/>
      <c r="G171" s="5"/>
      <c r="H171" s="5"/>
      <c r="I171" s="25">
        <v>2829669201.53</v>
      </c>
      <c r="J171" s="5"/>
      <c r="K171" s="6"/>
      <c r="L171" s="6"/>
      <c r="M171" s="6"/>
      <c r="N171" s="6"/>
      <c r="O171" s="5"/>
      <c r="P171" s="5"/>
      <c r="Q171" s="5"/>
      <c r="R171" s="5"/>
      <c r="S171" s="5"/>
      <c r="T171" s="5"/>
      <c r="U171" s="5"/>
      <c r="V171" s="5"/>
      <c r="W171" s="5"/>
      <c r="X171" s="5"/>
      <c r="Y171" s="5"/>
      <c r="Z171" s="5"/>
      <c r="AA171" s="5"/>
      <c r="AB171" s="5"/>
    </row>
    <row r="172" spans="1:28">
      <c r="A172" s="2"/>
      <c r="B172" s="1">
        <v>2022</v>
      </c>
      <c r="C172" s="25">
        <v>1048862463.7</v>
      </c>
      <c r="D172" s="5"/>
      <c r="E172" s="5"/>
      <c r="F172" s="5"/>
      <c r="G172" s="5"/>
      <c r="H172" s="5"/>
      <c r="I172" s="25">
        <v>4050412378.24</v>
      </c>
      <c r="J172" s="5"/>
      <c r="K172" s="6"/>
      <c r="L172" s="6"/>
      <c r="M172" s="6"/>
      <c r="N172" s="6"/>
      <c r="O172" s="5"/>
      <c r="P172" s="5"/>
      <c r="Q172" s="5"/>
      <c r="R172" s="5"/>
      <c r="S172" s="5"/>
      <c r="T172" s="5"/>
      <c r="U172" s="5"/>
      <c r="V172" s="5"/>
      <c r="W172" s="5"/>
      <c r="X172" s="5"/>
      <c r="Y172" s="5"/>
      <c r="Z172" s="5"/>
      <c r="AA172" s="5"/>
      <c r="AB172" s="5"/>
    </row>
    <row r="173" spans="1:28">
      <c r="A173" s="2"/>
      <c r="B173" s="1">
        <v>2021</v>
      </c>
      <c r="C173" s="25">
        <v>893489153.57</v>
      </c>
      <c r="D173" s="5"/>
      <c r="E173" s="5"/>
      <c r="F173" s="5"/>
      <c r="G173" s="5"/>
      <c r="H173" s="5"/>
      <c r="I173" s="25">
        <v>3414365377.23</v>
      </c>
      <c r="J173" s="5"/>
      <c r="K173" s="6"/>
      <c r="L173" s="6"/>
      <c r="M173" s="6"/>
      <c r="N173" s="6"/>
      <c r="O173" s="5"/>
      <c r="P173" s="5"/>
      <c r="Q173" s="5"/>
      <c r="R173" s="5"/>
      <c r="S173" s="5"/>
      <c r="T173" s="5"/>
      <c r="U173" s="5"/>
      <c r="V173" s="5"/>
      <c r="W173" s="5"/>
      <c r="X173" s="5"/>
      <c r="Y173" s="5"/>
      <c r="Z173" s="5"/>
      <c r="AA173" s="5"/>
      <c r="AB173" s="5"/>
    </row>
    <row r="174" spans="1:28">
      <c r="A174" s="2"/>
      <c r="B174" s="1">
        <v>2020</v>
      </c>
      <c r="C174" s="25">
        <v>491608304.59</v>
      </c>
      <c r="D174" s="5"/>
      <c r="E174" s="5"/>
      <c r="F174" s="5"/>
      <c r="G174" s="5"/>
      <c r="H174" s="5"/>
      <c r="I174" s="25">
        <v>1826171654.94</v>
      </c>
      <c r="J174" s="5"/>
      <c r="K174" s="6"/>
      <c r="L174" s="6"/>
      <c r="M174" s="6"/>
      <c r="N174" s="6"/>
      <c r="O174" s="5"/>
      <c r="P174" s="5"/>
      <c r="Q174" s="5"/>
      <c r="R174" s="5"/>
      <c r="S174" s="5"/>
      <c r="T174" s="5"/>
      <c r="U174" s="5"/>
      <c r="V174" s="5"/>
      <c r="W174" s="5"/>
      <c r="X174" s="5"/>
      <c r="Y174" s="5"/>
      <c r="Z174" s="5"/>
      <c r="AA174" s="5"/>
      <c r="AB174" s="5"/>
    </row>
    <row r="175" spans="1:28">
      <c r="A175" s="2"/>
      <c r="B175" s="1">
        <v>2019</v>
      </c>
      <c r="C175" s="25">
        <v>299495662.8</v>
      </c>
      <c r="D175" s="5"/>
      <c r="E175" s="5"/>
      <c r="F175" s="5"/>
      <c r="G175" s="5"/>
      <c r="H175" s="5"/>
      <c r="I175" s="25">
        <v>1511902797.7</v>
      </c>
      <c r="J175" s="5"/>
      <c r="K175" s="6"/>
      <c r="L175" s="6"/>
      <c r="M175" s="6"/>
      <c r="N175" s="6"/>
      <c r="O175" s="5"/>
      <c r="P175" s="5"/>
      <c r="Q175" s="5"/>
      <c r="R175" s="5"/>
      <c r="S175" s="5"/>
      <c r="T175" s="5"/>
      <c r="U175" s="5"/>
      <c r="V175" s="5"/>
      <c r="W175" s="5"/>
      <c r="X175" s="5"/>
      <c r="Y175" s="5"/>
      <c r="Z175" s="5"/>
      <c r="AA175" s="5"/>
      <c r="AB175" s="5"/>
    </row>
    <row r="176" spans="1:28">
      <c r="A176" s="2"/>
      <c r="B176" s="1">
        <v>2018</v>
      </c>
      <c r="C176" s="25">
        <v>222678845.51</v>
      </c>
      <c r="D176" s="5"/>
      <c r="E176" s="5"/>
      <c r="F176" s="5"/>
      <c r="G176" s="5"/>
      <c r="H176" s="5"/>
      <c r="I176" s="25">
        <v>1186883895.39</v>
      </c>
      <c r="J176" s="5"/>
      <c r="K176" s="6"/>
      <c r="L176" s="6"/>
      <c r="M176" s="6"/>
      <c r="N176" s="6"/>
      <c r="O176" s="5"/>
      <c r="P176" s="5"/>
      <c r="Q176" s="5"/>
      <c r="R176" s="5"/>
      <c r="S176" s="5"/>
      <c r="T176" s="5"/>
      <c r="U176" s="5"/>
      <c r="V176" s="5"/>
      <c r="W176" s="5"/>
      <c r="X176" s="5"/>
      <c r="Y176" s="5"/>
      <c r="Z176" s="5"/>
      <c r="AA176" s="5"/>
      <c r="AB176" s="5"/>
    </row>
    <row r="177" spans="1:28">
      <c r="A177" s="2"/>
      <c r="B177" s="1">
        <v>2017</v>
      </c>
      <c r="C177" s="25">
        <v>176098749.52</v>
      </c>
      <c r="D177" s="5"/>
      <c r="E177" s="5"/>
      <c r="F177" s="5"/>
      <c r="G177" s="5"/>
      <c r="H177" s="5"/>
      <c r="I177" s="25">
        <v>878331383.51</v>
      </c>
      <c r="J177" s="5"/>
      <c r="K177" s="6"/>
      <c r="L177" s="6"/>
      <c r="M177" s="6"/>
      <c r="N177" s="6"/>
      <c r="O177" s="5"/>
      <c r="P177" s="5"/>
      <c r="Q177" s="5"/>
      <c r="R177" s="5"/>
      <c r="S177" s="5"/>
      <c r="T177" s="5"/>
      <c r="U177" s="5"/>
      <c r="V177" s="5"/>
      <c r="W177" s="5"/>
      <c r="X177" s="5"/>
      <c r="Y177" s="5"/>
      <c r="Z177" s="5"/>
      <c r="AA177" s="5"/>
      <c r="AB177" s="5"/>
    </row>
    <row r="178" spans="1:28">
      <c r="A178" s="2"/>
      <c r="B178" s="1">
        <v>2016</v>
      </c>
      <c r="C178" s="25">
        <v>108584368.32</v>
      </c>
      <c r="D178" s="5"/>
      <c r="E178" s="5"/>
      <c r="F178" s="5"/>
      <c r="G178" s="5"/>
      <c r="H178" s="5"/>
      <c r="I178" s="25">
        <v>654850628.77</v>
      </c>
      <c r="J178" s="5"/>
      <c r="K178" s="6"/>
      <c r="L178" s="6"/>
      <c r="M178" s="6"/>
      <c r="N178" s="6"/>
      <c r="O178" s="5"/>
      <c r="P178" s="5"/>
      <c r="Q178" s="5"/>
      <c r="R178" s="5"/>
      <c r="S178" s="5"/>
      <c r="T178" s="5"/>
      <c r="U178" s="5"/>
      <c r="V178" s="5"/>
      <c r="W178" s="5"/>
      <c r="X178" s="5"/>
      <c r="Y178" s="5"/>
      <c r="Z178" s="5"/>
      <c r="AA178" s="5"/>
      <c r="AB178" s="5"/>
    </row>
    <row r="179" spans="1:28">
      <c r="A179" s="2"/>
      <c r="B179" s="1">
        <v>2015</v>
      </c>
      <c r="C179" s="25">
        <v>88569586.09</v>
      </c>
      <c r="D179" s="5"/>
      <c r="E179" s="5"/>
      <c r="F179" s="5"/>
      <c r="G179" s="5"/>
      <c r="H179" s="5"/>
      <c r="I179" s="25">
        <v>601224525.16</v>
      </c>
      <c r="J179" s="5"/>
      <c r="K179" s="6"/>
      <c r="L179" s="6"/>
      <c r="M179" s="6"/>
      <c r="N179" s="6"/>
      <c r="O179" s="5"/>
      <c r="P179" s="5"/>
      <c r="Q179" s="5"/>
      <c r="R179" s="5"/>
      <c r="S179" s="5"/>
      <c r="T179" s="5"/>
      <c r="U179" s="5"/>
      <c r="V179" s="5"/>
      <c r="W179" s="5"/>
      <c r="X179" s="5"/>
      <c r="Y179" s="5"/>
      <c r="Z179" s="5"/>
      <c r="AA179" s="5"/>
      <c r="AB179" s="5"/>
    </row>
    <row r="180" spans="1:28">
      <c r="A180" s="2"/>
      <c r="B180" s="1">
        <v>2014</v>
      </c>
      <c r="C180" s="25">
        <v>-97475299.35</v>
      </c>
      <c r="D180" s="5"/>
      <c r="E180" s="5"/>
      <c r="F180" s="5"/>
      <c r="G180" s="5"/>
      <c r="H180" s="5"/>
      <c r="I180" s="25">
        <v>388482413.33</v>
      </c>
      <c r="J180" s="5"/>
      <c r="K180" s="6"/>
      <c r="L180" s="6"/>
      <c r="M180" s="6"/>
      <c r="N180" s="6"/>
      <c r="O180" s="5"/>
      <c r="P180" s="5"/>
      <c r="Q180" s="5"/>
      <c r="R180" s="5"/>
      <c r="S180" s="5"/>
      <c r="T180" s="5"/>
      <c r="U180" s="5"/>
      <c r="V180" s="5"/>
      <c r="W180" s="5"/>
      <c r="X180" s="5"/>
      <c r="Y180" s="5"/>
      <c r="Z180" s="5"/>
      <c r="AA180" s="5"/>
      <c r="AB180" s="5"/>
    </row>
    <row r="181" spans="1:28">
      <c r="A181" s="2"/>
      <c r="B181" s="1">
        <v>2013</v>
      </c>
      <c r="C181" s="25">
        <v>-36683559.86</v>
      </c>
      <c r="D181" s="5"/>
      <c r="E181" s="5"/>
      <c r="F181" s="5"/>
      <c r="G181" s="5"/>
      <c r="H181" s="5"/>
      <c r="I181" s="25">
        <v>684631607.21</v>
      </c>
      <c r="J181" s="5"/>
      <c r="K181" s="6"/>
      <c r="L181" s="6"/>
      <c r="M181" s="6"/>
      <c r="N181" s="6"/>
      <c r="O181" s="5"/>
      <c r="P181" s="5"/>
      <c r="Q181" s="5"/>
      <c r="R181" s="5"/>
      <c r="S181" s="5"/>
      <c r="T181" s="5"/>
      <c r="U181" s="5"/>
      <c r="V181" s="5"/>
      <c r="W181" s="5"/>
      <c r="X181" s="5"/>
      <c r="Y181" s="5"/>
      <c r="Z181" s="5"/>
      <c r="AA181" s="5"/>
      <c r="AB181" s="5"/>
    </row>
    <row r="182" spans="1:28">
      <c r="A182" s="2"/>
      <c r="B182" s="1">
        <v>2012</v>
      </c>
      <c r="C182" s="25">
        <v>495449573.7</v>
      </c>
      <c r="D182" s="5"/>
      <c r="E182" s="5"/>
      <c r="F182" s="5"/>
      <c r="G182" s="5"/>
      <c r="H182" s="5"/>
      <c r="I182" s="25">
        <v>1652130979.88</v>
      </c>
      <c r="J182" s="5"/>
      <c r="K182" s="6"/>
      <c r="L182" s="6"/>
      <c r="M182" s="6"/>
      <c r="N182" s="6"/>
      <c r="O182" s="5"/>
      <c r="P182" s="5"/>
      <c r="Q182" s="5"/>
      <c r="R182" s="5"/>
      <c r="S182" s="5"/>
      <c r="T182" s="5"/>
      <c r="U182" s="5"/>
      <c r="V182" s="5"/>
      <c r="W182" s="5"/>
      <c r="X182" s="5"/>
      <c r="Y182" s="5"/>
      <c r="Z182" s="5"/>
      <c r="AA182" s="5"/>
      <c r="AB182" s="5"/>
    </row>
    <row r="183" spans="1:28">
      <c r="A183" s="2"/>
      <c r="B183" s="1">
        <v>2011</v>
      </c>
      <c r="C183" s="5"/>
      <c r="D183" s="5"/>
      <c r="E183" s="5"/>
      <c r="F183" s="5"/>
      <c r="G183" s="5"/>
      <c r="H183" s="5"/>
      <c r="I183" s="5"/>
      <c r="J183" s="5"/>
      <c r="K183" s="6"/>
      <c r="L183" s="6"/>
      <c r="M183" s="6"/>
      <c r="N183" s="6"/>
      <c r="O183" s="5"/>
      <c r="P183" s="5"/>
      <c r="Q183" s="5"/>
      <c r="R183" s="5"/>
      <c r="S183" s="5"/>
      <c r="T183" s="5"/>
      <c r="U183" s="5"/>
      <c r="V183" s="5"/>
      <c r="W183" s="5"/>
      <c r="X183" s="5"/>
      <c r="Y183" s="5"/>
      <c r="Z183" s="5"/>
      <c r="AA183" s="5"/>
      <c r="AB183" s="5"/>
    </row>
    <row r="184" spans="1:28">
      <c r="A184" s="2"/>
      <c r="B184" s="1">
        <v>2010</v>
      </c>
      <c r="C184" s="5"/>
      <c r="D184" s="5"/>
      <c r="E184" s="5"/>
      <c r="F184" s="5"/>
      <c r="G184" s="5"/>
      <c r="H184" s="5"/>
      <c r="I184" s="5"/>
      <c r="J184" s="5"/>
      <c r="K184" s="6"/>
      <c r="L184" s="6"/>
      <c r="M184" s="6"/>
      <c r="N184" s="6"/>
      <c r="O184" s="5"/>
      <c r="P184" s="5"/>
      <c r="Q184" s="5"/>
      <c r="R184" s="5"/>
      <c r="S184" s="5"/>
      <c r="T184" s="5"/>
      <c r="U184" s="5"/>
      <c r="V184" s="5"/>
      <c r="W184" s="5"/>
      <c r="X184" s="5"/>
      <c r="Y184" s="5"/>
      <c r="Z184" s="5"/>
      <c r="AA184" s="5"/>
      <c r="AB184" s="5"/>
    </row>
    <row r="185" spans="1:28">
      <c r="A185" s="2" t="s">
        <v>66</v>
      </c>
      <c r="B185" s="1">
        <v>2023</v>
      </c>
      <c r="C185" s="25">
        <v>339853562.83</v>
      </c>
      <c r="D185" s="5"/>
      <c r="E185" s="5"/>
      <c r="F185" s="5"/>
      <c r="G185" s="5"/>
      <c r="H185" s="5"/>
      <c r="I185" s="25">
        <v>2231236768.6</v>
      </c>
      <c r="J185" s="5"/>
      <c r="K185" s="3">
        <v>1155197336.48</v>
      </c>
      <c r="L185" s="3">
        <v>209819137.85</v>
      </c>
      <c r="M185" s="3">
        <v>79360459.22</v>
      </c>
      <c r="N185" s="3">
        <v>18987972.76</v>
      </c>
      <c r="O185" s="5"/>
      <c r="P185" s="5"/>
      <c r="Q185" s="5"/>
      <c r="R185" s="5"/>
      <c r="S185" s="5"/>
      <c r="T185" s="5"/>
      <c r="U185" s="5"/>
      <c r="V185" s="5"/>
      <c r="W185" s="5"/>
      <c r="X185" s="5"/>
      <c r="Y185" s="5"/>
      <c r="Z185" s="5"/>
      <c r="AA185" s="5"/>
      <c r="AB185" s="5"/>
    </row>
    <row r="186" spans="1:28">
      <c r="A186" s="2"/>
      <c r="B186" s="1">
        <v>2022</v>
      </c>
      <c r="C186" s="25">
        <v>165357656.51</v>
      </c>
      <c r="D186" s="5"/>
      <c r="E186" s="5"/>
      <c r="F186" s="5"/>
      <c r="G186" s="5"/>
      <c r="H186" s="5"/>
      <c r="I186" s="25">
        <v>1623134895.92</v>
      </c>
      <c r="J186" s="5"/>
      <c r="K186" s="3">
        <v>843251427.11</v>
      </c>
      <c r="L186" s="3">
        <v>197297116.92</v>
      </c>
      <c r="M186" s="3">
        <v>74320232.07</v>
      </c>
      <c r="N186" s="3">
        <v>15861832.24</v>
      </c>
      <c r="O186" s="5"/>
      <c r="P186" s="5"/>
      <c r="Q186" s="5"/>
      <c r="R186" s="5"/>
      <c r="S186" s="5"/>
      <c r="T186" s="5"/>
      <c r="U186" s="5"/>
      <c r="V186" s="5"/>
      <c r="W186" s="5"/>
      <c r="X186" s="5"/>
      <c r="Y186" s="5"/>
      <c r="Z186" s="5"/>
      <c r="AA186" s="5"/>
      <c r="AB186" s="5"/>
    </row>
    <row r="187" spans="1:28">
      <c r="A187" s="2"/>
      <c r="B187" s="1">
        <v>2021</v>
      </c>
      <c r="C187" s="25">
        <v>312755722.47</v>
      </c>
      <c r="D187" s="5"/>
      <c r="E187" s="5"/>
      <c r="F187" s="5"/>
      <c r="G187" s="5"/>
      <c r="H187" s="5"/>
      <c r="I187" s="25">
        <v>1937757596.66</v>
      </c>
      <c r="J187" s="5"/>
      <c r="K187" s="3">
        <v>940841352.04</v>
      </c>
      <c r="L187" s="3">
        <v>155582741.13</v>
      </c>
      <c r="M187" s="3">
        <v>49642666.33</v>
      </c>
      <c r="N187" s="3">
        <v>18623114.79</v>
      </c>
      <c r="O187" s="5"/>
      <c r="P187" s="5"/>
      <c r="Q187" s="5"/>
      <c r="R187" s="5"/>
      <c r="S187" s="5"/>
      <c r="T187" s="5"/>
      <c r="U187" s="5"/>
      <c r="V187" s="5"/>
      <c r="W187" s="5"/>
      <c r="X187" s="5"/>
      <c r="Y187" s="5"/>
      <c r="Z187" s="5"/>
      <c r="AA187" s="5"/>
      <c r="AB187" s="5"/>
    </row>
    <row r="188" spans="1:28">
      <c r="A188" s="2"/>
      <c r="B188" s="1">
        <v>2020</v>
      </c>
      <c r="C188" s="25">
        <v>341911134.68</v>
      </c>
      <c r="D188" s="5"/>
      <c r="E188" s="5"/>
      <c r="F188" s="5"/>
      <c r="G188" s="5"/>
      <c r="H188" s="5"/>
      <c r="I188" s="25">
        <v>1802060041.69</v>
      </c>
      <c r="J188" s="5"/>
      <c r="K188" s="3">
        <v>926156836.11</v>
      </c>
      <c r="L188" s="3">
        <v>128652358.86</v>
      </c>
      <c r="M188" s="3">
        <v>31957099.11</v>
      </c>
      <c r="N188" s="3">
        <v>16355035.67</v>
      </c>
      <c r="O188" s="5"/>
      <c r="P188" s="5"/>
      <c r="Q188" s="5"/>
      <c r="R188" s="5"/>
      <c r="S188" s="5"/>
      <c r="T188" s="5"/>
      <c r="U188" s="5"/>
      <c r="V188" s="5"/>
      <c r="W188" s="5"/>
      <c r="X188" s="5"/>
      <c r="Y188" s="5"/>
      <c r="Z188" s="5"/>
      <c r="AA188" s="5"/>
      <c r="AB188" s="5"/>
    </row>
    <row r="189" spans="1:28">
      <c r="A189" s="2"/>
      <c r="B189" s="1">
        <v>2019</v>
      </c>
      <c r="C189" s="25">
        <v>446821094.68</v>
      </c>
      <c r="D189" s="5"/>
      <c r="E189" s="5"/>
      <c r="F189" s="5"/>
      <c r="G189" s="5"/>
      <c r="H189" s="5"/>
      <c r="I189" s="25">
        <v>2301653010.91</v>
      </c>
      <c r="J189" s="5"/>
      <c r="K189" s="3">
        <v>1117472624.25</v>
      </c>
      <c r="L189" s="3">
        <v>140962154.65</v>
      </c>
      <c r="M189" s="3">
        <v>106646638.88</v>
      </c>
      <c r="N189" s="3">
        <v>17762249.3</v>
      </c>
      <c r="O189" s="5"/>
      <c r="P189" s="5"/>
      <c r="Q189" s="5"/>
      <c r="R189" s="5"/>
      <c r="S189" s="5"/>
      <c r="T189" s="5"/>
      <c r="U189" s="5"/>
      <c r="V189" s="5"/>
      <c r="W189" s="5"/>
      <c r="X189" s="5"/>
      <c r="Y189" s="5"/>
      <c r="Z189" s="5"/>
      <c r="AA189" s="5"/>
      <c r="AB189" s="5"/>
    </row>
    <row r="190" spans="1:28">
      <c r="A190" s="2"/>
      <c r="B190" s="1">
        <v>2018</v>
      </c>
      <c r="C190" s="25">
        <v>427886193.14</v>
      </c>
      <c r="D190" s="5"/>
      <c r="E190" s="5"/>
      <c r="F190" s="5"/>
      <c r="G190" s="5"/>
      <c r="H190" s="5"/>
      <c r="I190" s="25">
        <v>2124075618.81</v>
      </c>
      <c r="J190" s="5"/>
      <c r="K190" s="3">
        <v>1083035857.5</v>
      </c>
      <c r="L190" s="3">
        <v>103832040.06</v>
      </c>
      <c r="M190" s="3">
        <v>112946529.97</v>
      </c>
      <c r="N190" s="3">
        <v>17961917.94</v>
      </c>
      <c r="O190" s="5"/>
      <c r="P190" s="5"/>
      <c r="Q190" s="5"/>
      <c r="R190" s="5"/>
      <c r="S190" s="5"/>
      <c r="T190" s="5"/>
      <c r="U190" s="5"/>
      <c r="V190" s="5"/>
      <c r="W190" s="5"/>
      <c r="X190" s="5"/>
      <c r="Y190" s="5"/>
      <c r="Z190" s="5"/>
      <c r="AA190" s="5"/>
      <c r="AB190" s="5"/>
    </row>
    <row r="191" spans="1:28">
      <c r="A191" s="2"/>
      <c r="B191" s="1">
        <v>2017</v>
      </c>
      <c r="C191" s="25">
        <v>353341996.09</v>
      </c>
      <c r="D191" s="5"/>
      <c r="E191" s="5"/>
      <c r="F191" s="5"/>
      <c r="G191" s="5"/>
      <c r="H191" s="5"/>
      <c r="I191" s="25">
        <v>1918812697.07</v>
      </c>
      <c r="J191" s="5"/>
      <c r="K191" s="3">
        <v>1003007314.89</v>
      </c>
      <c r="L191" s="3">
        <v>71110374.21</v>
      </c>
      <c r="M191" s="3">
        <v>69477548.75</v>
      </c>
      <c r="N191" s="3">
        <v>3363612</v>
      </c>
      <c r="O191" s="5"/>
      <c r="P191" s="5"/>
      <c r="Q191" s="5"/>
      <c r="R191" s="5"/>
      <c r="S191" s="5"/>
      <c r="T191" s="5"/>
      <c r="U191" s="5"/>
      <c r="V191" s="5"/>
      <c r="W191" s="5"/>
      <c r="X191" s="5"/>
      <c r="Y191" s="5"/>
      <c r="Z191" s="5"/>
      <c r="AA191" s="5"/>
      <c r="AB191" s="5"/>
    </row>
    <row r="192" spans="1:28">
      <c r="A192" s="2"/>
      <c r="B192" s="1">
        <v>2016</v>
      </c>
      <c r="C192" s="25">
        <v>276801251.94</v>
      </c>
      <c r="D192" s="5"/>
      <c r="E192" s="5"/>
      <c r="F192" s="5"/>
      <c r="G192" s="5"/>
      <c r="H192" s="5"/>
      <c r="I192" s="25">
        <v>1692945215.55</v>
      </c>
      <c r="J192" s="5"/>
      <c r="K192" s="3">
        <v>842906055.79</v>
      </c>
      <c r="L192" s="3">
        <v>48930599.6</v>
      </c>
      <c r="M192" s="3">
        <v>40443879.71</v>
      </c>
      <c r="N192" s="3">
        <v>3146971.55</v>
      </c>
      <c r="O192" s="5"/>
      <c r="P192" s="5"/>
      <c r="Q192" s="5"/>
      <c r="R192" s="5"/>
      <c r="S192" s="5"/>
      <c r="T192" s="5"/>
      <c r="U192" s="5"/>
      <c r="V192" s="5"/>
      <c r="W192" s="5"/>
      <c r="X192" s="5"/>
      <c r="Y192" s="5"/>
      <c r="Z192" s="5"/>
      <c r="AA192" s="5"/>
      <c r="AB192" s="5"/>
    </row>
    <row r="193" spans="1:28">
      <c r="A193" s="2"/>
      <c r="B193" s="1">
        <v>2015</v>
      </c>
      <c r="C193" s="25">
        <v>281927822.2</v>
      </c>
      <c r="D193" s="5"/>
      <c r="E193" s="5"/>
      <c r="F193" s="5"/>
      <c r="G193" s="5"/>
      <c r="H193" s="5"/>
      <c r="I193" s="25">
        <v>1637534258.74</v>
      </c>
      <c r="J193" s="5"/>
      <c r="K193" s="3">
        <v>795617761.47</v>
      </c>
      <c r="L193" s="3">
        <v>64556638.8</v>
      </c>
      <c r="M193" s="3">
        <v>73962507.24</v>
      </c>
      <c r="N193" s="3">
        <v>2922805.85</v>
      </c>
      <c r="O193" s="5"/>
      <c r="P193" s="5"/>
      <c r="Q193" s="5"/>
      <c r="R193" s="5"/>
      <c r="S193" s="5"/>
      <c r="T193" s="5"/>
      <c r="U193" s="5"/>
      <c r="V193" s="5"/>
      <c r="W193" s="5"/>
      <c r="X193" s="5"/>
      <c r="Y193" s="5"/>
      <c r="Z193" s="5"/>
      <c r="AA193" s="5"/>
      <c r="AB193" s="5"/>
    </row>
    <row r="194" spans="1:28">
      <c r="A194" s="2"/>
      <c r="B194" s="1">
        <v>2014</v>
      </c>
      <c r="C194" s="25">
        <v>268072499.02</v>
      </c>
      <c r="D194" s="5"/>
      <c r="E194" s="5"/>
      <c r="F194" s="5"/>
      <c r="G194" s="5"/>
      <c r="H194" s="5"/>
      <c r="I194" s="25">
        <v>1628293376.49</v>
      </c>
      <c r="J194" s="5"/>
      <c r="K194" s="3">
        <v>775870844.74</v>
      </c>
      <c r="L194" s="3">
        <v>96731923.4</v>
      </c>
      <c r="M194" s="3">
        <v>68166544.2</v>
      </c>
      <c r="N194" s="3">
        <v>2294322.7</v>
      </c>
      <c r="O194" s="5"/>
      <c r="P194" s="5"/>
      <c r="Q194" s="5"/>
      <c r="R194" s="5"/>
      <c r="S194" s="5"/>
      <c r="T194" s="5"/>
      <c r="U194" s="5"/>
      <c r="V194" s="5"/>
      <c r="W194" s="5"/>
      <c r="X194" s="5"/>
      <c r="Y194" s="5"/>
      <c r="Z194" s="5"/>
      <c r="AA194" s="5"/>
      <c r="AB194" s="5"/>
    </row>
    <row r="195" spans="1:28">
      <c r="A195" s="2"/>
      <c r="B195" s="1">
        <v>2013</v>
      </c>
      <c r="C195" s="25">
        <v>272748595.53</v>
      </c>
      <c r="D195" s="5"/>
      <c r="E195" s="5"/>
      <c r="F195" s="5"/>
      <c r="G195" s="5"/>
      <c r="H195" s="5"/>
      <c r="I195" s="25">
        <v>1753072622.48</v>
      </c>
      <c r="J195" s="5"/>
      <c r="K195" s="3">
        <v>909442683.7</v>
      </c>
      <c r="L195" s="3">
        <v>86021809.73</v>
      </c>
      <c r="M195" s="3">
        <v>63502793.07</v>
      </c>
      <c r="N195" s="3">
        <v>2913311.35</v>
      </c>
      <c r="O195" s="5"/>
      <c r="P195" s="5"/>
      <c r="Q195" s="5"/>
      <c r="R195" s="5"/>
      <c r="S195" s="5"/>
      <c r="T195" s="5"/>
      <c r="U195" s="5"/>
      <c r="V195" s="5"/>
      <c r="W195" s="5"/>
      <c r="X195" s="5"/>
      <c r="Y195" s="5"/>
      <c r="Z195" s="5"/>
      <c r="AA195" s="5"/>
      <c r="AB195" s="5"/>
    </row>
    <row r="196" spans="1:28">
      <c r="A196" s="2"/>
      <c r="B196" s="1">
        <v>2012</v>
      </c>
      <c r="C196" s="25">
        <v>237202345.86</v>
      </c>
      <c r="D196" s="5"/>
      <c r="E196" s="5"/>
      <c r="F196" s="5"/>
      <c r="G196" s="5"/>
      <c r="H196" s="5"/>
      <c r="I196" s="25">
        <v>1771946908.52</v>
      </c>
      <c r="J196" s="5"/>
      <c r="K196" s="3">
        <v>976557083.75</v>
      </c>
      <c r="L196" s="3">
        <v>133625447.89</v>
      </c>
      <c r="M196" s="3">
        <v>83681177.77</v>
      </c>
      <c r="N196" s="4" t="s">
        <v>125</v>
      </c>
      <c r="O196" s="5"/>
      <c r="P196" s="5"/>
      <c r="Q196" s="5"/>
      <c r="R196" s="5"/>
      <c r="S196" s="5"/>
      <c r="T196" s="5"/>
      <c r="U196" s="5"/>
      <c r="V196" s="5"/>
      <c r="W196" s="5"/>
      <c r="X196" s="5"/>
      <c r="Y196" s="5"/>
      <c r="Z196" s="5"/>
      <c r="AA196" s="5"/>
      <c r="AB196" s="5"/>
    </row>
    <row r="197" spans="1:28">
      <c r="A197" s="2"/>
      <c r="B197" s="1">
        <v>2011</v>
      </c>
      <c r="C197" s="5"/>
      <c r="D197" s="5"/>
      <c r="E197" s="5"/>
      <c r="F197" s="5"/>
      <c r="G197" s="5"/>
      <c r="H197" s="5"/>
      <c r="I197" s="5"/>
      <c r="J197" s="5"/>
      <c r="K197" s="6"/>
      <c r="L197" s="6"/>
      <c r="M197" s="6"/>
      <c r="N197" s="6"/>
      <c r="O197" s="5"/>
      <c r="P197" s="5"/>
      <c r="Q197" s="5"/>
      <c r="R197" s="5"/>
      <c r="S197" s="5"/>
      <c r="T197" s="5"/>
      <c r="U197" s="5"/>
      <c r="V197" s="5"/>
      <c r="W197" s="5"/>
      <c r="X197" s="5"/>
      <c r="Y197" s="5"/>
      <c r="Z197" s="5"/>
      <c r="AA197" s="5"/>
      <c r="AB197" s="5"/>
    </row>
    <row r="198" spans="1:28">
      <c r="A198" s="2"/>
      <c r="B198" s="1">
        <v>2010</v>
      </c>
      <c r="C198" s="5"/>
      <c r="D198" s="5"/>
      <c r="E198" s="5"/>
      <c r="F198" s="5"/>
      <c r="G198" s="5"/>
      <c r="H198" s="5"/>
      <c r="I198" s="5"/>
      <c r="J198" s="5"/>
      <c r="K198" s="6"/>
      <c r="L198" s="6"/>
      <c r="M198" s="6"/>
      <c r="N198" s="6"/>
      <c r="O198" s="5"/>
      <c r="P198" s="5"/>
      <c r="Q198" s="5"/>
      <c r="R198" s="5"/>
      <c r="S198" s="5"/>
      <c r="T198" s="5"/>
      <c r="U198" s="5"/>
      <c r="V198" s="5"/>
      <c r="W198" s="5"/>
      <c r="X198" s="5"/>
      <c r="Y198" s="5"/>
      <c r="Z198" s="5"/>
      <c r="AA198" s="5"/>
      <c r="AB198" s="5"/>
    </row>
    <row r="199" spans="1:28">
      <c r="A199" s="2" t="s">
        <v>67</v>
      </c>
      <c r="B199" s="1">
        <v>2023</v>
      </c>
      <c r="C199" s="25">
        <v>328862305.61</v>
      </c>
      <c r="D199" s="5"/>
      <c r="E199" s="5"/>
      <c r="F199" s="5"/>
      <c r="G199" s="5"/>
      <c r="H199" s="5"/>
      <c r="I199" s="25">
        <v>2547607453.56</v>
      </c>
      <c r="J199" s="5"/>
      <c r="K199" s="6"/>
      <c r="L199" s="6"/>
      <c r="M199" s="6"/>
      <c r="N199" s="6"/>
      <c r="O199" s="5"/>
      <c r="P199" s="5"/>
      <c r="Q199" s="5"/>
      <c r="R199" s="5"/>
      <c r="S199" s="5"/>
      <c r="T199" s="5"/>
      <c r="U199" s="5"/>
      <c r="V199" s="5"/>
      <c r="W199" s="5"/>
      <c r="X199" s="5"/>
      <c r="Y199" s="5"/>
      <c r="Z199" s="5"/>
      <c r="AA199" s="5"/>
      <c r="AB199" s="5"/>
    </row>
    <row r="200" spans="1:28">
      <c r="A200" s="2"/>
      <c r="B200" s="1">
        <v>2022</v>
      </c>
      <c r="C200" s="25">
        <v>280242491.81</v>
      </c>
      <c r="D200" s="5"/>
      <c r="E200" s="5"/>
      <c r="F200" s="5"/>
      <c r="G200" s="5"/>
      <c r="H200" s="5"/>
      <c r="I200" s="25">
        <v>2011732389.98</v>
      </c>
      <c r="J200" s="5"/>
      <c r="K200" s="6"/>
      <c r="L200" s="6"/>
      <c r="M200" s="6"/>
      <c r="N200" s="6"/>
      <c r="O200" s="5"/>
      <c r="P200" s="5"/>
      <c r="Q200" s="5"/>
      <c r="R200" s="5"/>
      <c r="S200" s="5"/>
      <c r="T200" s="5"/>
      <c r="U200" s="5"/>
      <c r="V200" s="5"/>
      <c r="W200" s="5"/>
      <c r="X200" s="5"/>
      <c r="Y200" s="5"/>
      <c r="Z200" s="5"/>
      <c r="AA200" s="5"/>
      <c r="AB200" s="5"/>
    </row>
    <row r="201" spans="1:28">
      <c r="A201" s="2"/>
      <c r="B201" s="1">
        <v>2021</v>
      </c>
      <c r="C201" s="25">
        <v>324843020.47</v>
      </c>
      <c r="D201" s="5"/>
      <c r="E201" s="5"/>
      <c r="F201" s="5"/>
      <c r="G201" s="5"/>
      <c r="H201" s="5"/>
      <c r="I201" s="25">
        <v>1788396741.56</v>
      </c>
      <c r="J201" s="5"/>
      <c r="K201" s="6"/>
      <c r="L201" s="6"/>
      <c r="M201" s="6"/>
      <c r="N201" s="6"/>
      <c r="O201" s="5"/>
      <c r="P201" s="5"/>
      <c r="Q201" s="5"/>
      <c r="R201" s="5"/>
      <c r="S201" s="5"/>
      <c r="T201" s="5"/>
      <c r="U201" s="5"/>
      <c r="V201" s="5"/>
      <c r="W201" s="5"/>
      <c r="X201" s="5"/>
      <c r="Y201" s="5"/>
      <c r="Z201" s="5"/>
      <c r="AA201" s="5"/>
      <c r="AB201" s="5"/>
    </row>
    <row r="202" spans="1:28">
      <c r="A202" s="2"/>
      <c r="B202" s="1">
        <v>2020</v>
      </c>
      <c r="C202" s="25">
        <v>331317332.77</v>
      </c>
      <c r="D202" s="5"/>
      <c r="E202" s="5"/>
      <c r="F202" s="5"/>
      <c r="G202" s="5"/>
      <c r="H202" s="5"/>
      <c r="I202" s="25">
        <v>1730671339.32</v>
      </c>
      <c r="J202" s="5"/>
      <c r="K202" s="6"/>
      <c r="L202" s="6"/>
      <c r="M202" s="6"/>
      <c r="N202" s="6"/>
      <c r="O202" s="5"/>
      <c r="P202" s="5"/>
      <c r="Q202" s="5"/>
      <c r="R202" s="5"/>
      <c r="S202" s="5"/>
      <c r="T202" s="5"/>
      <c r="U202" s="5"/>
      <c r="V202" s="5"/>
      <c r="W202" s="5"/>
      <c r="X202" s="5"/>
      <c r="Y202" s="5"/>
      <c r="Z202" s="5"/>
      <c r="AA202" s="5"/>
      <c r="AB202" s="5"/>
    </row>
    <row r="203" spans="1:28">
      <c r="A203" s="2"/>
      <c r="B203" s="1">
        <v>2019</v>
      </c>
      <c r="C203" s="25">
        <v>270605164.84</v>
      </c>
      <c r="D203" s="5"/>
      <c r="E203" s="5"/>
      <c r="F203" s="5"/>
      <c r="G203" s="5"/>
      <c r="H203" s="5"/>
      <c r="I203" s="25">
        <v>1634398043.55</v>
      </c>
      <c r="J203" s="5"/>
      <c r="K203" s="6"/>
      <c r="L203" s="6"/>
      <c r="M203" s="6"/>
      <c r="N203" s="6"/>
      <c r="O203" s="5"/>
      <c r="P203" s="5"/>
      <c r="Q203" s="5"/>
      <c r="R203" s="5"/>
      <c r="S203" s="5"/>
      <c r="T203" s="5"/>
      <c r="U203" s="5"/>
      <c r="V203" s="5"/>
      <c r="W203" s="5"/>
      <c r="X203" s="5"/>
      <c r="Y203" s="5"/>
      <c r="Z203" s="5"/>
      <c r="AA203" s="5"/>
      <c r="AB203" s="5"/>
    </row>
    <row r="204" spans="1:28">
      <c r="A204" s="2"/>
      <c r="B204" s="1">
        <v>2018</v>
      </c>
      <c r="C204" s="25">
        <v>258616295.35</v>
      </c>
      <c r="D204" s="5"/>
      <c r="E204" s="5"/>
      <c r="F204" s="5"/>
      <c r="G204" s="5"/>
      <c r="H204" s="5"/>
      <c r="I204" s="25">
        <v>1462412630.65</v>
      </c>
      <c r="J204" s="5"/>
      <c r="K204" s="6"/>
      <c r="L204" s="6"/>
      <c r="M204" s="6"/>
      <c r="N204" s="6"/>
      <c r="O204" s="5"/>
      <c r="P204" s="5"/>
      <c r="Q204" s="5"/>
      <c r="R204" s="5"/>
      <c r="S204" s="5"/>
      <c r="T204" s="5"/>
      <c r="U204" s="5"/>
      <c r="V204" s="5"/>
      <c r="W204" s="5"/>
      <c r="X204" s="5"/>
      <c r="Y204" s="5"/>
      <c r="Z204" s="5"/>
      <c r="AA204" s="5"/>
      <c r="AB204" s="5"/>
    </row>
    <row r="205" spans="1:28">
      <c r="A205" s="2"/>
      <c r="B205" s="1">
        <v>2017</v>
      </c>
      <c r="C205" s="25">
        <v>252961361.81</v>
      </c>
      <c r="D205" s="5"/>
      <c r="E205" s="5"/>
      <c r="F205" s="5"/>
      <c r="G205" s="5"/>
      <c r="H205" s="5"/>
      <c r="I205" s="25">
        <v>1332816277.08</v>
      </c>
      <c r="J205" s="5"/>
      <c r="K205" s="6"/>
      <c r="L205" s="6"/>
      <c r="M205" s="6"/>
      <c r="N205" s="6"/>
      <c r="O205" s="5"/>
      <c r="P205" s="5"/>
      <c r="Q205" s="5"/>
      <c r="R205" s="5"/>
      <c r="S205" s="5"/>
      <c r="T205" s="5"/>
      <c r="U205" s="5"/>
      <c r="V205" s="5"/>
      <c r="W205" s="5"/>
      <c r="X205" s="5"/>
      <c r="Y205" s="5"/>
      <c r="Z205" s="5"/>
      <c r="AA205" s="5"/>
      <c r="AB205" s="5"/>
    </row>
    <row r="206" spans="1:28">
      <c r="A206" s="2"/>
      <c r="B206" s="1">
        <v>2016</v>
      </c>
      <c r="C206" s="25">
        <v>221865803.02</v>
      </c>
      <c r="D206" s="5"/>
      <c r="E206" s="5"/>
      <c r="F206" s="5"/>
      <c r="G206" s="5"/>
      <c r="H206" s="5"/>
      <c r="I206" s="25">
        <v>1277277757.4</v>
      </c>
      <c r="J206" s="5"/>
      <c r="K206" s="6"/>
      <c r="L206" s="6"/>
      <c r="M206" s="6"/>
      <c r="N206" s="6"/>
      <c r="O206" s="5"/>
      <c r="P206" s="5"/>
      <c r="Q206" s="5"/>
      <c r="R206" s="5"/>
      <c r="S206" s="5"/>
      <c r="T206" s="5"/>
      <c r="U206" s="5"/>
      <c r="V206" s="5"/>
      <c r="W206" s="5"/>
      <c r="X206" s="5"/>
      <c r="Y206" s="5"/>
      <c r="Z206" s="5"/>
      <c r="AA206" s="5"/>
      <c r="AB206" s="5"/>
    </row>
    <row r="207" spans="1:28">
      <c r="A207" s="2"/>
      <c r="B207" s="1">
        <v>2015</v>
      </c>
      <c r="C207" s="25">
        <v>165805813.64</v>
      </c>
      <c r="D207" s="5"/>
      <c r="E207" s="5"/>
      <c r="F207" s="5"/>
      <c r="G207" s="5"/>
      <c r="H207" s="5"/>
      <c r="I207" s="25">
        <v>1182410853.81</v>
      </c>
      <c r="J207" s="5"/>
      <c r="K207" s="6"/>
      <c r="L207" s="6"/>
      <c r="M207" s="6"/>
      <c r="N207" s="6"/>
      <c r="O207" s="5"/>
      <c r="P207" s="5"/>
      <c r="Q207" s="5"/>
      <c r="R207" s="5"/>
      <c r="S207" s="5"/>
      <c r="T207" s="5"/>
      <c r="U207" s="5"/>
      <c r="V207" s="5"/>
      <c r="W207" s="5"/>
      <c r="X207" s="5"/>
      <c r="Y207" s="5"/>
      <c r="Z207" s="5"/>
      <c r="AA207" s="5"/>
      <c r="AB207" s="5"/>
    </row>
    <row r="208" spans="1:28">
      <c r="A208" s="2"/>
      <c r="B208" s="1">
        <v>2014</v>
      </c>
      <c r="C208" s="25">
        <v>124714095.23</v>
      </c>
      <c r="D208" s="5"/>
      <c r="E208" s="5"/>
      <c r="F208" s="5"/>
      <c r="G208" s="5"/>
      <c r="H208" s="5"/>
      <c r="I208" s="25">
        <v>1012875491.43</v>
      </c>
      <c r="J208" s="5"/>
      <c r="K208" s="6"/>
      <c r="L208" s="6"/>
      <c r="M208" s="6"/>
      <c r="N208" s="6"/>
      <c r="O208" s="5"/>
      <c r="P208" s="5"/>
      <c r="Q208" s="5"/>
      <c r="R208" s="5"/>
      <c r="S208" s="5"/>
      <c r="T208" s="5"/>
      <c r="U208" s="5"/>
      <c r="V208" s="5"/>
      <c r="W208" s="5"/>
      <c r="X208" s="5"/>
      <c r="Y208" s="5"/>
      <c r="Z208" s="5"/>
      <c r="AA208" s="5"/>
      <c r="AB208" s="5"/>
    </row>
    <row r="209" spans="1:28">
      <c r="A209" s="2"/>
      <c r="B209" s="1">
        <v>2013</v>
      </c>
      <c r="C209" s="25">
        <v>108447349.22</v>
      </c>
      <c r="D209" s="5"/>
      <c r="E209" s="5"/>
      <c r="F209" s="5"/>
      <c r="G209" s="5"/>
      <c r="H209" s="5"/>
      <c r="I209" s="25">
        <v>1093082692.76</v>
      </c>
      <c r="J209" s="5"/>
      <c r="K209" s="6"/>
      <c r="L209" s="6"/>
      <c r="M209" s="6"/>
      <c r="N209" s="6"/>
      <c r="O209" s="5"/>
      <c r="P209" s="5"/>
      <c r="Q209" s="5"/>
      <c r="R209" s="5"/>
      <c r="S209" s="5"/>
      <c r="T209" s="5"/>
      <c r="U209" s="5"/>
      <c r="V209" s="5"/>
      <c r="W209" s="5"/>
      <c r="X209" s="5"/>
      <c r="Y209" s="5"/>
      <c r="Z209" s="5"/>
      <c r="AA209" s="5"/>
      <c r="AB209" s="5"/>
    </row>
    <row r="210" spans="1:28">
      <c r="A210" s="2"/>
      <c r="B210" s="1">
        <v>2012</v>
      </c>
      <c r="C210" s="25">
        <v>106447022.47</v>
      </c>
      <c r="D210" s="5"/>
      <c r="E210" s="5"/>
      <c r="F210" s="5"/>
      <c r="G210" s="5"/>
      <c r="H210" s="5"/>
      <c r="I210" s="25">
        <v>975583929.61</v>
      </c>
      <c r="J210" s="5"/>
      <c r="K210" s="6"/>
      <c r="L210" s="6"/>
      <c r="M210" s="6"/>
      <c r="N210" s="6"/>
      <c r="O210" s="5"/>
      <c r="P210" s="5"/>
      <c r="Q210" s="5"/>
      <c r="R210" s="5"/>
      <c r="S210" s="5"/>
      <c r="T210" s="5"/>
      <c r="U210" s="5"/>
      <c r="V210" s="5"/>
      <c r="W210" s="5"/>
      <c r="X210" s="5"/>
      <c r="Y210" s="5"/>
      <c r="Z210" s="5"/>
      <c r="AA210" s="5"/>
      <c r="AB210" s="5"/>
    </row>
    <row r="211" spans="1:28">
      <c r="A211" s="2"/>
      <c r="B211" s="1">
        <v>2011</v>
      </c>
      <c r="C211" s="5"/>
      <c r="D211" s="5"/>
      <c r="E211" s="5"/>
      <c r="F211" s="5"/>
      <c r="G211" s="5"/>
      <c r="H211" s="5"/>
      <c r="I211" s="5"/>
      <c r="J211" s="5"/>
      <c r="K211" s="6"/>
      <c r="L211" s="6"/>
      <c r="M211" s="6"/>
      <c r="N211" s="6"/>
      <c r="O211" s="5"/>
      <c r="P211" s="5"/>
      <c r="Q211" s="5"/>
      <c r="R211" s="5"/>
      <c r="S211" s="5"/>
      <c r="T211" s="5"/>
      <c r="U211" s="5"/>
      <c r="V211" s="5"/>
      <c r="W211" s="5"/>
      <c r="X211" s="5"/>
      <c r="Y211" s="5"/>
      <c r="Z211" s="5"/>
      <c r="AA211" s="5"/>
      <c r="AB211" s="5"/>
    </row>
    <row r="212" spans="1:28">
      <c r="A212" s="2"/>
      <c r="B212" s="1">
        <v>2010</v>
      </c>
      <c r="C212" s="5"/>
      <c r="D212" s="5"/>
      <c r="E212" s="5"/>
      <c r="F212" s="5"/>
      <c r="G212" s="5"/>
      <c r="H212" s="5"/>
      <c r="I212" s="5"/>
      <c r="J212" s="5"/>
      <c r="K212" s="6"/>
      <c r="L212" s="6"/>
      <c r="M212" s="6"/>
      <c r="N212" s="6"/>
      <c r="O212" s="5"/>
      <c r="P212" s="5"/>
      <c r="Q212" s="5"/>
      <c r="R212" s="5"/>
      <c r="S212" s="5"/>
      <c r="T212" s="5"/>
      <c r="U212" s="5"/>
      <c r="V212" s="5"/>
      <c r="W212" s="5"/>
      <c r="X212" s="5"/>
      <c r="Y212" s="5"/>
      <c r="Z212" s="5"/>
      <c r="AA212" s="5"/>
      <c r="AB212" s="5"/>
    </row>
    <row r="213" spans="1:28">
      <c r="A213" s="2" t="s">
        <v>68</v>
      </c>
      <c r="B213" s="1">
        <v>2023</v>
      </c>
      <c r="C213" s="25">
        <v>89581301.49</v>
      </c>
      <c r="D213" s="5"/>
      <c r="E213" s="5"/>
      <c r="F213" s="5"/>
      <c r="G213" s="5"/>
      <c r="H213" s="5"/>
      <c r="I213" s="25">
        <v>1210158159.46</v>
      </c>
      <c r="J213" s="5"/>
      <c r="K213" s="6"/>
      <c r="L213" s="6"/>
      <c r="M213" s="6"/>
      <c r="N213" s="6"/>
      <c r="O213" s="5"/>
      <c r="P213" s="5"/>
      <c r="Q213" s="5"/>
      <c r="R213" s="5"/>
      <c r="S213" s="5"/>
      <c r="T213" s="5"/>
      <c r="U213" s="5"/>
      <c r="V213" s="5"/>
      <c r="W213" s="5"/>
      <c r="X213" s="5"/>
      <c r="Y213" s="5"/>
      <c r="Z213" s="5"/>
      <c r="AA213" s="5"/>
      <c r="AB213" s="5"/>
    </row>
    <row r="214" spans="1:28">
      <c r="A214" s="2"/>
      <c r="B214" s="1">
        <v>2022</v>
      </c>
      <c r="C214" s="25">
        <v>75684945.74</v>
      </c>
      <c r="D214" s="5"/>
      <c r="E214" s="5"/>
      <c r="F214" s="5"/>
      <c r="G214" s="5"/>
      <c r="H214" s="5"/>
      <c r="I214" s="25">
        <v>979874548.68</v>
      </c>
      <c r="J214" s="5"/>
      <c r="K214" s="6"/>
      <c r="L214" s="6"/>
      <c r="M214" s="6"/>
      <c r="N214" s="6"/>
      <c r="O214" s="5"/>
      <c r="P214" s="5"/>
      <c r="Q214" s="5"/>
      <c r="R214" s="5"/>
      <c r="S214" s="5"/>
      <c r="T214" s="5"/>
      <c r="U214" s="5"/>
      <c r="V214" s="5"/>
      <c r="W214" s="5"/>
      <c r="X214" s="5"/>
      <c r="Y214" s="5"/>
      <c r="Z214" s="5"/>
      <c r="AA214" s="5"/>
      <c r="AB214" s="5"/>
    </row>
    <row r="215" spans="1:28">
      <c r="A215" s="2"/>
      <c r="B215" s="1">
        <v>2021</v>
      </c>
      <c r="C215" s="25">
        <v>63224775.6</v>
      </c>
      <c r="D215" s="5"/>
      <c r="E215" s="5"/>
      <c r="F215" s="5"/>
      <c r="G215" s="5"/>
      <c r="H215" s="5"/>
      <c r="I215" s="25">
        <v>1054137858.86</v>
      </c>
      <c r="J215" s="5"/>
      <c r="K215" s="6"/>
      <c r="L215" s="6"/>
      <c r="M215" s="6"/>
      <c r="N215" s="6"/>
      <c r="O215" s="5"/>
      <c r="P215" s="5"/>
      <c r="Q215" s="5"/>
      <c r="R215" s="5"/>
      <c r="S215" s="5"/>
      <c r="T215" s="5"/>
      <c r="U215" s="5"/>
      <c r="V215" s="5"/>
      <c r="W215" s="5"/>
      <c r="X215" s="5"/>
      <c r="Y215" s="5"/>
      <c r="Z215" s="5"/>
      <c r="AA215" s="5"/>
      <c r="AB215" s="5"/>
    </row>
    <row r="216" spans="1:28">
      <c r="A216" s="2"/>
      <c r="B216" s="1">
        <v>2020</v>
      </c>
      <c r="C216" s="25">
        <v>-115093724.62</v>
      </c>
      <c r="D216" s="5"/>
      <c r="E216" s="5"/>
      <c r="F216" s="5"/>
      <c r="G216" s="5"/>
      <c r="H216" s="5"/>
      <c r="I216" s="25">
        <v>763844855.6</v>
      </c>
      <c r="J216" s="5"/>
      <c r="K216" s="6"/>
      <c r="L216" s="6"/>
      <c r="M216" s="6"/>
      <c r="N216" s="6"/>
      <c r="O216" s="5"/>
      <c r="P216" s="5"/>
      <c r="Q216" s="5"/>
      <c r="R216" s="5"/>
      <c r="S216" s="5"/>
      <c r="T216" s="5"/>
      <c r="U216" s="5"/>
      <c r="V216" s="5"/>
      <c r="W216" s="5"/>
      <c r="X216" s="5"/>
      <c r="Y216" s="5"/>
      <c r="Z216" s="5"/>
      <c r="AA216" s="5"/>
      <c r="AB216" s="5"/>
    </row>
    <row r="217" spans="1:28">
      <c r="A217" s="2"/>
      <c r="B217" s="1">
        <v>2019</v>
      </c>
      <c r="C217" s="25">
        <v>36118264.29</v>
      </c>
      <c r="D217" s="5"/>
      <c r="E217" s="5"/>
      <c r="F217" s="5"/>
      <c r="G217" s="5"/>
      <c r="H217" s="5"/>
      <c r="I217" s="25">
        <v>1253725476.41</v>
      </c>
      <c r="J217" s="5"/>
      <c r="K217" s="6"/>
      <c r="L217" s="6"/>
      <c r="M217" s="6"/>
      <c r="N217" s="6"/>
      <c r="O217" s="5"/>
      <c r="P217" s="5"/>
      <c r="Q217" s="5"/>
      <c r="R217" s="5"/>
      <c r="S217" s="5"/>
      <c r="T217" s="5"/>
      <c r="U217" s="5"/>
      <c r="V217" s="5"/>
      <c r="W217" s="5"/>
      <c r="X217" s="5"/>
      <c r="Y217" s="5"/>
      <c r="Z217" s="5"/>
      <c r="AA217" s="5"/>
      <c r="AB217" s="5"/>
    </row>
    <row r="218" spans="1:28">
      <c r="A218" s="2"/>
      <c r="B218" s="1">
        <v>2018</v>
      </c>
      <c r="C218" s="25">
        <v>107574623.38</v>
      </c>
      <c r="D218" s="5"/>
      <c r="E218" s="5"/>
      <c r="F218" s="5"/>
      <c r="G218" s="5"/>
      <c r="H218" s="5"/>
      <c r="I218" s="25">
        <v>1348607494.85</v>
      </c>
      <c r="J218" s="5"/>
      <c r="K218" s="6"/>
      <c r="L218" s="6"/>
      <c r="M218" s="6"/>
      <c r="N218" s="6"/>
      <c r="O218" s="5"/>
      <c r="P218" s="5"/>
      <c r="Q218" s="5"/>
      <c r="R218" s="5"/>
      <c r="S218" s="5"/>
      <c r="T218" s="5"/>
      <c r="U218" s="5"/>
      <c r="V218" s="5"/>
      <c r="W218" s="5"/>
      <c r="X218" s="5"/>
      <c r="Y218" s="5"/>
      <c r="Z218" s="5"/>
      <c r="AA218" s="5"/>
      <c r="AB218" s="5"/>
    </row>
    <row r="219" spans="1:28">
      <c r="A219" s="2"/>
      <c r="B219" s="1">
        <v>2017</v>
      </c>
      <c r="C219" s="25">
        <v>-94164274.64</v>
      </c>
      <c r="D219" s="5"/>
      <c r="E219" s="5"/>
      <c r="F219" s="5"/>
      <c r="G219" s="5"/>
      <c r="H219" s="5"/>
      <c r="I219" s="25">
        <v>1318361958.47</v>
      </c>
      <c r="J219" s="5"/>
      <c r="K219" s="6"/>
      <c r="L219" s="6"/>
      <c r="M219" s="6"/>
      <c r="N219" s="6"/>
      <c r="O219" s="5"/>
      <c r="P219" s="5"/>
      <c r="Q219" s="5"/>
      <c r="R219" s="5"/>
      <c r="S219" s="5"/>
      <c r="T219" s="5"/>
      <c r="U219" s="5"/>
      <c r="V219" s="5"/>
      <c r="W219" s="5"/>
      <c r="X219" s="5"/>
      <c r="Y219" s="5"/>
      <c r="Z219" s="5"/>
      <c r="AA219" s="5"/>
      <c r="AB219" s="5"/>
    </row>
    <row r="220" spans="1:28">
      <c r="A220" s="2"/>
      <c r="B220" s="1">
        <v>2016</v>
      </c>
      <c r="C220" s="25">
        <v>216123918.26</v>
      </c>
      <c r="D220" s="5"/>
      <c r="E220" s="5"/>
      <c r="F220" s="5"/>
      <c r="G220" s="5"/>
      <c r="H220" s="5"/>
      <c r="I220" s="25">
        <v>1437204844.84</v>
      </c>
      <c r="J220" s="5"/>
      <c r="K220" s="6"/>
      <c r="L220" s="6"/>
      <c r="M220" s="6"/>
      <c r="N220" s="6"/>
      <c r="O220" s="5"/>
      <c r="P220" s="5"/>
      <c r="Q220" s="5"/>
      <c r="R220" s="5"/>
      <c r="S220" s="5"/>
      <c r="T220" s="5"/>
      <c r="U220" s="5"/>
      <c r="V220" s="5"/>
      <c r="W220" s="5"/>
      <c r="X220" s="5"/>
      <c r="Y220" s="5"/>
      <c r="Z220" s="5"/>
      <c r="AA220" s="5"/>
      <c r="AB220" s="5"/>
    </row>
    <row r="221" spans="1:28">
      <c r="A221" s="2"/>
      <c r="B221" s="1">
        <v>2015</v>
      </c>
      <c r="C221" s="25">
        <v>231010972.56</v>
      </c>
      <c r="D221" s="5"/>
      <c r="E221" s="5"/>
      <c r="F221" s="5"/>
      <c r="G221" s="5"/>
      <c r="H221" s="5"/>
      <c r="I221" s="25">
        <v>1363735022.17</v>
      </c>
      <c r="J221" s="5"/>
      <c r="K221" s="6"/>
      <c r="L221" s="6"/>
      <c r="M221" s="6"/>
      <c r="N221" s="6"/>
      <c r="O221" s="5"/>
      <c r="P221" s="5"/>
      <c r="Q221" s="5"/>
      <c r="R221" s="5"/>
      <c r="S221" s="5"/>
      <c r="T221" s="5"/>
      <c r="U221" s="5"/>
      <c r="V221" s="5"/>
      <c r="W221" s="5"/>
      <c r="X221" s="5"/>
      <c r="Y221" s="5"/>
      <c r="Z221" s="5"/>
      <c r="AA221" s="5"/>
      <c r="AB221" s="5"/>
    </row>
    <row r="222" spans="1:28">
      <c r="A222" s="2"/>
      <c r="B222" s="1">
        <v>2014</v>
      </c>
      <c r="C222" s="25">
        <v>317259987.99</v>
      </c>
      <c r="D222" s="5"/>
      <c r="E222" s="5"/>
      <c r="F222" s="5"/>
      <c r="G222" s="5"/>
      <c r="H222" s="5"/>
      <c r="I222" s="25">
        <v>1355142078.23</v>
      </c>
      <c r="J222" s="5"/>
      <c r="K222" s="6"/>
      <c r="L222" s="6"/>
      <c r="M222" s="6"/>
      <c r="N222" s="6"/>
      <c r="O222" s="5"/>
      <c r="P222" s="5"/>
      <c r="Q222" s="5"/>
      <c r="R222" s="5"/>
      <c r="S222" s="5"/>
      <c r="T222" s="5"/>
      <c r="U222" s="5"/>
      <c r="V222" s="5"/>
      <c r="W222" s="5"/>
      <c r="X222" s="5"/>
      <c r="Y222" s="5"/>
      <c r="Z222" s="5"/>
      <c r="AA222" s="5"/>
      <c r="AB222" s="5"/>
    </row>
    <row r="223" spans="1:28">
      <c r="A223" s="2"/>
      <c r="B223" s="1">
        <v>2013</v>
      </c>
      <c r="C223" s="25">
        <v>373386786.88</v>
      </c>
      <c r="D223" s="5"/>
      <c r="E223" s="5"/>
      <c r="F223" s="5"/>
      <c r="G223" s="5"/>
      <c r="H223" s="5"/>
      <c r="I223" s="25">
        <v>1437727158.23</v>
      </c>
      <c r="J223" s="5"/>
      <c r="K223" s="6"/>
      <c r="L223" s="6"/>
      <c r="M223" s="6"/>
      <c r="N223" s="6"/>
      <c r="O223" s="5"/>
      <c r="P223" s="5"/>
      <c r="Q223" s="5"/>
      <c r="R223" s="5"/>
      <c r="S223" s="5"/>
      <c r="T223" s="5"/>
      <c r="U223" s="5"/>
      <c r="V223" s="5"/>
      <c r="W223" s="5"/>
      <c r="X223" s="5"/>
      <c r="Y223" s="5"/>
      <c r="Z223" s="5"/>
      <c r="AA223" s="5"/>
      <c r="AB223" s="5"/>
    </row>
    <row r="224" spans="1:28">
      <c r="A224" s="2"/>
      <c r="B224" s="1">
        <v>2012</v>
      </c>
      <c r="C224" s="25">
        <v>301445707.06</v>
      </c>
      <c r="D224" s="5"/>
      <c r="E224" s="5"/>
      <c r="F224" s="5"/>
      <c r="G224" s="5"/>
      <c r="H224" s="5"/>
      <c r="I224" s="25">
        <v>1196792230.91</v>
      </c>
      <c r="J224" s="5"/>
      <c r="K224" s="6"/>
      <c r="L224" s="6"/>
      <c r="M224" s="6"/>
      <c r="N224" s="6"/>
      <c r="O224" s="5"/>
      <c r="P224" s="5"/>
      <c r="Q224" s="5"/>
      <c r="R224" s="5"/>
      <c r="S224" s="5"/>
      <c r="T224" s="5"/>
      <c r="U224" s="5"/>
      <c r="V224" s="5"/>
      <c r="W224" s="5"/>
      <c r="X224" s="5"/>
      <c r="Y224" s="5"/>
      <c r="Z224" s="5"/>
      <c r="AA224" s="5"/>
      <c r="AB224" s="5"/>
    </row>
    <row r="225" spans="1:28">
      <c r="A225" s="2"/>
      <c r="B225" s="1">
        <v>2011</v>
      </c>
      <c r="C225" s="5"/>
      <c r="D225" s="5"/>
      <c r="E225" s="5"/>
      <c r="F225" s="5"/>
      <c r="G225" s="5"/>
      <c r="H225" s="5"/>
      <c r="I225" s="5"/>
      <c r="J225" s="5"/>
      <c r="K225" s="6"/>
      <c r="L225" s="6"/>
      <c r="M225" s="6"/>
      <c r="N225" s="6"/>
      <c r="O225" s="5"/>
      <c r="P225" s="5"/>
      <c r="Q225" s="5"/>
      <c r="R225" s="5"/>
      <c r="S225" s="5"/>
      <c r="T225" s="5"/>
      <c r="U225" s="5"/>
      <c r="V225" s="5"/>
      <c r="W225" s="5"/>
      <c r="X225" s="5"/>
      <c r="Y225" s="5"/>
      <c r="Z225" s="5"/>
      <c r="AA225" s="5"/>
      <c r="AB225" s="5"/>
    </row>
    <row r="226" spans="1:28">
      <c r="A226" s="2"/>
      <c r="B226" s="1">
        <v>2010</v>
      </c>
      <c r="C226" s="5"/>
      <c r="D226" s="5"/>
      <c r="E226" s="5"/>
      <c r="F226" s="5"/>
      <c r="G226" s="5"/>
      <c r="H226" s="5"/>
      <c r="I226" s="5"/>
      <c r="J226" s="5"/>
      <c r="K226" s="6"/>
      <c r="L226" s="6"/>
      <c r="M226" s="6"/>
      <c r="N226" s="6"/>
      <c r="O226" s="5"/>
      <c r="P226" s="5"/>
      <c r="Q226" s="5"/>
      <c r="R226" s="5"/>
      <c r="S226" s="5"/>
      <c r="T226" s="5"/>
      <c r="U226" s="5"/>
      <c r="V226" s="5"/>
      <c r="W226" s="5"/>
      <c r="X226" s="5"/>
      <c r="Y226" s="5"/>
      <c r="Z226" s="5"/>
      <c r="AA226" s="5"/>
      <c r="AB226" s="5"/>
    </row>
    <row r="227" spans="1:28">
      <c r="A227" s="2" t="s">
        <v>69</v>
      </c>
      <c r="B227" s="1">
        <v>2023</v>
      </c>
      <c r="C227" s="25">
        <v>87070407.67</v>
      </c>
      <c r="D227" s="5"/>
      <c r="E227" s="5"/>
      <c r="F227" s="5"/>
      <c r="G227" s="5"/>
      <c r="H227" s="5"/>
      <c r="I227" s="25">
        <v>1629444899.38</v>
      </c>
      <c r="J227" s="5"/>
      <c r="K227" s="6"/>
      <c r="L227" s="6"/>
      <c r="M227" s="6"/>
      <c r="N227" s="6"/>
      <c r="O227" s="5"/>
      <c r="P227" s="5"/>
      <c r="Q227" s="5"/>
      <c r="R227" s="5"/>
      <c r="S227" s="5"/>
      <c r="T227" s="5"/>
      <c r="U227" s="5"/>
      <c r="V227" s="5"/>
      <c r="W227" s="5"/>
      <c r="X227" s="5"/>
      <c r="Y227" s="5"/>
      <c r="Z227" s="5"/>
      <c r="AA227" s="5"/>
      <c r="AB227" s="5"/>
    </row>
    <row r="228" spans="1:28">
      <c r="A228" s="2"/>
      <c r="B228" s="1">
        <v>2022</v>
      </c>
      <c r="C228" s="25">
        <v>37368906.49</v>
      </c>
      <c r="D228" s="5"/>
      <c r="E228" s="5"/>
      <c r="F228" s="5"/>
      <c r="G228" s="5"/>
      <c r="H228" s="5"/>
      <c r="I228" s="25">
        <v>1091380324.14</v>
      </c>
      <c r="J228" s="5"/>
      <c r="K228" s="6"/>
      <c r="L228" s="6"/>
      <c r="M228" s="6"/>
      <c r="N228" s="6"/>
      <c r="O228" s="5"/>
      <c r="P228" s="5"/>
      <c r="Q228" s="5"/>
      <c r="R228" s="5"/>
      <c r="S228" s="5"/>
      <c r="T228" s="5"/>
      <c r="U228" s="5"/>
      <c r="V228" s="5"/>
      <c r="W228" s="5"/>
      <c r="X228" s="5"/>
      <c r="Y228" s="5"/>
      <c r="Z228" s="5"/>
      <c r="AA228" s="5"/>
      <c r="AB228" s="5"/>
    </row>
    <row r="229" spans="1:28">
      <c r="A229" s="2"/>
      <c r="B229" s="1">
        <v>2021</v>
      </c>
      <c r="C229" s="25">
        <v>61928159.2</v>
      </c>
      <c r="D229" s="5"/>
      <c r="E229" s="5"/>
      <c r="F229" s="5"/>
      <c r="G229" s="5"/>
      <c r="H229" s="5"/>
      <c r="I229" s="25">
        <v>603308422.1</v>
      </c>
      <c r="J229" s="5"/>
      <c r="K229" s="6"/>
      <c r="L229" s="6"/>
      <c r="M229" s="6"/>
      <c r="N229" s="6"/>
      <c r="O229" s="5"/>
      <c r="P229" s="5"/>
      <c r="Q229" s="5"/>
      <c r="R229" s="5"/>
      <c r="S229" s="5"/>
      <c r="T229" s="5"/>
      <c r="U229" s="5"/>
      <c r="V229" s="5"/>
      <c r="W229" s="5"/>
      <c r="X229" s="5"/>
      <c r="Y229" s="5"/>
      <c r="Z229" s="5"/>
      <c r="AA229" s="5"/>
      <c r="AB229" s="5"/>
    </row>
    <row r="230" spans="1:28">
      <c r="A230" s="2"/>
      <c r="B230" s="1">
        <v>2020</v>
      </c>
      <c r="C230" s="25">
        <v>8021898.87</v>
      </c>
      <c r="D230" s="5"/>
      <c r="E230" s="5"/>
      <c r="F230" s="5"/>
      <c r="G230" s="5"/>
      <c r="H230" s="5"/>
      <c r="I230" s="25">
        <v>79717679.97</v>
      </c>
      <c r="J230" s="5"/>
      <c r="K230" s="6"/>
      <c r="L230" s="6"/>
      <c r="M230" s="6"/>
      <c r="N230" s="6"/>
      <c r="O230" s="5"/>
      <c r="P230" s="5"/>
      <c r="Q230" s="5"/>
      <c r="R230" s="5"/>
      <c r="S230" s="5"/>
      <c r="T230" s="5"/>
      <c r="U230" s="5"/>
      <c r="V230" s="5"/>
      <c r="W230" s="5"/>
      <c r="X230" s="5"/>
      <c r="Y230" s="5"/>
      <c r="Z230" s="5"/>
      <c r="AA230" s="5"/>
      <c r="AB230" s="5"/>
    </row>
    <row r="231" spans="1:28">
      <c r="A231" s="2"/>
      <c r="B231" s="1">
        <v>2019</v>
      </c>
      <c r="C231" s="25">
        <v>12385608.65</v>
      </c>
      <c r="D231" s="5"/>
      <c r="E231" s="5"/>
      <c r="F231" s="5"/>
      <c r="G231" s="5"/>
      <c r="H231" s="5"/>
      <c r="I231" s="25">
        <v>109278519.63</v>
      </c>
      <c r="J231" s="5"/>
      <c r="K231" s="6"/>
      <c r="L231" s="6"/>
      <c r="M231" s="6"/>
      <c r="N231" s="6"/>
      <c r="O231" s="5"/>
      <c r="P231" s="5"/>
      <c r="Q231" s="5"/>
      <c r="R231" s="5"/>
      <c r="S231" s="5"/>
      <c r="T231" s="5"/>
      <c r="U231" s="5"/>
      <c r="V231" s="5"/>
      <c r="W231" s="5"/>
      <c r="X231" s="5"/>
      <c r="Y231" s="5"/>
      <c r="Z231" s="5"/>
      <c r="AA231" s="5"/>
      <c r="AB231" s="5"/>
    </row>
    <row r="232" spans="1:28">
      <c r="A232" s="2"/>
      <c r="B232" s="1">
        <v>2018</v>
      </c>
      <c r="C232" s="25">
        <v>19220276.3</v>
      </c>
      <c r="D232" s="5"/>
      <c r="E232" s="5"/>
      <c r="F232" s="5"/>
      <c r="G232" s="5"/>
      <c r="H232" s="5"/>
      <c r="I232" s="25">
        <v>1100745163.13</v>
      </c>
      <c r="J232" s="5"/>
      <c r="K232" s="6"/>
      <c r="L232" s="6"/>
      <c r="M232" s="6"/>
      <c r="N232" s="6"/>
      <c r="O232" s="5"/>
      <c r="P232" s="5"/>
      <c r="Q232" s="5"/>
      <c r="R232" s="5"/>
      <c r="S232" s="5"/>
      <c r="T232" s="5"/>
      <c r="U232" s="5"/>
      <c r="V232" s="5"/>
      <c r="W232" s="5"/>
      <c r="X232" s="5"/>
      <c r="Y232" s="5"/>
      <c r="Z232" s="5"/>
      <c r="AA232" s="5"/>
      <c r="AB232" s="5"/>
    </row>
    <row r="233" spans="1:28">
      <c r="A233" s="2"/>
      <c r="B233" s="1">
        <v>2017</v>
      </c>
      <c r="C233" s="25">
        <v>18034671.97</v>
      </c>
      <c r="D233" s="5"/>
      <c r="E233" s="5"/>
      <c r="F233" s="5"/>
      <c r="G233" s="5"/>
      <c r="H233" s="5"/>
      <c r="I233" s="25">
        <v>175089263.7</v>
      </c>
      <c r="J233" s="5"/>
      <c r="K233" s="6"/>
      <c r="L233" s="6"/>
      <c r="M233" s="6"/>
      <c r="N233" s="6"/>
      <c r="O233" s="5"/>
      <c r="P233" s="5"/>
      <c r="Q233" s="5"/>
      <c r="R233" s="5"/>
      <c r="S233" s="5"/>
      <c r="T233" s="5"/>
      <c r="U233" s="5"/>
      <c r="V233" s="5"/>
      <c r="W233" s="5"/>
      <c r="X233" s="5"/>
      <c r="Y233" s="5"/>
      <c r="Z233" s="5"/>
      <c r="AA233" s="5"/>
      <c r="AB233" s="5"/>
    </row>
    <row r="234" spans="1:28">
      <c r="A234" s="2"/>
      <c r="B234" s="1">
        <v>2016</v>
      </c>
      <c r="C234" s="25">
        <v>-246339233.78</v>
      </c>
      <c r="D234" s="5"/>
      <c r="E234" s="5"/>
      <c r="F234" s="5"/>
      <c r="G234" s="5"/>
      <c r="H234" s="5"/>
      <c r="I234" s="25">
        <v>50458580.44</v>
      </c>
      <c r="J234" s="5"/>
      <c r="K234" s="6"/>
      <c r="L234" s="6"/>
      <c r="M234" s="6"/>
      <c r="N234" s="6"/>
      <c r="O234" s="5"/>
      <c r="P234" s="5"/>
      <c r="Q234" s="5"/>
      <c r="R234" s="5"/>
      <c r="S234" s="5"/>
      <c r="T234" s="5"/>
      <c r="U234" s="5"/>
      <c r="V234" s="5"/>
      <c r="W234" s="5"/>
      <c r="X234" s="5"/>
      <c r="Y234" s="5"/>
      <c r="Z234" s="5"/>
      <c r="AA234" s="5"/>
      <c r="AB234" s="5"/>
    </row>
    <row r="235" spans="1:28">
      <c r="A235" s="2"/>
      <c r="B235" s="1">
        <v>2015</v>
      </c>
      <c r="C235" s="25">
        <v>-102424915.4</v>
      </c>
      <c r="D235" s="5"/>
      <c r="E235" s="5"/>
      <c r="F235" s="5"/>
      <c r="G235" s="5"/>
      <c r="H235" s="5"/>
      <c r="I235" s="25">
        <v>21045810</v>
      </c>
      <c r="J235" s="5"/>
      <c r="K235" s="6"/>
      <c r="L235" s="6"/>
      <c r="M235" s="6"/>
      <c r="N235" s="6"/>
      <c r="O235" s="5"/>
      <c r="P235" s="5"/>
      <c r="Q235" s="5"/>
      <c r="R235" s="5"/>
      <c r="S235" s="5"/>
      <c r="T235" s="5"/>
      <c r="U235" s="5"/>
      <c r="V235" s="5"/>
      <c r="W235" s="5"/>
      <c r="X235" s="5"/>
      <c r="Y235" s="5"/>
      <c r="Z235" s="5"/>
      <c r="AA235" s="5"/>
      <c r="AB235" s="5"/>
    </row>
    <row r="236" spans="1:28">
      <c r="A236" s="2"/>
      <c r="B236" s="1">
        <v>2014</v>
      </c>
      <c r="C236" s="25">
        <v>71076300.66</v>
      </c>
      <c r="D236" s="5"/>
      <c r="E236" s="5"/>
      <c r="F236" s="5"/>
      <c r="G236" s="5"/>
      <c r="H236" s="5"/>
      <c r="I236" s="25">
        <v>10048308</v>
      </c>
      <c r="J236" s="5"/>
      <c r="K236" s="6"/>
      <c r="L236" s="6"/>
      <c r="M236" s="6"/>
      <c r="N236" s="6"/>
      <c r="O236" s="5"/>
      <c r="P236" s="5"/>
      <c r="Q236" s="5"/>
      <c r="R236" s="5"/>
      <c r="S236" s="5"/>
      <c r="T236" s="5"/>
      <c r="U236" s="5"/>
      <c r="V236" s="5"/>
      <c r="W236" s="5"/>
      <c r="X236" s="5"/>
      <c r="Y236" s="5"/>
      <c r="Z236" s="5"/>
      <c r="AA236" s="5"/>
      <c r="AB236" s="5"/>
    </row>
    <row r="237" spans="1:28">
      <c r="A237" s="2"/>
      <c r="B237" s="1">
        <v>2013</v>
      </c>
      <c r="C237" s="25">
        <v>8828249.88</v>
      </c>
      <c r="D237" s="5"/>
      <c r="E237" s="5"/>
      <c r="F237" s="5"/>
      <c r="G237" s="5"/>
      <c r="H237" s="5"/>
      <c r="I237" s="25">
        <v>109844532</v>
      </c>
      <c r="J237" s="5"/>
      <c r="K237" s="6"/>
      <c r="L237" s="6"/>
      <c r="M237" s="6"/>
      <c r="N237" s="6"/>
      <c r="O237" s="5"/>
      <c r="P237" s="5"/>
      <c r="Q237" s="5"/>
      <c r="R237" s="5"/>
      <c r="S237" s="5"/>
      <c r="T237" s="5"/>
      <c r="U237" s="5"/>
      <c r="V237" s="5"/>
      <c r="W237" s="5"/>
      <c r="X237" s="5"/>
      <c r="Y237" s="5"/>
      <c r="Z237" s="5"/>
      <c r="AA237" s="5"/>
      <c r="AB237" s="5"/>
    </row>
    <row r="238" spans="1:28">
      <c r="A238" s="2"/>
      <c r="B238" s="1">
        <v>2012</v>
      </c>
      <c r="C238" s="25">
        <v>24305897.11</v>
      </c>
      <c r="D238" s="5"/>
      <c r="E238" s="5"/>
      <c r="F238" s="5"/>
      <c r="G238" s="5"/>
      <c r="H238" s="5"/>
      <c r="I238" s="25">
        <v>264862320.6</v>
      </c>
      <c r="J238" s="5"/>
      <c r="K238" s="6"/>
      <c r="L238" s="6"/>
      <c r="M238" s="6"/>
      <c r="N238" s="6"/>
      <c r="O238" s="5"/>
      <c r="P238" s="5"/>
      <c r="Q238" s="5"/>
      <c r="R238" s="5"/>
      <c r="S238" s="5"/>
      <c r="T238" s="5"/>
      <c r="U238" s="5"/>
      <c r="V238" s="5"/>
      <c r="W238" s="5"/>
      <c r="X238" s="5"/>
      <c r="Y238" s="5"/>
      <c r="Z238" s="5"/>
      <c r="AA238" s="5"/>
      <c r="AB238" s="5"/>
    </row>
    <row r="239" spans="1:28">
      <c r="A239" s="2"/>
      <c r="B239" s="1">
        <v>2011</v>
      </c>
      <c r="C239" s="5"/>
      <c r="D239" s="5"/>
      <c r="E239" s="5"/>
      <c r="F239" s="5"/>
      <c r="G239" s="5"/>
      <c r="H239" s="5"/>
      <c r="I239" s="5"/>
      <c r="J239" s="5"/>
      <c r="K239" s="6"/>
      <c r="L239" s="6"/>
      <c r="M239" s="6"/>
      <c r="N239" s="6"/>
      <c r="O239" s="5"/>
      <c r="P239" s="5"/>
      <c r="Q239" s="5"/>
      <c r="R239" s="5"/>
      <c r="S239" s="5"/>
      <c r="T239" s="5"/>
      <c r="U239" s="5"/>
      <c r="V239" s="5"/>
      <c r="W239" s="5"/>
      <c r="X239" s="5"/>
      <c r="Y239" s="5"/>
      <c r="Z239" s="5"/>
      <c r="AA239" s="5"/>
      <c r="AB239" s="5"/>
    </row>
    <row r="240" spans="1:28">
      <c r="A240" s="2"/>
      <c r="B240" s="1">
        <v>2010</v>
      </c>
      <c r="C240" s="5"/>
      <c r="D240" s="5"/>
      <c r="E240" s="5"/>
      <c r="F240" s="5"/>
      <c r="G240" s="5"/>
      <c r="H240" s="5"/>
      <c r="I240" s="5"/>
      <c r="J240" s="5"/>
      <c r="K240" s="6"/>
      <c r="L240" s="6"/>
      <c r="M240" s="6"/>
      <c r="N240" s="6"/>
      <c r="O240" s="5"/>
      <c r="P240" s="5"/>
      <c r="Q240" s="5"/>
      <c r="R240" s="5"/>
      <c r="S240" s="5"/>
      <c r="T240" s="5"/>
      <c r="U240" s="5"/>
      <c r="V240" s="5"/>
      <c r="W240" s="5"/>
      <c r="X240" s="5"/>
      <c r="Y240" s="5"/>
      <c r="Z240" s="5"/>
      <c r="AA240" s="5"/>
      <c r="AB240" s="5"/>
    </row>
    <row r="241" spans="1:28">
      <c r="A241" s="2" t="s">
        <v>70</v>
      </c>
      <c r="B241" s="1">
        <v>2023</v>
      </c>
      <c r="C241" s="25">
        <v>-15009369.05</v>
      </c>
      <c r="D241" s="5"/>
      <c r="E241" s="5"/>
      <c r="F241" s="5"/>
      <c r="G241" s="5"/>
      <c r="H241" s="5"/>
      <c r="I241" s="25">
        <v>154105174.22</v>
      </c>
      <c r="J241" s="5"/>
      <c r="K241" s="6"/>
      <c r="L241" s="6"/>
      <c r="M241" s="6"/>
      <c r="N241" s="6"/>
      <c r="O241" s="5"/>
      <c r="P241" s="5"/>
      <c r="Q241" s="5"/>
      <c r="R241" s="5"/>
      <c r="S241" s="5"/>
      <c r="T241" s="5"/>
      <c r="U241" s="5"/>
      <c r="V241" s="5"/>
      <c r="W241" s="5"/>
      <c r="X241" s="5"/>
      <c r="Y241" s="5"/>
      <c r="Z241" s="5"/>
      <c r="AA241" s="5"/>
      <c r="AB241" s="5"/>
    </row>
    <row r="242" spans="1:28">
      <c r="A242" s="2"/>
      <c r="B242" s="1">
        <v>2022</v>
      </c>
      <c r="C242" s="25">
        <v>7356109.38</v>
      </c>
      <c r="D242" s="5"/>
      <c r="E242" s="5"/>
      <c r="F242" s="5"/>
      <c r="G242" s="5"/>
      <c r="H242" s="5"/>
      <c r="I242" s="25">
        <v>136423990.48</v>
      </c>
      <c r="J242" s="5"/>
      <c r="K242" s="6"/>
      <c r="L242" s="6"/>
      <c r="M242" s="6"/>
      <c r="N242" s="6"/>
      <c r="O242" s="5"/>
      <c r="P242" s="5"/>
      <c r="Q242" s="5"/>
      <c r="R242" s="5"/>
      <c r="S242" s="5"/>
      <c r="T242" s="5"/>
      <c r="U242" s="5"/>
      <c r="V242" s="5"/>
      <c r="W242" s="5"/>
      <c r="X242" s="5"/>
      <c r="Y242" s="5"/>
      <c r="Z242" s="5"/>
      <c r="AA242" s="5"/>
      <c r="AB242" s="5"/>
    </row>
    <row r="243" spans="1:28">
      <c r="A243" s="2"/>
      <c r="B243" s="1">
        <v>2021</v>
      </c>
      <c r="C243" s="25">
        <v>-13554764.99</v>
      </c>
      <c r="D243" s="5"/>
      <c r="E243" s="5"/>
      <c r="F243" s="5"/>
      <c r="G243" s="5"/>
      <c r="H243" s="5"/>
      <c r="I243" s="25">
        <v>91088143.37</v>
      </c>
      <c r="J243" s="5"/>
      <c r="K243" s="6"/>
      <c r="L243" s="6"/>
      <c r="M243" s="6"/>
      <c r="N243" s="6"/>
      <c r="O243" s="5"/>
      <c r="P243" s="5"/>
      <c r="Q243" s="5"/>
      <c r="R243" s="5"/>
      <c r="S243" s="5"/>
      <c r="T243" s="5"/>
      <c r="U243" s="5"/>
      <c r="V243" s="5"/>
      <c r="W243" s="5"/>
      <c r="X243" s="5"/>
      <c r="Y243" s="5"/>
      <c r="Z243" s="5"/>
      <c r="AA243" s="5"/>
      <c r="AB243" s="5"/>
    </row>
    <row r="244" spans="1:28">
      <c r="A244" s="2"/>
      <c r="B244" s="1">
        <v>2020</v>
      </c>
      <c r="C244" s="25">
        <v>33483757.27</v>
      </c>
      <c r="D244" s="5"/>
      <c r="E244" s="5"/>
      <c r="F244" s="5"/>
      <c r="G244" s="5"/>
      <c r="H244" s="5"/>
      <c r="I244" s="25">
        <v>101688478.58</v>
      </c>
      <c r="J244" s="5"/>
      <c r="K244" s="6"/>
      <c r="L244" s="6"/>
      <c r="M244" s="6"/>
      <c r="N244" s="6"/>
      <c r="O244" s="5"/>
      <c r="P244" s="5"/>
      <c r="Q244" s="5"/>
      <c r="R244" s="5"/>
      <c r="S244" s="5"/>
      <c r="T244" s="5"/>
      <c r="U244" s="5"/>
      <c r="V244" s="5"/>
      <c r="W244" s="5"/>
      <c r="X244" s="5"/>
      <c r="Y244" s="5"/>
      <c r="Z244" s="5"/>
      <c r="AA244" s="5"/>
      <c r="AB244" s="5"/>
    </row>
    <row r="245" spans="1:28">
      <c r="A245" s="2"/>
      <c r="B245" s="1">
        <v>2019</v>
      </c>
      <c r="C245" s="25">
        <v>68213656.28</v>
      </c>
      <c r="D245" s="5"/>
      <c r="E245" s="5"/>
      <c r="F245" s="5"/>
      <c r="G245" s="5"/>
      <c r="H245" s="5"/>
      <c r="I245" s="25">
        <v>99046292.56</v>
      </c>
      <c r="J245" s="5"/>
      <c r="K245" s="6"/>
      <c r="L245" s="6"/>
      <c r="M245" s="6"/>
      <c r="N245" s="6"/>
      <c r="O245" s="5"/>
      <c r="P245" s="5"/>
      <c r="Q245" s="5"/>
      <c r="R245" s="5"/>
      <c r="S245" s="5"/>
      <c r="T245" s="5"/>
      <c r="U245" s="5"/>
      <c r="V245" s="5"/>
      <c r="W245" s="5"/>
      <c r="X245" s="5"/>
      <c r="Y245" s="5"/>
      <c r="Z245" s="5"/>
      <c r="AA245" s="5"/>
      <c r="AB245" s="5"/>
    </row>
    <row r="246" spans="1:28">
      <c r="A246" s="2"/>
      <c r="B246" s="1">
        <v>2018</v>
      </c>
      <c r="C246" s="25">
        <v>-95481490.92</v>
      </c>
      <c r="D246" s="5"/>
      <c r="E246" s="5"/>
      <c r="F246" s="5"/>
      <c r="G246" s="5"/>
      <c r="H246" s="5"/>
      <c r="I246" s="25">
        <v>25483382.88</v>
      </c>
      <c r="J246" s="5"/>
      <c r="K246" s="6"/>
      <c r="L246" s="6"/>
      <c r="M246" s="6"/>
      <c r="N246" s="6"/>
      <c r="O246" s="5"/>
      <c r="P246" s="5"/>
      <c r="Q246" s="5"/>
      <c r="R246" s="5"/>
      <c r="S246" s="5"/>
      <c r="T246" s="5"/>
      <c r="U246" s="5"/>
      <c r="V246" s="5"/>
      <c r="W246" s="5"/>
      <c r="X246" s="5"/>
      <c r="Y246" s="5"/>
      <c r="Z246" s="5"/>
      <c r="AA246" s="5"/>
      <c r="AB246" s="5"/>
    </row>
    <row r="247" spans="1:28">
      <c r="A247" s="2"/>
      <c r="B247" s="1">
        <v>2017</v>
      </c>
      <c r="C247" s="25">
        <v>-118441554.89</v>
      </c>
      <c r="D247" s="5"/>
      <c r="E247" s="5"/>
      <c r="F247" s="5"/>
      <c r="G247" s="5"/>
      <c r="H247" s="5"/>
      <c r="I247" s="25">
        <v>47605091.18</v>
      </c>
      <c r="J247" s="5"/>
      <c r="K247" s="6"/>
      <c r="L247" s="6"/>
      <c r="M247" s="6"/>
      <c r="N247" s="6"/>
      <c r="O247" s="5"/>
      <c r="P247" s="5"/>
      <c r="Q247" s="5"/>
      <c r="R247" s="5"/>
      <c r="S247" s="5"/>
      <c r="T247" s="5"/>
      <c r="U247" s="5"/>
      <c r="V247" s="5"/>
      <c r="W247" s="5"/>
      <c r="X247" s="5"/>
      <c r="Y247" s="5"/>
      <c r="Z247" s="5"/>
      <c r="AA247" s="5"/>
      <c r="AB247" s="5"/>
    </row>
    <row r="248" spans="1:28">
      <c r="A248" s="2"/>
      <c r="B248" s="1">
        <v>2016</v>
      </c>
      <c r="C248" s="25">
        <v>-165619649.31</v>
      </c>
      <c r="D248" s="5"/>
      <c r="E248" s="5"/>
      <c r="F248" s="5"/>
      <c r="G248" s="5"/>
      <c r="H248" s="5"/>
      <c r="I248" s="25">
        <v>177828067.36</v>
      </c>
      <c r="J248" s="5"/>
      <c r="K248" s="6"/>
      <c r="L248" s="6"/>
      <c r="M248" s="6"/>
      <c r="N248" s="6"/>
      <c r="O248" s="5"/>
      <c r="P248" s="5"/>
      <c r="Q248" s="5"/>
      <c r="R248" s="5"/>
      <c r="S248" s="5"/>
      <c r="T248" s="5"/>
      <c r="U248" s="5"/>
      <c r="V248" s="5"/>
      <c r="W248" s="5"/>
      <c r="X248" s="5"/>
      <c r="Y248" s="5"/>
      <c r="Z248" s="5"/>
      <c r="AA248" s="5"/>
      <c r="AB248" s="5"/>
    </row>
    <row r="249" spans="1:28">
      <c r="A249" s="2"/>
      <c r="B249" s="1">
        <v>2015</v>
      </c>
      <c r="C249" s="25">
        <v>1344144.47</v>
      </c>
      <c r="D249" s="5"/>
      <c r="E249" s="5"/>
      <c r="F249" s="5"/>
      <c r="G249" s="5"/>
      <c r="H249" s="5"/>
      <c r="I249" s="25">
        <v>104519918.05</v>
      </c>
      <c r="J249" s="5"/>
      <c r="K249" s="6"/>
      <c r="L249" s="6"/>
      <c r="M249" s="6"/>
      <c r="N249" s="6"/>
      <c r="O249" s="5"/>
      <c r="P249" s="5"/>
      <c r="Q249" s="5"/>
      <c r="R249" s="5"/>
      <c r="S249" s="5"/>
      <c r="T249" s="5"/>
      <c r="U249" s="5"/>
      <c r="V249" s="5"/>
      <c r="W249" s="5"/>
      <c r="X249" s="5"/>
      <c r="Y249" s="5"/>
      <c r="Z249" s="5"/>
      <c r="AA249" s="5"/>
      <c r="AB249" s="5"/>
    </row>
    <row r="250" spans="1:28">
      <c r="A250" s="2"/>
      <c r="B250" s="1">
        <v>2014</v>
      </c>
      <c r="C250" s="25">
        <v>-39288539.32</v>
      </c>
      <c r="D250" s="5"/>
      <c r="E250" s="5"/>
      <c r="F250" s="5"/>
      <c r="G250" s="5"/>
      <c r="H250" s="5"/>
      <c r="I250" s="25">
        <v>57268193.02</v>
      </c>
      <c r="J250" s="5"/>
      <c r="K250" s="6"/>
      <c r="L250" s="6"/>
      <c r="M250" s="6"/>
      <c r="N250" s="6"/>
      <c r="O250" s="5"/>
      <c r="P250" s="5"/>
      <c r="Q250" s="5"/>
      <c r="R250" s="5"/>
      <c r="S250" s="5"/>
      <c r="T250" s="5"/>
      <c r="U250" s="5"/>
      <c r="V250" s="5"/>
      <c r="W250" s="5"/>
      <c r="X250" s="5"/>
      <c r="Y250" s="5"/>
      <c r="Z250" s="5"/>
      <c r="AA250" s="5"/>
      <c r="AB250" s="5"/>
    </row>
    <row r="251" spans="1:28">
      <c r="A251" s="2"/>
      <c r="B251" s="1">
        <v>2013</v>
      </c>
      <c r="C251" s="25">
        <v>-29305314.3</v>
      </c>
      <c r="D251" s="5"/>
      <c r="E251" s="5"/>
      <c r="F251" s="5"/>
      <c r="G251" s="5"/>
      <c r="H251" s="5"/>
      <c r="I251" s="25">
        <v>107885090.36</v>
      </c>
      <c r="J251" s="5"/>
      <c r="K251" s="6"/>
      <c r="L251" s="6"/>
      <c r="M251" s="6"/>
      <c r="N251" s="6"/>
      <c r="O251" s="5"/>
      <c r="P251" s="5"/>
      <c r="Q251" s="5"/>
      <c r="R251" s="5"/>
      <c r="S251" s="5"/>
      <c r="T251" s="5"/>
      <c r="U251" s="5"/>
      <c r="V251" s="5"/>
      <c r="W251" s="5"/>
      <c r="X251" s="5"/>
      <c r="Y251" s="5"/>
      <c r="Z251" s="5"/>
      <c r="AA251" s="5"/>
      <c r="AB251" s="5"/>
    </row>
    <row r="252" spans="1:28">
      <c r="A252" s="2"/>
      <c r="B252" s="1">
        <v>2012</v>
      </c>
      <c r="C252" s="25">
        <v>10134943.28</v>
      </c>
      <c r="D252" s="5"/>
      <c r="E252" s="5"/>
      <c r="F252" s="5"/>
      <c r="G252" s="5"/>
      <c r="H252" s="5"/>
      <c r="I252" s="25">
        <v>133926274.57</v>
      </c>
      <c r="J252" s="5"/>
      <c r="K252" s="6"/>
      <c r="L252" s="6"/>
      <c r="M252" s="6"/>
      <c r="N252" s="6"/>
      <c r="O252" s="5"/>
      <c r="P252" s="5"/>
      <c r="Q252" s="5"/>
      <c r="R252" s="5"/>
      <c r="S252" s="5"/>
      <c r="T252" s="5"/>
      <c r="U252" s="5"/>
      <c r="V252" s="5"/>
      <c r="W252" s="5"/>
      <c r="X252" s="5"/>
      <c r="Y252" s="5"/>
      <c r="Z252" s="5"/>
      <c r="AA252" s="5"/>
      <c r="AB252" s="5"/>
    </row>
    <row r="253" spans="1:28">
      <c r="A253" s="2"/>
      <c r="B253" s="1">
        <v>2011</v>
      </c>
      <c r="C253" s="5"/>
      <c r="D253" s="5"/>
      <c r="E253" s="5"/>
      <c r="F253" s="5"/>
      <c r="G253" s="5"/>
      <c r="H253" s="5"/>
      <c r="I253" s="5"/>
      <c r="J253" s="5"/>
      <c r="K253" s="6"/>
      <c r="L253" s="6"/>
      <c r="M253" s="6"/>
      <c r="N253" s="6"/>
      <c r="O253" s="5"/>
      <c r="P253" s="5"/>
      <c r="Q253" s="5"/>
      <c r="R253" s="5"/>
      <c r="S253" s="5"/>
      <c r="T253" s="5"/>
      <c r="U253" s="5"/>
      <c r="V253" s="5"/>
      <c r="W253" s="5"/>
      <c r="X253" s="5"/>
      <c r="Y253" s="5"/>
      <c r="Z253" s="5"/>
      <c r="AA253" s="5"/>
      <c r="AB253" s="5"/>
    </row>
    <row r="254" spans="1:28">
      <c r="A254" s="2"/>
      <c r="B254" s="1">
        <v>2010</v>
      </c>
      <c r="C254" s="5"/>
      <c r="D254" s="5"/>
      <c r="E254" s="5"/>
      <c r="F254" s="5"/>
      <c r="G254" s="5"/>
      <c r="H254" s="5"/>
      <c r="I254" s="5"/>
      <c r="J254" s="5"/>
      <c r="K254" s="6"/>
      <c r="L254" s="6"/>
      <c r="M254" s="6"/>
      <c r="N254" s="6"/>
      <c r="O254" s="5"/>
      <c r="P254" s="5"/>
      <c r="Q254" s="5"/>
      <c r="R254" s="5"/>
      <c r="S254" s="5"/>
      <c r="T254" s="5"/>
      <c r="U254" s="5"/>
      <c r="V254" s="5"/>
      <c r="W254" s="5"/>
      <c r="X254" s="5"/>
      <c r="Y254" s="5"/>
      <c r="Z254" s="5"/>
      <c r="AA254" s="5"/>
      <c r="AB254" s="5"/>
    </row>
    <row r="255" spans="1:28">
      <c r="A255" s="2" t="s">
        <v>71</v>
      </c>
      <c r="B255" s="1">
        <v>2023</v>
      </c>
      <c r="C255" s="25">
        <v>-22069577.53</v>
      </c>
      <c r="D255" s="5"/>
      <c r="E255" s="5"/>
      <c r="F255" s="5"/>
      <c r="G255" s="5"/>
      <c r="H255" s="5"/>
      <c r="I255" s="25">
        <v>1469427360.13</v>
      </c>
      <c r="J255" s="5"/>
      <c r="K255" s="6"/>
      <c r="L255" s="6"/>
      <c r="M255" s="6"/>
      <c r="N255" s="6"/>
      <c r="O255" s="5"/>
      <c r="P255" s="5"/>
      <c r="Q255" s="5"/>
      <c r="R255" s="5"/>
      <c r="S255" s="5"/>
      <c r="T255" s="5"/>
      <c r="U255" s="5"/>
      <c r="V255" s="5"/>
      <c r="W255" s="5"/>
      <c r="X255" s="5"/>
      <c r="Y255" s="5"/>
      <c r="Z255" s="5"/>
      <c r="AA255" s="5"/>
      <c r="AB255" s="5"/>
    </row>
    <row r="256" spans="1:28">
      <c r="A256" s="2"/>
      <c r="B256" s="1">
        <v>2022</v>
      </c>
      <c r="C256" s="25">
        <v>-187122021.77</v>
      </c>
      <c r="D256" s="5"/>
      <c r="E256" s="5"/>
      <c r="F256" s="5"/>
      <c r="G256" s="5"/>
      <c r="H256" s="5"/>
      <c r="I256" s="25">
        <v>1185751744.31</v>
      </c>
      <c r="J256" s="5"/>
      <c r="K256" s="6"/>
      <c r="L256" s="6"/>
      <c r="M256" s="6"/>
      <c r="N256" s="6"/>
      <c r="O256" s="5"/>
      <c r="P256" s="5"/>
      <c r="Q256" s="5"/>
      <c r="R256" s="5"/>
      <c r="S256" s="5"/>
      <c r="T256" s="5"/>
      <c r="U256" s="5"/>
      <c r="V256" s="5"/>
      <c r="W256" s="5"/>
      <c r="X256" s="5"/>
      <c r="Y256" s="5"/>
      <c r="Z256" s="5"/>
      <c r="AA256" s="5"/>
      <c r="AB256" s="5"/>
    </row>
    <row r="257" spans="1:28">
      <c r="A257" s="2"/>
      <c r="B257" s="1">
        <v>2021</v>
      </c>
      <c r="C257" s="25">
        <v>-166407904.84</v>
      </c>
      <c r="D257" s="5"/>
      <c r="E257" s="5"/>
      <c r="F257" s="5"/>
      <c r="G257" s="5"/>
      <c r="H257" s="5"/>
      <c r="I257" s="25">
        <v>1211286174.72</v>
      </c>
      <c r="J257" s="5"/>
      <c r="K257" s="6"/>
      <c r="L257" s="6"/>
      <c r="M257" s="6"/>
      <c r="N257" s="6"/>
      <c r="O257" s="5"/>
      <c r="P257" s="5"/>
      <c r="Q257" s="5"/>
      <c r="R257" s="5"/>
      <c r="S257" s="5"/>
      <c r="T257" s="5"/>
      <c r="U257" s="5"/>
      <c r="V257" s="5"/>
      <c r="W257" s="5"/>
      <c r="X257" s="5"/>
      <c r="Y257" s="5"/>
      <c r="Z257" s="5"/>
      <c r="AA257" s="5"/>
      <c r="AB257" s="5"/>
    </row>
    <row r="258" spans="1:28">
      <c r="A258" s="2"/>
      <c r="B258" s="1">
        <v>2020</v>
      </c>
      <c r="C258" s="25">
        <v>69406112.43</v>
      </c>
      <c r="D258" s="5"/>
      <c r="E258" s="5"/>
      <c r="F258" s="5"/>
      <c r="G258" s="5"/>
      <c r="H258" s="5"/>
      <c r="I258" s="25">
        <v>1037929417.75</v>
      </c>
      <c r="J258" s="5"/>
      <c r="K258" s="6"/>
      <c r="L258" s="6"/>
      <c r="M258" s="6"/>
      <c r="N258" s="6"/>
      <c r="O258" s="5"/>
      <c r="P258" s="5"/>
      <c r="Q258" s="5"/>
      <c r="R258" s="5"/>
      <c r="S258" s="5"/>
      <c r="T258" s="5"/>
      <c r="U258" s="5"/>
      <c r="V258" s="5"/>
      <c r="W258" s="5"/>
      <c r="X258" s="5"/>
      <c r="Y258" s="5"/>
      <c r="Z258" s="5"/>
      <c r="AA258" s="5"/>
      <c r="AB258" s="5"/>
    </row>
    <row r="259" spans="1:28">
      <c r="A259" s="2"/>
      <c r="B259" s="1">
        <v>2019</v>
      </c>
      <c r="C259" s="25">
        <v>-204497795.95</v>
      </c>
      <c r="D259" s="5"/>
      <c r="E259" s="5"/>
      <c r="F259" s="5"/>
      <c r="G259" s="5"/>
      <c r="H259" s="5"/>
      <c r="I259" s="25">
        <v>914102046.44</v>
      </c>
      <c r="J259" s="5"/>
      <c r="K259" s="6"/>
      <c r="L259" s="6"/>
      <c r="M259" s="6"/>
      <c r="N259" s="6"/>
      <c r="O259" s="5"/>
      <c r="P259" s="5"/>
      <c r="Q259" s="5"/>
      <c r="R259" s="5"/>
      <c r="S259" s="5"/>
      <c r="T259" s="5"/>
      <c r="U259" s="5"/>
      <c r="V259" s="5"/>
      <c r="W259" s="5"/>
      <c r="X259" s="5"/>
      <c r="Y259" s="5"/>
      <c r="Z259" s="5"/>
      <c r="AA259" s="5"/>
      <c r="AB259" s="5"/>
    </row>
    <row r="260" spans="1:28">
      <c r="A260" s="2"/>
      <c r="B260" s="1">
        <v>2018</v>
      </c>
      <c r="C260" s="25">
        <v>101888832.38</v>
      </c>
      <c r="D260" s="5"/>
      <c r="E260" s="5"/>
      <c r="F260" s="5"/>
      <c r="G260" s="5"/>
      <c r="H260" s="5"/>
      <c r="I260" s="25">
        <v>1314564521.07</v>
      </c>
      <c r="J260" s="5"/>
      <c r="K260" s="6"/>
      <c r="L260" s="6"/>
      <c r="M260" s="6"/>
      <c r="N260" s="6"/>
      <c r="O260" s="5"/>
      <c r="P260" s="5"/>
      <c r="Q260" s="5"/>
      <c r="R260" s="5"/>
      <c r="S260" s="5"/>
      <c r="T260" s="5"/>
      <c r="U260" s="5"/>
      <c r="V260" s="5"/>
      <c r="W260" s="5"/>
      <c r="X260" s="5"/>
      <c r="Y260" s="5"/>
      <c r="Z260" s="5"/>
      <c r="AA260" s="5"/>
      <c r="AB260" s="5"/>
    </row>
    <row r="261" spans="1:28">
      <c r="A261" s="2"/>
      <c r="B261" s="1">
        <v>2017</v>
      </c>
      <c r="C261" s="25">
        <v>8189818.88</v>
      </c>
      <c r="D261" s="5"/>
      <c r="E261" s="5"/>
      <c r="F261" s="5"/>
      <c r="G261" s="5"/>
      <c r="H261" s="5"/>
      <c r="I261" s="25">
        <v>1290154269.23</v>
      </c>
      <c r="J261" s="5"/>
      <c r="K261" s="6"/>
      <c r="L261" s="6"/>
      <c r="M261" s="6"/>
      <c r="N261" s="6"/>
      <c r="O261" s="5"/>
      <c r="P261" s="5"/>
      <c r="Q261" s="5"/>
      <c r="R261" s="5"/>
      <c r="S261" s="5"/>
      <c r="T261" s="5"/>
      <c r="U261" s="5"/>
      <c r="V261" s="5"/>
      <c r="W261" s="5"/>
      <c r="X261" s="5"/>
      <c r="Y261" s="5"/>
      <c r="Z261" s="5"/>
      <c r="AA261" s="5"/>
      <c r="AB261" s="5"/>
    </row>
    <row r="262" spans="1:28">
      <c r="A262" s="2"/>
      <c r="B262" s="1">
        <v>2016</v>
      </c>
      <c r="C262" s="25">
        <v>17019311.33</v>
      </c>
      <c r="D262" s="5"/>
      <c r="E262" s="5"/>
      <c r="F262" s="5"/>
      <c r="G262" s="5"/>
      <c r="H262" s="5"/>
      <c r="I262" s="25">
        <v>1435739654.09</v>
      </c>
      <c r="J262" s="5"/>
      <c r="K262" s="6"/>
      <c r="L262" s="6"/>
      <c r="M262" s="6"/>
      <c r="N262" s="6"/>
      <c r="O262" s="5"/>
      <c r="P262" s="5"/>
      <c r="Q262" s="5"/>
      <c r="R262" s="5"/>
      <c r="S262" s="5"/>
      <c r="T262" s="5"/>
      <c r="U262" s="5"/>
      <c r="V262" s="5"/>
      <c r="W262" s="5"/>
      <c r="X262" s="5"/>
      <c r="Y262" s="5"/>
      <c r="Z262" s="5"/>
      <c r="AA262" s="5"/>
      <c r="AB262" s="5"/>
    </row>
    <row r="263" spans="1:28">
      <c r="A263" s="2"/>
      <c r="B263" s="1">
        <v>2015</v>
      </c>
      <c r="C263" s="25">
        <v>52082291.05</v>
      </c>
      <c r="D263" s="5"/>
      <c r="E263" s="5"/>
      <c r="F263" s="5"/>
      <c r="G263" s="5"/>
      <c r="H263" s="5"/>
      <c r="I263" s="25">
        <v>1727599498.01</v>
      </c>
      <c r="J263" s="5"/>
      <c r="K263" s="6"/>
      <c r="L263" s="6"/>
      <c r="M263" s="6"/>
      <c r="N263" s="6"/>
      <c r="O263" s="5"/>
      <c r="P263" s="5"/>
      <c r="Q263" s="5"/>
      <c r="R263" s="5"/>
      <c r="S263" s="5"/>
      <c r="T263" s="5"/>
      <c r="U263" s="5"/>
      <c r="V263" s="5"/>
      <c r="W263" s="5"/>
      <c r="X263" s="5"/>
      <c r="Y263" s="5"/>
      <c r="Z263" s="5"/>
      <c r="AA263" s="5"/>
      <c r="AB263" s="5"/>
    </row>
    <row r="264" spans="1:28">
      <c r="A264" s="2"/>
      <c r="B264" s="1">
        <v>2014</v>
      </c>
      <c r="C264" s="25">
        <v>88561655.24</v>
      </c>
      <c r="D264" s="5"/>
      <c r="E264" s="5"/>
      <c r="F264" s="5"/>
      <c r="G264" s="5"/>
      <c r="H264" s="5"/>
      <c r="I264" s="25">
        <v>2075034605.92</v>
      </c>
      <c r="J264" s="5"/>
      <c r="K264" s="6"/>
      <c r="L264" s="6"/>
      <c r="M264" s="6"/>
      <c r="N264" s="6"/>
      <c r="O264" s="5"/>
      <c r="P264" s="5"/>
      <c r="Q264" s="5"/>
      <c r="R264" s="5"/>
      <c r="S264" s="5"/>
      <c r="T264" s="5"/>
      <c r="U264" s="5"/>
      <c r="V264" s="5"/>
      <c r="W264" s="5"/>
      <c r="X264" s="5"/>
      <c r="Y264" s="5"/>
      <c r="Z264" s="5"/>
      <c r="AA264" s="5"/>
      <c r="AB264" s="5"/>
    </row>
    <row r="265" spans="1:28">
      <c r="A265" s="2"/>
      <c r="B265" s="1">
        <v>2013</v>
      </c>
      <c r="C265" s="25">
        <v>133452490.19</v>
      </c>
      <c r="D265" s="5"/>
      <c r="E265" s="5"/>
      <c r="F265" s="5"/>
      <c r="G265" s="5"/>
      <c r="H265" s="5"/>
      <c r="I265" s="25">
        <v>2080618955.41</v>
      </c>
      <c r="J265" s="5"/>
      <c r="K265" s="6"/>
      <c r="L265" s="6"/>
      <c r="M265" s="6"/>
      <c r="N265" s="6"/>
      <c r="O265" s="5"/>
      <c r="P265" s="5"/>
      <c r="Q265" s="5"/>
      <c r="R265" s="5"/>
      <c r="S265" s="5"/>
      <c r="T265" s="5"/>
      <c r="U265" s="5"/>
      <c r="V265" s="5"/>
      <c r="W265" s="5"/>
      <c r="X265" s="5"/>
      <c r="Y265" s="5"/>
      <c r="Z265" s="5"/>
      <c r="AA265" s="5"/>
      <c r="AB265" s="5"/>
    </row>
    <row r="266" spans="1:28">
      <c r="A266" s="2"/>
      <c r="B266" s="1">
        <v>2012</v>
      </c>
      <c r="C266" s="25">
        <v>561295751.51</v>
      </c>
      <c r="D266" s="5"/>
      <c r="E266" s="5"/>
      <c r="F266" s="5"/>
      <c r="G266" s="5"/>
      <c r="H266" s="5"/>
      <c r="I266" s="25">
        <v>2294436677.54</v>
      </c>
      <c r="J266" s="5"/>
      <c r="K266" s="6"/>
      <c r="L266" s="6"/>
      <c r="M266" s="6"/>
      <c r="N266" s="6"/>
      <c r="O266" s="5"/>
      <c r="P266" s="5"/>
      <c r="Q266" s="5"/>
      <c r="R266" s="5"/>
      <c r="S266" s="5"/>
      <c r="T266" s="5"/>
      <c r="U266" s="5"/>
      <c r="V266" s="5"/>
      <c r="W266" s="5"/>
      <c r="X266" s="5"/>
      <c r="Y266" s="5"/>
      <c r="Z266" s="5"/>
      <c r="AA266" s="5"/>
      <c r="AB266" s="5"/>
    </row>
    <row r="267" spans="1:28">
      <c r="A267" s="2"/>
      <c r="B267" s="1">
        <v>2011</v>
      </c>
      <c r="C267" s="5"/>
      <c r="D267" s="5"/>
      <c r="E267" s="5"/>
      <c r="F267" s="5"/>
      <c r="G267" s="5"/>
      <c r="H267" s="5"/>
      <c r="I267" s="5"/>
      <c r="J267" s="5"/>
      <c r="K267" s="6"/>
      <c r="L267" s="6"/>
      <c r="M267" s="6"/>
      <c r="N267" s="6"/>
      <c r="O267" s="5"/>
      <c r="P267" s="5"/>
      <c r="Q267" s="5"/>
      <c r="R267" s="5"/>
      <c r="S267" s="5"/>
      <c r="T267" s="5"/>
      <c r="U267" s="5"/>
      <c r="V267" s="5"/>
      <c r="W267" s="5"/>
      <c r="X267" s="5"/>
      <c r="Y267" s="5"/>
      <c r="Z267" s="5"/>
      <c r="AA267" s="5"/>
      <c r="AB267" s="5"/>
    </row>
    <row r="268" spans="1:28">
      <c r="A268" s="2"/>
      <c r="B268" s="1">
        <v>2010</v>
      </c>
      <c r="C268" s="5"/>
      <c r="D268" s="5"/>
      <c r="E268" s="5"/>
      <c r="F268" s="5"/>
      <c r="G268" s="5"/>
      <c r="H268" s="5"/>
      <c r="I268" s="5"/>
      <c r="J268" s="5"/>
      <c r="K268" s="6"/>
      <c r="L268" s="6"/>
      <c r="M268" s="6"/>
      <c r="N268" s="6"/>
      <c r="O268" s="5"/>
      <c r="P268" s="5"/>
      <c r="Q268" s="5"/>
      <c r="R268" s="5"/>
      <c r="S268" s="5"/>
      <c r="T268" s="5"/>
      <c r="U268" s="5"/>
      <c r="V268" s="5"/>
      <c r="W268" s="5"/>
      <c r="X268" s="5"/>
      <c r="Y268" s="5"/>
      <c r="Z268" s="5"/>
      <c r="AA268" s="5"/>
      <c r="AB268" s="5"/>
    </row>
    <row r="269" spans="1:28">
      <c r="A269" s="2" t="s">
        <v>72</v>
      </c>
      <c r="B269" s="1">
        <v>2023</v>
      </c>
      <c r="C269" s="25">
        <v>-295598061.91</v>
      </c>
      <c r="D269" s="5"/>
      <c r="E269" s="5"/>
      <c r="F269" s="5"/>
      <c r="G269" s="5"/>
      <c r="H269" s="5"/>
      <c r="I269" s="25">
        <v>10592555954.31</v>
      </c>
      <c r="J269" s="5"/>
      <c r="K269" s="6"/>
      <c r="L269" s="6"/>
      <c r="M269" s="6"/>
      <c r="N269" s="6"/>
      <c r="O269" s="5"/>
      <c r="P269" s="5"/>
      <c r="Q269" s="5"/>
      <c r="R269" s="5"/>
      <c r="S269" s="5"/>
      <c r="T269" s="5"/>
      <c r="U269" s="5"/>
      <c r="V269" s="5"/>
      <c r="W269" s="5"/>
      <c r="X269" s="5"/>
      <c r="Y269" s="5"/>
      <c r="Z269" s="5"/>
      <c r="AA269" s="5"/>
      <c r="AB269" s="5"/>
    </row>
    <row r="270" spans="1:28">
      <c r="A270" s="2"/>
      <c r="B270" s="1">
        <v>2022</v>
      </c>
      <c r="C270" s="25">
        <v>-673230630.29</v>
      </c>
      <c r="D270" s="5"/>
      <c r="E270" s="5"/>
      <c r="F270" s="5"/>
      <c r="G270" s="5"/>
      <c r="H270" s="5"/>
      <c r="I270" s="25">
        <v>11678338514.5</v>
      </c>
      <c r="J270" s="5"/>
      <c r="K270" s="6"/>
      <c r="L270" s="6"/>
      <c r="M270" s="6"/>
      <c r="N270" s="6"/>
      <c r="O270" s="5"/>
      <c r="P270" s="5"/>
      <c r="Q270" s="5"/>
      <c r="R270" s="5"/>
      <c r="S270" s="5"/>
      <c r="T270" s="5"/>
      <c r="U270" s="5"/>
      <c r="V270" s="5"/>
      <c r="W270" s="5"/>
      <c r="X270" s="5"/>
      <c r="Y270" s="5"/>
      <c r="Z270" s="5"/>
      <c r="AA270" s="5"/>
      <c r="AB270" s="5"/>
    </row>
    <row r="271" spans="1:28">
      <c r="A271" s="2"/>
      <c r="B271" s="1">
        <v>2021</v>
      </c>
      <c r="C271" s="25">
        <v>102302082.57</v>
      </c>
      <c r="D271" s="5"/>
      <c r="E271" s="5"/>
      <c r="F271" s="5"/>
      <c r="G271" s="5"/>
      <c r="H271" s="5"/>
      <c r="I271" s="25">
        <v>14869379036.69</v>
      </c>
      <c r="J271" s="5"/>
      <c r="K271" s="6"/>
      <c r="L271" s="6"/>
      <c r="M271" s="6"/>
      <c r="N271" s="6"/>
      <c r="O271" s="5"/>
      <c r="P271" s="5"/>
      <c r="Q271" s="5"/>
      <c r="R271" s="5"/>
      <c r="S271" s="5"/>
      <c r="T271" s="5"/>
      <c r="U271" s="5"/>
      <c r="V271" s="5"/>
      <c r="W271" s="5"/>
      <c r="X271" s="5"/>
      <c r="Y271" s="5"/>
      <c r="Z271" s="5"/>
      <c r="AA271" s="5"/>
      <c r="AB271" s="5"/>
    </row>
    <row r="272" spans="1:28">
      <c r="A272" s="2"/>
      <c r="B272" s="1">
        <v>2020</v>
      </c>
      <c r="C272" s="25">
        <v>420008785.08</v>
      </c>
      <c r="D272" s="5"/>
      <c r="E272" s="5"/>
      <c r="F272" s="5"/>
      <c r="G272" s="5"/>
      <c r="H272" s="5"/>
      <c r="I272" s="25">
        <v>15511399521.15</v>
      </c>
      <c r="J272" s="5"/>
      <c r="K272" s="6"/>
      <c r="L272" s="6"/>
      <c r="M272" s="6"/>
      <c r="N272" s="6"/>
      <c r="O272" s="5"/>
      <c r="P272" s="5"/>
      <c r="Q272" s="5"/>
      <c r="R272" s="5"/>
      <c r="S272" s="5"/>
      <c r="T272" s="5"/>
      <c r="U272" s="5"/>
      <c r="V272" s="5"/>
      <c r="W272" s="5"/>
      <c r="X272" s="5"/>
      <c r="Y272" s="5"/>
      <c r="Z272" s="5"/>
      <c r="AA272" s="5"/>
      <c r="AB272" s="5"/>
    </row>
    <row r="273" spans="1:28">
      <c r="A273" s="2"/>
      <c r="B273" s="1">
        <v>2019</v>
      </c>
      <c r="C273" s="25">
        <v>809229378.33</v>
      </c>
      <c r="D273" s="5"/>
      <c r="E273" s="5"/>
      <c r="F273" s="5"/>
      <c r="G273" s="5"/>
      <c r="H273" s="5"/>
      <c r="I273" s="25">
        <v>14900141028.95</v>
      </c>
      <c r="J273" s="5"/>
      <c r="K273" s="6"/>
      <c r="L273" s="6"/>
      <c r="M273" s="6"/>
      <c r="N273" s="6"/>
      <c r="O273" s="5"/>
      <c r="P273" s="5"/>
      <c r="Q273" s="5"/>
      <c r="R273" s="5"/>
      <c r="S273" s="5"/>
      <c r="T273" s="5"/>
      <c r="U273" s="5"/>
      <c r="V273" s="5"/>
      <c r="W273" s="5"/>
      <c r="X273" s="5"/>
      <c r="Y273" s="5"/>
      <c r="Z273" s="5"/>
      <c r="AA273" s="5"/>
      <c r="AB273" s="5"/>
    </row>
    <row r="274" spans="1:28">
      <c r="A274" s="2"/>
      <c r="B274" s="1">
        <v>2018</v>
      </c>
      <c r="C274" s="25">
        <v>744255928.9</v>
      </c>
      <c r="D274" s="5"/>
      <c r="E274" s="5"/>
      <c r="F274" s="5"/>
      <c r="G274" s="5"/>
      <c r="H274" s="5"/>
      <c r="I274" s="25">
        <v>12074373183.62</v>
      </c>
      <c r="J274" s="5"/>
      <c r="K274" s="6"/>
      <c r="L274" s="6"/>
      <c r="M274" s="6"/>
      <c r="N274" s="6"/>
      <c r="O274" s="5"/>
      <c r="P274" s="5"/>
      <c r="Q274" s="5"/>
      <c r="R274" s="5"/>
      <c r="S274" s="5"/>
      <c r="T274" s="5"/>
      <c r="U274" s="5"/>
      <c r="V274" s="5"/>
      <c r="W274" s="5"/>
      <c r="X274" s="5"/>
      <c r="Y274" s="5"/>
      <c r="Z274" s="5"/>
      <c r="AA274" s="5"/>
      <c r="AB274" s="5"/>
    </row>
    <row r="275" spans="1:28">
      <c r="A275" s="2"/>
      <c r="B275" s="1">
        <v>2017</v>
      </c>
      <c r="C275" s="25">
        <v>438369527.5</v>
      </c>
      <c r="D275" s="5"/>
      <c r="E275" s="5"/>
      <c r="F275" s="5"/>
      <c r="G275" s="5"/>
      <c r="H275" s="5"/>
      <c r="I275" s="25">
        <v>11733843205.8</v>
      </c>
      <c r="J275" s="5"/>
      <c r="K275" s="6"/>
      <c r="L275" s="6"/>
      <c r="M275" s="6"/>
      <c r="N275" s="6"/>
      <c r="O275" s="5"/>
      <c r="P275" s="5"/>
      <c r="Q275" s="5"/>
      <c r="R275" s="5"/>
      <c r="S275" s="5"/>
      <c r="T275" s="5"/>
      <c r="U275" s="5"/>
      <c r="V275" s="5"/>
      <c r="W275" s="5"/>
      <c r="X275" s="5"/>
      <c r="Y275" s="5"/>
      <c r="Z275" s="5"/>
      <c r="AA275" s="5"/>
      <c r="AB275" s="5"/>
    </row>
    <row r="276" spans="1:28">
      <c r="A276" s="2"/>
      <c r="B276" s="1">
        <v>2016</v>
      </c>
      <c r="C276" s="25">
        <v>412568751.05</v>
      </c>
      <c r="D276" s="5"/>
      <c r="E276" s="5"/>
      <c r="F276" s="5"/>
      <c r="G276" s="5"/>
      <c r="H276" s="5"/>
      <c r="I276" s="25">
        <v>11197229070.59</v>
      </c>
      <c r="J276" s="5"/>
      <c r="K276" s="6"/>
      <c r="L276" s="6"/>
      <c r="M276" s="6"/>
      <c r="N276" s="6"/>
      <c r="O276" s="5"/>
      <c r="P276" s="5"/>
      <c r="Q276" s="5"/>
      <c r="R276" s="5"/>
      <c r="S276" s="5"/>
      <c r="T276" s="5"/>
      <c r="U276" s="5"/>
      <c r="V276" s="5"/>
      <c r="W276" s="5"/>
      <c r="X276" s="5"/>
      <c r="Y276" s="5"/>
      <c r="Z276" s="5"/>
      <c r="AA276" s="5"/>
      <c r="AB276" s="5"/>
    </row>
    <row r="277" spans="1:28">
      <c r="A277" s="2"/>
      <c r="B277" s="1">
        <v>2015</v>
      </c>
      <c r="C277" s="25">
        <v>376270975.84</v>
      </c>
      <c r="D277" s="5"/>
      <c r="E277" s="5"/>
      <c r="F277" s="5"/>
      <c r="G277" s="5"/>
      <c r="H277" s="5"/>
      <c r="I277" s="25">
        <v>9637423354.44</v>
      </c>
      <c r="J277" s="5"/>
      <c r="K277" s="6"/>
      <c r="L277" s="6"/>
      <c r="M277" s="6"/>
      <c r="N277" s="6"/>
      <c r="O277" s="5"/>
      <c r="P277" s="5"/>
      <c r="Q277" s="5"/>
      <c r="R277" s="5"/>
      <c r="S277" s="5"/>
      <c r="T277" s="5"/>
      <c r="U277" s="5"/>
      <c r="V277" s="5"/>
      <c r="W277" s="5"/>
      <c r="X277" s="5"/>
      <c r="Y277" s="5"/>
      <c r="Z277" s="5"/>
      <c r="AA277" s="5"/>
      <c r="AB277" s="5"/>
    </row>
    <row r="278" spans="1:28">
      <c r="A278" s="2"/>
      <c r="B278" s="1">
        <v>2014</v>
      </c>
      <c r="C278" s="25">
        <v>359434009.94</v>
      </c>
      <c r="D278" s="5"/>
      <c r="E278" s="5"/>
      <c r="F278" s="5"/>
      <c r="G278" s="5"/>
      <c r="H278" s="5"/>
      <c r="I278" s="25">
        <v>9480664077.56</v>
      </c>
      <c r="J278" s="5"/>
      <c r="K278" s="6"/>
      <c r="L278" s="6"/>
      <c r="M278" s="6"/>
      <c r="N278" s="6"/>
      <c r="O278" s="5"/>
      <c r="P278" s="5"/>
      <c r="Q278" s="5"/>
      <c r="R278" s="5"/>
      <c r="S278" s="5"/>
      <c r="T278" s="5"/>
      <c r="U278" s="5"/>
      <c r="V278" s="5"/>
      <c r="W278" s="5"/>
      <c r="X278" s="5"/>
      <c r="Y278" s="5"/>
      <c r="Z278" s="5"/>
      <c r="AA278" s="5"/>
      <c r="AB278" s="5"/>
    </row>
    <row r="279" spans="1:28">
      <c r="A279" s="2"/>
      <c r="B279" s="1">
        <v>2013</v>
      </c>
      <c r="C279" s="25">
        <v>197654290.26</v>
      </c>
      <c r="D279" s="5"/>
      <c r="E279" s="5"/>
      <c r="F279" s="5"/>
      <c r="G279" s="5"/>
      <c r="H279" s="5"/>
      <c r="I279" s="25">
        <v>9072355382.26</v>
      </c>
      <c r="J279" s="5"/>
      <c r="K279" s="6"/>
      <c r="L279" s="6"/>
      <c r="M279" s="6"/>
      <c r="N279" s="6"/>
      <c r="O279" s="5"/>
      <c r="P279" s="5"/>
      <c r="Q279" s="5"/>
      <c r="R279" s="5"/>
      <c r="S279" s="5"/>
      <c r="T279" s="5"/>
      <c r="U279" s="5"/>
      <c r="V279" s="5"/>
      <c r="W279" s="5"/>
      <c r="X279" s="5"/>
      <c r="Y279" s="5"/>
      <c r="Z279" s="5"/>
      <c r="AA279" s="5"/>
      <c r="AB279" s="5"/>
    </row>
    <row r="280" spans="1:28">
      <c r="A280" s="2"/>
      <c r="B280" s="1">
        <v>2012</v>
      </c>
      <c r="C280" s="25">
        <v>125821261.98</v>
      </c>
      <c r="D280" s="5"/>
      <c r="E280" s="5"/>
      <c r="F280" s="5"/>
      <c r="G280" s="5"/>
      <c r="H280" s="5"/>
      <c r="I280" s="25">
        <v>8341954741.39</v>
      </c>
      <c r="J280" s="5"/>
      <c r="K280" s="6"/>
      <c r="L280" s="6"/>
      <c r="M280" s="6"/>
      <c r="N280" s="6"/>
      <c r="O280" s="5"/>
      <c r="P280" s="5"/>
      <c r="Q280" s="5"/>
      <c r="R280" s="5"/>
      <c r="S280" s="5"/>
      <c r="T280" s="5"/>
      <c r="U280" s="5"/>
      <c r="V280" s="5"/>
      <c r="W280" s="5"/>
      <c r="X280" s="5"/>
      <c r="Y280" s="5"/>
      <c r="Z280" s="5"/>
      <c r="AA280" s="5"/>
      <c r="AB280" s="5"/>
    </row>
    <row r="281" spans="1:28">
      <c r="A281" s="2"/>
      <c r="B281" s="1">
        <v>2011</v>
      </c>
      <c r="C281" s="5"/>
      <c r="D281" s="5"/>
      <c r="E281" s="5"/>
      <c r="F281" s="5"/>
      <c r="G281" s="5"/>
      <c r="H281" s="5"/>
      <c r="I281" s="5"/>
      <c r="J281" s="5"/>
      <c r="K281" s="6"/>
      <c r="L281" s="6"/>
      <c r="M281" s="6"/>
      <c r="N281" s="6"/>
      <c r="O281" s="5"/>
      <c r="P281" s="5"/>
      <c r="Q281" s="5"/>
      <c r="R281" s="5"/>
      <c r="S281" s="5"/>
      <c r="T281" s="5"/>
      <c r="U281" s="5"/>
      <c r="V281" s="5"/>
      <c r="W281" s="5"/>
      <c r="X281" s="5"/>
      <c r="Y281" s="5"/>
      <c r="Z281" s="5"/>
      <c r="AA281" s="5"/>
      <c r="AB281" s="5"/>
    </row>
    <row r="282" spans="1:28">
      <c r="A282" s="2"/>
      <c r="B282" s="1">
        <v>2010</v>
      </c>
      <c r="C282" s="5"/>
      <c r="D282" s="5"/>
      <c r="E282" s="5"/>
      <c r="F282" s="5"/>
      <c r="G282" s="5"/>
      <c r="H282" s="5"/>
      <c r="I282" s="5"/>
      <c r="J282" s="5"/>
      <c r="K282" s="6"/>
      <c r="L282" s="6"/>
      <c r="M282" s="6"/>
      <c r="N282" s="6"/>
      <c r="O282" s="5"/>
      <c r="P282" s="5"/>
      <c r="Q282" s="5"/>
      <c r="R282" s="5"/>
      <c r="S282" s="5"/>
      <c r="T282" s="5"/>
      <c r="U282" s="5"/>
      <c r="V282" s="5"/>
      <c r="W282" s="5"/>
      <c r="X282" s="5"/>
      <c r="Y282" s="5"/>
      <c r="Z282" s="5"/>
      <c r="AA282" s="5"/>
      <c r="AB282" s="5"/>
    </row>
  </sheetData>
  <mergeCells count="52">
    <mergeCell ref="AF1:AO1"/>
    <mergeCell ref="AP1:AY1"/>
    <mergeCell ref="AZ1:BH1"/>
    <mergeCell ref="BI1:BQ1"/>
    <mergeCell ref="A1:A2"/>
    <mergeCell ref="A3:A16"/>
    <mergeCell ref="A17:A30"/>
    <mergeCell ref="A31:A44"/>
    <mergeCell ref="A45:A58"/>
    <mergeCell ref="A59:A72"/>
    <mergeCell ref="A73:A86"/>
    <mergeCell ref="A87:A100"/>
    <mergeCell ref="A101:A114"/>
    <mergeCell ref="A115:A128"/>
    <mergeCell ref="A129:A142"/>
    <mergeCell ref="A143:A156"/>
    <mergeCell ref="A157:A170"/>
    <mergeCell ref="A171:A184"/>
    <mergeCell ref="A185:A198"/>
    <mergeCell ref="A199:A212"/>
    <mergeCell ref="A213:A226"/>
    <mergeCell ref="A227:A240"/>
    <mergeCell ref="A241:A254"/>
    <mergeCell ref="A255:A268"/>
    <mergeCell ref="A269:A282"/>
    <mergeCell ref="B1:B2"/>
    <mergeCell ref="C1:C2"/>
    <mergeCell ref="D1:D2"/>
    <mergeCell ref="E1:E2"/>
    <mergeCell ref="I1:I2"/>
    <mergeCell ref="J1:J2"/>
    <mergeCell ref="K1:K2"/>
    <mergeCell ref="L1:L2"/>
    <mergeCell ref="M1:M2"/>
    <mergeCell ref="N1:N2"/>
    <mergeCell ref="O1:O2"/>
    <mergeCell ref="P1:P2"/>
    <mergeCell ref="Q1:Q2"/>
    <mergeCell ref="R1:R2"/>
    <mergeCell ref="S1:S2"/>
    <mergeCell ref="T1:T2"/>
    <mergeCell ref="U1:U2"/>
    <mergeCell ref="V1:V2"/>
    <mergeCell ref="W1:W2"/>
    <mergeCell ref="X1:X2"/>
    <mergeCell ref="Y1:Y2"/>
    <mergeCell ref="Z1:Z2"/>
    <mergeCell ref="AA1:AA2"/>
    <mergeCell ref="AB1:AB2"/>
    <mergeCell ref="AC1:AC2"/>
    <mergeCell ref="AD1:AD2"/>
    <mergeCell ref="AE1:AE2"/>
  </mergeCell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D282"/>
  <sheetViews>
    <sheetView workbookViewId="0">
      <pane xSplit="2" ySplit="2" topLeftCell="C16" activePane="bottomRight" state="frozen"/>
      <selection/>
      <selection pane="topRight"/>
      <selection pane="bottomLeft"/>
      <selection pane="bottomRight" activeCell="D6" sqref="D6"/>
    </sheetView>
  </sheetViews>
  <sheetFormatPr defaultColWidth="9.23076923076923" defaultRowHeight="16.8"/>
  <cols>
    <col min="3" max="3" width="20.3846153846154" style="6" customWidth="1"/>
    <col min="4" max="5" width="22.4615384615385" customWidth="1"/>
    <col min="6" max="6" width="27.3076923076923" customWidth="1"/>
    <col min="7" max="8" width="11.5384615384615" customWidth="1"/>
    <col min="9" max="9" width="18.7692307692308" customWidth="1"/>
    <col min="10" max="10" width="16.3846153846154" customWidth="1"/>
    <col min="11" max="11" width="55.1538461538462" customWidth="1"/>
    <col min="12" max="12" width="21.2307692307692" customWidth="1"/>
    <col min="13" max="13" width="18.7692307692308" customWidth="1"/>
    <col min="14" max="14" width="16.3846153846154" customWidth="1"/>
    <col min="15" max="15" width="21.2307692307692" customWidth="1"/>
    <col min="16" max="16" width="23.6153846153846" customWidth="1"/>
    <col min="17" max="17" width="16.3846153846154" customWidth="1"/>
    <col min="18" max="19" width="11.5384615384615" customWidth="1"/>
    <col min="20" max="20" width="13.3076923076923" customWidth="1"/>
    <col min="22" max="22" width="15.1538461538462" customWidth="1"/>
    <col min="23" max="24" width="10.3076923076923" customWidth="1"/>
    <col min="25" max="25" width="12.7692307692308" customWidth="1"/>
    <col min="26" max="27" width="9.23076923076923" style="18"/>
    <col min="28" max="28" width="15.1538461538462" customWidth="1"/>
    <col min="29" max="30" width="17.6153846153846" customWidth="1"/>
  </cols>
  <sheetData>
    <row r="1" spans="1:30">
      <c r="A1" s="1" t="s">
        <v>0</v>
      </c>
      <c r="B1" s="1" t="s">
        <v>1</v>
      </c>
      <c r="C1" s="14" t="s">
        <v>136</v>
      </c>
      <c r="D1" s="19" t="s">
        <v>137</v>
      </c>
      <c r="E1" s="20" t="s">
        <v>138</v>
      </c>
      <c r="F1" s="20" t="s">
        <v>139</v>
      </c>
      <c r="G1" s="14" t="s">
        <v>140</v>
      </c>
      <c r="H1" s="14"/>
      <c r="I1" s="14"/>
      <c r="J1" s="14"/>
      <c r="K1" s="14"/>
      <c r="L1" s="14"/>
      <c r="M1" s="14"/>
      <c r="N1" s="14"/>
      <c r="O1" s="14"/>
      <c r="P1" s="14"/>
      <c r="Q1" s="14"/>
      <c r="R1" s="1" t="s">
        <v>141</v>
      </c>
      <c r="S1" s="1"/>
      <c r="T1" s="1"/>
      <c r="U1" s="1"/>
      <c r="V1" s="1"/>
      <c r="W1" s="1"/>
      <c r="X1" s="1"/>
      <c r="Y1" s="1"/>
      <c r="Z1" s="1"/>
      <c r="AA1" s="1"/>
      <c r="AB1" s="1"/>
      <c r="AC1" s="1"/>
      <c r="AD1" s="1"/>
    </row>
    <row r="2" spans="1:30">
      <c r="A2" s="1"/>
      <c r="B2" s="1"/>
      <c r="C2" s="14"/>
      <c r="D2" s="19"/>
      <c r="E2" s="20"/>
      <c r="F2" s="20"/>
      <c r="G2" s="14" t="s">
        <v>142</v>
      </c>
      <c r="H2" s="17" t="s">
        <v>143</v>
      </c>
      <c r="I2" s="17" t="s">
        <v>144</v>
      </c>
      <c r="J2" s="14" t="s">
        <v>145</v>
      </c>
      <c r="K2" s="14" t="s">
        <v>146</v>
      </c>
      <c r="L2" s="14" t="s">
        <v>147</v>
      </c>
      <c r="M2" s="14" t="s">
        <v>148</v>
      </c>
      <c r="N2" s="14" t="s">
        <v>149</v>
      </c>
      <c r="O2" s="14" t="s">
        <v>150</v>
      </c>
      <c r="P2" s="17" t="s">
        <v>151</v>
      </c>
      <c r="Q2" s="17" t="s">
        <v>152</v>
      </c>
      <c r="R2" s="21" t="s">
        <v>153</v>
      </c>
      <c r="S2" s="21" t="s">
        <v>154</v>
      </c>
      <c r="T2" s="22" t="s">
        <v>155</v>
      </c>
      <c r="U2" s="1" t="s">
        <v>156</v>
      </c>
      <c r="V2" s="22" t="s">
        <v>157</v>
      </c>
      <c r="W2" s="22" t="s">
        <v>158</v>
      </c>
      <c r="X2" s="22" t="s">
        <v>159</v>
      </c>
      <c r="Y2" s="22" t="s">
        <v>160</v>
      </c>
      <c r="Z2" s="1" t="s">
        <v>161</v>
      </c>
      <c r="AA2" s="1" t="s">
        <v>162</v>
      </c>
      <c r="AB2" s="22" t="s">
        <v>163</v>
      </c>
      <c r="AC2" s="22" t="s">
        <v>164</v>
      </c>
      <c r="AD2" s="22" t="s">
        <v>165</v>
      </c>
    </row>
    <row r="3" spans="1:30">
      <c r="A3" s="1" t="s">
        <v>53</v>
      </c>
      <c r="B3" s="1">
        <v>2023</v>
      </c>
      <c r="C3" s="3">
        <v>272699660092.25</v>
      </c>
      <c r="D3" s="12"/>
      <c r="E3" s="5"/>
      <c r="F3" s="5"/>
      <c r="G3" s="5"/>
      <c r="H3" s="5"/>
      <c r="I3" s="5"/>
      <c r="J3" s="5"/>
      <c r="K3" s="5"/>
      <c r="L3" s="5"/>
      <c r="M3" s="5"/>
      <c r="N3" s="5"/>
      <c r="O3" s="5"/>
      <c r="P3" s="5"/>
      <c r="Q3" s="5"/>
      <c r="R3" s="5"/>
      <c r="S3" s="5"/>
      <c r="T3" s="5"/>
      <c r="U3" s="5"/>
      <c r="V3" s="5"/>
      <c r="W3" s="5"/>
      <c r="X3" s="5"/>
      <c r="Y3" s="5"/>
      <c r="Z3" s="2"/>
      <c r="AA3" s="2"/>
      <c r="AB3" s="5"/>
      <c r="AC3" s="5"/>
      <c r="AD3" s="5"/>
    </row>
    <row r="4" spans="1:30">
      <c r="A4" s="1"/>
      <c r="B4" s="1">
        <v>2022</v>
      </c>
      <c r="C4" s="3">
        <v>254500826096.02</v>
      </c>
      <c r="D4" s="12"/>
      <c r="E4" s="5"/>
      <c r="F4" s="5"/>
      <c r="G4" s="5"/>
      <c r="H4" s="5"/>
      <c r="I4" s="5"/>
      <c r="J4" s="5"/>
      <c r="K4" s="5"/>
      <c r="L4" s="5"/>
      <c r="M4" s="5"/>
      <c r="N4" s="5"/>
      <c r="O4" s="5"/>
      <c r="P4" s="5"/>
      <c r="Q4" s="5"/>
      <c r="R4" s="5"/>
      <c r="S4" s="5"/>
      <c r="T4" s="5"/>
      <c r="U4" s="5"/>
      <c r="V4" s="5"/>
      <c r="W4" s="5"/>
      <c r="X4" s="5"/>
      <c r="Y4" s="5"/>
      <c r="Z4" s="2"/>
      <c r="AA4" s="2"/>
      <c r="AB4" s="5"/>
      <c r="AC4" s="5"/>
      <c r="AD4" s="5"/>
    </row>
    <row r="5" spans="1:30">
      <c r="A5" s="1"/>
      <c r="B5" s="1">
        <v>2021</v>
      </c>
      <c r="C5" s="3">
        <v>255168195159.9</v>
      </c>
      <c r="D5" s="12"/>
      <c r="E5" s="5"/>
      <c r="F5" s="5"/>
      <c r="G5" s="5"/>
      <c r="H5" s="5"/>
      <c r="I5" s="5"/>
      <c r="J5" s="5"/>
      <c r="K5" s="5"/>
      <c r="L5" s="5"/>
      <c r="M5" s="5"/>
      <c r="N5" s="5"/>
      <c r="O5" s="5"/>
      <c r="P5" s="5"/>
      <c r="Q5" s="5"/>
      <c r="R5" s="5"/>
      <c r="S5" s="5"/>
      <c r="T5" s="5"/>
      <c r="U5" s="5"/>
      <c r="V5" s="5"/>
      <c r="W5" s="5"/>
      <c r="X5" s="5"/>
      <c r="Y5" s="5"/>
      <c r="Z5" s="2"/>
      <c r="AA5" s="2"/>
      <c r="AB5" s="5"/>
      <c r="AC5" s="5"/>
      <c r="AD5" s="5"/>
    </row>
    <row r="6" spans="1:30">
      <c r="A6" s="1"/>
      <c r="B6" s="1">
        <v>2020</v>
      </c>
      <c r="C6" s="3">
        <v>213395810527.46</v>
      </c>
      <c r="D6" s="12"/>
      <c r="E6" s="5"/>
      <c r="F6" s="5"/>
      <c r="G6" s="5"/>
      <c r="H6" s="5"/>
      <c r="I6" s="5"/>
      <c r="J6" s="5"/>
      <c r="K6" s="5"/>
      <c r="L6" s="5"/>
      <c r="M6" s="5"/>
      <c r="N6" s="5"/>
      <c r="O6" s="5"/>
      <c r="P6" s="5"/>
      <c r="Q6" s="5"/>
      <c r="R6" s="5"/>
      <c r="S6" s="5"/>
      <c r="T6" s="5"/>
      <c r="U6" s="5"/>
      <c r="V6" s="5"/>
      <c r="W6" s="5"/>
      <c r="X6" s="5"/>
      <c r="Y6" s="5"/>
      <c r="Z6" s="2"/>
      <c r="AA6" s="2"/>
      <c r="AB6" s="5"/>
      <c r="AC6" s="5"/>
      <c r="AD6" s="5"/>
    </row>
    <row r="7" spans="1:30">
      <c r="A7" s="1"/>
      <c r="B7" s="1">
        <v>2019</v>
      </c>
      <c r="C7" s="3">
        <v>183042372042.5</v>
      </c>
      <c r="D7" s="12"/>
      <c r="E7" s="5"/>
      <c r="F7" s="5"/>
      <c r="G7" s="5"/>
      <c r="H7" s="5"/>
      <c r="I7" s="5"/>
      <c r="J7" s="5"/>
      <c r="K7" s="5"/>
      <c r="L7" s="5"/>
      <c r="M7" s="5"/>
      <c r="N7" s="5"/>
      <c r="O7" s="5"/>
      <c r="P7" s="5"/>
      <c r="Q7" s="5"/>
      <c r="R7" s="5"/>
      <c r="S7" s="5"/>
      <c r="T7" s="5"/>
      <c r="U7" s="5"/>
      <c r="V7" s="5"/>
      <c r="W7" s="5"/>
      <c r="X7" s="5"/>
      <c r="Y7" s="5"/>
      <c r="Z7" s="2"/>
      <c r="AA7" s="2"/>
      <c r="AB7" s="5"/>
      <c r="AC7" s="5"/>
      <c r="AD7" s="5"/>
    </row>
    <row r="8" spans="1:30">
      <c r="A8" s="1"/>
      <c r="B8" s="1">
        <v>2018</v>
      </c>
      <c r="C8" s="3">
        <v>159846674736.01</v>
      </c>
      <c r="D8" s="12"/>
      <c r="E8" s="5"/>
      <c r="F8" s="5"/>
      <c r="G8" s="5"/>
      <c r="H8" s="5"/>
      <c r="I8" s="5"/>
      <c r="J8" s="5"/>
      <c r="K8" s="5"/>
      <c r="L8" s="5"/>
      <c r="M8" s="5"/>
      <c r="N8" s="5"/>
      <c r="O8" s="5"/>
      <c r="P8" s="5"/>
      <c r="Q8" s="5"/>
      <c r="R8" s="5"/>
      <c r="S8" s="5"/>
      <c r="T8" s="5"/>
      <c r="U8" s="5"/>
      <c r="V8" s="5"/>
      <c r="W8" s="5"/>
      <c r="X8" s="5"/>
      <c r="Y8" s="5"/>
      <c r="Z8" s="2"/>
      <c r="AA8" s="2"/>
      <c r="AB8" s="5"/>
      <c r="AC8" s="5"/>
      <c r="AD8" s="5"/>
    </row>
    <row r="9" spans="1:30">
      <c r="A9" s="1"/>
      <c r="B9" s="1">
        <v>2017</v>
      </c>
      <c r="C9" s="3">
        <v>134610116875.08</v>
      </c>
      <c r="D9" s="12"/>
      <c r="E9" s="5"/>
      <c r="F9" s="5"/>
      <c r="G9" s="5"/>
      <c r="H9" s="5"/>
      <c r="I9" s="5"/>
      <c r="J9" s="5"/>
      <c r="K9" s="5"/>
      <c r="L9" s="5"/>
      <c r="M9" s="5"/>
      <c r="N9" s="5"/>
      <c r="O9" s="5"/>
      <c r="P9" s="5"/>
      <c r="Q9" s="5"/>
      <c r="R9" s="5"/>
      <c r="S9" s="5"/>
      <c r="T9" s="5"/>
      <c r="U9" s="5"/>
      <c r="V9" s="5"/>
      <c r="W9" s="5"/>
      <c r="X9" s="5"/>
      <c r="Y9" s="5"/>
      <c r="Z9" s="2"/>
      <c r="AA9" s="2"/>
      <c r="AB9" s="5"/>
      <c r="AC9" s="5"/>
      <c r="AD9" s="5"/>
    </row>
    <row r="10" spans="1:30">
      <c r="A10" s="1"/>
      <c r="B10" s="1">
        <v>2016</v>
      </c>
      <c r="C10" s="3">
        <v>112934538280.41</v>
      </c>
      <c r="D10" s="12"/>
      <c r="E10" s="5"/>
      <c r="F10" s="5"/>
      <c r="G10" s="5"/>
      <c r="H10" s="5"/>
      <c r="I10" s="5"/>
      <c r="J10" s="5"/>
      <c r="K10" s="5"/>
      <c r="L10" s="5"/>
      <c r="M10" s="5"/>
      <c r="N10" s="5"/>
      <c r="O10" s="5"/>
      <c r="P10" s="5"/>
      <c r="Q10" s="5"/>
      <c r="R10" s="5"/>
      <c r="S10" s="5"/>
      <c r="T10" s="5"/>
      <c r="U10" s="5"/>
      <c r="V10" s="5"/>
      <c r="W10" s="5"/>
      <c r="X10" s="5"/>
      <c r="Y10" s="5"/>
      <c r="Z10" s="2"/>
      <c r="AA10" s="2"/>
      <c r="AB10" s="5"/>
      <c r="AC10" s="5"/>
      <c r="AD10" s="5"/>
    </row>
    <row r="11" spans="1:30">
      <c r="A11" s="1"/>
      <c r="B11" s="1">
        <v>2015</v>
      </c>
      <c r="C11" s="3">
        <v>86301463422.77</v>
      </c>
      <c r="D11" s="12"/>
      <c r="E11" s="5"/>
      <c r="F11" s="5"/>
      <c r="G11" s="5"/>
      <c r="H11" s="5"/>
      <c r="I11" s="5"/>
      <c r="J11" s="5"/>
      <c r="K11" s="5"/>
      <c r="L11" s="5"/>
      <c r="M11" s="5"/>
      <c r="N11" s="5"/>
      <c r="O11" s="5"/>
      <c r="P11" s="5"/>
      <c r="Q11" s="5"/>
      <c r="R11" s="5"/>
      <c r="S11" s="5"/>
      <c r="T11" s="5"/>
      <c r="U11" s="5"/>
      <c r="V11" s="5"/>
      <c r="W11" s="5"/>
      <c r="X11" s="5"/>
      <c r="Y11" s="5"/>
      <c r="Z11" s="2"/>
      <c r="AA11" s="2"/>
      <c r="AB11" s="5"/>
      <c r="AC11" s="5"/>
      <c r="AD11" s="5"/>
    </row>
    <row r="12" spans="1:30">
      <c r="A12" s="1"/>
      <c r="B12" s="1">
        <v>2014</v>
      </c>
      <c r="C12" s="3">
        <v>65873165224.63</v>
      </c>
      <c r="D12" s="12"/>
      <c r="E12" s="5"/>
      <c r="F12" s="5"/>
      <c r="G12" s="5"/>
      <c r="H12" s="5"/>
      <c r="I12" s="5"/>
      <c r="J12" s="5"/>
      <c r="K12" s="5"/>
      <c r="L12" s="5"/>
      <c r="M12" s="5"/>
      <c r="N12" s="5"/>
      <c r="O12" s="5"/>
      <c r="P12" s="5"/>
      <c r="Q12" s="5"/>
      <c r="R12" s="5"/>
      <c r="S12" s="5"/>
      <c r="T12" s="5"/>
      <c r="U12" s="5"/>
      <c r="V12" s="5"/>
      <c r="W12" s="5"/>
      <c r="X12" s="5"/>
      <c r="Y12" s="5"/>
      <c r="Z12" s="2"/>
      <c r="AA12" s="2"/>
      <c r="AB12" s="5"/>
      <c r="AC12" s="5"/>
      <c r="AD12" s="5"/>
    </row>
    <row r="13" spans="1:30">
      <c r="A13" s="1"/>
      <c r="B13" s="1">
        <v>2013</v>
      </c>
      <c r="C13" s="3">
        <v>55454150677.05</v>
      </c>
      <c r="D13" s="12"/>
      <c r="E13" s="5"/>
      <c r="F13" s="5"/>
      <c r="G13" s="5"/>
      <c r="H13" s="5"/>
      <c r="I13" s="5"/>
      <c r="J13" s="5"/>
      <c r="K13" s="5"/>
      <c r="L13" s="5"/>
      <c r="M13" s="5"/>
      <c r="N13" s="5"/>
      <c r="O13" s="5"/>
      <c r="P13" s="5"/>
      <c r="Q13" s="5"/>
      <c r="R13" s="5"/>
      <c r="S13" s="5"/>
      <c r="T13" s="5"/>
      <c r="U13" s="5"/>
      <c r="V13" s="5"/>
      <c r="W13" s="5"/>
      <c r="X13" s="5"/>
      <c r="Y13" s="5"/>
      <c r="Z13" s="2"/>
      <c r="AA13" s="2"/>
      <c r="AB13" s="5"/>
      <c r="AC13" s="5"/>
      <c r="AD13" s="5"/>
    </row>
    <row r="14" spans="1:30">
      <c r="A14" s="1"/>
      <c r="B14" s="1">
        <v>2012</v>
      </c>
      <c r="C14" s="3">
        <v>44998208953.46</v>
      </c>
      <c r="D14" s="12"/>
      <c r="E14" s="5"/>
      <c r="F14" s="5"/>
      <c r="G14" s="5"/>
      <c r="H14" s="5"/>
      <c r="I14" s="5"/>
      <c r="J14" s="5"/>
      <c r="K14" s="5"/>
      <c r="L14" s="5"/>
      <c r="M14" s="5"/>
      <c r="N14" s="5"/>
      <c r="O14" s="5"/>
      <c r="P14" s="5"/>
      <c r="Q14" s="5"/>
      <c r="R14" s="5"/>
      <c r="S14" s="5"/>
      <c r="T14" s="5"/>
      <c r="U14" s="5"/>
      <c r="V14" s="5"/>
      <c r="W14" s="5"/>
      <c r="X14" s="5"/>
      <c r="Y14" s="5"/>
      <c r="Z14" s="2"/>
      <c r="AA14" s="2"/>
      <c r="AB14" s="5"/>
      <c r="AC14" s="5"/>
      <c r="AD14" s="5"/>
    </row>
    <row r="15" spans="1:30">
      <c r="A15" s="1"/>
      <c r="B15" s="1">
        <v>2011</v>
      </c>
      <c r="D15" s="12"/>
      <c r="E15" s="5"/>
      <c r="F15" s="5"/>
      <c r="G15" s="5"/>
      <c r="H15" s="5"/>
      <c r="I15" s="5"/>
      <c r="J15" s="5"/>
      <c r="K15" s="5"/>
      <c r="L15" s="5"/>
      <c r="M15" s="5"/>
      <c r="N15" s="5"/>
      <c r="O15" s="5"/>
      <c r="P15" s="5"/>
      <c r="Q15" s="5"/>
      <c r="R15" s="5"/>
      <c r="S15" s="5"/>
      <c r="T15" s="5"/>
      <c r="U15" s="5"/>
      <c r="V15" s="5"/>
      <c r="W15" s="5"/>
      <c r="X15" s="5"/>
      <c r="Y15" s="5"/>
      <c r="Z15" s="2"/>
      <c r="AA15" s="2"/>
      <c r="AB15" s="5"/>
      <c r="AC15" s="5"/>
      <c r="AD15" s="5"/>
    </row>
    <row r="16" spans="1:30">
      <c r="A16" s="1"/>
      <c r="B16" s="1">
        <v>2010</v>
      </c>
      <c r="D16" s="12"/>
      <c r="E16" s="5"/>
      <c r="F16" s="5"/>
      <c r="G16" s="5"/>
      <c r="H16" s="5"/>
      <c r="I16" s="5"/>
      <c r="J16" s="5"/>
      <c r="K16" s="5"/>
      <c r="L16" s="5"/>
      <c r="M16" s="5"/>
      <c r="N16" s="5"/>
      <c r="O16" s="5"/>
      <c r="P16" s="5"/>
      <c r="Q16" s="5"/>
      <c r="R16" s="5"/>
      <c r="S16" s="5"/>
      <c r="T16" s="5"/>
      <c r="U16" s="5"/>
      <c r="V16" s="5"/>
      <c r="W16" s="5"/>
      <c r="X16" s="5"/>
      <c r="Y16" s="5"/>
      <c r="Z16" s="2"/>
      <c r="AA16" s="2"/>
      <c r="AB16" s="5"/>
      <c r="AC16" s="5"/>
      <c r="AD16" s="5"/>
    </row>
    <row r="17" spans="1:30">
      <c r="A17" s="2" t="s">
        <v>54</v>
      </c>
      <c r="B17" s="1">
        <v>2023</v>
      </c>
      <c r="C17" s="3">
        <v>165432981684.75</v>
      </c>
      <c r="D17" s="12"/>
      <c r="E17" s="5"/>
      <c r="F17" s="5"/>
      <c r="G17" s="5"/>
      <c r="H17" s="5"/>
      <c r="I17" s="5"/>
      <c r="J17" s="5"/>
      <c r="K17" s="5"/>
      <c r="L17" s="5"/>
      <c r="M17" s="5"/>
      <c r="N17" s="5"/>
      <c r="O17" s="5"/>
      <c r="P17" s="5"/>
      <c r="Q17" s="5"/>
      <c r="R17" s="5"/>
      <c r="S17" s="5"/>
      <c r="T17" s="5"/>
      <c r="U17" s="5"/>
      <c r="V17" s="5"/>
      <c r="W17" s="5"/>
      <c r="X17" s="5"/>
      <c r="Y17" s="5"/>
      <c r="Z17" s="2"/>
      <c r="AA17" s="2"/>
      <c r="AB17" s="5"/>
      <c r="AC17" s="5"/>
      <c r="AD17" s="5"/>
    </row>
    <row r="18" spans="1:30">
      <c r="A18" s="2"/>
      <c r="B18" s="1">
        <v>2022</v>
      </c>
      <c r="C18" s="3">
        <v>152811927251.18</v>
      </c>
      <c r="D18" s="12"/>
      <c r="E18" s="5"/>
      <c r="F18" s="5"/>
      <c r="G18" s="5"/>
      <c r="H18" s="5"/>
      <c r="I18" s="5"/>
      <c r="J18" s="5"/>
      <c r="K18" s="5"/>
      <c r="L18" s="5"/>
      <c r="M18" s="5"/>
      <c r="N18" s="5"/>
      <c r="O18" s="5"/>
      <c r="P18" s="5"/>
      <c r="Q18" s="5"/>
      <c r="R18" s="5"/>
      <c r="S18" s="5"/>
      <c r="T18" s="5"/>
      <c r="U18" s="5"/>
      <c r="V18" s="5"/>
      <c r="W18" s="5"/>
      <c r="X18" s="5"/>
      <c r="Y18" s="5"/>
      <c r="Z18" s="2"/>
      <c r="AA18" s="2"/>
      <c r="AB18" s="5"/>
      <c r="AC18" s="5"/>
      <c r="AD18" s="5"/>
    </row>
    <row r="19" spans="1:30">
      <c r="A19" s="2"/>
      <c r="B19" s="1">
        <v>2021</v>
      </c>
      <c r="C19" s="3">
        <v>135620812221.13</v>
      </c>
      <c r="D19" s="12"/>
      <c r="E19" s="5"/>
      <c r="F19" s="5"/>
      <c r="G19" s="5"/>
      <c r="H19" s="5"/>
      <c r="I19" s="5"/>
      <c r="J19" s="5"/>
      <c r="K19" s="5"/>
      <c r="L19" s="5"/>
      <c r="M19" s="5"/>
      <c r="N19" s="5"/>
      <c r="O19" s="5"/>
      <c r="P19" s="5"/>
      <c r="Q19" s="5"/>
      <c r="R19" s="5"/>
      <c r="S19" s="5"/>
      <c r="T19" s="5"/>
      <c r="U19" s="5"/>
      <c r="V19" s="5"/>
      <c r="W19" s="5"/>
      <c r="X19" s="5"/>
      <c r="Y19" s="5"/>
      <c r="Z19" s="2"/>
      <c r="AA19" s="2"/>
      <c r="AB19" s="5"/>
      <c r="AC19" s="5"/>
      <c r="AD19" s="5"/>
    </row>
    <row r="20" spans="1:30">
      <c r="A20" s="2"/>
      <c r="B20" s="1">
        <v>2020</v>
      </c>
      <c r="C20" s="3">
        <v>113893139013.72</v>
      </c>
      <c r="D20" s="12"/>
      <c r="E20" s="5"/>
      <c r="F20" s="5"/>
      <c r="G20" s="5"/>
      <c r="H20" s="5"/>
      <c r="I20" s="5"/>
      <c r="J20" s="5"/>
      <c r="K20" s="5"/>
      <c r="L20" s="5"/>
      <c r="M20" s="5"/>
      <c r="N20" s="5"/>
      <c r="O20" s="5"/>
      <c r="P20" s="5"/>
      <c r="Q20" s="5"/>
      <c r="R20" s="5"/>
      <c r="S20" s="5"/>
      <c r="T20" s="5"/>
      <c r="U20" s="5"/>
      <c r="V20" s="5"/>
      <c r="W20" s="5"/>
      <c r="X20" s="5"/>
      <c r="Y20" s="5"/>
      <c r="Z20" s="2"/>
      <c r="AA20" s="2"/>
      <c r="AB20" s="5"/>
      <c r="AC20" s="5"/>
      <c r="AD20" s="5"/>
    </row>
    <row r="21" spans="1:30">
      <c r="A21" s="2"/>
      <c r="B21" s="1">
        <v>2019</v>
      </c>
      <c r="C21" s="3">
        <v>106396972333.66</v>
      </c>
      <c r="D21" s="12"/>
      <c r="E21" s="5"/>
      <c r="F21" s="5"/>
      <c r="G21" s="5"/>
      <c r="H21" s="5"/>
      <c r="I21" s="5"/>
      <c r="J21" s="5"/>
      <c r="K21" s="5"/>
      <c r="L21" s="5"/>
      <c r="M21" s="5"/>
      <c r="N21" s="5"/>
      <c r="O21" s="5"/>
      <c r="P21" s="5"/>
      <c r="Q21" s="5"/>
      <c r="R21" s="5"/>
      <c r="S21" s="5"/>
      <c r="T21" s="5"/>
      <c r="U21" s="5"/>
      <c r="V21" s="5"/>
      <c r="W21" s="5"/>
      <c r="X21" s="5"/>
      <c r="Y21" s="5"/>
      <c r="Z21" s="2"/>
      <c r="AA21" s="2"/>
      <c r="AB21" s="5"/>
      <c r="AC21" s="5"/>
      <c r="AD21" s="5"/>
    </row>
    <row r="22" spans="1:30">
      <c r="A22" s="2"/>
      <c r="B22" s="1">
        <v>2018</v>
      </c>
      <c r="C22" s="3">
        <v>86094265733.09</v>
      </c>
      <c r="D22" s="12"/>
      <c r="E22" s="5"/>
      <c r="F22" s="5"/>
      <c r="G22" s="5"/>
      <c r="H22" s="5"/>
      <c r="I22" s="5"/>
      <c r="J22" s="5"/>
      <c r="K22" s="5"/>
      <c r="L22" s="5"/>
      <c r="M22" s="5"/>
      <c r="N22" s="5"/>
      <c r="O22" s="5"/>
      <c r="P22" s="5"/>
      <c r="Q22" s="5"/>
      <c r="R22" s="5"/>
      <c r="S22" s="5"/>
      <c r="T22" s="5"/>
      <c r="U22" s="5"/>
      <c r="V22" s="5"/>
      <c r="W22" s="5"/>
      <c r="X22" s="5"/>
      <c r="Y22" s="5"/>
      <c r="Z22" s="2"/>
      <c r="AA22" s="2"/>
      <c r="AB22" s="5"/>
      <c r="AC22" s="5"/>
      <c r="AD22" s="5"/>
    </row>
    <row r="23" spans="1:30">
      <c r="A23" s="2"/>
      <c r="B23" s="1">
        <v>2017</v>
      </c>
      <c r="C23" s="3">
        <v>70922626679.43</v>
      </c>
      <c r="D23" s="12"/>
      <c r="E23" s="5"/>
      <c r="F23" s="5"/>
      <c r="G23" s="5"/>
      <c r="H23" s="5"/>
      <c r="I23" s="5"/>
      <c r="J23" s="5"/>
      <c r="K23" s="5"/>
      <c r="L23" s="5"/>
      <c r="M23" s="5"/>
      <c r="N23" s="5"/>
      <c r="O23" s="5"/>
      <c r="P23" s="5"/>
      <c r="Q23" s="5"/>
      <c r="R23" s="5"/>
      <c r="S23" s="5"/>
      <c r="T23" s="5"/>
      <c r="U23" s="5"/>
      <c r="V23" s="5"/>
      <c r="W23" s="5"/>
      <c r="X23" s="5"/>
      <c r="Y23" s="5"/>
      <c r="Z23" s="2"/>
      <c r="AA23" s="2"/>
      <c r="AB23" s="5"/>
      <c r="AC23" s="5"/>
      <c r="AD23" s="5"/>
    </row>
    <row r="24" spans="1:30">
      <c r="A24" s="2"/>
      <c r="B24" s="1">
        <v>2016</v>
      </c>
      <c r="C24" s="3">
        <v>62174406583.2</v>
      </c>
      <c r="D24" s="12"/>
      <c r="E24" s="5"/>
      <c r="F24" s="5"/>
      <c r="G24" s="5"/>
      <c r="H24" s="5"/>
      <c r="I24" s="5"/>
      <c r="J24" s="5"/>
      <c r="K24" s="5"/>
      <c r="L24" s="5"/>
      <c r="M24" s="5"/>
      <c r="N24" s="5"/>
      <c r="O24" s="5"/>
      <c r="P24" s="5"/>
      <c r="Q24" s="5"/>
      <c r="R24" s="5"/>
      <c r="S24" s="5"/>
      <c r="T24" s="5"/>
      <c r="U24" s="5"/>
      <c r="V24" s="5"/>
      <c r="W24" s="5"/>
      <c r="X24" s="5"/>
      <c r="Y24" s="5"/>
      <c r="Z24" s="2"/>
      <c r="AA24" s="2"/>
      <c r="AB24" s="5"/>
      <c r="AC24" s="5"/>
      <c r="AD24" s="5"/>
    </row>
    <row r="25" spans="1:30">
      <c r="A25" s="2"/>
      <c r="B25" s="1">
        <v>2015</v>
      </c>
      <c r="C25" s="3">
        <v>52546634940.51</v>
      </c>
      <c r="D25" s="12"/>
      <c r="E25" s="5"/>
      <c r="F25" s="5"/>
      <c r="G25" s="5"/>
      <c r="H25" s="5"/>
      <c r="I25" s="5"/>
      <c r="J25" s="5"/>
      <c r="K25" s="5"/>
      <c r="L25" s="5"/>
      <c r="M25" s="5"/>
      <c r="N25" s="5"/>
      <c r="O25" s="5"/>
      <c r="P25" s="5"/>
      <c r="Q25" s="5"/>
      <c r="R25" s="5"/>
      <c r="S25" s="5"/>
      <c r="T25" s="5"/>
      <c r="U25" s="5"/>
      <c r="V25" s="5"/>
      <c r="W25" s="5"/>
      <c r="X25" s="5"/>
      <c r="Y25" s="5"/>
      <c r="Z25" s="2"/>
      <c r="AA25" s="2"/>
      <c r="AB25" s="5"/>
      <c r="AC25" s="5"/>
      <c r="AD25" s="5"/>
    </row>
    <row r="26" spans="1:30">
      <c r="A26" s="2"/>
      <c r="B26" s="1">
        <v>2014</v>
      </c>
      <c r="C26" s="3">
        <v>46408870652.85</v>
      </c>
      <c r="D26" s="12"/>
      <c r="E26" s="5"/>
      <c r="F26" s="5"/>
      <c r="G26" s="5"/>
      <c r="H26" s="5"/>
      <c r="I26" s="5"/>
      <c r="J26" s="5"/>
      <c r="K26" s="5"/>
      <c r="L26" s="5"/>
      <c r="M26" s="5"/>
      <c r="N26" s="5"/>
      <c r="O26" s="5"/>
      <c r="P26" s="5"/>
      <c r="Q26" s="5"/>
      <c r="R26" s="5"/>
      <c r="S26" s="5"/>
      <c r="T26" s="5"/>
      <c r="U26" s="5"/>
      <c r="V26" s="5"/>
      <c r="W26" s="5"/>
      <c r="X26" s="5"/>
      <c r="Y26" s="5"/>
      <c r="Z26" s="2"/>
      <c r="AA26" s="2"/>
      <c r="AB26" s="5"/>
      <c r="AC26" s="5"/>
      <c r="AD26" s="5"/>
    </row>
    <row r="27" spans="1:30">
      <c r="A27" s="2"/>
      <c r="B27" s="1">
        <v>2013</v>
      </c>
      <c r="C27" s="3">
        <v>44129502138.3</v>
      </c>
      <c r="D27" s="12"/>
      <c r="E27" s="5"/>
      <c r="F27" s="5"/>
      <c r="G27" s="5"/>
      <c r="H27" s="5"/>
      <c r="I27" s="5"/>
      <c r="J27" s="5"/>
      <c r="K27" s="5"/>
      <c r="L27" s="5"/>
      <c r="M27" s="5"/>
      <c r="N27" s="5"/>
      <c r="O27" s="5"/>
      <c r="P27" s="5"/>
      <c r="Q27" s="5"/>
      <c r="R27" s="5"/>
      <c r="S27" s="5"/>
      <c r="T27" s="5"/>
      <c r="U27" s="5"/>
      <c r="V27" s="5"/>
      <c r="W27" s="5"/>
      <c r="X27" s="5"/>
      <c r="Y27" s="5"/>
      <c r="Z27" s="2"/>
      <c r="AA27" s="2"/>
      <c r="AB27" s="5"/>
      <c r="AC27" s="5"/>
      <c r="AD27" s="5"/>
    </row>
    <row r="28" spans="1:30">
      <c r="A28" s="2"/>
      <c r="B28" s="1">
        <v>2012</v>
      </c>
      <c r="C28" s="3">
        <v>45247636141.84</v>
      </c>
      <c r="D28" s="12"/>
      <c r="E28" s="5"/>
      <c r="F28" s="5"/>
      <c r="G28" s="5"/>
      <c r="H28" s="5"/>
      <c r="I28" s="5"/>
      <c r="J28" s="5"/>
      <c r="K28" s="5"/>
      <c r="L28" s="5"/>
      <c r="M28" s="5"/>
      <c r="N28" s="5"/>
      <c r="O28" s="5"/>
      <c r="P28" s="5"/>
      <c r="Q28" s="5"/>
      <c r="R28" s="5"/>
      <c r="S28" s="5"/>
      <c r="T28" s="5"/>
      <c r="U28" s="5"/>
      <c r="V28" s="5"/>
      <c r="W28" s="5"/>
      <c r="X28" s="5"/>
      <c r="Y28" s="5"/>
      <c r="Z28" s="2"/>
      <c r="AA28" s="2"/>
      <c r="AB28" s="5"/>
      <c r="AC28" s="5"/>
      <c r="AD28" s="5"/>
    </row>
    <row r="29" spans="1:30">
      <c r="A29" s="2"/>
      <c r="B29" s="1">
        <v>2011</v>
      </c>
      <c r="D29" s="12"/>
      <c r="E29" s="5"/>
      <c r="F29" s="5"/>
      <c r="G29" s="5"/>
      <c r="H29" s="5"/>
      <c r="I29" s="5"/>
      <c r="J29" s="5"/>
      <c r="K29" s="5"/>
      <c r="L29" s="5"/>
      <c r="M29" s="5"/>
      <c r="N29" s="5"/>
      <c r="O29" s="5"/>
      <c r="P29" s="5"/>
      <c r="Q29" s="5"/>
      <c r="R29" s="5"/>
      <c r="S29" s="5"/>
      <c r="T29" s="5"/>
      <c r="U29" s="5"/>
      <c r="V29" s="5"/>
      <c r="W29" s="5"/>
      <c r="X29" s="5"/>
      <c r="Y29" s="5"/>
      <c r="Z29" s="2"/>
      <c r="AA29" s="2"/>
      <c r="AB29" s="5"/>
      <c r="AC29" s="5"/>
      <c r="AD29" s="5"/>
    </row>
    <row r="30" spans="1:30">
      <c r="A30" s="2"/>
      <c r="B30" s="1">
        <v>2010</v>
      </c>
      <c r="D30" s="12"/>
      <c r="E30" s="5"/>
      <c r="F30" s="5"/>
      <c r="G30" s="5"/>
      <c r="H30" s="5"/>
      <c r="I30" s="5"/>
      <c r="J30" s="5"/>
      <c r="K30" s="5"/>
      <c r="L30" s="5"/>
      <c r="M30" s="5"/>
      <c r="N30" s="5"/>
      <c r="O30" s="5"/>
      <c r="P30" s="5"/>
      <c r="Q30" s="5"/>
      <c r="R30" s="5"/>
      <c r="S30" s="5"/>
      <c r="T30" s="5"/>
      <c r="U30" s="5"/>
      <c r="V30" s="5"/>
      <c r="W30" s="5"/>
      <c r="X30" s="5"/>
      <c r="Y30" s="5"/>
      <c r="Z30" s="2"/>
      <c r="AA30" s="2"/>
      <c r="AB30" s="5"/>
      <c r="AC30" s="5"/>
      <c r="AD30" s="5"/>
    </row>
    <row r="31" spans="1:30">
      <c r="A31" s="2" t="s">
        <v>55</v>
      </c>
      <c r="B31" s="1">
        <v>2023</v>
      </c>
      <c r="C31" s="3">
        <v>63294455201.6</v>
      </c>
      <c r="D31" s="12"/>
      <c r="E31" s="5"/>
      <c r="F31" s="5"/>
      <c r="G31" s="5"/>
      <c r="H31" s="5"/>
      <c r="I31" s="5"/>
      <c r="J31" s="5"/>
      <c r="K31" s="5"/>
      <c r="L31" s="5"/>
      <c r="M31" s="5"/>
      <c r="N31" s="5"/>
      <c r="O31" s="5"/>
      <c r="P31" s="5"/>
      <c r="Q31" s="5"/>
      <c r="R31" s="5"/>
      <c r="S31" s="5"/>
      <c r="T31" s="5"/>
      <c r="U31" s="5"/>
      <c r="V31" s="5"/>
      <c r="W31" s="5"/>
      <c r="X31" s="5"/>
      <c r="Y31" s="5"/>
      <c r="Z31" s="2"/>
      <c r="AA31" s="2"/>
      <c r="AB31" s="5"/>
      <c r="AC31" s="5"/>
      <c r="AD31" s="5"/>
    </row>
    <row r="32" spans="1:30">
      <c r="A32" s="2"/>
      <c r="B32" s="1">
        <v>2022</v>
      </c>
      <c r="C32" s="3">
        <v>51385481354.52</v>
      </c>
      <c r="D32" s="12"/>
      <c r="E32" s="5"/>
      <c r="F32" s="5"/>
      <c r="G32" s="5"/>
      <c r="H32" s="5"/>
      <c r="I32" s="5"/>
      <c r="J32" s="5"/>
      <c r="K32" s="5"/>
      <c r="L32" s="5"/>
      <c r="M32" s="5"/>
      <c r="N32" s="5"/>
      <c r="O32" s="5"/>
      <c r="P32" s="5"/>
      <c r="Q32" s="5"/>
      <c r="R32" s="5"/>
      <c r="S32" s="5"/>
      <c r="T32" s="5"/>
      <c r="U32" s="5"/>
      <c r="V32" s="5"/>
      <c r="W32" s="5"/>
      <c r="X32" s="5"/>
      <c r="Y32" s="5"/>
      <c r="Z32" s="2"/>
      <c r="AA32" s="2"/>
      <c r="AB32" s="5"/>
      <c r="AC32" s="5"/>
      <c r="AD32" s="5"/>
    </row>
    <row r="33" spans="1:30">
      <c r="A33" s="2"/>
      <c r="B33" s="1">
        <v>2021</v>
      </c>
      <c r="C33" s="3">
        <v>43211782005.68</v>
      </c>
      <c r="D33" s="12"/>
      <c r="E33" s="5"/>
      <c r="F33" s="5"/>
      <c r="G33" s="5"/>
      <c r="H33" s="5"/>
      <c r="I33" s="5"/>
      <c r="J33" s="5"/>
      <c r="K33" s="5"/>
      <c r="L33" s="5"/>
      <c r="M33" s="5"/>
      <c r="N33" s="5"/>
      <c r="O33" s="5"/>
      <c r="P33" s="5"/>
      <c r="Q33" s="5"/>
      <c r="R33" s="5"/>
      <c r="S33" s="5"/>
      <c r="T33" s="5"/>
      <c r="U33" s="5"/>
      <c r="V33" s="5"/>
      <c r="W33" s="5"/>
      <c r="X33" s="5"/>
      <c r="Y33" s="5"/>
      <c r="Z33" s="2"/>
      <c r="AA33" s="2"/>
      <c r="AB33" s="5"/>
      <c r="AC33" s="5"/>
      <c r="AD33" s="5"/>
    </row>
    <row r="34" spans="1:30">
      <c r="A34" s="2"/>
      <c r="B34" s="1">
        <v>2020</v>
      </c>
      <c r="C34" s="3">
        <v>35009203823.45</v>
      </c>
      <c r="D34" s="12"/>
      <c r="E34" s="5"/>
      <c r="F34" s="5"/>
      <c r="G34" s="5"/>
      <c r="H34" s="5"/>
      <c r="I34" s="5"/>
      <c r="J34" s="5"/>
      <c r="K34" s="5"/>
      <c r="L34" s="5"/>
      <c r="M34" s="5"/>
      <c r="N34" s="5"/>
      <c r="O34" s="5"/>
      <c r="P34" s="5"/>
      <c r="Q34" s="5"/>
      <c r="R34" s="5"/>
      <c r="S34" s="5"/>
      <c r="T34" s="5"/>
      <c r="U34" s="5"/>
      <c r="V34" s="5"/>
      <c r="W34" s="5"/>
      <c r="X34" s="5"/>
      <c r="Y34" s="5"/>
      <c r="Z34" s="2"/>
      <c r="AA34" s="2"/>
      <c r="AB34" s="5"/>
      <c r="AC34" s="5"/>
      <c r="AD34" s="5"/>
    </row>
    <row r="35" spans="1:30">
      <c r="A35" s="2"/>
      <c r="B35" s="1">
        <v>2019</v>
      </c>
      <c r="C35" s="3">
        <v>28919969078.32</v>
      </c>
      <c r="D35" s="12"/>
      <c r="E35" s="5"/>
      <c r="F35" s="5"/>
      <c r="G35" s="5"/>
      <c r="H35" s="5"/>
      <c r="I35" s="5"/>
      <c r="J35" s="5"/>
      <c r="K35" s="5"/>
      <c r="L35" s="5"/>
      <c r="M35" s="5"/>
      <c r="N35" s="5"/>
      <c r="O35" s="5"/>
      <c r="P35" s="5"/>
      <c r="Q35" s="5"/>
      <c r="R35" s="5"/>
      <c r="S35" s="5"/>
      <c r="T35" s="5"/>
      <c r="U35" s="5"/>
      <c r="V35" s="5"/>
      <c r="W35" s="5"/>
      <c r="X35" s="5"/>
      <c r="Y35" s="5"/>
      <c r="Z35" s="2"/>
      <c r="AA35" s="2"/>
      <c r="AB35" s="5"/>
      <c r="AC35" s="5"/>
      <c r="AD35" s="5"/>
    </row>
    <row r="36" spans="1:30">
      <c r="A36" s="2"/>
      <c r="B36" s="1">
        <v>2018</v>
      </c>
      <c r="C36" s="3">
        <v>22604929596.42</v>
      </c>
      <c r="D36" s="12"/>
      <c r="E36" s="5"/>
      <c r="F36" s="5"/>
      <c r="G36" s="5"/>
      <c r="H36" s="5"/>
      <c r="I36" s="5"/>
      <c r="J36" s="5"/>
      <c r="K36" s="5"/>
      <c r="L36" s="5"/>
      <c r="M36" s="5"/>
      <c r="N36" s="5"/>
      <c r="O36" s="5"/>
      <c r="P36" s="5"/>
      <c r="Q36" s="5"/>
      <c r="R36" s="5"/>
      <c r="S36" s="5"/>
      <c r="T36" s="5"/>
      <c r="U36" s="5"/>
      <c r="V36" s="5"/>
      <c r="W36" s="5"/>
      <c r="X36" s="5"/>
      <c r="Y36" s="5"/>
      <c r="Z36" s="2"/>
      <c r="AA36" s="2"/>
      <c r="AB36" s="5"/>
      <c r="AC36" s="5"/>
      <c r="AD36" s="5"/>
    </row>
    <row r="37" spans="1:30">
      <c r="A37" s="2"/>
      <c r="B37" s="1">
        <v>2017</v>
      </c>
      <c r="C37" s="3">
        <v>19755761074.2</v>
      </c>
      <c r="D37" s="12"/>
      <c r="E37" s="5"/>
      <c r="F37" s="5"/>
      <c r="G37" s="5"/>
      <c r="H37" s="5"/>
      <c r="I37" s="5"/>
      <c r="J37" s="5"/>
      <c r="K37" s="5"/>
      <c r="L37" s="5"/>
      <c r="M37" s="5"/>
      <c r="N37" s="5"/>
      <c r="O37" s="5"/>
      <c r="P37" s="5"/>
      <c r="Q37" s="5"/>
      <c r="R37" s="5"/>
      <c r="S37" s="5"/>
      <c r="T37" s="5"/>
      <c r="U37" s="5"/>
      <c r="V37" s="5"/>
      <c r="W37" s="5"/>
      <c r="X37" s="5"/>
      <c r="Y37" s="5"/>
      <c r="Z37" s="2"/>
      <c r="AA37" s="2"/>
      <c r="AB37" s="5"/>
      <c r="AC37" s="5"/>
      <c r="AD37" s="5"/>
    </row>
    <row r="38" spans="1:30">
      <c r="A38" s="2"/>
      <c r="B38" s="1">
        <v>2016</v>
      </c>
      <c r="C38" s="3">
        <v>13965550665.32</v>
      </c>
      <c r="D38" s="12"/>
      <c r="E38" s="5"/>
      <c r="F38" s="5"/>
      <c r="G38" s="5"/>
      <c r="H38" s="5"/>
      <c r="I38" s="5"/>
      <c r="J38" s="5"/>
      <c r="K38" s="5"/>
      <c r="L38" s="5"/>
      <c r="M38" s="5"/>
      <c r="N38" s="5"/>
      <c r="O38" s="5"/>
      <c r="P38" s="5"/>
      <c r="Q38" s="5"/>
      <c r="R38" s="5"/>
      <c r="S38" s="5"/>
      <c r="T38" s="5"/>
      <c r="U38" s="5"/>
      <c r="V38" s="5"/>
      <c r="W38" s="5"/>
      <c r="X38" s="5"/>
      <c r="Y38" s="5"/>
      <c r="Z38" s="2"/>
      <c r="AA38" s="2"/>
      <c r="AB38" s="5"/>
      <c r="AC38" s="5"/>
      <c r="AD38" s="5"/>
    </row>
    <row r="39" spans="1:30">
      <c r="A39" s="2"/>
      <c r="B39" s="1">
        <v>2015</v>
      </c>
      <c r="C39" s="3">
        <v>13204397402.89</v>
      </c>
      <c r="D39" s="12"/>
      <c r="E39" s="5"/>
      <c r="F39" s="5"/>
      <c r="G39" s="5"/>
      <c r="H39" s="5"/>
      <c r="I39" s="5"/>
      <c r="J39" s="5"/>
      <c r="K39" s="5"/>
      <c r="L39" s="5"/>
      <c r="M39" s="5"/>
      <c r="N39" s="5"/>
      <c r="O39" s="5"/>
      <c r="P39" s="5"/>
      <c r="Q39" s="5"/>
      <c r="R39" s="5"/>
      <c r="S39" s="5"/>
      <c r="T39" s="5"/>
      <c r="U39" s="5"/>
      <c r="V39" s="5"/>
      <c r="W39" s="5"/>
      <c r="X39" s="5"/>
      <c r="Y39" s="5"/>
      <c r="Z39" s="2"/>
      <c r="AA39" s="2"/>
      <c r="AB39" s="5"/>
      <c r="AC39" s="5"/>
      <c r="AD39" s="5"/>
    </row>
    <row r="40" spans="1:30">
      <c r="A40" s="2"/>
      <c r="B40" s="1">
        <v>2014</v>
      </c>
      <c r="C40" s="3">
        <v>13170818969.48</v>
      </c>
      <c r="D40" s="12"/>
      <c r="E40" s="5"/>
      <c r="F40" s="5"/>
      <c r="G40" s="5"/>
      <c r="H40" s="5"/>
      <c r="I40" s="5"/>
      <c r="J40" s="5"/>
      <c r="K40" s="5"/>
      <c r="L40" s="5"/>
      <c r="M40" s="5"/>
      <c r="N40" s="5"/>
      <c r="O40" s="5"/>
      <c r="P40" s="5"/>
      <c r="Q40" s="5"/>
      <c r="R40" s="5"/>
      <c r="S40" s="5"/>
      <c r="T40" s="5"/>
      <c r="U40" s="5"/>
      <c r="V40" s="5"/>
      <c r="W40" s="5"/>
      <c r="X40" s="5"/>
      <c r="Y40" s="5"/>
      <c r="Z40" s="2"/>
      <c r="AA40" s="2"/>
      <c r="AB40" s="5"/>
      <c r="AC40" s="5"/>
      <c r="AD40" s="5"/>
    </row>
    <row r="41" spans="1:30">
      <c r="A41" s="2"/>
      <c r="B41" s="1">
        <v>2013</v>
      </c>
      <c r="C41" s="3">
        <v>13906683864.94</v>
      </c>
      <c r="D41" s="12"/>
      <c r="E41" s="5"/>
      <c r="F41" s="5"/>
      <c r="G41" s="5"/>
      <c r="H41" s="5"/>
      <c r="I41" s="5"/>
      <c r="J41" s="5"/>
      <c r="K41" s="5"/>
      <c r="L41" s="5"/>
      <c r="M41" s="5"/>
      <c r="N41" s="5"/>
      <c r="O41" s="5"/>
      <c r="P41" s="5"/>
      <c r="Q41" s="5"/>
      <c r="R41" s="5"/>
      <c r="S41" s="5"/>
      <c r="T41" s="5"/>
      <c r="U41" s="5"/>
      <c r="V41" s="5"/>
      <c r="W41" s="5"/>
      <c r="X41" s="5"/>
      <c r="Y41" s="5"/>
      <c r="Z41" s="2"/>
      <c r="AA41" s="2"/>
      <c r="AB41" s="5"/>
      <c r="AC41" s="5"/>
      <c r="AD41" s="5"/>
    </row>
    <row r="42" spans="1:30">
      <c r="A42" s="2"/>
      <c r="B42" s="1">
        <v>2012</v>
      </c>
      <c r="C42" s="3">
        <v>15572976437.82</v>
      </c>
      <c r="D42" s="12"/>
      <c r="E42" s="5"/>
      <c r="F42" s="5"/>
      <c r="G42" s="5"/>
      <c r="H42" s="5"/>
      <c r="I42" s="5"/>
      <c r="J42" s="5"/>
      <c r="K42" s="5"/>
      <c r="L42" s="5"/>
      <c r="M42" s="5"/>
      <c r="N42" s="5"/>
      <c r="O42" s="5"/>
      <c r="P42" s="5"/>
      <c r="Q42" s="5"/>
      <c r="R42" s="5"/>
      <c r="S42" s="5"/>
      <c r="T42" s="5"/>
      <c r="U42" s="5"/>
      <c r="V42" s="5"/>
      <c r="W42" s="5"/>
      <c r="X42" s="5"/>
      <c r="Y42" s="5"/>
      <c r="Z42" s="2"/>
      <c r="AA42" s="2"/>
      <c r="AB42" s="5"/>
      <c r="AC42" s="5"/>
      <c r="AD42" s="5"/>
    </row>
    <row r="43" spans="1:30">
      <c r="A43" s="2"/>
      <c r="B43" s="1">
        <v>2011</v>
      </c>
      <c r="D43" s="12"/>
      <c r="E43" s="5"/>
      <c r="F43" s="5"/>
      <c r="G43" s="5"/>
      <c r="H43" s="5"/>
      <c r="I43" s="5"/>
      <c r="J43" s="5"/>
      <c r="K43" s="5"/>
      <c r="L43" s="5"/>
      <c r="M43" s="5"/>
      <c r="N43" s="5"/>
      <c r="O43" s="5"/>
      <c r="P43" s="5"/>
      <c r="Q43" s="5"/>
      <c r="R43" s="5"/>
      <c r="S43" s="5"/>
      <c r="T43" s="5"/>
      <c r="U43" s="5"/>
      <c r="V43" s="5"/>
      <c r="W43" s="5"/>
      <c r="X43" s="5"/>
      <c r="Y43" s="5"/>
      <c r="Z43" s="2"/>
      <c r="AA43" s="2"/>
      <c r="AB43" s="5"/>
      <c r="AC43" s="5"/>
      <c r="AD43" s="5"/>
    </row>
    <row r="44" spans="1:30">
      <c r="A44" s="2"/>
      <c r="B44" s="1">
        <v>2010</v>
      </c>
      <c r="D44" s="12"/>
      <c r="E44" s="5"/>
      <c r="F44" s="5"/>
      <c r="G44" s="5"/>
      <c r="H44" s="5"/>
      <c r="I44" s="5"/>
      <c r="J44" s="5"/>
      <c r="K44" s="5"/>
      <c r="L44" s="5"/>
      <c r="M44" s="5"/>
      <c r="N44" s="5"/>
      <c r="O44" s="5"/>
      <c r="P44" s="5"/>
      <c r="Q44" s="5"/>
      <c r="R44" s="5"/>
      <c r="S44" s="5"/>
      <c r="T44" s="5"/>
      <c r="U44" s="5"/>
      <c r="V44" s="5"/>
      <c r="W44" s="5"/>
      <c r="X44" s="5"/>
      <c r="Y44" s="5"/>
      <c r="Z44" s="2"/>
      <c r="AA44" s="2"/>
      <c r="AB44" s="5"/>
      <c r="AC44" s="5"/>
      <c r="AD44" s="5"/>
    </row>
    <row r="45" spans="1:30">
      <c r="A45" s="2" t="s">
        <v>56</v>
      </c>
      <c r="B45" s="1">
        <v>2023</v>
      </c>
      <c r="C45" s="3">
        <v>44095837995.19</v>
      </c>
      <c r="D45" s="12"/>
      <c r="E45" s="5"/>
      <c r="F45" s="5"/>
      <c r="G45" s="5"/>
      <c r="H45" s="5"/>
      <c r="I45" s="5"/>
      <c r="J45" s="5"/>
      <c r="K45" s="5"/>
      <c r="L45" s="5"/>
      <c r="M45" s="5"/>
      <c r="N45" s="5"/>
      <c r="O45" s="5"/>
      <c r="P45" s="5"/>
      <c r="Q45" s="5"/>
      <c r="R45" s="5"/>
      <c r="S45" s="5"/>
      <c r="T45" s="5"/>
      <c r="U45" s="5"/>
      <c r="V45" s="5"/>
      <c r="W45" s="5"/>
      <c r="X45" s="5"/>
      <c r="Y45" s="5"/>
      <c r="Z45" s="2"/>
      <c r="AA45" s="2"/>
      <c r="AB45" s="5"/>
      <c r="AC45" s="5"/>
      <c r="AD45" s="5"/>
    </row>
    <row r="46" spans="1:30">
      <c r="A46" s="2"/>
      <c r="B46" s="1">
        <v>2022</v>
      </c>
      <c r="C46" s="3">
        <v>36690582226.65</v>
      </c>
      <c r="D46" s="12"/>
      <c r="E46" s="5"/>
      <c r="F46" s="5"/>
      <c r="G46" s="5"/>
      <c r="H46" s="5"/>
      <c r="I46" s="5"/>
      <c r="J46" s="5"/>
      <c r="K46" s="5"/>
      <c r="L46" s="5"/>
      <c r="M46" s="5"/>
      <c r="N46" s="5"/>
      <c r="O46" s="5"/>
      <c r="P46" s="5"/>
      <c r="Q46" s="5"/>
      <c r="R46" s="5"/>
      <c r="S46" s="5"/>
      <c r="T46" s="5"/>
      <c r="U46" s="5"/>
      <c r="V46" s="5"/>
      <c r="W46" s="5"/>
      <c r="X46" s="5"/>
      <c r="Y46" s="5"/>
      <c r="Z46" s="2"/>
      <c r="AA46" s="2"/>
      <c r="AB46" s="5"/>
      <c r="AC46" s="5"/>
      <c r="AD46" s="5"/>
    </row>
    <row r="47" spans="1:30">
      <c r="A47" s="2"/>
      <c r="B47" s="1">
        <v>2021</v>
      </c>
      <c r="C47" s="3">
        <v>29954563963.65</v>
      </c>
      <c r="D47" s="12"/>
      <c r="E47" s="5"/>
      <c r="F47" s="5"/>
      <c r="G47" s="5"/>
      <c r="H47" s="5"/>
      <c r="I47" s="5"/>
      <c r="J47" s="5"/>
      <c r="K47" s="5"/>
      <c r="L47" s="5"/>
      <c r="M47" s="5"/>
      <c r="N47" s="5"/>
      <c r="O47" s="5"/>
      <c r="P47" s="5"/>
      <c r="Q47" s="5"/>
      <c r="R47" s="5"/>
      <c r="S47" s="5"/>
      <c r="T47" s="5"/>
      <c r="U47" s="5"/>
      <c r="V47" s="5"/>
      <c r="W47" s="5"/>
      <c r="X47" s="5"/>
      <c r="Y47" s="5"/>
      <c r="Z47" s="2"/>
      <c r="AA47" s="2"/>
      <c r="AB47" s="5"/>
      <c r="AC47" s="5"/>
      <c r="AD47" s="5"/>
    </row>
    <row r="48" spans="1:30">
      <c r="A48" s="2"/>
      <c r="B48" s="1">
        <v>2020</v>
      </c>
      <c r="C48" s="3">
        <v>19778534913.06</v>
      </c>
      <c r="D48" s="12"/>
      <c r="E48" s="5"/>
      <c r="F48" s="5"/>
      <c r="G48" s="5"/>
      <c r="H48" s="5"/>
      <c r="I48" s="5"/>
      <c r="J48" s="5"/>
      <c r="K48" s="5"/>
      <c r="L48" s="5"/>
      <c r="M48" s="5"/>
      <c r="N48" s="5"/>
      <c r="O48" s="5"/>
      <c r="P48" s="5"/>
      <c r="Q48" s="5"/>
      <c r="R48" s="5"/>
      <c r="S48" s="5"/>
      <c r="T48" s="5"/>
      <c r="U48" s="5"/>
      <c r="V48" s="5"/>
      <c r="W48" s="5"/>
      <c r="X48" s="5"/>
      <c r="Y48" s="5"/>
      <c r="Z48" s="2"/>
      <c r="AA48" s="2"/>
      <c r="AB48" s="5"/>
      <c r="AC48" s="5"/>
      <c r="AD48" s="5"/>
    </row>
    <row r="49" spans="1:30">
      <c r="A49" s="2"/>
      <c r="B49" s="1">
        <v>2019</v>
      </c>
      <c r="C49" s="3">
        <v>16719857543.09</v>
      </c>
      <c r="D49" s="12"/>
      <c r="E49" s="5"/>
      <c r="F49" s="5"/>
      <c r="G49" s="5"/>
      <c r="H49" s="5"/>
      <c r="I49" s="5"/>
      <c r="J49" s="5"/>
      <c r="K49" s="5"/>
      <c r="L49" s="5"/>
      <c r="M49" s="5"/>
      <c r="N49" s="5"/>
      <c r="O49" s="5"/>
      <c r="P49" s="5"/>
      <c r="Q49" s="5"/>
      <c r="R49" s="5"/>
      <c r="S49" s="5"/>
      <c r="T49" s="5"/>
      <c r="U49" s="5"/>
      <c r="V49" s="5"/>
      <c r="W49" s="5"/>
      <c r="X49" s="5"/>
      <c r="Y49" s="5"/>
      <c r="Z49" s="2"/>
      <c r="AA49" s="2"/>
      <c r="AB49" s="5"/>
      <c r="AC49" s="5"/>
      <c r="AD49" s="5"/>
    </row>
    <row r="50" spans="1:30">
      <c r="A50" s="2"/>
      <c r="B50" s="1">
        <v>2018</v>
      </c>
      <c r="C50" s="3">
        <v>12384547251.83</v>
      </c>
      <c r="D50" s="12"/>
      <c r="E50" s="5"/>
      <c r="F50" s="5"/>
      <c r="G50" s="5"/>
      <c r="H50" s="5"/>
      <c r="I50" s="5"/>
      <c r="J50" s="5"/>
      <c r="K50" s="5"/>
      <c r="L50" s="5"/>
      <c r="M50" s="5"/>
      <c r="N50" s="5"/>
      <c r="O50" s="5"/>
      <c r="P50" s="5"/>
      <c r="Q50" s="5"/>
      <c r="R50" s="5"/>
      <c r="S50" s="5"/>
      <c r="T50" s="5"/>
      <c r="U50" s="5"/>
      <c r="V50" s="5"/>
      <c r="W50" s="5"/>
      <c r="X50" s="5"/>
      <c r="Y50" s="5"/>
      <c r="Z50" s="2"/>
      <c r="AA50" s="2"/>
      <c r="AB50" s="5"/>
      <c r="AC50" s="5"/>
      <c r="AD50" s="5"/>
    </row>
    <row r="51" spans="1:30">
      <c r="A51" s="2"/>
      <c r="B51" s="1">
        <v>2017</v>
      </c>
      <c r="C51" s="3">
        <v>9503843596.48</v>
      </c>
      <c r="D51" s="12"/>
      <c r="E51" s="5"/>
      <c r="F51" s="5"/>
      <c r="G51" s="5"/>
      <c r="H51" s="5"/>
      <c r="I51" s="5"/>
      <c r="J51" s="5"/>
      <c r="K51" s="5"/>
      <c r="L51" s="5"/>
      <c r="M51" s="5"/>
      <c r="N51" s="5"/>
      <c r="O51" s="5"/>
      <c r="P51" s="5"/>
      <c r="Q51" s="5"/>
      <c r="R51" s="5"/>
      <c r="S51" s="5"/>
      <c r="T51" s="5"/>
      <c r="U51" s="5"/>
      <c r="V51" s="5"/>
      <c r="W51" s="5"/>
      <c r="X51" s="5"/>
      <c r="Y51" s="5"/>
      <c r="Z51" s="2"/>
      <c r="AA51" s="2"/>
      <c r="AB51" s="5"/>
      <c r="AC51" s="5"/>
      <c r="AD51" s="5"/>
    </row>
    <row r="52" spans="1:30">
      <c r="A52" s="2"/>
      <c r="B52" s="1">
        <v>2016</v>
      </c>
      <c r="C52" s="3">
        <v>7416626615.44</v>
      </c>
      <c r="D52" s="12"/>
      <c r="E52" s="5"/>
      <c r="F52" s="5"/>
      <c r="G52" s="5"/>
      <c r="H52" s="5"/>
      <c r="I52" s="5"/>
      <c r="J52" s="5"/>
      <c r="K52" s="5"/>
      <c r="L52" s="5"/>
      <c r="M52" s="5"/>
      <c r="N52" s="5"/>
      <c r="O52" s="5"/>
      <c r="P52" s="5"/>
      <c r="Q52" s="5"/>
      <c r="R52" s="5"/>
      <c r="S52" s="5"/>
      <c r="T52" s="5"/>
      <c r="U52" s="5"/>
      <c r="V52" s="5"/>
      <c r="W52" s="5"/>
      <c r="X52" s="5"/>
      <c r="Y52" s="5"/>
      <c r="Z52" s="2"/>
      <c r="AA52" s="2"/>
      <c r="AB52" s="5"/>
      <c r="AC52" s="5"/>
      <c r="AD52" s="5"/>
    </row>
    <row r="53" spans="1:30">
      <c r="A53" s="2"/>
      <c r="B53" s="1">
        <v>2015</v>
      </c>
      <c r="C53" s="3">
        <v>6706626658.02</v>
      </c>
      <c r="D53" s="12"/>
      <c r="E53" s="5"/>
      <c r="F53" s="5"/>
      <c r="G53" s="5"/>
      <c r="H53" s="5"/>
      <c r="I53" s="5"/>
      <c r="J53" s="5"/>
      <c r="K53" s="5"/>
      <c r="L53" s="5"/>
      <c r="M53" s="5"/>
      <c r="N53" s="5"/>
      <c r="O53" s="5"/>
      <c r="P53" s="5"/>
      <c r="Q53" s="5"/>
      <c r="R53" s="5"/>
      <c r="S53" s="5"/>
      <c r="T53" s="5"/>
      <c r="U53" s="5"/>
      <c r="V53" s="5"/>
      <c r="W53" s="5"/>
      <c r="X53" s="5"/>
      <c r="Y53" s="5"/>
      <c r="Z53" s="2"/>
      <c r="AA53" s="2"/>
      <c r="AB53" s="5"/>
      <c r="AC53" s="5"/>
      <c r="AD53" s="5"/>
    </row>
    <row r="54" spans="1:30">
      <c r="A54" s="2"/>
      <c r="B54" s="1">
        <v>2014</v>
      </c>
      <c r="C54" s="3">
        <v>5786101809.64</v>
      </c>
      <c r="D54" s="12"/>
      <c r="E54" s="5"/>
      <c r="F54" s="5"/>
      <c r="G54" s="5"/>
      <c r="H54" s="5"/>
      <c r="I54" s="5"/>
      <c r="J54" s="5"/>
      <c r="K54" s="5"/>
      <c r="L54" s="5"/>
      <c r="M54" s="5"/>
      <c r="N54" s="5"/>
      <c r="O54" s="5"/>
      <c r="P54" s="5"/>
      <c r="Q54" s="5"/>
      <c r="R54" s="5"/>
      <c r="S54" s="5"/>
      <c r="T54" s="5"/>
      <c r="U54" s="5"/>
      <c r="V54" s="5"/>
      <c r="W54" s="5"/>
      <c r="X54" s="5"/>
      <c r="Y54" s="5"/>
      <c r="Z54" s="2"/>
      <c r="AA54" s="2"/>
      <c r="AB54" s="5"/>
      <c r="AC54" s="5"/>
      <c r="AD54" s="5"/>
    </row>
    <row r="55" spans="1:30">
      <c r="A55" s="2"/>
      <c r="B55" s="1">
        <v>2013</v>
      </c>
      <c r="C55" s="3">
        <v>5816694598.12</v>
      </c>
      <c r="D55" s="12"/>
      <c r="E55" s="5"/>
      <c r="F55" s="5"/>
      <c r="G55" s="5"/>
      <c r="H55" s="5"/>
      <c r="I55" s="5"/>
      <c r="J55" s="5"/>
      <c r="K55" s="5"/>
      <c r="L55" s="5"/>
      <c r="M55" s="5"/>
      <c r="N55" s="5"/>
      <c r="O55" s="5"/>
      <c r="P55" s="5"/>
      <c r="Q55" s="5"/>
      <c r="R55" s="5"/>
      <c r="S55" s="5"/>
      <c r="T55" s="5"/>
      <c r="U55" s="5"/>
      <c r="V55" s="5"/>
      <c r="W55" s="5"/>
      <c r="X55" s="5"/>
      <c r="Y55" s="5"/>
      <c r="Z55" s="2"/>
      <c r="AA55" s="2"/>
      <c r="AB55" s="5"/>
      <c r="AC55" s="5"/>
      <c r="AD55" s="5"/>
    </row>
    <row r="56" spans="1:30">
      <c r="A56" s="2"/>
      <c r="B56" s="1">
        <v>2012</v>
      </c>
      <c r="C56" s="3">
        <v>6112154800.87</v>
      </c>
      <c r="D56" s="12"/>
      <c r="E56" s="5"/>
      <c r="F56" s="5"/>
      <c r="G56" s="5"/>
      <c r="H56" s="5"/>
      <c r="I56" s="5"/>
      <c r="J56" s="5"/>
      <c r="K56" s="5"/>
      <c r="L56" s="5"/>
      <c r="M56" s="5"/>
      <c r="N56" s="5"/>
      <c r="O56" s="5"/>
      <c r="P56" s="5"/>
      <c r="Q56" s="5"/>
      <c r="R56" s="5"/>
      <c r="S56" s="5"/>
      <c r="T56" s="5"/>
      <c r="U56" s="5"/>
      <c r="V56" s="5"/>
      <c r="W56" s="5"/>
      <c r="X56" s="5"/>
      <c r="Y56" s="5"/>
      <c r="Z56" s="2"/>
      <c r="AA56" s="2"/>
      <c r="AB56" s="5"/>
      <c r="AC56" s="5"/>
      <c r="AD56" s="5"/>
    </row>
    <row r="57" spans="1:30">
      <c r="A57" s="2"/>
      <c r="B57" s="1">
        <v>2011</v>
      </c>
      <c r="C57" s="3"/>
      <c r="D57" s="12"/>
      <c r="E57" s="5"/>
      <c r="F57" s="5"/>
      <c r="G57" s="5"/>
      <c r="H57" s="5"/>
      <c r="I57" s="5"/>
      <c r="J57" s="5"/>
      <c r="K57" s="5"/>
      <c r="L57" s="5"/>
      <c r="M57" s="5"/>
      <c r="N57" s="5"/>
      <c r="O57" s="5"/>
      <c r="P57" s="5"/>
      <c r="Q57" s="5"/>
      <c r="R57" s="5"/>
      <c r="S57" s="5"/>
      <c r="T57" s="5"/>
      <c r="U57" s="5"/>
      <c r="V57" s="5"/>
      <c r="W57" s="5"/>
      <c r="X57" s="5"/>
      <c r="Y57" s="5"/>
      <c r="Z57" s="2"/>
      <c r="AA57" s="2"/>
      <c r="AB57" s="5"/>
      <c r="AC57" s="5"/>
      <c r="AD57" s="5"/>
    </row>
    <row r="58" spans="1:30">
      <c r="A58" s="2"/>
      <c r="B58" s="1">
        <v>2010</v>
      </c>
      <c r="D58" s="12"/>
      <c r="E58" s="5"/>
      <c r="F58" s="5"/>
      <c r="G58" s="5"/>
      <c r="H58" s="5"/>
      <c r="I58" s="5"/>
      <c r="J58" s="5"/>
      <c r="K58" s="5"/>
      <c r="L58" s="5"/>
      <c r="M58" s="5"/>
      <c r="N58" s="5"/>
      <c r="O58" s="5"/>
      <c r="P58" s="5"/>
      <c r="Q58" s="5"/>
      <c r="R58" s="5"/>
      <c r="S58" s="5"/>
      <c r="T58" s="5"/>
      <c r="U58" s="5"/>
      <c r="V58" s="5"/>
      <c r="W58" s="5"/>
      <c r="X58" s="5"/>
      <c r="Y58" s="5"/>
      <c r="Z58" s="2"/>
      <c r="AA58" s="2"/>
      <c r="AB58" s="5"/>
      <c r="AC58" s="5"/>
      <c r="AD58" s="5"/>
    </row>
    <row r="59" spans="1:30">
      <c r="A59" s="2" t="s">
        <v>57</v>
      </c>
      <c r="B59" s="1">
        <v>2023</v>
      </c>
      <c r="C59" s="3">
        <v>69792287455.91</v>
      </c>
      <c r="D59" s="12"/>
      <c r="E59" s="5"/>
      <c r="F59" s="5"/>
      <c r="G59" s="5"/>
      <c r="H59" s="5"/>
      <c r="I59" s="5"/>
      <c r="J59" s="5"/>
      <c r="K59" s="5"/>
      <c r="L59" s="5"/>
      <c r="M59" s="5"/>
      <c r="N59" s="5"/>
      <c r="O59" s="5"/>
      <c r="P59" s="5"/>
      <c r="Q59" s="5"/>
      <c r="R59" s="5"/>
      <c r="S59" s="5"/>
      <c r="T59" s="5"/>
      <c r="U59" s="5"/>
      <c r="V59" s="5"/>
      <c r="W59" s="5"/>
      <c r="X59" s="5"/>
      <c r="Y59" s="5"/>
      <c r="Z59" s="2"/>
      <c r="AA59" s="2"/>
      <c r="AB59" s="5"/>
      <c r="AC59" s="5"/>
      <c r="AD59" s="5"/>
    </row>
    <row r="60" spans="1:30">
      <c r="A60" s="2"/>
      <c r="B60" s="1">
        <v>2022</v>
      </c>
      <c r="C60" s="3">
        <v>67972824646.81</v>
      </c>
      <c r="D60" s="12"/>
      <c r="E60" s="5"/>
      <c r="F60" s="5"/>
      <c r="G60" s="5"/>
      <c r="H60" s="5"/>
      <c r="I60" s="5"/>
      <c r="J60" s="5"/>
      <c r="K60" s="5"/>
      <c r="L60" s="5"/>
      <c r="M60" s="5"/>
      <c r="N60" s="5"/>
      <c r="O60" s="5"/>
      <c r="P60" s="5"/>
      <c r="Q60" s="5"/>
      <c r="R60" s="5"/>
      <c r="S60" s="5"/>
      <c r="T60" s="5"/>
      <c r="U60" s="5"/>
      <c r="V60" s="5"/>
      <c r="W60" s="5"/>
      <c r="X60" s="5"/>
      <c r="Y60" s="5"/>
      <c r="Z60" s="2"/>
      <c r="AA60" s="2"/>
      <c r="AB60" s="5"/>
      <c r="AC60" s="5"/>
      <c r="AD60" s="5"/>
    </row>
    <row r="61" spans="1:30">
      <c r="A61" s="2"/>
      <c r="B61" s="1">
        <v>2021</v>
      </c>
      <c r="C61" s="3">
        <v>67798704193.76</v>
      </c>
      <c r="D61" s="12"/>
      <c r="E61" s="5"/>
      <c r="F61" s="5"/>
      <c r="G61" s="5"/>
      <c r="H61" s="5"/>
      <c r="I61" s="5"/>
      <c r="J61" s="5"/>
      <c r="K61" s="5"/>
      <c r="L61" s="5"/>
      <c r="M61" s="5"/>
      <c r="N61" s="5"/>
      <c r="O61" s="5"/>
      <c r="P61" s="5"/>
      <c r="Q61" s="5"/>
      <c r="R61" s="5"/>
      <c r="S61" s="5"/>
      <c r="T61" s="5"/>
      <c r="U61" s="5"/>
      <c r="V61" s="5"/>
      <c r="W61" s="5"/>
      <c r="X61" s="5"/>
      <c r="Y61" s="5"/>
      <c r="Z61" s="2"/>
      <c r="AA61" s="2"/>
      <c r="AB61" s="5"/>
      <c r="AC61" s="5"/>
      <c r="AD61" s="5"/>
    </row>
    <row r="62" spans="1:30">
      <c r="A62" s="2"/>
      <c r="B62" s="1">
        <v>2020</v>
      </c>
      <c r="C62" s="3">
        <v>53866259306.59</v>
      </c>
      <c r="D62" s="12"/>
      <c r="E62" s="5"/>
      <c r="F62" s="5"/>
      <c r="G62" s="5"/>
      <c r="H62" s="5"/>
      <c r="I62" s="5"/>
      <c r="J62" s="5"/>
      <c r="K62" s="5"/>
      <c r="L62" s="5"/>
      <c r="M62" s="5"/>
      <c r="N62" s="5"/>
      <c r="O62" s="5"/>
      <c r="P62" s="5"/>
      <c r="Q62" s="5"/>
      <c r="R62" s="5"/>
      <c r="S62" s="5"/>
      <c r="T62" s="5"/>
      <c r="U62" s="5"/>
      <c r="V62" s="5"/>
      <c r="W62" s="5"/>
      <c r="X62" s="5"/>
      <c r="Y62" s="5"/>
      <c r="Z62" s="2"/>
      <c r="AA62" s="2"/>
      <c r="AB62" s="5"/>
      <c r="AC62" s="5"/>
      <c r="AD62" s="5"/>
    </row>
    <row r="63" spans="1:30">
      <c r="A63" s="2"/>
      <c r="B63" s="1">
        <v>2019</v>
      </c>
      <c r="C63" s="3">
        <v>53455037840.98</v>
      </c>
      <c r="D63" s="12"/>
      <c r="E63" s="5"/>
      <c r="F63" s="5"/>
      <c r="G63" s="5"/>
      <c r="H63" s="5"/>
      <c r="I63" s="5"/>
      <c r="J63" s="5"/>
      <c r="K63" s="5"/>
      <c r="L63" s="5"/>
      <c r="M63" s="5"/>
      <c r="N63" s="5"/>
      <c r="O63" s="5"/>
      <c r="P63" s="5"/>
      <c r="Q63" s="5"/>
      <c r="R63" s="5"/>
      <c r="S63" s="5"/>
      <c r="T63" s="5"/>
      <c r="U63" s="5"/>
      <c r="V63" s="5"/>
      <c r="W63" s="5"/>
      <c r="X63" s="5"/>
      <c r="Y63" s="5"/>
      <c r="Z63" s="2"/>
      <c r="AA63" s="2"/>
      <c r="AB63" s="5"/>
      <c r="AC63" s="5"/>
      <c r="AD63" s="5"/>
    </row>
    <row r="64" spans="1:30">
      <c r="A64" s="2"/>
      <c r="B64" s="1">
        <v>2018</v>
      </c>
      <c r="C64" s="3">
        <v>49563767816.22</v>
      </c>
      <c r="D64" s="12"/>
      <c r="E64" s="5"/>
      <c r="F64" s="5"/>
      <c r="G64" s="5"/>
      <c r="H64" s="5"/>
      <c r="I64" s="5"/>
      <c r="J64" s="5"/>
      <c r="K64" s="5"/>
      <c r="L64" s="5"/>
      <c r="M64" s="5"/>
      <c r="N64" s="5"/>
      <c r="O64" s="5"/>
      <c r="P64" s="5"/>
      <c r="Q64" s="5"/>
      <c r="R64" s="5"/>
      <c r="S64" s="5"/>
      <c r="T64" s="5"/>
      <c r="U64" s="5"/>
      <c r="V64" s="5"/>
      <c r="W64" s="5"/>
      <c r="X64" s="5"/>
      <c r="Y64" s="5"/>
      <c r="Z64" s="2"/>
      <c r="AA64" s="2"/>
      <c r="AB64" s="5"/>
      <c r="AC64" s="5"/>
      <c r="AD64" s="5"/>
    </row>
    <row r="65" spans="1:30">
      <c r="A65" s="2"/>
      <c r="B65" s="1">
        <v>2017</v>
      </c>
      <c r="C65" s="3">
        <v>43258140702.38</v>
      </c>
      <c r="D65" s="12"/>
      <c r="E65" s="5"/>
      <c r="F65" s="5"/>
      <c r="G65" s="5"/>
      <c r="H65" s="5"/>
      <c r="I65" s="5"/>
      <c r="J65" s="5"/>
      <c r="K65" s="5"/>
      <c r="L65" s="5"/>
      <c r="M65" s="5"/>
      <c r="N65" s="5"/>
      <c r="O65" s="5"/>
      <c r="P65" s="5"/>
      <c r="Q65" s="5"/>
      <c r="R65" s="5"/>
      <c r="S65" s="5"/>
      <c r="T65" s="5"/>
      <c r="U65" s="5"/>
      <c r="V65" s="5"/>
      <c r="W65" s="5"/>
      <c r="X65" s="5"/>
      <c r="Y65" s="5"/>
      <c r="Z65" s="2"/>
      <c r="AA65" s="2"/>
      <c r="AB65" s="5"/>
      <c r="AC65" s="5"/>
      <c r="AD65" s="5"/>
    </row>
    <row r="66" spans="1:30">
      <c r="A66" s="2"/>
      <c r="B66" s="1">
        <v>2016</v>
      </c>
      <c r="C66" s="3">
        <v>38804062249.63</v>
      </c>
      <c r="D66" s="12"/>
      <c r="E66" s="5"/>
      <c r="F66" s="5"/>
      <c r="G66" s="5"/>
      <c r="H66" s="5"/>
      <c r="I66" s="5"/>
      <c r="J66" s="5"/>
      <c r="K66" s="5"/>
      <c r="L66" s="5"/>
      <c r="M66" s="5"/>
      <c r="N66" s="5"/>
      <c r="O66" s="5"/>
      <c r="P66" s="5"/>
      <c r="Q66" s="5"/>
      <c r="R66" s="5"/>
      <c r="S66" s="5"/>
      <c r="T66" s="5"/>
      <c r="U66" s="5"/>
      <c r="V66" s="5"/>
      <c r="W66" s="5"/>
      <c r="X66" s="5"/>
      <c r="Y66" s="5"/>
      <c r="Z66" s="2"/>
      <c r="AA66" s="2"/>
      <c r="AB66" s="5"/>
      <c r="AC66" s="5"/>
      <c r="AD66" s="5"/>
    </row>
    <row r="67" spans="1:30">
      <c r="A67" s="2"/>
      <c r="B67" s="1">
        <v>2015</v>
      </c>
      <c r="C67" s="3">
        <v>33860320967.06</v>
      </c>
      <c r="D67" s="12"/>
      <c r="E67" s="5"/>
      <c r="F67" s="5"/>
      <c r="G67" s="5"/>
      <c r="H67" s="5"/>
      <c r="I67" s="5"/>
      <c r="J67" s="5"/>
      <c r="K67" s="5"/>
      <c r="L67" s="5"/>
      <c r="M67" s="5"/>
      <c r="N67" s="5"/>
      <c r="O67" s="5"/>
      <c r="P67" s="5"/>
      <c r="Q67" s="5"/>
      <c r="R67" s="5"/>
      <c r="S67" s="5"/>
      <c r="T67" s="5"/>
      <c r="U67" s="5"/>
      <c r="V67" s="5"/>
      <c r="W67" s="5"/>
      <c r="X67" s="5"/>
      <c r="Y67" s="5"/>
      <c r="Z67" s="2"/>
      <c r="AA67" s="2"/>
      <c r="AB67" s="5"/>
      <c r="AC67" s="5"/>
      <c r="AD67" s="5"/>
    </row>
    <row r="68" spans="1:30">
      <c r="A68" s="2"/>
      <c r="B68" s="1">
        <v>2014</v>
      </c>
      <c r="C68" s="3">
        <v>28757723213.55</v>
      </c>
      <c r="D68" s="12"/>
      <c r="E68" s="5"/>
      <c r="F68" s="5"/>
      <c r="G68" s="5"/>
      <c r="H68" s="5"/>
      <c r="I68" s="5"/>
      <c r="J68" s="5"/>
      <c r="K68" s="5"/>
      <c r="L68" s="5"/>
      <c r="M68" s="5"/>
      <c r="N68" s="5"/>
      <c r="O68" s="5"/>
      <c r="P68" s="5"/>
      <c r="Q68" s="5"/>
      <c r="R68" s="5"/>
      <c r="S68" s="5"/>
      <c r="T68" s="5"/>
      <c r="U68" s="5"/>
      <c r="V68" s="5"/>
      <c r="W68" s="5"/>
      <c r="X68" s="5"/>
      <c r="Y68" s="5"/>
      <c r="Z68" s="2"/>
      <c r="AA68" s="2"/>
      <c r="AB68" s="5"/>
      <c r="AC68" s="5"/>
      <c r="AD68" s="5"/>
    </row>
    <row r="69" spans="1:30">
      <c r="A69" s="2"/>
      <c r="B69" s="1">
        <v>2013</v>
      </c>
      <c r="C69" s="3">
        <v>28218443261.61</v>
      </c>
      <c r="D69" s="12"/>
      <c r="E69" s="5"/>
      <c r="F69" s="5"/>
      <c r="G69" s="5"/>
      <c r="H69" s="5"/>
      <c r="I69" s="5"/>
      <c r="J69" s="5"/>
      <c r="K69" s="5"/>
      <c r="L69" s="5"/>
      <c r="M69" s="5"/>
      <c r="N69" s="5"/>
      <c r="O69" s="5"/>
      <c r="P69" s="5"/>
      <c r="Q69" s="5"/>
      <c r="R69" s="5"/>
      <c r="S69" s="5"/>
      <c r="T69" s="5"/>
      <c r="U69" s="5"/>
      <c r="V69" s="5"/>
      <c r="W69" s="5"/>
      <c r="X69" s="5"/>
      <c r="Y69" s="5"/>
      <c r="Z69" s="2"/>
      <c r="AA69" s="2"/>
      <c r="AB69" s="5"/>
      <c r="AC69" s="5"/>
      <c r="AD69" s="5"/>
    </row>
    <row r="70" spans="1:30">
      <c r="A70" s="2"/>
      <c r="B70" s="1">
        <v>2012</v>
      </c>
      <c r="C70" s="3">
        <v>23657690858.87</v>
      </c>
      <c r="D70" s="12"/>
      <c r="E70" s="5"/>
      <c r="F70" s="5"/>
      <c r="G70" s="5"/>
      <c r="H70" s="5"/>
      <c r="I70" s="5"/>
      <c r="J70" s="5"/>
      <c r="K70" s="5"/>
      <c r="L70" s="5"/>
      <c r="M70" s="5"/>
      <c r="N70" s="5"/>
      <c r="O70" s="5"/>
      <c r="P70" s="5"/>
      <c r="Q70" s="5"/>
      <c r="R70" s="5"/>
      <c r="S70" s="5"/>
      <c r="T70" s="5"/>
      <c r="U70" s="5"/>
      <c r="V70" s="5"/>
      <c r="W70" s="5"/>
      <c r="X70" s="5"/>
      <c r="Y70" s="5"/>
      <c r="Z70" s="2"/>
      <c r="AA70" s="2"/>
      <c r="AB70" s="5"/>
      <c r="AC70" s="5"/>
      <c r="AD70" s="5"/>
    </row>
    <row r="71" spans="1:30">
      <c r="A71" s="2"/>
      <c r="B71" s="1">
        <v>2011</v>
      </c>
      <c r="C71" s="3"/>
      <c r="D71" s="12"/>
      <c r="E71" s="5"/>
      <c r="F71" s="5"/>
      <c r="G71" s="5"/>
      <c r="H71" s="5"/>
      <c r="I71" s="5"/>
      <c r="J71" s="5"/>
      <c r="K71" s="5"/>
      <c r="L71" s="5"/>
      <c r="M71" s="5"/>
      <c r="N71" s="5"/>
      <c r="O71" s="5"/>
      <c r="P71" s="5"/>
      <c r="Q71" s="5"/>
      <c r="R71" s="5"/>
      <c r="S71" s="5"/>
      <c r="T71" s="5"/>
      <c r="U71" s="5"/>
      <c r="V71" s="5"/>
      <c r="W71" s="5"/>
      <c r="X71" s="5"/>
      <c r="Y71" s="5"/>
      <c r="Z71" s="2"/>
      <c r="AA71" s="2"/>
      <c r="AB71" s="5"/>
      <c r="AC71" s="5"/>
      <c r="AD71" s="5"/>
    </row>
    <row r="72" spans="1:30">
      <c r="A72" s="2"/>
      <c r="B72" s="1">
        <v>2010</v>
      </c>
      <c r="D72" s="12"/>
      <c r="E72" s="5"/>
      <c r="F72" s="5"/>
      <c r="G72" s="5"/>
      <c r="H72" s="5"/>
      <c r="I72" s="5"/>
      <c r="J72" s="5"/>
      <c r="K72" s="5"/>
      <c r="L72" s="5"/>
      <c r="M72" s="5"/>
      <c r="N72" s="5"/>
      <c r="O72" s="5"/>
      <c r="P72" s="5"/>
      <c r="Q72" s="5"/>
      <c r="R72" s="5"/>
      <c r="S72" s="5"/>
      <c r="T72" s="5"/>
      <c r="U72" s="5"/>
      <c r="V72" s="5"/>
      <c r="W72" s="5"/>
      <c r="X72" s="5"/>
      <c r="Y72" s="5"/>
      <c r="Z72" s="2"/>
      <c r="AA72" s="2"/>
      <c r="AB72" s="5"/>
      <c r="AC72" s="5"/>
      <c r="AD72" s="5"/>
    </row>
    <row r="73" spans="1:30">
      <c r="A73" s="2" t="s">
        <v>58</v>
      </c>
      <c r="B73" s="1">
        <v>2023</v>
      </c>
      <c r="C73" s="3">
        <v>35420907274.99</v>
      </c>
      <c r="D73" s="12"/>
      <c r="E73" s="5"/>
      <c r="F73" s="5"/>
      <c r="G73" s="5"/>
      <c r="H73" s="5"/>
      <c r="I73" s="5"/>
      <c r="J73" s="5"/>
      <c r="K73" s="5"/>
      <c r="L73" s="5"/>
      <c r="M73" s="5"/>
      <c r="N73" s="5"/>
      <c r="O73" s="5"/>
      <c r="P73" s="5"/>
      <c r="Q73" s="5"/>
      <c r="R73" s="5"/>
      <c r="S73" s="5"/>
      <c r="T73" s="5"/>
      <c r="U73" s="5"/>
      <c r="V73" s="5"/>
      <c r="W73" s="5"/>
      <c r="X73" s="5"/>
      <c r="Y73" s="5"/>
      <c r="Z73" s="2"/>
      <c r="AA73" s="2"/>
      <c r="AB73" s="5"/>
      <c r="AC73" s="5"/>
      <c r="AD73" s="5"/>
    </row>
    <row r="74" spans="1:30">
      <c r="A74" s="2"/>
      <c r="B74" s="1">
        <v>2022</v>
      </c>
      <c r="C74" s="3">
        <v>29789822298.65</v>
      </c>
      <c r="D74" s="12"/>
      <c r="E74" s="5"/>
      <c r="F74" s="5"/>
      <c r="G74" s="5"/>
      <c r="H74" s="5"/>
      <c r="I74" s="5"/>
      <c r="J74" s="5"/>
      <c r="K74" s="5"/>
      <c r="L74" s="5"/>
      <c r="M74" s="5"/>
      <c r="N74" s="5"/>
      <c r="O74" s="5"/>
      <c r="P74" s="5"/>
      <c r="Q74" s="5"/>
      <c r="R74" s="5"/>
      <c r="S74" s="5"/>
      <c r="T74" s="5"/>
      <c r="U74" s="5"/>
      <c r="V74" s="5"/>
      <c r="W74" s="5"/>
      <c r="X74" s="5"/>
      <c r="Y74" s="5"/>
      <c r="Z74" s="2"/>
      <c r="AA74" s="2"/>
      <c r="AB74" s="5"/>
      <c r="AC74" s="5"/>
      <c r="AD74" s="5"/>
    </row>
    <row r="75" spans="1:30">
      <c r="A75" s="2"/>
      <c r="B75" s="1">
        <v>2021</v>
      </c>
      <c r="C75" s="3">
        <v>25418086447.8</v>
      </c>
      <c r="D75" s="12"/>
      <c r="E75" s="5"/>
      <c r="F75" s="5"/>
      <c r="G75" s="5"/>
      <c r="H75" s="5"/>
      <c r="I75" s="5"/>
      <c r="J75" s="5"/>
      <c r="K75" s="5"/>
      <c r="L75" s="5"/>
      <c r="M75" s="5"/>
      <c r="N75" s="5"/>
      <c r="O75" s="5"/>
      <c r="P75" s="5"/>
      <c r="Q75" s="5"/>
      <c r="R75" s="5"/>
      <c r="S75" s="5"/>
      <c r="T75" s="5"/>
      <c r="U75" s="5"/>
      <c r="V75" s="5"/>
      <c r="W75" s="5"/>
      <c r="X75" s="5"/>
      <c r="Y75" s="5"/>
      <c r="Z75" s="2"/>
      <c r="AA75" s="2"/>
      <c r="AB75" s="5"/>
      <c r="AC75" s="5"/>
      <c r="AD75" s="5"/>
    </row>
    <row r="76" spans="1:30">
      <c r="A76" s="2"/>
      <c r="B76" s="1">
        <v>2020</v>
      </c>
      <c r="C76" s="3">
        <v>15186625708.79</v>
      </c>
      <c r="D76" s="12"/>
      <c r="E76" s="5"/>
      <c r="F76" s="5"/>
      <c r="G76" s="5"/>
      <c r="H76" s="5"/>
      <c r="I76" s="5"/>
      <c r="J76" s="5"/>
      <c r="K76" s="5"/>
      <c r="L76" s="5"/>
      <c r="M76" s="5"/>
      <c r="N76" s="5"/>
      <c r="O76" s="5"/>
      <c r="P76" s="5"/>
      <c r="Q76" s="5"/>
      <c r="R76" s="5"/>
      <c r="S76" s="5"/>
      <c r="T76" s="5"/>
      <c r="U76" s="5"/>
      <c r="V76" s="5"/>
      <c r="W76" s="5"/>
      <c r="X76" s="5"/>
      <c r="Y76" s="5"/>
      <c r="Z76" s="2"/>
      <c r="AA76" s="2"/>
      <c r="AB76" s="5"/>
      <c r="AC76" s="5"/>
      <c r="AD76" s="5"/>
    </row>
    <row r="77" spans="1:30">
      <c r="A77" s="2"/>
      <c r="B77" s="1">
        <v>2019</v>
      </c>
      <c r="C77" s="3">
        <v>13871297363.16</v>
      </c>
      <c r="D77" s="12"/>
      <c r="E77" s="5"/>
      <c r="F77" s="5"/>
      <c r="G77" s="5"/>
      <c r="H77" s="5"/>
      <c r="I77" s="5"/>
      <c r="J77" s="5"/>
      <c r="K77" s="5"/>
      <c r="L77" s="5"/>
      <c r="M77" s="5"/>
      <c r="N77" s="5"/>
      <c r="O77" s="5"/>
      <c r="P77" s="5"/>
      <c r="Q77" s="5"/>
      <c r="R77" s="5"/>
      <c r="S77" s="5"/>
      <c r="T77" s="5"/>
      <c r="U77" s="5"/>
      <c r="V77" s="5"/>
      <c r="W77" s="5"/>
      <c r="X77" s="5"/>
      <c r="Y77" s="5"/>
      <c r="Z77" s="2"/>
      <c r="AA77" s="2"/>
      <c r="AB77" s="5"/>
      <c r="AC77" s="5"/>
      <c r="AD77" s="5"/>
    </row>
    <row r="78" spans="1:30">
      <c r="A78" s="2"/>
      <c r="B78" s="1">
        <v>2018</v>
      </c>
      <c r="C78" s="3">
        <v>12509928449.72</v>
      </c>
      <c r="D78" s="12"/>
      <c r="E78" s="5"/>
      <c r="F78" s="5"/>
      <c r="G78" s="5"/>
      <c r="H78" s="5"/>
      <c r="I78" s="5"/>
      <c r="J78" s="5"/>
      <c r="K78" s="5"/>
      <c r="L78" s="5"/>
      <c r="M78" s="5"/>
      <c r="N78" s="5"/>
      <c r="O78" s="5"/>
      <c r="P78" s="5"/>
      <c r="Q78" s="5"/>
      <c r="R78" s="5"/>
      <c r="S78" s="5"/>
      <c r="T78" s="5"/>
      <c r="U78" s="5"/>
      <c r="V78" s="5"/>
      <c r="W78" s="5"/>
      <c r="X78" s="5"/>
      <c r="Y78" s="5"/>
      <c r="Z78" s="2"/>
      <c r="AA78" s="2"/>
      <c r="AB78" s="5"/>
      <c r="AC78" s="5"/>
      <c r="AD78" s="5"/>
    </row>
    <row r="79" spans="1:30">
      <c r="A79" s="2"/>
      <c r="B79" s="1">
        <v>2017</v>
      </c>
      <c r="C79" s="3">
        <v>10152862119.05</v>
      </c>
      <c r="D79" s="12"/>
      <c r="E79" s="5"/>
      <c r="F79" s="5"/>
      <c r="G79" s="5"/>
      <c r="H79" s="5"/>
      <c r="I79" s="5"/>
      <c r="J79" s="5"/>
      <c r="K79" s="5"/>
      <c r="L79" s="5"/>
      <c r="M79" s="5"/>
      <c r="N79" s="5"/>
      <c r="O79" s="5"/>
      <c r="P79" s="5"/>
      <c r="Q79" s="5"/>
      <c r="R79" s="5"/>
      <c r="S79" s="5"/>
      <c r="T79" s="5"/>
      <c r="U79" s="5"/>
      <c r="V79" s="5"/>
      <c r="W79" s="5"/>
      <c r="X79" s="5"/>
      <c r="Y79" s="5"/>
      <c r="Z79" s="2"/>
      <c r="AA79" s="2"/>
      <c r="AB79" s="5"/>
      <c r="AC79" s="5"/>
      <c r="AD79" s="5"/>
    </row>
    <row r="80" spans="1:30">
      <c r="A80" s="2"/>
      <c r="B80" s="1">
        <v>2016</v>
      </c>
      <c r="C80" s="3">
        <v>8736205153.86</v>
      </c>
      <c r="D80" s="12"/>
      <c r="E80" s="5"/>
      <c r="F80" s="5"/>
      <c r="G80" s="5"/>
      <c r="H80" s="5"/>
      <c r="I80" s="5"/>
      <c r="J80" s="5"/>
      <c r="K80" s="5"/>
      <c r="L80" s="5"/>
      <c r="M80" s="5"/>
      <c r="N80" s="5"/>
      <c r="O80" s="5"/>
      <c r="P80" s="5"/>
      <c r="Q80" s="5"/>
      <c r="R80" s="5"/>
      <c r="S80" s="5"/>
      <c r="T80" s="5"/>
      <c r="U80" s="5"/>
      <c r="V80" s="5"/>
      <c r="W80" s="5"/>
      <c r="X80" s="5"/>
      <c r="Y80" s="5"/>
      <c r="Z80" s="2"/>
      <c r="AA80" s="2"/>
      <c r="AB80" s="5"/>
      <c r="AC80" s="5"/>
      <c r="AD80" s="5"/>
    </row>
    <row r="81" spans="1:30">
      <c r="A81" s="2"/>
      <c r="B81" s="1">
        <v>2015</v>
      </c>
      <c r="C81" s="3">
        <v>7183147641.13</v>
      </c>
      <c r="D81" s="12"/>
      <c r="E81" s="5"/>
      <c r="F81" s="5"/>
      <c r="G81" s="5"/>
      <c r="H81" s="5"/>
      <c r="I81" s="5"/>
      <c r="J81" s="5"/>
      <c r="K81" s="5"/>
      <c r="L81" s="5"/>
      <c r="M81" s="5"/>
      <c r="N81" s="5"/>
      <c r="O81" s="5"/>
      <c r="P81" s="5"/>
      <c r="Q81" s="5"/>
      <c r="R81" s="5"/>
      <c r="S81" s="5"/>
      <c r="T81" s="5"/>
      <c r="U81" s="5"/>
      <c r="V81" s="5"/>
      <c r="W81" s="5"/>
      <c r="X81" s="5"/>
      <c r="Y81" s="5"/>
      <c r="Z81" s="2"/>
      <c r="AA81" s="2"/>
      <c r="AB81" s="5"/>
      <c r="AC81" s="5"/>
      <c r="AD81" s="5"/>
    </row>
    <row r="82" spans="1:30">
      <c r="A82" s="2"/>
      <c r="B82" s="1">
        <v>2014</v>
      </c>
      <c r="C82" s="3">
        <v>6413518166.03</v>
      </c>
      <c r="D82" s="12"/>
      <c r="E82" s="5"/>
      <c r="F82" s="5"/>
      <c r="G82" s="5"/>
      <c r="H82" s="5"/>
      <c r="I82" s="5"/>
      <c r="J82" s="5"/>
      <c r="K82" s="5"/>
      <c r="L82" s="5"/>
      <c r="M82" s="5"/>
      <c r="N82" s="5"/>
      <c r="O82" s="5"/>
      <c r="P82" s="5"/>
      <c r="Q82" s="5"/>
      <c r="R82" s="5"/>
      <c r="S82" s="5"/>
      <c r="T82" s="5"/>
      <c r="U82" s="5"/>
      <c r="V82" s="5"/>
      <c r="W82" s="5"/>
      <c r="X82" s="5"/>
      <c r="Y82" s="5"/>
      <c r="Z82" s="2"/>
      <c r="AA82" s="2"/>
      <c r="AB82" s="5"/>
      <c r="AC82" s="5"/>
      <c r="AD82" s="5"/>
    </row>
    <row r="83" spans="1:30">
      <c r="A83" s="2"/>
      <c r="B83" s="1">
        <v>2013</v>
      </c>
      <c r="C83" s="3">
        <v>5816934562.27</v>
      </c>
      <c r="D83" s="12"/>
      <c r="E83" s="5"/>
      <c r="F83" s="5"/>
      <c r="G83" s="5"/>
      <c r="H83" s="5"/>
      <c r="I83" s="5"/>
      <c r="J83" s="5"/>
      <c r="K83" s="5"/>
      <c r="L83" s="5"/>
      <c r="M83" s="5"/>
      <c r="N83" s="5"/>
      <c r="O83" s="5"/>
      <c r="P83" s="5"/>
      <c r="Q83" s="5"/>
      <c r="R83" s="5"/>
      <c r="S83" s="5"/>
      <c r="T83" s="5"/>
      <c r="U83" s="5"/>
      <c r="V83" s="5"/>
      <c r="W83" s="5"/>
      <c r="X83" s="5"/>
      <c r="Y83" s="5"/>
      <c r="Z83" s="2"/>
      <c r="AA83" s="2"/>
      <c r="AB83" s="5"/>
      <c r="AC83" s="5"/>
      <c r="AD83" s="5"/>
    </row>
    <row r="84" spans="1:30">
      <c r="A84" s="2"/>
      <c r="B84" s="1">
        <v>2012</v>
      </c>
      <c r="C84" s="3">
        <v>5308127471.04</v>
      </c>
      <c r="D84" s="12"/>
      <c r="E84" s="5"/>
      <c r="F84" s="5"/>
      <c r="G84" s="5"/>
      <c r="H84" s="5"/>
      <c r="I84" s="5"/>
      <c r="J84" s="5"/>
      <c r="K84" s="5"/>
      <c r="L84" s="5"/>
      <c r="M84" s="5"/>
      <c r="N84" s="5"/>
      <c r="O84" s="5"/>
      <c r="P84" s="5"/>
      <c r="Q84" s="5"/>
      <c r="R84" s="5"/>
      <c r="S84" s="5"/>
      <c r="T84" s="5"/>
      <c r="U84" s="5"/>
      <c r="V84" s="5"/>
      <c r="W84" s="5"/>
      <c r="X84" s="5"/>
      <c r="Y84" s="5"/>
      <c r="Z84" s="2"/>
      <c r="AA84" s="2"/>
      <c r="AB84" s="5"/>
      <c r="AC84" s="5"/>
      <c r="AD84" s="5"/>
    </row>
    <row r="85" spans="1:30">
      <c r="A85" s="2"/>
      <c r="B85" s="1">
        <v>2011</v>
      </c>
      <c r="D85" s="12"/>
      <c r="E85" s="5"/>
      <c r="F85" s="5"/>
      <c r="G85" s="5"/>
      <c r="H85" s="5"/>
      <c r="I85" s="5"/>
      <c r="J85" s="5"/>
      <c r="K85" s="5"/>
      <c r="L85" s="5"/>
      <c r="M85" s="5"/>
      <c r="N85" s="5"/>
      <c r="O85" s="5"/>
      <c r="P85" s="5"/>
      <c r="Q85" s="5"/>
      <c r="R85" s="5"/>
      <c r="S85" s="5"/>
      <c r="T85" s="5"/>
      <c r="U85" s="5"/>
      <c r="V85" s="5"/>
      <c r="W85" s="5"/>
      <c r="X85" s="5"/>
      <c r="Y85" s="5"/>
      <c r="Z85" s="2"/>
      <c r="AA85" s="2"/>
      <c r="AB85" s="5"/>
      <c r="AC85" s="5"/>
      <c r="AD85" s="5"/>
    </row>
    <row r="86" spans="1:30">
      <c r="A86" s="2"/>
      <c r="B86" s="1">
        <v>2010</v>
      </c>
      <c r="D86" s="12"/>
      <c r="E86" s="5"/>
      <c r="F86" s="5"/>
      <c r="G86" s="5"/>
      <c r="H86" s="5"/>
      <c r="I86" s="5"/>
      <c r="J86" s="5"/>
      <c r="K86" s="5"/>
      <c r="L86" s="5"/>
      <c r="M86" s="5"/>
      <c r="N86" s="5"/>
      <c r="O86" s="5"/>
      <c r="P86" s="5"/>
      <c r="Q86" s="5"/>
      <c r="R86" s="5"/>
      <c r="S86" s="5"/>
      <c r="T86" s="5"/>
      <c r="U86" s="5"/>
      <c r="V86" s="5"/>
      <c r="W86" s="5"/>
      <c r="X86" s="5"/>
      <c r="Y86" s="5"/>
      <c r="Z86" s="2"/>
      <c r="AA86" s="2"/>
      <c r="AB86" s="5"/>
      <c r="AC86" s="5"/>
      <c r="AD86" s="5"/>
    </row>
    <row r="87" spans="1:30">
      <c r="A87" s="2" t="s">
        <v>59</v>
      </c>
      <c r="B87" s="1">
        <v>2023</v>
      </c>
      <c r="C87" s="3">
        <v>21630647731.29</v>
      </c>
      <c r="D87" s="12"/>
      <c r="E87" s="5"/>
      <c r="F87" s="5"/>
      <c r="G87" s="5"/>
      <c r="H87" s="5"/>
      <c r="I87" s="5"/>
      <c r="J87" s="5"/>
      <c r="K87" s="5"/>
      <c r="L87" s="5"/>
      <c r="M87" s="5"/>
      <c r="N87" s="5"/>
      <c r="O87" s="5"/>
      <c r="P87" s="5"/>
      <c r="Q87" s="5"/>
      <c r="R87" s="5"/>
      <c r="S87" s="5"/>
      <c r="T87" s="5"/>
      <c r="U87" s="5"/>
      <c r="V87" s="5"/>
      <c r="W87" s="5"/>
      <c r="X87" s="5"/>
      <c r="Y87" s="5"/>
      <c r="Z87" s="2"/>
      <c r="AA87" s="2"/>
      <c r="AB87" s="5"/>
      <c r="AC87" s="5"/>
      <c r="AD87" s="5"/>
    </row>
    <row r="88" spans="1:30">
      <c r="A88" s="2"/>
      <c r="B88" s="1">
        <v>2022</v>
      </c>
      <c r="C88" s="3">
        <v>18183711058.3</v>
      </c>
      <c r="D88" s="12"/>
      <c r="E88" s="5"/>
      <c r="F88" s="5"/>
      <c r="G88" s="5"/>
      <c r="H88" s="5"/>
      <c r="I88" s="5"/>
      <c r="J88" s="5"/>
      <c r="K88" s="5"/>
      <c r="L88" s="5"/>
      <c r="M88" s="5"/>
      <c r="N88" s="5"/>
      <c r="O88" s="5"/>
      <c r="P88" s="5"/>
      <c r="Q88" s="5"/>
      <c r="R88" s="5"/>
      <c r="S88" s="5"/>
      <c r="T88" s="5"/>
      <c r="U88" s="5"/>
      <c r="V88" s="5"/>
      <c r="W88" s="5"/>
      <c r="X88" s="5"/>
      <c r="Y88" s="5"/>
      <c r="Z88" s="2"/>
      <c r="AA88" s="2"/>
      <c r="AB88" s="5"/>
      <c r="AC88" s="5"/>
      <c r="AD88" s="5"/>
    </row>
    <row r="89" spans="1:30">
      <c r="A89" s="2"/>
      <c r="B89" s="1">
        <v>2021</v>
      </c>
      <c r="C89" s="3">
        <v>14433697118.61</v>
      </c>
      <c r="D89" s="12"/>
      <c r="E89" s="5"/>
      <c r="F89" s="5"/>
      <c r="G89" s="5"/>
      <c r="H89" s="5"/>
      <c r="I89" s="5"/>
      <c r="J89" s="5"/>
      <c r="K89" s="5"/>
      <c r="L89" s="5"/>
      <c r="M89" s="5"/>
      <c r="N89" s="5"/>
      <c r="O89" s="5"/>
      <c r="P89" s="5"/>
      <c r="Q89" s="5"/>
      <c r="R89" s="5"/>
      <c r="S89" s="5"/>
      <c r="T89" s="5"/>
      <c r="U89" s="5"/>
      <c r="V89" s="5"/>
      <c r="W89" s="5"/>
      <c r="X89" s="5"/>
      <c r="Y89" s="5"/>
      <c r="Z89" s="2"/>
      <c r="AA89" s="2"/>
      <c r="AB89" s="5"/>
      <c r="AC89" s="5"/>
      <c r="AD89" s="5"/>
    </row>
    <row r="90" spans="1:30">
      <c r="A90" s="2"/>
      <c r="B90" s="1">
        <v>2020</v>
      </c>
      <c r="C90" s="3">
        <v>11851101844.44</v>
      </c>
      <c r="D90" s="12"/>
      <c r="E90" s="5"/>
      <c r="F90" s="5"/>
      <c r="G90" s="5"/>
      <c r="H90" s="5"/>
      <c r="I90" s="5"/>
      <c r="J90" s="5"/>
      <c r="K90" s="5"/>
      <c r="L90" s="5"/>
      <c r="M90" s="5"/>
      <c r="N90" s="5"/>
      <c r="O90" s="5"/>
      <c r="P90" s="5"/>
      <c r="Q90" s="5"/>
      <c r="R90" s="5"/>
      <c r="S90" s="5"/>
      <c r="T90" s="5"/>
      <c r="U90" s="5"/>
      <c r="V90" s="5"/>
      <c r="W90" s="5"/>
      <c r="X90" s="5"/>
      <c r="Y90" s="5"/>
      <c r="Z90" s="2"/>
      <c r="AA90" s="2"/>
      <c r="AB90" s="5"/>
      <c r="AC90" s="5"/>
      <c r="AD90" s="5"/>
    </row>
    <row r="91" spans="1:30">
      <c r="A91" s="2"/>
      <c r="B91" s="1">
        <v>2019</v>
      </c>
      <c r="C91" s="3">
        <v>10062294425.83</v>
      </c>
      <c r="D91" s="12"/>
      <c r="E91" s="5"/>
      <c r="F91" s="5"/>
      <c r="G91" s="5"/>
      <c r="H91" s="5"/>
      <c r="I91" s="5"/>
      <c r="J91" s="5"/>
      <c r="K91" s="5"/>
      <c r="L91" s="5"/>
      <c r="M91" s="5"/>
      <c r="N91" s="5"/>
      <c r="O91" s="5"/>
      <c r="P91" s="5"/>
      <c r="Q91" s="5"/>
      <c r="R91" s="5"/>
      <c r="S91" s="5"/>
      <c r="T91" s="5"/>
      <c r="U91" s="5"/>
      <c r="V91" s="5"/>
      <c r="W91" s="5"/>
      <c r="X91" s="5"/>
      <c r="Y91" s="5"/>
      <c r="Z91" s="2"/>
      <c r="AA91" s="2"/>
      <c r="AB91" s="5"/>
      <c r="AC91" s="5"/>
      <c r="AD91" s="5"/>
    </row>
    <row r="92" spans="1:30">
      <c r="A92" s="2"/>
      <c r="B92" s="1">
        <v>2018</v>
      </c>
      <c r="C92" s="3">
        <v>8587648943.19</v>
      </c>
      <c r="D92" s="12"/>
      <c r="E92" s="5"/>
      <c r="F92" s="5"/>
      <c r="G92" s="5"/>
      <c r="H92" s="5"/>
      <c r="I92" s="5"/>
      <c r="J92" s="5"/>
      <c r="K92" s="5"/>
      <c r="L92" s="5"/>
      <c r="M92" s="5"/>
      <c r="N92" s="5"/>
      <c r="O92" s="5"/>
      <c r="P92" s="5"/>
      <c r="Q92" s="5"/>
      <c r="R92" s="5"/>
      <c r="S92" s="5"/>
      <c r="T92" s="5"/>
      <c r="U92" s="5"/>
      <c r="V92" s="5"/>
      <c r="W92" s="5"/>
      <c r="X92" s="5"/>
      <c r="Y92" s="5"/>
      <c r="Z92" s="2"/>
      <c r="AA92" s="2"/>
      <c r="AB92" s="5"/>
      <c r="AC92" s="5"/>
      <c r="AD92" s="5"/>
    </row>
    <row r="93" spans="1:30">
      <c r="A93" s="2"/>
      <c r="B93" s="1">
        <v>2017</v>
      </c>
      <c r="C93" s="3">
        <v>7223229799.53</v>
      </c>
      <c r="D93" s="12"/>
      <c r="E93" s="5"/>
      <c r="F93" s="5"/>
      <c r="G93" s="5"/>
      <c r="H93" s="5"/>
      <c r="I93" s="5"/>
      <c r="J93" s="5"/>
      <c r="K93" s="5"/>
      <c r="L93" s="5"/>
      <c r="M93" s="5"/>
      <c r="N93" s="5"/>
      <c r="O93" s="5"/>
      <c r="P93" s="5"/>
      <c r="Q93" s="5"/>
      <c r="R93" s="5"/>
      <c r="S93" s="5"/>
      <c r="T93" s="5"/>
      <c r="U93" s="5"/>
      <c r="V93" s="5"/>
      <c r="W93" s="5"/>
      <c r="X93" s="5"/>
      <c r="Y93" s="5"/>
      <c r="Z93" s="2"/>
      <c r="AA93" s="2"/>
      <c r="AB93" s="5"/>
      <c r="AC93" s="5"/>
      <c r="AD93" s="5"/>
    </row>
    <row r="94" spans="1:30">
      <c r="A94" s="2"/>
      <c r="B94" s="1">
        <v>2016</v>
      </c>
      <c r="C94" s="3">
        <v>6261526126.14</v>
      </c>
      <c r="D94" s="12"/>
      <c r="E94" s="5"/>
      <c r="F94" s="5"/>
      <c r="G94" s="5"/>
      <c r="H94" s="5"/>
      <c r="I94" s="5"/>
      <c r="J94" s="5"/>
      <c r="K94" s="5"/>
      <c r="L94" s="5"/>
      <c r="M94" s="5"/>
      <c r="N94" s="5"/>
      <c r="O94" s="5"/>
      <c r="P94" s="5"/>
      <c r="Q94" s="5"/>
      <c r="R94" s="5"/>
      <c r="S94" s="5"/>
      <c r="T94" s="5"/>
      <c r="U94" s="5"/>
      <c r="V94" s="5"/>
      <c r="W94" s="5"/>
      <c r="X94" s="5"/>
      <c r="Y94" s="5"/>
      <c r="Z94" s="2"/>
      <c r="AA94" s="2"/>
      <c r="AB94" s="5"/>
      <c r="AC94" s="5"/>
      <c r="AD94" s="5"/>
    </row>
    <row r="95" spans="1:30">
      <c r="A95" s="2"/>
      <c r="B95" s="1">
        <v>2015</v>
      </c>
      <c r="C95" s="3">
        <v>5423388591.17</v>
      </c>
      <c r="D95" s="12"/>
      <c r="E95" s="5"/>
      <c r="F95" s="5"/>
      <c r="G95" s="5"/>
      <c r="H95" s="5"/>
      <c r="I95" s="5"/>
      <c r="J95" s="5"/>
      <c r="K95" s="5"/>
      <c r="L95" s="5"/>
      <c r="M95" s="5"/>
      <c r="N95" s="5"/>
      <c r="O95" s="5"/>
      <c r="P95" s="5"/>
      <c r="Q95" s="5"/>
      <c r="R95" s="5"/>
      <c r="S95" s="5"/>
      <c r="T95" s="5"/>
      <c r="U95" s="5"/>
      <c r="V95" s="5"/>
      <c r="W95" s="5"/>
      <c r="X95" s="5"/>
      <c r="Y95" s="5"/>
      <c r="Z95" s="2"/>
      <c r="AA95" s="2"/>
      <c r="AB95" s="5"/>
      <c r="AC95" s="5"/>
      <c r="AD95" s="5"/>
    </row>
    <row r="96" spans="1:30">
      <c r="A96" s="2"/>
      <c r="B96" s="1">
        <v>2014</v>
      </c>
      <c r="C96" s="3">
        <v>4500737401.36</v>
      </c>
      <c r="D96" s="12"/>
      <c r="E96" s="5"/>
      <c r="F96" s="5"/>
      <c r="G96" s="5"/>
      <c r="H96" s="5"/>
      <c r="I96" s="5"/>
      <c r="J96" s="5"/>
      <c r="K96" s="5"/>
      <c r="L96" s="5"/>
      <c r="M96" s="5"/>
      <c r="N96" s="5"/>
      <c r="O96" s="5"/>
      <c r="P96" s="5"/>
      <c r="Q96" s="5"/>
      <c r="R96" s="5"/>
      <c r="S96" s="5"/>
      <c r="T96" s="5"/>
      <c r="U96" s="5"/>
      <c r="V96" s="5"/>
      <c r="W96" s="5"/>
      <c r="X96" s="5"/>
      <c r="Y96" s="5"/>
      <c r="Z96" s="2"/>
      <c r="AA96" s="2"/>
      <c r="AB96" s="5"/>
      <c r="AC96" s="5"/>
      <c r="AD96" s="5"/>
    </row>
    <row r="97" spans="1:30">
      <c r="A97" s="2"/>
      <c r="B97" s="1">
        <v>2013</v>
      </c>
      <c r="C97" s="3">
        <v>3366261783.38</v>
      </c>
      <c r="D97" s="12"/>
      <c r="E97" s="5"/>
      <c r="F97" s="5"/>
      <c r="G97" s="5"/>
      <c r="H97" s="5"/>
      <c r="I97" s="5"/>
      <c r="J97" s="5"/>
      <c r="K97" s="5"/>
      <c r="L97" s="5"/>
      <c r="M97" s="5"/>
      <c r="N97" s="5"/>
      <c r="O97" s="5"/>
      <c r="P97" s="5"/>
      <c r="Q97" s="5"/>
      <c r="R97" s="5"/>
      <c r="S97" s="5"/>
      <c r="T97" s="5"/>
      <c r="U97" s="5"/>
      <c r="V97" s="5"/>
      <c r="W97" s="5"/>
      <c r="X97" s="5"/>
      <c r="Y97" s="5"/>
      <c r="Z97" s="2"/>
      <c r="AA97" s="2"/>
      <c r="AB97" s="5"/>
      <c r="AC97" s="5"/>
      <c r="AD97" s="5"/>
    </row>
    <row r="98" spans="1:30">
      <c r="A98" s="2"/>
      <c r="B98" s="1">
        <v>2012</v>
      </c>
      <c r="C98" s="3">
        <v>2969838454.27</v>
      </c>
      <c r="D98" s="12"/>
      <c r="E98" s="5"/>
      <c r="F98" s="5"/>
      <c r="G98" s="5"/>
      <c r="H98" s="5"/>
      <c r="I98" s="5"/>
      <c r="J98" s="5"/>
      <c r="K98" s="5"/>
      <c r="L98" s="5"/>
      <c r="M98" s="5"/>
      <c r="N98" s="5"/>
      <c r="O98" s="5"/>
      <c r="P98" s="5"/>
      <c r="Q98" s="5"/>
      <c r="R98" s="5"/>
      <c r="S98" s="5"/>
      <c r="T98" s="5"/>
      <c r="U98" s="5"/>
      <c r="V98" s="5"/>
      <c r="W98" s="5"/>
      <c r="X98" s="5"/>
      <c r="Y98" s="5"/>
      <c r="Z98" s="2"/>
      <c r="AA98" s="2"/>
      <c r="AB98" s="5"/>
      <c r="AC98" s="5"/>
      <c r="AD98" s="5"/>
    </row>
    <row r="99" spans="1:30">
      <c r="A99" s="2"/>
      <c r="B99" s="1">
        <v>2011</v>
      </c>
      <c r="D99" s="12"/>
      <c r="E99" s="5"/>
      <c r="F99" s="5"/>
      <c r="G99" s="5"/>
      <c r="H99" s="5"/>
      <c r="I99" s="5"/>
      <c r="J99" s="5"/>
      <c r="K99" s="5"/>
      <c r="L99" s="5"/>
      <c r="M99" s="5"/>
      <c r="N99" s="5"/>
      <c r="O99" s="5"/>
      <c r="P99" s="5"/>
      <c r="Q99" s="5"/>
      <c r="R99" s="5"/>
      <c r="S99" s="5"/>
      <c r="T99" s="5"/>
      <c r="U99" s="5"/>
      <c r="V99" s="5"/>
      <c r="W99" s="5"/>
      <c r="X99" s="5"/>
      <c r="Y99" s="5"/>
      <c r="Z99" s="2"/>
      <c r="AA99" s="2"/>
      <c r="AB99" s="5"/>
      <c r="AC99" s="5"/>
      <c r="AD99" s="5"/>
    </row>
    <row r="100" spans="1:30">
      <c r="A100" s="2"/>
      <c r="B100" s="1">
        <v>2010</v>
      </c>
      <c r="D100" s="12"/>
      <c r="E100" s="5"/>
      <c r="F100" s="5"/>
      <c r="G100" s="5"/>
      <c r="H100" s="5"/>
      <c r="I100" s="5"/>
      <c r="J100" s="5"/>
      <c r="K100" s="5"/>
      <c r="L100" s="5"/>
      <c r="M100" s="5"/>
      <c r="N100" s="5"/>
      <c r="O100" s="5"/>
      <c r="P100" s="5"/>
      <c r="Q100" s="5"/>
      <c r="R100" s="5"/>
      <c r="S100" s="5"/>
      <c r="T100" s="5"/>
      <c r="U100" s="5"/>
      <c r="V100" s="5"/>
      <c r="W100" s="5"/>
      <c r="X100" s="5"/>
      <c r="Y100" s="5"/>
      <c r="Z100" s="2"/>
      <c r="AA100" s="2"/>
      <c r="AB100" s="5"/>
      <c r="AC100" s="5"/>
      <c r="AD100" s="5"/>
    </row>
    <row r="101" spans="1:30">
      <c r="A101" s="2" t="s">
        <v>60</v>
      </c>
      <c r="B101" s="1">
        <v>2023</v>
      </c>
      <c r="C101" s="3">
        <v>11688755566.73</v>
      </c>
      <c r="D101" s="12"/>
      <c r="E101" s="5"/>
      <c r="F101" s="5"/>
      <c r="G101" s="5"/>
      <c r="H101" s="5"/>
      <c r="I101" s="5"/>
      <c r="J101" s="5"/>
      <c r="K101" s="5"/>
      <c r="L101" s="5"/>
      <c r="M101" s="5"/>
      <c r="N101" s="5"/>
      <c r="O101" s="5"/>
      <c r="P101" s="5"/>
      <c r="Q101" s="5"/>
      <c r="R101" s="5"/>
      <c r="S101" s="5"/>
      <c r="T101" s="5"/>
      <c r="U101" s="5"/>
      <c r="V101" s="5"/>
      <c r="W101" s="5"/>
      <c r="X101" s="5"/>
      <c r="Y101" s="5"/>
      <c r="Z101" s="2"/>
      <c r="AA101" s="2"/>
      <c r="AB101" s="5"/>
      <c r="AC101" s="5"/>
      <c r="AD101" s="5"/>
    </row>
    <row r="102" spans="1:30">
      <c r="A102" s="2"/>
      <c r="B102" s="1">
        <v>2022</v>
      </c>
      <c r="C102" s="3">
        <v>10060233666.76</v>
      </c>
      <c r="D102" s="12"/>
      <c r="E102" s="5"/>
      <c r="F102" s="5"/>
      <c r="G102" s="5"/>
      <c r="H102" s="5"/>
      <c r="I102" s="5"/>
      <c r="J102" s="5"/>
      <c r="K102" s="5"/>
      <c r="L102" s="5"/>
      <c r="M102" s="5"/>
      <c r="N102" s="5"/>
      <c r="O102" s="5"/>
      <c r="P102" s="5"/>
      <c r="Q102" s="5"/>
      <c r="R102" s="5"/>
      <c r="S102" s="5"/>
      <c r="T102" s="5"/>
      <c r="U102" s="5"/>
      <c r="V102" s="5"/>
      <c r="W102" s="5"/>
      <c r="X102" s="5"/>
      <c r="Y102" s="5"/>
      <c r="Z102" s="2"/>
      <c r="AA102" s="2"/>
      <c r="AB102" s="5"/>
      <c r="AC102" s="5"/>
      <c r="AD102" s="5"/>
    </row>
    <row r="103" spans="1:30">
      <c r="A103" s="2"/>
      <c r="B103" s="1">
        <v>2021</v>
      </c>
      <c r="C103" s="3">
        <v>8735374260.78</v>
      </c>
      <c r="D103" s="12"/>
      <c r="E103" s="5"/>
      <c r="F103" s="5"/>
      <c r="G103" s="5"/>
      <c r="H103" s="5"/>
      <c r="I103" s="5"/>
      <c r="J103" s="5"/>
      <c r="K103" s="5"/>
      <c r="L103" s="5"/>
      <c r="M103" s="5"/>
      <c r="N103" s="5"/>
      <c r="O103" s="5"/>
      <c r="P103" s="5"/>
      <c r="Q103" s="5"/>
      <c r="R103" s="5"/>
      <c r="S103" s="5"/>
      <c r="T103" s="5"/>
      <c r="U103" s="5"/>
      <c r="V103" s="5"/>
      <c r="W103" s="5"/>
      <c r="X103" s="5"/>
      <c r="Y103" s="5"/>
      <c r="Z103" s="2"/>
      <c r="AA103" s="2"/>
      <c r="AB103" s="5"/>
      <c r="AC103" s="5"/>
      <c r="AD103" s="5"/>
    </row>
    <row r="104" spans="1:30">
      <c r="A104" s="2"/>
      <c r="B104" s="1">
        <v>2020</v>
      </c>
      <c r="C104" s="3">
        <v>7381285731.45</v>
      </c>
      <c r="D104" s="12"/>
      <c r="E104" s="5"/>
      <c r="F104" s="5"/>
      <c r="G104" s="5"/>
      <c r="H104" s="5"/>
      <c r="I104" s="5"/>
      <c r="J104" s="5"/>
      <c r="K104" s="5"/>
      <c r="L104" s="5"/>
      <c r="M104" s="5"/>
      <c r="N104" s="5"/>
      <c r="O104" s="5"/>
      <c r="P104" s="5"/>
      <c r="Q104" s="5"/>
      <c r="R104" s="5"/>
      <c r="S104" s="5"/>
      <c r="T104" s="5"/>
      <c r="U104" s="5"/>
      <c r="V104" s="5"/>
      <c r="W104" s="5"/>
      <c r="X104" s="5"/>
      <c r="Y104" s="5"/>
      <c r="Z104" s="2"/>
      <c r="AA104" s="2"/>
      <c r="AB104" s="5"/>
      <c r="AC104" s="5"/>
      <c r="AD104" s="5"/>
    </row>
    <row r="105" spans="1:30">
      <c r="A105" s="2"/>
      <c r="B105" s="1">
        <v>2019</v>
      </c>
      <c r="C105" s="3">
        <v>6968837746.92</v>
      </c>
      <c r="D105" s="12"/>
      <c r="E105" s="5"/>
      <c r="F105" s="5"/>
      <c r="G105" s="5"/>
      <c r="H105" s="5"/>
      <c r="I105" s="5"/>
      <c r="J105" s="5"/>
      <c r="K105" s="5"/>
      <c r="L105" s="5"/>
      <c r="M105" s="5"/>
      <c r="N105" s="5"/>
      <c r="O105" s="5"/>
      <c r="P105" s="5"/>
      <c r="Q105" s="5"/>
      <c r="R105" s="5"/>
      <c r="S105" s="5"/>
      <c r="T105" s="5"/>
      <c r="U105" s="5"/>
      <c r="V105" s="5"/>
      <c r="W105" s="5"/>
      <c r="X105" s="5"/>
      <c r="Y105" s="5"/>
      <c r="Z105" s="2"/>
      <c r="AA105" s="2"/>
      <c r="AB105" s="5"/>
      <c r="AC105" s="5"/>
      <c r="AD105" s="5"/>
    </row>
    <row r="106" spans="1:30">
      <c r="A106" s="2"/>
      <c r="B106" s="1">
        <v>2018</v>
      </c>
      <c r="C106" s="3">
        <v>6421363351.49</v>
      </c>
      <c r="D106" s="12"/>
      <c r="E106" s="5"/>
      <c r="F106" s="5"/>
      <c r="G106" s="5"/>
      <c r="H106" s="5"/>
      <c r="I106" s="5"/>
      <c r="J106" s="5"/>
      <c r="K106" s="5"/>
      <c r="L106" s="5"/>
      <c r="M106" s="5"/>
      <c r="N106" s="5"/>
      <c r="O106" s="5"/>
      <c r="P106" s="5"/>
      <c r="Q106" s="5"/>
      <c r="R106" s="5"/>
      <c r="S106" s="5"/>
      <c r="T106" s="5"/>
      <c r="U106" s="5"/>
      <c r="V106" s="5"/>
      <c r="W106" s="5"/>
      <c r="X106" s="5"/>
      <c r="Y106" s="5"/>
      <c r="Z106" s="2"/>
      <c r="AA106" s="2"/>
      <c r="AB106" s="5"/>
      <c r="AC106" s="5"/>
      <c r="AD106" s="5"/>
    </row>
    <row r="107" spans="1:30">
      <c r="A107" s="2"/>
      <c r="B107" s="1">
        <v>2017</v>
      </c>
      <c r="C107" s="3">
        <v>5890219077.54</v>
      </c>
      <c r="D107" s="12"/>
      <c r="E107" s="5"/>
      <c r="F107" s="5"/>
      <c r="G107" s="5"/>
      <c r="H107" s="5"/>
      <c r="I107" s="5"/>
      <c r="J107" s="5"/>
      <c r="K107" s="5"/>
      <c r="L107" s="5"/>
      <c r="M107" s="5"/>
      <c r="N107" s="5"/>
      <c r="O107" s="5"/>
      <c r="P107" s="5"/>
      <c r="Q107" s="5"/>
      <c r="R107" s="5"/>
      <c r="S107" s="5"/>
      <c r="T107" s="5"/>
      <c r="U107" s="5"/>
      <c r="V107" s="5"/>
      <c r="W107" s="5"/>
      <c r="X107" s="5"/>
      <c r="Y107" s="5"/>
      <c r="Z107" s="2"/>
      <c r="AA107" s="2"/>
      <c r="AB107" s="5"/>
      <c r="AC107" s="5"/>
      <c r="AD107" s="5"/>
    </row>
    <row r="108" spans="1:30">
      <c r="A108" s="2"/>
      <c r="B108" s="1">
        <v>2016</v>
      </c>
      <c r="C108" s="3">
        <v>5650715955.44</v>
      </c>
      <c r="D108" s="12"/>
      <c r="E108" s="5"/>
      <c r="F108" s="5"/>
      <c r="G108" s="5"/>
      <c r="H108" s="5"/>
      <c r="I108" s="5"/>
      <c r="J108" s="5"/>
      <c r="K108" s="5"/>
      <c r="L108" s="5"/>
      <c r="M108" s="5"/>
      <c r="N108" s="5"/>
      <c r="O108" s="5"/>
      <c r="P108" s="5"/>
      <c r="Q108" s="5"/>
      <c r="R108" s="5"/>
      <c r="S108" s="5"/>
      <c r="T108" s="5"/>
      <c r="U108" s="5"/>
      <c r="V108" s="5"/>
      <c r="W108" s="5"/>
      <c r="X108" s="5"/>
      <c r="Y108" s="5"/>
      <c r="Z108" s="2"/>
      <c r="AA108" s="2"/>
      <c r="AB108" s="5"/>
      <c r="AC108" s="5"/>
      <c r="AD108" s="5"/>
    </row>
    <row r="109" spans="1:30">
      <c r="A109" s="2"/>
      <c r="B109" s="1">
        <v>2015</v>
      </c>
      <c r="C109" s="3">
        <v>5248631093.08</v>
      </c>
      <c r="D109" s="12"/>
      <c r="E109" s="5"/>
      <c r="F109" s="5"/>
      <c r="G109" s="5"/>
      <c r="H109" s="5"/>
      <c r="I109" s="5"/>
      <c r="J109" s="5"/>
      <c r="K109" s="5"/>
      <c r="L109" s="5"/>
      <c r="M109" s="5"/>
      <c r="N109" s="5"/>
      <c r="O109" s="5"/>
      <c r="P109" s="5"/>
      <c r="Q109" s="5"/>
      <c r="R109" s="5"/>
      <c r="S109" s="5"/>
      <c r="T109" s="5"/>
      <c r="U109" s="5"/>
      <c r="V109" s="5"/>
      <c r="W109" s="5"/>
      <c r="X109" s="5"/>
      <c r="Y109" s="5"/>
      <c r="Z109" s="2"/>
      <c r="AA109" s="2"/>
      <c r="AB109" s="5"/>
      <c r="AC109" s="5"/>
      <c r="AD109" s="5"/>
    </row>
    <row r="110" spans="1:30">
      <c r="A110" s="2"/>
      <c r="B110" s="1">
        <v>2014</v>
      </c>
      <c r="C110" s="3">
        <v>3885257967.58</v>
      </c>
      <c r="D110" s="12"/>
      <c r="E110" s="5"/>
      <c r="F110" s="5"/>
      <c r="G110" s="5"/>
      <c r="H110" s="5"/>
      <c r="I110" s="5"/>
      <c r="J110" s="5"/>
      <c r="K110" s="5"/>
      <c r="L110" s="5"/>
      <c r="M110" s="5"/>
      <c r="N110" s="5"/>
      <c r="O110" s="5"/>
      <c r="P110" s="5"/>
      <c r="Q110" s="5"/>
      <c r="R110" s="5"/>
      <c r="S110" s="5"/>
      <c r="T110" s="5"/>
      <c r="U110" s="5"/>
      <c r="V110" s="5"/>
      <c r="W110" s="5"/>
      <c r="X110" s="5"/>
      <c r="Y110" s="5"/>
      <c r="Z110" s="2"/>
      <c r="AA110" s="2"/>
      <c r="AB110" s="5"/>
      <c r="AC110" s="5"/>
      <c r="AD110" s="5"/>
    </row>
    <row r="111" spans="1:30">
      <c r="A111" s="2"/>
      <c r="B111" s="1">
        <v>2013</v>
      </c>
      <c r="C111" s="3">
        <v>3386646363.3</v>
      </c>
      <c r="D111" s="12"/>
      <c r="E111" s="5"/>
      <c r="F111" s="5"/>
      <c r="G111" s="5"/>
      <c r="H111" s="5"/>
      <c r="I111" s="5"/>
      <c r="J111" s="5"/>
      <c r="K111" s="5"/>
      <c r="L111" s="5"/>
      <c r="M111" s="5"/>
      <c r="N111" s="5"/>
      <c r="O111" s="5"/>
      <c r="P111" s="5"/>
      <c r="Q111" s="5"/>
      <c r="R111" s="5"/>
      <c r="S111" s="5"/>
      <c r="T111" s="5"/>
      <c r="U111" s="5"/>
      <c r="V111" s="5"/>
      <c r="W111" s="5"/>
      <c r="X111" s="5"/>
      <c r="Y111" s="5"/>
      <c r="Z111" s="2"/>
      <c r="AA111" s="2"/>
      <c r="AB111" s="5"/>
      <c r="AC111" s="5"/>
      <c r="AD111" s="5"/>
    </row>
    <row r="112" spans="1:30">
      <c r="A112" s="2"/>
      <c r="B112" s="1">
        <v>2012</v>
      </c>
      <c r="C112" s="3">
        <v>3399463061.92</v>
      </c>
      <c r="D112" s="12"/>
      <c r="E112" s="5"/>
      <c r="F112" s="5"/>
      <c r="G112" s="5"/>
      <c r="H112" s="5"/>
      <c r="I112" s="5"/>
      <c r="J112" s="5"/>
      <c r="K112" s="5"/>
      <c r="L112" s="5"/>
      <c r="M112" s="5"/>
      <c r="N112" s="5"/>
      <c r="O112" s="5"/>
      <c r="P112" s="5"/>
      <c r="Q112" s="5"/>
      <c r="R112" s="5"/>
      <c r="S112" s="5"/>
      <c r="T112" s="5"/>
      <c r="U112" s="5"/>
      <c r="V112" s="5"/>
      <c r="W112" s="5"/>
      <c r="X112" s="5"/>
      <c r="Y112" s="5"/>
      <c r="Z112" s="2"/>
      <c r="AA112" s="2"/>
      <c r="AB112" s="5"/>
      <c r="AC112" s="5"/>
      <c r="AD112" s="5"/>
    </row>
    <row r="113" spans="1:30">
      <c r="A113" s="2"/>
      <c r="B113" s="1">
        <v>2011</v>
      </c>
      <c r="D113" s="12"/>
      <c r="E113" s="5"/>
      <c r="F113" s="5"/>
      <c r="G113" s="5"/>
      <c r="H113" s="5"/>
      <c r="I113" s="5"/>
      <c r="J113" s="5"/>
      <c r="K113" s="5"/>
      <c r="L113" s="5"/>
      <c r="M113" s="5"/>
      <c r="N113" s="5"/>
      <c r="O113" s="5"/>
      <c r="P113" s="5"/>
      <c r="Q113" s="5"/>
      <c r="R113" s="5"/>
      <c r="S113" s="5"/>
      <c r="T113" s="5"/>
      <c r="U113" s="5"/>
      <c r="V113" s="5"/>
      <c r="W113" s="5"/>
      <c r="X113" s="5"/>
      <c r="Y113" s="5"/>
      <c r="Z113" s="2"/>
      <c r="AA113" s="2"/>
      <c r="AB113" s="5"/>
      <c r="AC113" s="5"/>
      <c r="AD113" s="5"/>
    </row>
    <row r="114" spans="1:30">
      <c r="A114" s="2"/>
      <c r="B114" s="1">
        <v>2010</v>
      </c>
      <c r="D114" s="12"/>
      <c r="E114" s="5"/>
      <c r="F114" s="5"/>
      <c r="G114" s="5"/>
      <c r="H114" s="5"/>
      <c r="I114" s="5"/>
      <c r="J114" s="5"/>
      <c r="K114" s="5"/>
      <c r="L114" s="5"/>
      <c r="M114" s="5"/>
      <c r="N114" s="5"/>
      <c r="O114" s="5"/>
      <c r="P114" s="5"/>
      <c r="Q114" s="5"/>
      <c r="R114" s="5"/>
      <c r="S114" s="5"/>
      <c r="T114" s="5"/>
      <c r="U114" s="5"/>
      <c r="V114" s="5"/>
      <c r="W114" s="5"/>
      <c r="X114" s="5"/>
      <c r="Y114" s="5"/>
      <c r="Z114" s="2"/>
      <c r="AA114" s="2"/>
      <c r="AB114" s="5"/>
      <c r="AC114" s="5"/>
      <c r="AD114" s="5"/>
    </row>
    <row r="115" spans="1:30">
      <c r="A115" s="2" t="s">
        <v>61</v>
      </c>
      <c r="B115" s="1">
        <v>2023</v>
      </c>
      <c r="C115" s="3">
        <v>11121550270.08</v>
      </c>
      <c r="D115" s="12"/>
      <c r="E115" s="5"/>
      <c r="F115" s="5"/>
      <c r="G115" s="5"/>
      <c r="H115" s="5"/>
      <c r="I115" s="5"/>
      <c r="J115" s="5"/>
      <c r="K115" s="5"/>
      <c r="L115" s="5"/>
      <c r="M115" s="5"/>
      <c r="N115" s="5"/>
      <c r="O115" s="5"/>
      <c r="P115" s="5"/>
      <c r="Q115" s="5"/>
      <c r="R115" s="5"/>
      <c r="S115" s="5"/>
      <c r="T115" s="5"/>
      <c r="U115" s="5"/>
      <c r="V115" s="5"/>
      <c r="W115" s="5"/>
      <c r="X115" s="5"/>
      <c r="Y115" s="5"/>
      <c r="Z115" s="2"/>
      <c r="AA115" s="2"/>
      <c r="AB115" s="5"/>
      <c r="AC115" s="5"/>
      <c r="AD115" s="5"/>
    </row>
    <row r="116" spans="1:30">
      <c r="A116" s="2"/>
      <c r="B116" s="1">
        <v>2022</v>
      </c>
      <c r="C116" s="3">
        <v>9797748205.66</v>
      </c>
      <c r="D116" s="12"/>
      <c r="E116" s="5"/>
      <c r="F116" s="5"/>
      <c r="G116" s="5"/>
      <c r="H116" s="5"/>
      <c r="I116" s="5"/>
      <c r="J116" s="5"/>
      <c r="K116" s="5"/>
      <c r="L116" s="5"/>
      <c r="M116" s="5"/>
      <c r="N116" s="5"/>
      <c r="O116" s="5"/>
      <c r="P116" s="5"/>
      <c r="Q116" s="5"/>
      <c r="R116" s="5"/>
      <c r="S116" s="5"/>
      <c r="T116" s="5"/>
      <c r="U116" s="5"/>
      <c r="V116" s="5"/>
      <c r="W116" s="5"/>
      <c r="X116" s="5"/>
      <c r="Y116" s="5"/>
      <c r="Z116" s="2"/>
      <c r="AA116" s="2"/>
      <c r="AB116" s="5"/>
      <c r="AC116" s="5"/>
      <c r="AD116" s="5"/>
    </row>
    <row r="117" spans="1:30">
      <c r="A117" s="2"/>
      <c r="B117" s="1">
        <v>2021</v>
      </c>
      <c r="C117" s="3">
        <v>8093437217.9</v>
      </c>
      <c r="D117" s="12"/>
      <c r="E117" s="5"/>
      <c r="F117" s="5"/>
      <c r="G117" s="5"/>
      <c r="H117" s="5"/>
      <c r="I117" s="5"/>
      <c r="J117" s="5"/>
      <c r="K117" s="5"/>
      <c r="L117" s="5"/>
      <c r="M117" s="5"/>
      <c r="N117" s="5"/>
      <c r="O117" s="5"/>
      <c r="P117" s="5"/>
      <c r="Q117" s="5"/>
      <c r="R117" s="5"/>
      <c r="S117" s="5"/>
      <c r="T117" s="5"/>
      <c r="U117" s="5"/>
      <c r="V117" s="5"/>
      <c r="W117" s="5"/>
      <c r="X117" s="5"/>
      <c r="Y117" s="5"/>
      <c r="Z117" s="2"/>
      <c r="AA117" s="2"/>
      <c r="AB117" s="5"/>
      <c r="AC117" s="5"/>
      <c r="AD117" s="5"/>
    </row>
    <row r="118" spans="1:30">
      <c r="A118" s="2"/>
      <c r="B118" s="1">
        <v>2020</v>
      </c>
      <c r="C118" s="3">
        <v>6453963533.93</v>
      </c>
      <c r="D118" s="12"/>
      <c r="E118" s="5"/>
      <c r="F118" s="5"/>
      <c r="G118" s="5"/>
      <c r="H118" s="5"/>
      <c r="I118" s="5"/>
      <c r="J118" s="5"/>
      <c r="K118" s="5"/>
      <c r="L118" s="5"/>
      <c r="M118" s="5"/>
      <c r="N118" s="5"/>
      <c r="O118" s="5"/>
      <c r="P118" s="5"/>
      <c r="Q118" s="5"/>
      <c r="R118" s="5"/>
      <c r="S118" s="5"/>
      <c r="T118" s="5"/>
      <c r="U118" s="5"/>
      <c r="V118" s="5"/>
      <c r="W118" s="5"/>
      <c r="X118" s="5"/>
      <c r="Y118" s="5"/>
      <c r="Z118" s="2"/>
      <c r="AA118" s="2"/>
      <c r="AB118" s="5"/>
      <c r="AC118" s="5"/>
      <c r="AD118" s="5"/>
    </row>
    <row r="119" spans="1:30">
      <c r="A119" s="2"/>
      <c r="B119" s="1">
        <v>2019</v>
      </c>
      <c r="C119" s="3">
        <v>5776505460.06</v>
      </c>
      <c r="D119" s="12"/>
      <c r="E119" s="5"/>
      <c r="F119" s="5"/>
      <c r="G119" s="5"/>
      <c r="H119" s="5"/>
      <c r="I119" s="5"/>
      <c r="J119" s="5"/>
      <c r="K119" s="5"/>
      <c r="L119" s="5"/>
      <c r="M119" s="5"/>
      <c r="N119" s="5"/>
      <c r="O119" s="5"/>
      <c r="P119" s="5"/>
      <c r="Q119" s="5"/>
      <c r="R119" s="5"/>
      <c r="S119" s="5"/>
      <c r="T119" s="5"/>
      <c r="U119" s="5"/>
      <c r="V119" s="5"/>
      <c r="W119" s="5"/>
      <c r="X119" s="5"/>
      <c r="Y119" s="5"/>
      <c r="Z119" s="2"/>
      <c r="AA119" s="2"/>
      <c r="AB119" s="5"/>
      <c r="AC119" s="5"/>
      <c r="AD119" s="5"/>
    </row>
    <row r="120" spans="1:30">
      <c r="A120" s="2"/>
      <c r="B120" s="1">
        <v>2018</v>
      </c>
      <c r="C120" s="3">
        <v>4842358854.79</v>
      </c>
      <c r="D120" s="12"/>
      <c r="E120" s="5"/>
      <c r="F120" s="5"/>
      <c r="G120" s="5"/>
      <c r="H120" s="5"/>
      <c r="I120" s="5"/>
      <c r="J120" s="5"/>
      <c r="K120" s="5"/>
      <c r="L120" s="5"/>
      <c r="M120" s="5"/>
      <c r="N120" s="5"/>
      <c r="O120" s="5"/>
      <c r="P120" s="5"/>
      <c r="Q120" s="5"/>
      <c r="R120" s="5"/>
      <c r="S120" s="5"/>
      <c r="T120" s="5"/>
      <c r="U120" s="5"/>
      <c r="V120" s="5"/>
      <c r="W120" s="5"/>
      <c r="X120" s="5"/>
      <c r="Y120" s="5"/>
      <c r="Z120" s="2"/>
      <c r="AA120" s="2"/>
      <c r="AB120" s="5"/>
      <c r="AC120" s="5"/>
      <c r="AD120" s="5"/>
    </row>
    <row r="121" spans="1:30">
      <c r="A121" s="2"/>
      <c r="B121" s="1">
        <v>2017</v>
      </c>
      <c r="C121" s="3">
        <v>4698942265.44</v>
      </c>
      <c r="D121" s="12"/>
      <c r="E121" s="5"/>
      <c r="F121" s="5"/>
      <c r="G121" s="5"/>
      <c r="H121" s="5"/>
      <c r="I121" s="5"/>
      <c r="J121" s="5"/>
      <c r="K121" s="5"/>
      <c r="L121" s="5"/>
      <c r="M121" s="5"/>
      <c r="N121" s="5"/>
      <c r="O121" s="5"/>
      <c r="P121" s="5"/>
      <c r="Q121" s="5"/>
      <c r="R121" s="5"/>
      <c r="S121" s="5"/>
      <c r="T121" s="5"/>
      <c r="U121" s="5"/>
      <c r="V121" s="5"/>
      <c r="W121" s="5"/>
      <c r="X121" s="5"/>
      <c r="Y121" s="5"/>
      <c r="Z121" s="2"/>
      <c r="AA121" s="2"/>
      <c r="AB121" s="5"/>
      <c r="AC121" s="5"/>
      <c r="AD121" s="5"/>
    </row>
    <row r="122" spans="1:30">
      <c r="A122" s="2"/>
      <c r="B122" s="1">
        <v>2016</v>
      </c>
      <c r="C122" s="3">
        <v>3965097338.94</v>
      </c>
      <c r="D122" s="12"/>
      <c r="E122" s="5"/>
      <c r="F122" s="5"/>
      <c r="G122" s="5"/>
      <c r="H122" s="5"/>
      <c r="I122" s="5"/>
      <c r="J122" s="5"/>
      <c r="K122" s="5"/>
      <c r="L122" s="5"/>
      <c r="M122" s="5"/>
      <c r="N122" s="5"/>
      <c r="O122" s="5"/>
      <c r="P122" s="5"/>
      <c r="Q122" s="5"/>
      <c r="R122" s="5"/>
      <c r="S122" s="5"/>
      <c r="T122" s="5"/>
      <c r="U122" s="5"/>
      <c r="V122" s="5"/>
      <c r="W122" s="5"/>
      <c r="X122" s="5"/>
      <c r="Y122" s="5"/>
      <c r="Z122" s="2"/>
      <c r="AA122" s="2"/>
      <c r="AB122" s="5"/>
      <c r="AC122" s="5"/>
      <c r="AD122" s="5"/>
    </row>
    <row r="123" spans="1:30">
      <c r="A123" s="2"/>
      <c r="B123" s="1">
        <v>2015</v>
      </c>
      <c r="C123" s="3">
        <v>3761320463.59</v>
      </c>
      <c r="D123" s="12"/>
      <c r="E123" s="5"/>
      <c r="F123" s="5"/>
      <c r="G123" s="5"/>
      <c r="H123" s="5"/>
      <c r="I123" s="5"/>
      <c r="J123" s="5"/>
      <c r="K123" s="5"/>
      <c r="L123" s="5"/>
      <c r="M123" s="5"/>
      <c r="N123" s="5"/>
      <c r="O123" s="5"/>
      <c r="P123" s="5"/>
      <c r="Q123" s="5"/>
      <c r="R123" s="5"/>
      <c r="S123" s="5"/>
      <c r="T123" s="5"/>
      <c r="U123" s="5"/>
      <c r="V123" s="5"/>
      <c r="W123" s="5"/>
      <c r="X123" s="5"/>
      <c r="Y123" s="5"/>
      <c r="Z123" s="2"/>
      <c r="AA123" s="2"/>
      <c r="AB123" s="5"/>
      <c r="AC123" s="5"/>
      <c r="AD123" s="5"/>
    </row>
    <row r="124" spans="1:30">
      <c r="A124" s="2"/>
      <c r="B124" s="1">
        <v>2014</v>
      </c>
      <c r="C124" s="3">
        <v>3678835910.16</v>
      </c>
      <c r="D124" s="12"/>
      <c r="E124" s="5"/>
      <c r="F124" s="5"/>
      <c r="G124" s="5"/>
      <c r="H124" s="5"/>
      <c r="I124" s="5"/>
      <c r="J124" s="5"/>
      <c r="K124" s="5"/>
      <c r="L124" s="5"/>
      <c r="M124" s="5"/>
      <c r="N124" s="5"/>
      <c r="O124" s="5"/>
      <c r="P124" s="5"/>
      <c r="Q124" s="5"/>
      <c r="R124" s="5"/>
      <c r="S124" s="5"/>
      <c r="T124" s="5"/>
      <c r="U124" s="5"/>
      <c r="V124" s="5"/>
      <c r="W124" s="5"/>
      <c r="X124" s="5"/>
      <c r="Y124" s="5"/>
      <c r="Z124" s="2"/>
      <c r="AA124" s="2"/>
      <c r="AB124" s="5"/>
      <c r="AC124" s="5"/>
      <c r="AD124" s="5"/>
    </row>
    <row r="125" spans="1:30">
      <c r="A125" s="2"/>
      <c r="B125" s="1">
        <v>2013</v>
      </c>
      <c r="C125" s="3">
        <v>3407895808.43</v>
      </c>
      <c r="D125" s="12"/>
      <c r="E125" s="5"/>
      <c r="F125" s="5"/>
      <c r="G125" s="5"/>
      <c r="H125" s="5"/>
      <c r="I125" s="5"/>
      <c r="J125" s="5"/>
      <c r="K125" s="5"/>
      <c r="L125" s="5"/>
      <c r="M125" s="5"/>
      <c r="N125" s="5"/>
      <c r="O125" s="5"/>
      <c r="P125" s="5"/>
      <c r="Q125" s="5"/>
      <c r="R125" s="5"/>
      <c r="S125" s="5"/>
      <c r="T125" s="5"/>
      <c r="U125" s="5"/>
      <c r="V125" s="5"/>
      <c r="W125" s="5"/>
      <c r="X125" s="5"/>
      <c r="Y125" s="5"/>
      <c r="Z125" s="2"/>
      <c r="AA125" s="2"/>
      <c r="AB125" s="5"/>
      <c r="AC125" s="5"/>
      <c r="AD125" s="5"/>
    </row>
    <row r="126" spans="1:30">
      <c r="A126" s="2"/>
      <c r="B126" s="1">
        <v>2012</v>
      </c>
      <c r="C126" s="3">
        <v>3463319160.99</v>
      </c>
      <c r="D126" s="12"/>
      <c r="E126" s="5"/>
      <c r="F126" s="5"/>
      <c r="G126" s="5"/>
      <c r="H126" s="5"/>
      <c r="I126" s="5"/>
      <c r="J126" s="5"/>
      <c r="K126" s="5"/>
      <c r="L126" s="5"/>
      <c r="M126" s="5"/>
      <c r="N126" s="5"/>
      <c r="O126" s="5"/>
      <c r="P126" s="5"/>
      <c r="Q126" s="5"/>
      <c r="R126" s="5"/>
      <c r="S126" s="5"/>
      <c r="T126" s="5"/>
      <c r="U126" s="5"/>
      <c r="V126" s="5"/>
      <c r="W126" s="5"/>
      <c r="X126" s="5"/>
      <c r="Y126" s="5"/>
      <c r="Z126" s="2"/>
      <c r="AA126" s="2"/>
      <c r="AB126" s="5"/>
      <c r="AC126" s="5"/>
      <c r="AD126" s="5"/>
    </row>
    <row r="127" spans="1:30">
      <c r="A127" s="2"/>
      <c r="B127" s="1">
        <v>2011</v>
      </c>
      <c r="D127" s="12"/>
      <c r="E127" s="5"/>
      <c r="F127" s="5"/>
      <c r="G127" s="5"/>
      <c r="H127" s="5"/>
      <c r="I127" s="5"/>
      <c r="J127" s="5"/>
      <c r="K127" s="5"/>
      <c r="L127" s="5"/>
      <c r="M127" s="5"/>
      <c r="N127" s="5"/>
      <c r="O127" s="5"/>
      <c r="P127" s="5"/>
      <c r="Q127" s="5"/>
      <c r="R127" s="5"/>
      <c r="S127" s="5"/>
      <c r="T127" s="5"/>
      <c r="U127" s="5"/>
      <c r="V127" s="5"/>
      <c r="W127" s="5"/>
      <c r="X127" s="5"/>
      <c r="Y127" s="5"/>
      <c r="Z127" s="2"/>
      <c r="AA127" s="2"/>
      <c r="AB127" s="5"/>
      <c r="AC127" s="5"/>
      <c r="AD127" s="5"/>
    </row>
    <row r="128" spans="1:30">
      <c r="A128" s="2"/>
      <c r="B128" s="1">
        <v>2010</v>
      </c>
      <c r="D128" s="12"/>
      <c r="E128" s="5"/>
      <c r="F128" s="5"/>
      <c r="G128" s="5"/>
      <c r="H128" s="5"/>
      <c r="I128" s="5"/>
      <c r="J128" s="5"/>
      <c r="K128" s="5"/>
      <c r="L128" s="5"/>
      <c r="M128" s="5"/>
      <c r="N128" s="5"/>
      <c r="O128" s="5"/>
      <c r="P128" s="5"/>
      <c r="Q128" s="5"/>
      <c r="R128" s="5"/>
      <c r="S128" s="5"/>
      <c r="T128" s="5"/>
      <c r="U128" s="5"/>
      <c r="V128" s="5"/>
      <c r="W128" s="5"/>
      <c r="X128" s="5"/>
      <c r="Y128" s="5"/>
      <c r="Z128" s="2"/>
      <c r="AA128" s="2"/>
      <c r="AB128" s="5"/>
      <c r="AC128" s="5"/>
      <c r="AD128" s="5"/>
    </row>
    <row r="129" spans="1:30">
      <c r="A129" s="2" t="s">
        <v>62</v>
      </c>
      <c r="B129" s="1">
        <v>2023</v>
      </c>
      <c r="C129" s="3">
        <v>12532413073.51</v>
      </c>
      <c r="D129" s="12"/>
      <c r="E129" s="5"/>
      <c r="F129" s="5"/>
      <c r="G129" s="5"/>
      <c r="H129" s="5"/>
      <c r="I129" s="5"/>
      <c r="J129" s="5"/>
      <c r="K129" s="5"/>
      <c r="L129" s="5"/>
      <c r="M129" s="5"/>
      <c r="N129" s="5"/>
      <c r="O129" s="5"/>
      <c r="P129" s="5"/>
      <c r="Q129" s="5"/>
      <c r="R129" s="5"/>
      <c r="S129" s="5"/>
      <c r="T129" s="5"/>
      <c r="U129" s="5"/>
      <c r="V129" s="5"/>
      <c r="W129" s="5"/>
      <c r="X129" s="5"/>
      <c r="Y129" s="5"/>
      <c r="Z129" s="2"/>
      <c r="AA129" s="2"/>
      <c r="AB129" s="5"/>
      <c r="AC129" s="5"/>
      <c r="AD129" s="5"/>
    </row>
    <row r="130" spans="1:30">
      <c r="A130" s="2"/>
      <c r="B130" s="1">
        <v>2022</v>
      </c>
      <c r="C130" s="3">
        <v>11508149333.96</v>
      </c>
      <c r="D130" s="12"/>
      <c r="E130" s="5"/>
      <c r="F130" s="5"/>
      <c r="G130" s="5"/>
      <c r="H130" s="5"/>
      <c r="I130" s="5"/>
      <c r="J130" s="5"/>
      <c r="K130" s="5"/>
      <c r="L130" s="5"/>
      <c r="M130" s="5"/>
      <c r="N130" s="5"/>
      <c r="O130" s="5"/>
      <c r="P130" s="5"/>
      <c r="Q130" s="5"/>
      <c r="R130" s="5"/>
      <c r="S130" s="5"/>
      <c r="T130" s="5"/>
      <c r="U130" s="5"/>
      <c r="V130" s="5"/>
      <c r="W130" s="5"/>
      <c r="X130" s="5"/>
      <c r="Y130" s="5"/>
      <c r="Z130" s="2"/>
      <c r="AA130" s="2"/>
      <c r="AB130" s="5"/>
      <c r="AC130" s="5"/>
      <c r="AD130" s="5"/>
    </row>
    <row r="131" spans="1:30">
      <c r="A131" s="2"/>
      <c r="B131" s="1">
        <v>2021</v>
      </c>
      <c r="C131" s="3">
        <v>11030893472.55</v>
      </c>
      <c r="D131" s="12"/>
      <c r="E131" s="5"/>
      <c r="F131" s="5"/>
      <c r="G131" s="5"/>
      <c r="H131" s="5"/>
      <c r="I131" s="5"/>
      <c r="J131" s="5"/>
      <c r="K131" s="5"/>
      <c r="L131" s="5"/>
      <c r="M131" s="5"/>
      <c r="N131" s="5"/>
      <c r="O131" s="5"/>
      <c r="P131" s="5"/>
      <c r="Q131" s="5"/>
      <c r="R131" s="5"/>
      <c r="S131" s="5"/>
      <c r="T131" s="5"/>
      <c r="U131" s="5"/>
      <c r="V131" s="5"/>
      <c r="W131" s="5"/>
      <c r="X131" s="5"/>
      <c r="Y131" s="5"/>
      <c r="Z131" s="2"/>
      <c r="AA131" s="2"/>
      <c r="AB131" s="5"/>
      <c r="AC131" s="5"/>
      <c r="AD131" s="5"/>
    </row>
    <row r="132" spans="1:30">
      <c r="A132" s="2"/>
      <c r="B132" s="1">
        <v>2020</v>
      </c>
      <c r="C132" s="3">
        <v>9806377313.95</v>
      </c>
      <c r="D132" s="12"/>
      <c r="E132" s="5"/>
      <c r="F132" s="5"/>
      <c r="G132" s="5"/>
      <c r="H132" s="5"/>
      <c r="I132" s="5"/>
      <c r="J132" s="5"/>
      <c r="K132" s="5"/>
      <c r="L132" s="5"/>
      <c r="M132" s="5"/>
      <c r="N132" s="5"/>
      <c r="O132" s="5"/>
      <c r="P132" s="5"/>
      <c r="Q132" s="5"/>
      <c r="R132" s="5"/>
      <c r="S132" s="5"/>
      <c r="T132" s="5"/>
      <c r="U132" s="5"/>
      <c r="V132" s="5"/>
      <c r="W132" s="5"/>
      <c r="X132" s="5"/>
      <c r="Y132" s="5"/>
      <c r="Z132" s="2"/>
      <c r="AA132" s="2"/>
      <c r="AB132" s="5"/>
      <c r="AC132" s="5"/>
      <c r="AD132" s="5"/>
    </row>
    <row r="133" spans="1:30">
      <c r="A133" s="2"/>
      <c r="B133" s="1">
        <v>2019</v>
      </c>
      <c r="C133" s="3">
        <v>9501326320.59</v>
      </c>
      <c r="D133" s="12"/>
      <c r="E133" s="5"/>
      <c r="F133" s="5"/>
      <c r="G133" s="5"/>
      <c r="H133" s="5"/>
      <c r="I133" s="5"/>
      <c r="J133" s="5"/>
      <c r="K133" s="5"/>
      <c r="L133" s="5"/>
      <c r="M133" s="5"/>
      <c r="N133" s="5"/>
      <c r="O133" s="5"/>
      <c r="P133" s="5"/>
      <c r="Q133" s="5"/>
      <c r="R133" s="5"/>
      <c r="S133" s="5"/>
      <c r="T133" s="5"/>
      <c r="U133" s="5"/>
      <c r="V133" s="5"/>
      <c r="W133" s="5"/>
      <c r="X133" s="5"/>
      <c r="Y133" s="5"/>
      <c r="Z133" s="2"/>
      <c r="AA133" s="2"/>
      <c r="AB133" s="5"/>
      <c r="AC133" s="5"/>
      <c r="AD133" s="5"/>
    </row>
    <row r="134" spans="1:30">
      <c r="A134" s="2"/>
      <c r="B134" s="1">
        <v>2018</v>
      </c>
      <c r="C134" s="3">
        <v>8842255205.51</v>
      </c>
      <c r="D134" s="12"/>
      <c r="E134" s="5"/>
      <c r="F134" s="5"/>
      <c r="G134" s="5"/>
      <c r="H134" s="5"/>
      <c r="I134" s="5"/>
      <c r="J134" s="5"/>
      <c r="K134" s="5"/>
      <c r="L134" s="5"/>
      <c r="M134" s="5"/>
      <c r="N134" s="5"/>
      <c r="O134" s="5"/>
      <c r="P134" s="5"/>
      <c r="Q134" s="5"/>
      <c r="R134" s="5"/>
      <c r="S134" s="5"/>
      <c r="T134" s="5"/>
      <c r="U134" s="5"/>
      <c r="V134" s="5"/>
      <c r="W134" s="5"/>
      <c r="X134" s="5"/>
      <c r="Y134" s="5"/>
      <c r="Z134" s="2"/>
      <c r="AA134" s="2"/>
      <c r="AB134" s="5"/>
      <c r="AC134" s="5"/>
      <c r="AD134" s="5"/>
    </row>
    <row r="135" spans="1:30">
      <c r="A135" s="2"/>
      <c r="B135" s="1">
        <v>2017</v>
      </c>
      <c r="C135" s="3">
        <v>7676357124.9</v>
      </c>
      <c r="D135" s="12"/>
      <c r="E135" s="5"/>
      <c r="F135" s="5"/>
      <c r="G135" s="5"/>
      <c r="H135" s="5"/>
      <c r="I135" s="5"/>
      <c r="J135" s="5"/>
      <c r="K135" s="5"/>
      <c r="L135" s="5"/>
      <c r="M135" s="5"/>
      <c r="N135" s="5"/>
      <c r="O135" s="5"/>
      <c r="P135" s="5"/>
      <c r="Q135" s="5"/>
      <c r="R135" s="5"/>
      <c r="S135" s="5"/>
      <c r="T135" s="5"/>
      <c r="U135" s="5"/>
      <c r="V135" s="5"/>
      <c r="W135" s="5"/>
      <c r="X135" s="5"/>
      <c r="Y135" s="5"/>
      <c r="Z135" s="2"/>
      <c r="AA135" s="2"/>
      <c r="AB135" s="5"/>
      <c r="AC135" s="5"/>
      <c r="AD135" s="5"/>
    </row>
    <row r="136" spans="1:30">
      <c r="A136" s="2"/>
      <c r="B136" s="1">
        <v>2016</v>
      </c>
      <c r="C136" s="3">
        <v>5690045599.87</v>
      </c>
      <c r="D136" s="12"/>
      <c r="E136" s="5"/>
      <c r="F136" s="5"/>
      <c r="G136" s="5"/>
      <c r="H136" s="5"/>
      <c r="I136" s="5"/>
      <c r="J136" s="5"/>
      <c r="K136" s="5"/>
      <c r="L136" s="5"/>
      <c r="M136" s="5"/>
      <c r="N136" s="5"/>
      <c r="O136" s="5"/>
      <c r="P136" s="5"/>
      <c r="Q136" s="5"/>
      <c r="R136" s="5"/>
      <c r="S136" s="5"/>
      <c r="T136" s="5"/>
      <c r="U136" s="5"/>
      <c r="V136" s="5"/>
      <c r="W136" s="5"/>
      <c r="X136" s="5"/>
      <c r="Y136" s="5"/>
      <c r="Z136" s="2"/>
      <c r="AA136" s="2"/>
      <c r="AB136" s="5"/>
      <c r="AC136" s="5"/>
      <c r="AD136" s="5"/>
    </row>
    <row r="137" spans="1:30">
      <c r="A137" s="2"/>
      <c r="B137" s="1">
        <v>2015</v>
      </c>
      <c r="C137" s="3">
        <v>4976619083.09</v>
      </c>
      <c r="D137" s="12"/>
      <c r="E137" s="5"/>
      <c r="F137" s="5"/>
      <c r="G137" s="5"/>
      <c r="H137" s="5"/>
      <c r="I137" s="5"/>
      <c r="J137" s="5"/>
      <c r="K137" s="5"/>
      <c r="L137" s="5"/>
      <c r="M137" s="5"/>
      <c r="N137" s="5"/>
      <c r="O137" s="5"/>
      <c r="P137" s="5"/>
      <c r="Q137" s="5"/>
      <c r="R137" s="5"/>
      <c r="S137" s="5"/>
      <c r="T137" s="5"/>
      <c r="U137" s="5"/>
      <c r="V137" s="5"/>
      <c r="W137" s="5"/>
      <c r="X137" s="5"/>
      <c r="Y137" s="5"/>
      <c r="Z137" s="2"/>
      <c r="AA137" s="2"/>
      <c r="AB137" s="5"/>
      <c r="AC137" s="5"/>
      <c r="AD137" s="5"/>
    </row>
    <row r="138" spans="1:30">
      <c r="A138" s="2"/>
      <c r="B138" s="1">
        <v>2014</v>
      </c>
      <c r="C138" s="3">
        <v>3661624775.39</v>
      </c>
      <c r="D138" s="12"/>
      <c r="E138" s="5"/>
      <c r="F138" s="5"/>
      <c r="G138" s="5"/>
      <c r="H138" s="5"/>
      <c r="I138" s="5"/>
      <c r="J138" s="5"/>
      <c r="K138" s="5"/>
      <c r="L138" s="5"/>
      <c r="M138" s="5"/>
      <c r="N138" s="5"/>
      <c r="O138" s="5"/>
      <c r="P138" s="5"/>
      <c r="Q138" s="5"/>
      <c r="R138" s="5"/>
      <c r="S138" s="5"/>
      <c r="T138" s="5"/>
      <c r="U138" s="5"/>
      <c r="V138" s="5"/>
      <c r="W138" s="5"/>
      <c r="X138" s="5"/>
      <c r="Y138" s="5"/>
      <c r="Z138" s="2"/>
      <c r="AA138" s="2"/>
      <c r="AB138" s="5"/>
      <c r="AC138" s="5"/>
      <c r="AD138" s="5"/>
    </row>
    <row r="139" spans="1:30">
      <c r="A139" s="2"/>
      <c r="B139" s="1">
        <v>2013</v>
      </c>
      <c r="C139" s="3">
        <v>3597565764.52</v>
      </c>
      <c r="D139" s="12"/>
      <c r="E139" s="5"/>
      <c r="F139" s="5"/>
      <c r="G139" s="5"/>
      <c r="H139" s="5"/>
      <c r="I139" s="5"/>
      <c r="J139" s="5"/>
      <c r="K139" s="5"/>
      <c r="L139" s="5"/>
      <c r="M139" s="5"/>
      <c r="N139" s="5"/>
      <c r="O139" s="5"/>
      <c r="P139" s="5"/>
      <c r="Q139" s="5"/>
      <c r="R139" s="5"/>
      <c r="S139" s="5"/>
      <c r="T139" s="5"/>
      <c r="U139" s="5"/>
      <c r="V139" s="5"/>
      <c r="W139" s="5"/>
      <c r="X139" s="5"/>
      <c r="Y139" s="5"/>
      <c r="Z139" s="2"/>
      <c r="AA139" s="2"/>
      <c r="AB139" s="5"/>
      <c r="AC139" s="5"/>
      <c r="AD139" s="5"/>
    </row>
    <row r="140" spans="1:30">
      <c r="A140" s="2"/>
      <c r="B140" s="1">
        <v>2012</v>
      </c>
      <c r="C140" s="3">
        <v>3084077377.9</v>
      </c>
      <c r="D140" s="12"/>
      <c r="E140" s="5"/>
      <c r="F140" s="5"/>
      <c r="G140" s="5"/>
      <c r="H140" s="5"/>
      <c r="I140" s="5"/>
      <c r="J140" s="5"/>
      <c r="K140" s="5"/>
      <c r="L140" s="5"/>
      <c r="M140" s="5"/>
      <c r="N140" s="5"/>
      <c r="O140" s="5"/>
      <c r="P140" s="5"/>
      <c r="Q140" s="5"/>
      <c r="R140" s="5"/>
      <c r="S140" s="5"/>
      <c r="T140" s="5"/>
      <c r="U140" s="5"/>
      <c r="V140" s="5"/>
      <c r="W140" s="5"/>
      <c r="X140" s="5"/>
      <c r="Y140" s="5"/>
      <c r="Z140" s="2"/>
      <c r="AA140" s="2"/>
      <c r="AB140" s="5"/>
      <c r="AC140" s="5"/>
      <c r="AD140" s="5"/>
    </row>
    <row r="141" spans="1:30">
      <c r="A141" s="2"/>
      <c r="B141" s="1">
        <v>2011</v>
      </c>
      <c r="D141" s="12"/>
      <c r="E141" s="5"/>
      <c r="F141" s="5"/>
      <c r="G141" s="5"/>
      <c r="H141" s="5"/>
      <c r="I141" s="5"/>
      <c r="J141" s="5"/>
      <c r="K141" s="5"/>
      <c r="L141" s="5"/>
      <c r="M141" s="5"/>
      <c r="N141" s="5"/>
      <c r="O141" s="5"/>
      <c r="P141" s="5"/>
      <c r="Q141" s="5"/>
      <c r="R141" s="5"/>
      <c r="S141" s="5"/>
      <c r="T141" s="5"/>
      <c r="U141" s="5"/>
      <c r="V141" s="5"/>
      <c r="W141" s="5"/>
      <c r="X141" s="5"/>
      <c r="Y141" s="5"/>
      <c r="Z141" s="2"/>
      <c r="AA141" s="2"/>
      <c r="AB141" s="5"/>
      <c r="AC141" s="5"/>
      <c r="AD141" s="5"/>
    </row>
    <row r="142" spans="1:30">
      <c r="A142" s="2"/>
      <c r="B142" s="1">
        <v>2010</v>
      </c>
      <c r="D142" s="12"/>
      <c r="E142" s="5"/>
      <c r="F142" s="5"/>
      <c r="G142" s="5"/>
      <c r="H142" s="5"/>
      <c r="I142" s="5"/>
      <c r="J142" s="5"/>
      <c r="K142" s="5"/>
      <c r="L142" s="5"/>
      <c r="M142" s="5"/>
      <c r="N142" s="5"/>
      <c r="O142" s="5"/>
      <c r="P142" s="5"/>
      <c r="Q142" s="5"/>
      <c r="R142" s="5"/>
      <c r="S142" s="5"/>
      <c r="T142" s="5"/>
      <c r="U142" s="5"/>
      <c r="V142" s="5"/>
      <c r="W142" s="5"/>
      <c r="X142" s="5"/>
      <c r="Y142" s="5"/>
      <c r="Z142" s="2"/>
      <c r="AA142" s="2"/>
      <c r="AB142" s="5"/>
      <c r="AC142" s="5"/>
      <c r="AD142" s="5"/>
    </row>
    <row r="143" spans="1:3">
      <c r="A143" s="2" t="s">
        <v>63</v>
      </c>
      <c r="B143" s="1">
        <v>2023</v>
      </c>
      <c r="C143" s="3">
        <v>8424916820.49</v>
      </c>
    </row>
    <row r="144" spans="1:3">
      <c r="A144" s="2"/>
      <c r="B144" s="1">
        <v>2022</v>
      </c>
      <c r="C144" s="3">
        <v>7047460201.68</v>
      </c>
    </row>
    <row r="145" spans="1:3">
      <c r="A145" s="2"/>
      <c r="B145" s="1">
        <v>2021</v>
      </c>
      <c r="C145" s="3">
        <v>5890987308.25</v>
      </c>
    </row>
    <row r="146" spans="1:3">
      <c r="A146" s="2"/>
      <c r="B146" s="1">
        <v>2020</v>
      </c>
      <c r="C146" s="3">
        <v>4366764633.84</v>
      </c>
    </row>
    <row r="147" spans="1:3">
      <c r="A147" s="2"/>
      <c r="B147" s="1">
        <v>2019</v>
      </c>
      <c r="C147" s="3">
        <v>3945981465.69</v>
      </c>
    </row>
    <row r="148" spans="1:3">
      <c r="A148" s="2"/>
      <c r="B148" s="1">
        <v>2018</v>
      </c>
      <c r="C148" s="3">
        <v>3197979886.33</v>
      </c>
    </row>
    <row r="149" spans="1:3">
      <c r="A149" s="2"/>
      <c r="B149" s="1">
        <v>2017</v>
      </c>
      <c r="C149" s="3">
        <v>2788889212.99</v>
      </c>
    </row>
    <row r="150" spans="1:3">
      <c r="A150" s="2"/>
      <c r="B150" s="1">
        <v>2016</v>
      </c>
      <c r="C150" s="3">
        <v>2203543830.66</v>
      </c>
    </row>
    <row r="151" spans="1:3">
      <c r="A151" s="2"/>
      <c r="B151" s="1">
        <v>2015</v>
      </c>
      <c r="C151" s="3">
        <v>1794750205.93</v>
      </c>
    </row>
    <row r="152" spans="1:3">
      <c r="A152" s="2"/>
      <c r="B152" s="1">
        <v>2014</v>
      </c>
      <c r="C152" s="3">
        <v>1622153138.66</v>
      </c>
    </row>
    <row r="153" spans="1:3">
      <c r="A153" s="2"/>
      <c r="B153" s="1">
        <v>2013</v>
      </c>
      <c r="C153" s="3">
        <v>2061574889.79</v>
      </c>
    </row>
    <row r="154" spans="1:3">
      <c r="A154" s="2"/>
      <c r="B154" s="1">
        <v>2012</v>
      </c>
      <c r="C154" s="3">
        <v>2652213736.87</v>
      </c>
    </row>
    <row r="155" spans="1:2">
      <c r="A155" s="2"/>
      <c r="B155" s="1">
        <v>2011</v>
      </c>
    </row>
    <row r="156" spans="1:2">
      <c r="A156" s="2"/>
      <c r="B156" s="1">
        <v>2010</v>
      </c>
    </row>
    <row r="157" spans="1:3">
      <c r="A157" s="2" t="s">
        <v>64</v>
      </c>
      <c r="B157" s="1">
        <v>2023</v>
      </c>
      <c r="C157" s="3">
        <v>9500531996.36</v>
      </c>
    </row>
    <row r="158" spans="1:3">
      <c r="A158" s="2"/>
      <c r="B158" s="1">
        <v>2022</v>
      </c>
      <c r="C158" s="3">
        <v>8917638472.35</v>
      </c>
    </row>
    <row r="159" spans="1:3">
      <c r="A159" s="2"/>
      <c r="B159" s="1">
        <v>2021</v>
      </c>
      <c r="C159" s="3">
        <v>7605087716.43</v>
      </c>
    </row>
    <row r="160" spans="1:3">
      <c r="A160" s="2"/>
      <c r="B160" s="1">
        <v>2020</v>
      </c>
      <c r="C160" s="3">
        <v>6465115089.32</v>
      </c>
    </row>
    <row r="161" spans="1:3">
      <c r="A161" s="2"/>
      <c r="B161" s="1">
        <v>2019</v>
      </c>
      <c r="C161" s="3">
        <v>6273298252.43</v>
      </c>
    </row>
    <row r="162" spans="1:3">
      <c r="A162" s="2"/>
      <c r="B162" s="1">
        <v>2018</v>
      </c>
      <c r="C162" s="3">
        <v>5479386030.89</v>
      </c>
    </row>
    <row r="163" spans="1:3">
      <c r="A163" s="2"/>
      <c r="B163" s="1">
        <v>2017</v>
      </c>
      <c r="C163" s="3">
        <v>2887404147.26</v>
      </c>
    </row>
    <row r="164" spans="1:3">
      <c r="A164" s="2"/>
      <c r="B164" s="1">
        <v>2016</v>
      </c>
      <c r="C164" s="3">
        <v>3204310895.37</v>
      </c>
    </row>
    <row r="165" spans="1:3">
      <c r="A165" s="2"/>
      <c r="B165" s="1">
        <v>2015</v>
      </c>
      <c r="C165" s="3">
        <v>2802502280.62</v>
      </c>
    </row>
    <row r="166" spans="1:3">
      <c r="A166" s="2"/>
      <c r="B166" s="1">
        <v>2014</v>
      </c>
      <c r="C166" s="3">
        <v>2243512864.43</v>
      </c>
    </row>
    <row r="167" spans="1:3">
      <c r="A167" s="2"/>
      <c r="B167" s="1">
        <v>2013</v>
      </c>
      <c r="C167" s="3">
        <v>1857263699.49</v>
      </c>
    </row>
    <row r="168" spans="1:3">
      <c r="A168" s="2"/>
      <c r="B168" s="1">
        <v>2012</v>
      </c>
      <c r="C168" s="3">
        <v>1690557091.41</v>
      </c>
    </row>
    <row r="169" spans="1:2">
      <c r="A169" s="2"/>
      <c r="B169" s="1">
        <v>2011</v>
      </c>
    </row>
    <row r="170" spans="1:2">
      <c r="A170" s="2"/>
      <c r="B170" s="1">
        <v>2010</v>
      </c>
    </row>
    <row r="171" spans="1:3">
      <c r="A171" s="2" t="s">
        <v>65</v>
      </c>
      <c r="B171" s="1">
        <v>2023</v>
      </c>
      <c r="C171" s="3">
        <v>5669511370.92</v>
      </c>
    </row>
    <row r="172" spans="1:3">
      <c r="A172" s="2"/>
      <c r="B172" s="1">
        <v>2022</v>
      </c>
      <c r="C172" s="3">
        <v>5835689841.61</v>
      </c>
    </row>
    <row r="173" spans="1:3">
      <c r="A173" s="2"/>
      <c r="B173" s="1">
        <v>2021</v>
      </c>
      <c r="C173" s="3">
        <v>6011275281.94</v>
      </c>
    </row>
    <row r="174" spans="1:3">
      <c r="A174" s="2"/>
      <c r="B174" s="1">
        <v>2020</v>
      </c>
      <c r="C174" s="3">
        <v>4337013154.32</v>
      </c>
    </row>
    <row r="175" spans="1:3">
      <c r="A175" s="2"/>
      <c r="B175" s="1">
        <v>2019</v>
      </c>
      <c r="C175" s="3">
        <v>3228583367.04</v>
      </c>
    </row>
    <row r="176" spans="1:3">
      <c r="A176" s="2"/>
      <c r="B176" s="1">
        <v>2018</v>
      </c>
      <c r="C176" s="3">
        <v>2870051531.68</v>
      </c>
    </row>
    <row r="177" spans="1:3">
      <c r="A177" s="2"/>
      <c r="B177" s="1">
        <v>2017</v>
      </c>
      <c r="C177" s="3">
        <v>2541736623.88</v>
      </c>
    </row>
    <row r="178" spans="1:3">
      <c r="A178" s="2"/>
      <c r="B178" s="1">
        <v>2016</v>
      </c>
      <c r="C178" s="3">
        <v>2360797878.39</v>
      </c>
    </row>
    <row r="179" spans="1:3">
      <c r="A179" s="2"/>
      <c r="B179" s="1">
        <v>2015</v>
      </c>
      <c r="C179" s="3">
        <v>2280973379.72</v>
      </c>
    </row>
    <row r="180" spans="1:3">
      <c r="A180" s="2"/>
      <c r="B180" s="1">
        <v>2014</v>
      </c>
      <c r="C180" s="3">
        <v>2106915039.33</v>
      </c>
    </row>
    <row r="181" spans="1:3">
      <c r="A181" s="2"/>
      <c r="B181" s="1">
        <v>2013</v>
      </c>
      <c r="C181" s="3">
        <v>2177283541.92</v>
      </c>
    </row>
    <row r="182" spans="1:3">
      <c r="A182" s="2"/>
      <c r="B182" s="1">
        <v>2012</v>
      </c>
      <c r="C182" s="3">
        <v>2572611734.27</v>
      </c>
    </row>
    <row r="183" spans="1:2">
      <c r="A183" s="2"/>
      <c r="B183" s="1">
        <v>2011</v>
      </c>
    </row>
    <row r="184" spans="1:2">
      <c r="A184" s="2"/>
      <c r="B184" s="1">
        <v>2010</v>
      </c>
    </row>
    <row r="185" spans="1:3">
      <c r="A185" s="2" t="s">
        <v>66</v>
      </c>
      <c r="B185" s="1">
        <v>2023</v>
      </c>
      <c r="C185" s="3">
        <v>4935378679.11</v>
      </c>
    </row>
    <row r="186" spans="1:3">
      <c r="A186" s="2"/>
      <c r="B186" s="1">
        <v>2022</v>
      </c>
      <c r="C186" s="3">
        <v>4685866751.49</v>
      </c>
    </row>
    <row r="187" spans="1:3">
      <c r="A187" s="2"/>
      <c r="B187" s="1">
        <v>2021</v>
      </c>
      <c r="C187" s="3">
        <v>4941967562.12</v>
      </c>
    </row>
    <row r="188" spans="1:3">
      <c r="A188" s="2"/>
      <c r="B188" s="1">
        <v>2020</v>
      </c>
      <c r="C188" s="3">
        <v>4488134649.17</v>
      </c>
    </row>
    <row r="189" spans="1:3">
      <c r="A189" s="2"/>
      <c r="B189" s="1">
        <v>2019</v>
      </c>
      <c r="C189" s="3">
        <v>4409826423.07</v>
      </c>
    </row>
    <row r="190" spans="1:3">
      <c r="A190" s="2"/>
      <c r="B190" s="1">
        <v>2018</v>
      </c>
      <c r="C190" s="3">
        <v>3329234715.7</v>
      </c>
    </row>
    <row r="191" spans="1:3">
      <c r="A191" s="2"/>
      <c r="B191" s="1">
        <v>2017</v>
      </c>
      <c r="C191" s="3">
        <v>3068967817.03</v>
      </c>
    </row>
    <row r="192" spans="1:3">
      <c r="A192" s="2"/>
      <c r="B192" s="1">
        <v>2016</v>
      </c>
      <c r="C192" s="3">
        <v>2716049522.5</v>
      </c>
    </row>
    <row r="193" spans="1:3">
      <c r="A193" s="2"/>
      <c r="B193" s="1">
        <v>2015</v>
      </c>
      <c r="C193" s="3">
        <v>2443550744.79</v>
      </c>
    </row>
    <row r="194" spans="1:3">
      <c r="A194" s="2"/>
      <c r="B194" s="1">
        <v>2014</v>
      </c>
      <c r="C194" s="3">
        <v>2309183021.32</v>
      </c>
    </row>
    <row r="195" spans="1:3">
      <c r="A195" s="2"/>
      <c r="B195" s="1">
        <v>2013</v>
      </c>
      <c r="C195" s="3">
        <v>2299375373.55</v>
      </c>
    </row>
    <row r="196" spans="1:3">
      <c r="A196" s="2"/>
      <c r="B196" s="1">
        <v>2012</v>
      </c>
      <c r="C196" s="3">
        <v>2795492246.7</v>
      </c>
    </row>
    <row r="197" spans="1:2">
      <c r="A197" s="2"/>
      <c r="B197" s="1">
        <v>2011</v>
      </c>
    </row>
    <row r="198" spans="1:2">
      <c r="A198" s="2"/>
      <c r="B198" s="1">
        <v>2010</v>
      </c>
    </row>
    <row r="199" spans="1:3">
      <c r="A199" s="2" t="s">
        <v>67</v>
      </c>
      <c r="B199" s="1">
        <v>2023</v>
      </c>
      <c r="C199" s="3">
        <v>4402322052.51</v>
      </c>
    </row>
    <row r="200" spans="1:3">
      <c r="A200" s="2"/>
      <c r="B200" s="1">
        <v>2022</v>
      </c>
      <c r="C200" s="3">
        <v>4095464986.36</v>
      </c>
    </row>
    <row r="201" spans="1:3">
      <c r="A201" s="2"/>
      <c r="B201" s="1">
        <v>2021</v>
      </c>
      <c r="C201" s="3">
        <v>3773309110.56</v>
      </c>
    </row>
    <row r="202" spans="1:3">
      <c r="A202" s="2"/>
      <c r="B202" s="1">
        <v>2020</v>
      </c>
      <c r="C202" s="3">
        <v>3531948502.03</v>
      </c>
    </row>
    <row r="203" spans="1:3">
      <c r="A203" s="2"/>
      <c r="B203" s="1">
        <v>2019</v>
      </c>
      <c r="C203" s="3">
        <v>3178409582</v>
      </c>
    </row>
    <row r="204" spans="1:3">
      <c r="A204" s="2"/>
      <c r="B204" s="1">
        <v>2018</v>
      </c>
      <c r="C204" s="3">
        <v>2700487304.8</v>
      </c>
    </row>
    <row r="205" spans="1:3">
      <c r="A205" s="2"/>
      <c r="B205" s="1">
        <v>2017</v>
      </c>
      <c r="C205" s="3">
        <v>2333031978.15</v>
      </c>
    </row>
    <row r="206" spans="1:3">
      <c r="A206" s="2"/>
      <c r="B206" s="1">
        <v>2016</v>
      </c>
      <c r="C206" s="3">
        <v>2258257343.61</v>
      </c>
    </row>
    <row r="207" spans="1:3">
      <c r="A207" s="2"/>
      <c r="B207" s="1">
        <v>2015</v>
      </c>
      <c r="C207" s="3">
        <v>1853292656.07</v>
      </c>
    </row>
    <row r="208" spans="1:3">
      <c r="A208" s="2"/>
      <c r="B208" s="1">
        <v>2014</v>
      </c>
      <c r="C208" s="3">
        <v>1557798915.27</v>
      </c>
    </row>
    <row r="209" spans="1:3">
      <c r="A209" s="2"/>
      <c r="B209" s="1">
        <v>2013</v>
      </c>
      <c r="C209" s="3">
        <v>1207250894.31</v>
      </c>
    </row>
    <row r="210" spans="1:3">
      <c r="A210" s="2"/>
      <c r="B210" s="1">
        <v>2012</v>
      </c>
      <c r="C210" s="3">
        <v>1242873910</v>
      </c>
    </row>
    <row r="211" spans="1:2">
      <c r="A211" s="2"/>
      <c r="B211" s="1">
        <v>2011</v>
      </c>
    </row>
    <row r="212" spans="1:2">
      <c r="A212" s="2"/>
      <c r="B212" s="1">
        <v>2010</v>
      </c>
    </row>
    <row r="213" spans="1:3">
      <c r="A213" s="2" t="s">
        <v>68</v>
      </c>
      <c r="B213" s="1">
        <v>2023</v>
      </c>
      <c r="C213" s="3">
        <v>3328186491.53</v>
      </c>
    </row>
    <row r="214" spans="1:3">
      <c r="A214" s="2"/>
      <c r="B214" s="1">
        <v>2022</v>
      </c>
      <c r="C214" s="3">
        <v>3197589913.81</v>
      </c>
    </row>
    <row r="215" spans="1:3">
      <c r="A215" s="2"/>
      <c r="B215" s="1">
        <v>2021</v>
      </c>
      <c r="C215" s="3">
        <v>3222623914.71</v>
      </c>
    </row>
    <row r="216" spans="1:3">
      <c r="A216" s="2"/>
      <c r="B216" s="1">
        <v>2020</v>
      </c>
      <c r="C216" s="3">
        <v>2662221891.27</v>
      </c>
    </row>
    <row r="217" spans="1:3">
      <c r="A217" s="2"/>
      <c r="B217" s="1">
        <v>2019</v>
      </c>
      <c r="C217" s="3">
        <v>2807039883.12</v>
      </c>
    </row>
    <row r="218" spans="1:3">
      <c r="A218" s="2"/>
      <c r="B218" s="1">
        <v>2018</v>
      </c>
      <c r="C218" s="3">
        <v>2939556538.56</v>
      </c>
    </row>
    <row r="219" spans="1:3">
      <c r="A219" s="2"/>
      <c r="B219" s="1">
        <v>2017</v>
      </c>
      <c r="C219" s="3">
        <v>2663503267.56</v>
      </c>
    </row>
    <row r="220" spans="1:3">
      <c r="A220" s="2"/>
      <c r="B220" s="1">
        <v>2016</v>
      </c>
      <c r="C220" s="3">
        <v>3162682731.1</v>
      </c>
    </row>
    <row r="221" spans="1:3">
      <c r="A221" s="2"/>
      <c r="B221" s="1">
        <v>2015</v>
      </c>
      <c r="C221" s="3">
        <v>2722960198.84</v>
      </c>
    </row>
    <row r="222" spans="1:3">
      <c r="A222" s="2"/>
      <c r="B222" s="1">
        <v>2014</v>
      </c>
      <c r="C222" s="3">
        <v>2502558068.94</v>
      </c>
    </row>
    <row r="223" spans="1:3">
      <c r="A223" s="2"/>
      <c r="B223" s="1">
        <v>2013</v>
      </c>
      <c r="C223" s="3">
        <v>2384045520.34</v>
      </c>
    </row>
    <row r="224" spans="1:3">
      <c r="A224" s="2"/>
      <c r="B224" s="1">
        <v>2012</v>
      </c>
      <c r="C224" s="3">
        <v>2152200347.66</v>
      </c>
    </row>
    <row r="225" spans="1:2">
      <c r="A225" s="2"/>
      <c r="B225" s="1">
        <v>2011</v>
      </c>
    </row>
    <row r="226" spans="1:2">
      <c r="A226" s="2"/>
      <c r="B226" s="1">
        <v>2010</v>
      </c>
    </row>
    <row r="227" spans="1:3">
      <c r="A227" s="2" t="s">
        <v>69</v>
      </c>
      <c r="B227" s="1">
        <v>2023</v>
      </c>
      <c r="C227" s="3">
        <v>2283789397.87</v>
      </c>
    </row>
    <row r="228" spans="1:3">
      <c r="A228" s="2"/>
      <c r="B228" s="1">
        <v>2022</v>
      </c>
      <c r="C228" s="3">
        <v>1528545549.59</v>
      </c>
    </row>
    <row r="229" spans="1:3">
      <c r="A229" s="2"/>
      <c r="B229" s="1">
        <v>2021</v>
      </c>
      <c r="C229" s="3">
        <v>1106660609</v>
      </c>
    </row>
    <row r="230" spans="1:3">
      <c r="A230" s="2"/>
      <c r="B230" s="1">
        <v>2020</v>
      </c>
      <c r="C230" s="3">
        <v>1014319453.53</v>
      </c>
    </row>
    <row r="231" spans="1:3">
      <c r="A231" s="2"/>
      <c r="B231" s="1">
        <v>2019</v>
      </c>
      <c r="C231" s="3">
        <v>452455831.28</v>
      </c>
    </row>
    <row r="232" spans="1:3">
      <c r="A232" s="2"/>
      <c r="B232" s="1">
        <v>2018</v>
      </c>
      <c r="C232" s="3">
        <v>414410304.16</v>
      </c>
    </row>
    <row r="233" spans="1:3">
      <c r="A233" s="2"/>
      <c r="B233" s="1">
        <v>2017</v>
      </c>
      <c r="C233" s="3">
        <v>813049565.38</v>
      </c>
    </row>
    <row r="234" spans="1:3">
      <c r="A234" s="2"/>
      <c r="B234" s="1">
        <v>2016</v>
      </c>
      <c r="C234" s="3">
        <v>547063400.45</v>
      </c>
    </row>
    <row r="235" spans="1:3">
      <c r="A235" s="2"/>
      <c r="B235" s="1">
        <v>2015</v>
      </c>
      <c r="C235" s="3">
        <v>1371209557.7</v>
      </c>
    </row>
    <row r="236" spans="1:3">
      <c r="A236" s="2"/>
      <c r="B236" s="1">
        <v>2014</v>
      </c>
      <c r="C236" s="3">
        <v>1397200032.64</v>
      </c>
    </row>
    <row r="237" spans="1:3">
      <c r="A237" s="2"/>
      <c r="B237" s="1">
        <v>2013</v>
      </c>
      <c r="C237" s="3">
        <v>1067192477.63</v>
      </c>
    </row>
    <row r="238" spans="1:3">
      <c r="A238" s="2"/>
      <c r="B238" s="1">
        <v>2012</v>
      </c>
      <c r="C238" s="3">
        <v>936371215.09</v>
      </c>
    </row>
    <row r="239" spans="1:2">
      <c r="A239" s="2"/>
      <c r="B239" s="1">
        <v>2011</v>
      </c>
    </row>
    <row r="240" spans="1:2">
      <c r="A240" s="2"/>
      <c r="B240" s="1">
        <v>2010</v>
      </c>
    </row>
    <row r="241" spans="1:3">
      <c r="A241" s="2" t="s">
        <v>70</v>
      </c>
      <c r="B241" s="1">
        <v>2023</v>
      </c>
      <c r="C241" s="3">
        <v>482944444.75</v>
      </c>
    </row>
    <row r="242" spans="1:3">
      <c r="A242" s="2"/>
      <c r="B242" s="1">
        <v>2022</v>
      </c>
      <c r="C242" s="3">
        <v>486159483.66</v>
      </c>
    </row>
    <row r="243" spans="1:3">
      <c r="A243" s="2"/>
      <c r="B243" s="1">
        <v>2021</v>
      </c>
      <c r="C243" s="3">
        <v>473108649.41</v>
      </c>
    </row>
    <row r="244" spans="1:3">
      <c r="A244" s="2"/>
      <c r="B244" s="1">
        <v>2020</v>
      </c>
      <c r="C244" s="3">
        <v>456663675.52</v>
      </c>
    </row>
    <row r="245" spans="1:3">
      <c r="A245" s="2"/>
      <c r="B245" s="1">
        <v>2019</v>
      </c>
      <c r="C245" s="3">
        <v>454588336.49</v>
      </c>
    </row>
    <row r="246" spans="1:3">
      <c r="A246" s="2"/>
      <c r="B246" s="1">
        <v>2018</v>
      </c>
      <c r="C246" s="3">
        <v>258744869.48</v>
      </c>
    </row>
    <row r="247" spans="1:3">
      <c r="A247" s="2"/>
      <c r="B247" s="1">
        <v>2017</v>
      </c>
      <c r="C247" s="3">
        <v>282461222.24</v>
      </c>
    </row>
    <row r="248" spans="1:3">
      <c r="A248" s="2"/>
      <c r="B248" s="1">
        <v>2016</v>
      </c>
      <c r="C248" s="3">
        <v>353553166.21</v>
      </c>
    </row>
    <row r="249" spans="1:3">
      <c r="A249" s="2"/>
      <c r="B249" s="1">
        <v>2015</v>
      </c>
      <c r="C249" s="3">
        <v>536294989.85</v>
      </c>
    </row>
    <row r="250" spans="1:3">
      <c r="A250" s="2"/>
      <c r="B250" s="1">
        <v>2014</v>
      </c>
      <c r="C250" s="3">
        <v>495789298.37</v>
      </c>
    </row>
    <row r="251" spans="1:3">
      <c r="A251" s="2"/>
      <c r="B251" s="1">
        <v>2013</v>
      </c>
      <c r="C251" s="3">
        <v>468441649.46</v>
      </c>
    </row>
    <row r="252" spans="1:3">
      <c r="A252" s="2"/>
      <c r="B252" s="1">
        <v>2012</v>
      </c>
      <c r="C252" s="3">
        <v>447869534.06</v>
      </c>
    </row>
    <row r="253" spans="1:2">
      <c r="A253" s="2"/>
      <c r="B253" s="1">
        <v>2011</v>
      </c>
    </row>
    <row r="254" spans="1:2">
      <c r="A254" s="2"/>
      <c r="B254" s="1">
        <v>2010</v>
      </c>
    </row>
    <row r="255" spans="1:3">
      <c r="A255" s="2" t="s">
        <v>71</v>
      </c>
      <c r="B255" s="1">
        <v>2023</v>
      </c>
      <c r="C255" s="3">
        <v>3476257231.71</v>
      </c>
    </row>
    <row r="256" spans="1:3">
      <c r="A256" s="2"/>
      <c r="B256" s="1">
        <v>2022</v>
      </c>
      <c r="C256" s="3">
        <v>3394502005.53</v>
      </c>
    </row>
    <row r="257" spans="1:3">
      <c r="A257" s="2"/>
      <c r="B257" s="1">
        <v>2021</v>
      </c>
      <c r="C257" s="3">
        <v>3865775716.76</v>
      </c>
    </row>
    <row r="258" spans="1:3">
      <c r="A258" s="2"/>
      <c r="B258" s="1">
        <v>2020</v>
      </c>
      <c r="C258" s="3">
        <v>3857937591</v>
      </c>
    </row>
    <row r="259" spans="1:3">
      <c r="A259" s="2"/>
      <c r="B259" s="1">
        <v>2019</v>
      </c>
      <c r="C259" s="3">
        <v>3643891060.02</v>
      </c>
    </row>
    <row r="260" spans="1:3">
      <c r="A260" s="2"/>
      <c r="B260" s="1">
        <v>2018</v>
      </c>
      <c r="C260" s="3">
        <v>3194700354.64</v>
      </c>
    </row>
    <row r="261" spans="1:3">
      <c r="A261" s="2"/>
      <c r="B261" s="1">
        <v>2017</v>
      </c>
      <c r="C261" s="3">
        <v>3133971822.77</v>
      </c>
    </row>
    <row r="262" spans="1:3">
      <c r="A262" s="2"/>
      <c r="B262" s="1">
        <v>2016</v>
      </c>
      <c r="C262" s="3">
        <v>3271970117.08</v>
      </c>
    </row>
    <row r="263" spans="1:3">
      <c r="A263" s="2"/>
      <c r="B263" s="1">
        <v>2015</v>
      </c>
      <c r="C263" s="3">
        <v>3310066007.53</v>
      </c>
    </row>
    <row r="264" spans="1:3">
      <c r="A264" s="2"/>
      <c r="B264" s="1">
        <v>2014</v>
      </c>
      <c r="C264" s="3">
        <v>3220256513.7</v>
      </c>
    </row>
    <row r="265" spans="1:3">
      <c r="A265" s="2"/>
      <c r="B265" s="1">
        <v>2013</v>
      </c>
      <c r="C265" s="3">
        <v>3191947525.91</v>
      </c>
    </row>
    <row r="266" spans="1:3">
      <c r="A266" s="2"/>
      <c r="B266" s="1">
        <v>2012</v>
      </c>
      <c r="C266" s="3">
        <v>2974103974.24</v>
      </c>
    </row>
    <row r="267" spans="1:2">
      <c r="A267" s="2"/>
      <c r="B267" s="1">
        <v>2011</v>
      </c>
    </row>
    <row r="268" spans="1:2">
      <c r="A268" s="2"/>
      <c r="B268" s="1">
        <v>2010</v>
      </c>
    </row>
    <row r="269" spans="1:3">
      <c r="A269" s="2" t="s">
        <v>72</v>
      </c>
      <c r="B269" s="1">
        <v>2023</v>
      </c>
      <c r="C269" s="3">
        <v>15367166219.19</v>
      </c>
    </row>
    <row r="270" spans="1:3">
      <c r="A270" s="2"/>
      <c r="B270" s="1">
        <v>2022</v>
      </c>
      <c r="C270" s="3">
        <v>20255509277.15</v>
      </c>
    </row>
    <row r="271" spans="1:3">
      <c r="A271" s="2"/>
      <c r="B271" s="1">
        <v>2021</v>
      </c>
      <c r="C271" s="3">
        <v>19392497386.66</v>
      </c>
    </row>
    <row r="272" spans="1:3">
      <c r="A272" s="2"/>
      <c r="B272" s="1">
        <v>2020</v>
      </c>
      <c r="C272" s="3">
        <v>21673379639.15</v>
      </c>
    </row>
    <row r="273" spans="1:3">
      <c r="A273" s="2"/>
      <c r="B273" s="1">
        <v>2019</v>
      </c>
      <c r="C273" s="3">
        <v>22021558785.01</v>
      </c>
    </row>
    <row r="274" spans="1:3">
      <c r="A274" s="2"/>
      <c r="B274" s="1">
        <v>2018</v>
      </c>
      <c r="C274" s="3">
        <v>19850831298.43</v>
      </c>
    </row>
    <row r="275" spans="1:3">
      <c r="A275" s="2"/>
      <c r="B275" s="1">
        <v>2017</v>
      </c>
      <c r="C275" s="3">
        <v>18412037106.62</v>
      </c>
    </row>
    <row r="276" spans="1:3">
      <c r="A276" s="2"/>
      <c r="B276" s="1">
        <v>2016</v>
      </c>
      <c r="C276" s="3">
        <v>17834580895.94</v>
      </c>
    </row>
    <row r="277" spans="1:3">
      <c r="A277" s="2"/>
      <c r="B277" s="1">
        <v>2015</v>
      </c>
      <c r="C277" s="3">
        <v>16174510388.91</v>
      </c>
    </row>
    <row r="278" spans="1:3">
      <c r="A278" s="2"/>
      <c r="B278" s="1">
        <v>2014</v>
      </c>
      <c r="C278" s="3">
        <v>15543096554.31</v>
      </c>
    </row>
    <row r="279" spans="1:3">
      <c r="A279" s="2"/>
      <c r="B279" s="1">
        <v>2013</v>
      </c>
      <c r="C279" s="3">
        <v>13789477138.05</v>
      </c>
    </row>
    <row r="280" spans="1:3">
      <c r="A280" s="2"/>
      <c r="B280" s="1">
        <v>2012</v>
      </c>
      <c r="C280" s="3">
        <v>12479597490.81</v>
      </c>
    </row>
    <row r="281" spans="1:2">
      <c r="A281" s="2"/>
      <c r="B281" s="1">
        <v>2011</v>
      </c>
    </row>
    <row r="282" spans="1:2">
      <c r="A282" s="2"/>
      <c r="B282" s="1">
        <v>2010</v>
      </c>
    </row>
  </sheetData>
  <mergeCells count="28">
    <mergeCell ref="G1:Q1"/>
    <mergeCell ref="R1:AD1"/>
    <mergeCell ref="A1:A2"/>
    <mergeCell ref="A3:A16"/>
    <mergeCell ref="A17:A30"/>
    <mergeCell ref="A31:A44"/>
    <mergeCell ref="A45:A58"/>
    <mergeCell ref="A59:A72"/>
    <mergeCell ref="A73:A86"/>
    <mergeCell ref="A87:A100"/>
    <mergeCell ref="A101:A114"/>
    <mergeCell ref="A115:A128"/>
    <mergeCell ref="A129:A142"/>
    <mergeCell ref="A143:A156"/>
    <mergeCell ref="A157:A170"/>
    <mergeCell ref="A171:A184"/>
    <mergeCell ref="A185:A198"/>
    <mergeCell ref="A199:A212"/>
    <mergeCell ref="A213:A226"/>
    <mergeCell ref="A227:A240"/>
    <mergeCell ref="A241:A254"/>
    <mergeCell ref="A255:A268"/>
    <mergeCell ref="A269:A282"/>
    <mergeCell ref="B1:B2"/>
    <mergeCell ref="C1:C2"/>
    <mergeCell ref="D1:D2"/>
    <mergeCell ref="E1:E2"/>
    <mergeCell ref="F1:F2"/>
  </mergeCell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M282"/>
  <sheetViews>
    <sheetView workbookViewId="0">
      <pane xSplit="2" ySplit="2" topLeftCell="C14" activePane="bottomRight" state="frozen"/>
      <selection/>
      <selection pane="topRight"/>
      <selection pane="bottomLeft"/>
      <selection pane="bottomRight" activeCell="G20" sqref="G20"/>
    </sheetView>
  </sheetViews>
  <sheetFormatPr defaultColWidth="9.23076923076923" defaultRowHeight="16.8"/>
  <cols>
    <col min="3" max="3" width="21.4615384615385" style="6" customWidth="1"/>
    <col min="4" max="4" width="24.8461538461538" customWidth="1"/>
    <col min="5" max="5" width="20.9230769230769" style="7"/>
    <col min="6" max="6" width="10.3076923076923" customWidth="1"/>
    <col min="8" max="8" width="16.3846153846154" customWidth="1"/>
    <col min="9" max="9" width="10.3076923076923" customWidth="1"/>
    <col min="10" max="10" width="8.15384615384615" customWidth="1"/>
    <col min="11" max="11" width="15.1538461538462" customWidth="1"/>
    <col min="12" max="13" width="10.3076923076923" customWidth="1"/>
    <col min="14" max="14" width="15.1538461538462" customWidth="1"/>
    <col min="15" max="15" width="12.7692307692308" customWidth="1"/>
    <col min="16" max="16" width="15.1538461538462" customWidth="1"/>
    <col min="39" max="39" width="18.7692307692308" customWidth="1"/>
  </cols>
  <sheetData>
    <row r="1" spans="1:39">
      <c r="A1" s="1" t="s">
        <v>0</v>
      </c>
      <c r="B1" s="8" t="s">
        <v>1</v>
      </c>
      <c r="C1" s="9" t="s">
        <v>166</v>
      </c>
      <c r="D1" s="10" t="s">
        <v>167</v>
      </c>
      <c r="E1" s="14" t="s">
        <v>168</v>
      </c>
      <c r="F1" s="1" t="s">
        <v>169</v>
      </c>
      <c r="G1" s="14" t="s">
        <v>170</v>
      </c>
      <c r="H1" s="14" t="s">
        <v>171</v>
      </c>
      <c r="I1" s="1" t="s">
        <v>172</v>
      </c>
      <c r="J1" s="1" t="s">
        <v>173</v>
      </c>
      <c r="K1" s="1" t="s">
        <v>174</v>
      </c>
      <c r="L1" s="1" t="s">
        <v>175</v>
      </c>
      <c r="M1" s="1" t="s">
        <v>176</v>
      </c>
      <c r="N1" s="1" t="s">
        <v>177</v>
      </c>
      <c r="O1" s="1" t="s">
        <v>178</v>
      </c>
      <c r="P1" s="15" t="s">
        <v>179</v>
      </c>
      <c r="Q1" s="1" t="s">
        <v>180</v>
      </c>
      <c r="R1" s="1"/>
      <c r="S1" s="1"/>
      <c r="T1" s="1"/>
      <c r="U1" s="1"/>
      <c r="V1" s="1"/>
      <c r="W1" s="1"/>
      <c r="X1" s="1"/>
      <c r="Y1" s="1"/>
      <c r="Z1" s="1"/>
      <c r="AA1" s="1"/>
      <c r="AB1" s="1"/>
      <c r="AC1" s="1"/>
      <c r="AD1" s="1"/>
      <c r="AE1" s="1"/>
      <c r="AF1" s="1" t="s">
        <v>181</v>
      </c>
      <c r="AG1" s="1"/>
      <c r="AH1" s="1"/>
      <c r="AI1" s="1"/>
      <c r="AJ1" s="1"/>
      <c r="AK1" s="14"/>
      <c r="AL1" s="14"/>
      <c r="AM1" s="1"/>
    </row>
    <row r="2" spans="1:39">
      <c r="A2" s="1"/>
      <c r="B2" s="8"/>
      <c r="C2" s="9"/>
      <c r="D2" s="10"/>
      <c r="E2" s="14"/>
      <c r="F2" s="1"/>
      <c r="G2" s="14"/>
      <c r="H2" s="14"/>
      <c r="I2" s="1"/>
      <c r="J2" s="1"/>
      <c r="K2" s="1"/>
      <c r="L2" s="1"/>
      <c r="M2" s="1"/>
      <c r="N2" s="1"/>
      <c r="O2" s="1"/>
      <c r="P2" s="1"/>
      <c r="Q2" s="16" t="s">
        <v>182</v>
      </c>
      <c r="R2" s="14" t="s">
        <v>183</v>
      </c>
      <c r="S2" s="14" t="s">
        <v>184</v>
      </c>
      <c r="T2" s="14" t="s">
        <v>185</v>
      </c>
      <c r="U2" s="14" t="s">
        <v>186</v>
      </c>
      <c r="V2" s="14" t="s">
        <v>187</v>
      </c>
      <c r="W2" s="14" t="s">
        <v>188</v>
      </c>
      <c r="X2" s="14" t="s">
        <v>189</v>
      </c>
      <c r="Y2" s="14" t="s">
        <v>190</v>
      </c>
      <c r="Z2" s="14" t="s">
        <v>191</v>
      </c>
      <c r="AA2" s="14" t="s">
        <v>192</v>
      </c>
      <c r="AB2" s="14" t="s">
        <v>193</v>
      </c>
      <c r="AC2" s="14" t="s">
        <v>194</v>
      </c>
      <c r="AD2" s="14" t="s">
        <v>195</v>
      </c>
      <c r="AE2" s="14" t="s">
        <v>196</v>
      </c>
      <c r="AF2" s="14" t="s">
        <v>197</v>
      </c>
      <c r="AG2" s="16" t="s">
        <v>198</v>
      </c>
      <c r="AH2" s="14" t="s">
        <v>199</v>
      </c>
      <c r="AI2" s="14" t="s">
        <v>200</v>
      </c>
      <c r="AJ2" s="14" t="s">
        <v>201</v>
      </c>
      <c r="AK2" s="17" t="s">
        <v>202</v>
      </c>
      <c r="AL2" s="17" t="s">
        <v>203</v>
      </c>
      <c r="AM2" s="17" t="s">
        <v>204</v>
      </c>
    </row>
    <row r="3" spans="1:39">
      <c r="A3" s="1" t="s">
        <v>53</v>
      </c>
      <c r="B3" s="8">
        <v>2023</v>
      </c>
      <c r="C3" s="3">
        <v>223656469294.82</v>
      </c>
      <c r="D3" s="11">
        <v>215668571607.43</v>
      </c>
      <c r="E3" s="6">
        <f>资产表!C3-C3</f>
        <v>49043190797.43</v>
      </c>
      <c r="F3" s="5"/>
      <c r="G3" s="5"/>
      <c r="H3" s="5"/>
      <c r="I3" s="5"/>
      <c r="J3" s="5"/>
      <c r="K3" s="5"/>
      <c r="L3" s="5"/>
      <c r="M3" s="5"/>
      <c r="N3" s="5"/>
      <c r="O3" s="5"/>
      <c r="P3" s="5"/>
      <c r="Q3" s="5"/>
      <c r="R3" s="5"/>
      <c r="S3" s="5"/>
      <c r="T3" s="5"/>
      <c r="U3" s="5"/>
      <c r="V3" s="5"/>
      <c r="W3" s="5"/>
      <c r="X3" s="5"/>
      <c r="Y3" s="5"/>
      <c r="Z3" s="5"/>
      <c r="AA3" s="5"/>
      <c r="AB3" s="5"/>
      <c r="AC3" s="5"/>
      <c r="AD3" s="5"/>
      <c r="AE3" s="5"/>
      <c r="AF3" s="5"/>
      <c r="AG3" s="5"/>
      <c r="AH3" s="5"/>
      <c r="AI3" s="5"/>
      <c r="AJ3" s="5"/>
      <c r="AK3" s="5"/>
      <c r="AL3" s="5"/>
      <c r="AM3" s="5"/>
    </row>
    <row r="4" spans="1:39">
      <c r="A4" s="1"/>
      <c r="B4" s="8">
        <v>2022</v>
      </c>
      <c r="C4" s="3">
        <v>204964688254.08</v>
      </c>
      <c r="D4" s="11">
        <v>197480041239.46</v>
      </c>
      <c r="E4" s="6">
        <f>资产表!C4-C4</f>
        <v>49536137841.94</v>
      </c>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5"/>
      <c r="AL4" s="5"/>
      <c r="AM4" s="5"/>
    </row>
    <row r="5" spans="1:39">
      <c r="A5" s="1"/>
      <c r="B5" s="8">
        <v>2021</v>
      </c>
      <c r="C5" s="3">
        <v>196957506705.34</v>
      </c>
      <c r="D5" s="11">
        <v>189539368797.29</v>
      </c>
      <c r="E5" s="6">
        <f>资产表!C5-C5</f>
        <v>58210688454.56</v>
      </c>
      <c r="F5" s="5"/>
      <c r="G5" s="5"/>
      <c r="H5" s="5"/>
      <c r="I5" s="5"/>
      <c r="J5" s="5"/>
      <c r="K5" s="5"/>
      <c r="L5" s="5"/>
      <c r="M5" s="5"/>
      <c r="N5" s="5"/>
      <c r="O5" s="5"/>
      <c r="P5" s="5"/>
      <c r="Q5" s="5"/>
      <c r="R5" s="5"/>
      <c r="S5" s="5"/>
      <c r="T5" s="5"/>
      <c r="U5" s="5"/>
      <c r="V5" s="5"/>
      <c r="W5" s="5"/>
      <c r="X5" s="5"/>
      <c r="Y5" s="5"/>
      <c r="Z5" s="5"/>
      <c r="AA5" s="5"/>
      <c r="AB5" s="5"/>
      <c r="AC5" s="5"/>
      <c r="AD5" s="5"/>
      <c r="AE5" s="5"/>
      <c r="AF5" s="5"/>
      <c r="AG5" s="5"/>
      <c r="AH5" s="5"/>
      <c r="AI5" s="5"/>
      <c r="AJ5" s="5"/>
      <c r="AK5" s="5"/>
      <c r="AL5" s="5"/>
      <c r="AM5" s="5"/>
    </row>
    <row r="6" spans="1:39">
      <c r="A6" s="1"/>
      <c r="B6" s="8">
        <v>2020</v>
      </c>
      <c r="C6" s="3">
        <v>167720683101.28</v>
      </c>
      <c r="D6" s="11">
        <v>161322735087.56</v>
      </c>
      <c r="E6" s="6">
        <f>资产表!C6-C6</f>
        <v>45675127426.18</v>
      </c>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c r="AK6" s="5"/>
      <c r="AL6" s="5"/>
      <c r="AM6" s="5"/>
    </row>
    <row r="7" spans="1:39">
      <c r="A7" s="1"/>
      <c r="B7" s="8">
        <v>2019</v>
      </c>
      <c r="C7" s="3">
        <v>141876380228.65</v>
      </c>
      <c r="D7" s="11">
        <v>136010349875.11</v>
      </c>
      <c r="E7" s="6">
        <f>资产表!C7-C7</f>
        <v>41165991813.85</v>
      </c>
      <c r="F7" s="5"/>
      <c r="G7" s="5"/>
      <c r="H7" s="5"/>
      <c r="I7" s="5"/>
      <c r="J7" s="5"/>
      <c r="K7" s="5"/>
      <c r="L7" s="5"/>
      <c r="M7" s="5"/>
      <c r="N7" s="5"/>
      <c r="O7" s="5"/>
      <c r="P7" s="5"/>
      <c r="Q7" s="5"/>
      <c r="R7" s="5"/>
      <c r="S7" s="5"/>
      <c r="T7" s="5"/>
      <c r="U7" s="5"/>
      <c r="V7" s="5"/>
      <c r="W7" s="5"/>
      <c r="X7" s="5"/>
      <c r="Y7" s="5"/>
      <c r="Z7" s="5"/>
      <c r="AA7" s="5"/>
      <c r="AB7" s="5"/>
      <c r="AC7" s="5"/>
      <c r="AD7" s="5"/>
      <c r="AE7" s="5"/>
      <c r="AF7" s="5"/>
      <c r="AG7" s="5"/>
      <c r="AH7" s="5"/>
      <c r="AI7" s="5"/>
      <c r="AJ7" s="5"/>
      <c r="AK7" s="5"/>
      <c r="AL7" s="5"/>
      <c r="AM7" s="5"/>
    </row>
    <row r="8" spans="1:39">
      <c r="A8" s="1"/>
      <c r="B8" s="8">
        <v>2018</v>
      </c>
      <c r="C8" s="3">
        <v>117408487922.53</v>
      </c>
      <c r="D8" s="11">
        <v>112838564332.05</v>
      </c>
      <c r="E8" s="6">
        <f>资产表!C8-C8</f>
        <v>42438186813.48</v>
      </c>
      <c r="F8" s="5"/>
      <c r="G8" s="5"/>
      <c r="H8" s="5"/>
      <c r="I8" s="5"/>
      <c r="J8" s="5"/>
      <c r="K8" s="5"/>
      <c r="L8" s="5"/>
      <c r="M8" s="5"/>
      <c r="N8" s="5"/>
      <c r="O8" s="5"/>
      <c r="P8" s="5"/>
      <c r="Q8" s="5"/>
      <c r="R8" s="5"/>
      <c r="S8" s="5"/>
      <c r="T8" s="5"/>
      <c r="U8" s="5"/>
      <c r="V8" s="5"/>
      <c r="W8" s="5"/>
      <c r="X8" s="5"/>
      <c r="Y8" s="5"/>
      <c r="Z8" s="5"/>
      <c r="AA8" s="5"/>
      <c r="AB8" s="5"/>
      <c r="AC8" s="5"/>
      <c r="AD8" s="5"/>
      <c r="AE8" s="5"/>
      <c r="AF8" s="5"/>
      <c r="AG8" s="5"/>
      <c r="AH8" s="5"/>
      <c r="AI8" s="5"/>
      <c r="AJ8" s="5"/>
      <c r="AK8" s="5"/>
      <c r="AL8" s="5"/>
      <c r="AM8" s="5"/>
    </row>
    <row r="9" spans="1:39">
      <c r="A9" s="1"/>
      <c r="B9" s="8">
        <v>2017</v>
      </c>
      <c r="C9" s="3">
        <v>96019627475.08</v>
      </c>
      <c r="D9" s="11">
        <v>91451522828.96</v>
      </c>
      <c r="E9" s="6">
        <f>资产表!C9-C9</f>
        <v>38590489400</v>
      </c>
      <c r="F9" s="5"/>
      <c r="G9" s="5"/>
      <c r="H9" s="5"/>
      <c r="I9" s="5"/>
      <c r="J9" s="5"/>
      <c r="K9" s="5"/>
      <c r="L9" s="5"/>
      <c r="M9" s="5"/>
      <c r="N9" s="5"/>
      <c r="O9" s="5"/>
      <c r="P9" s="5"/>
      <c r="Q9" s="5"/>
      <c r="R9" s="5"/>
      <c r="S9" s="5"/>
      <c r="T9" s="5"/>
      <c r="U9" s="5"/>
      <c r="V9" s="5"/>
      <c r="W9" s="5"/>
      <c r="X9" s="5"/>
      <c r="Y9" s="5"/>
      <c r="Z9" s="5"/>
      <c r="AA9" s="5"/>
      <c r="AB9" s="5"/>
      <c r="AC9" s="5"/>
      <c r="AD9" s="5"/>
      <c r="AE9" s="5"/>
      <c r="AF9" s="5"/>
      <c r="AG9" s="5"/>
      <c r="AH9" s="5"/>
      <c r="AI9" s="5"/>
      <c r="AJ9" s="5"/>
      <c r="AK9" s="5"/>
      <c r="AL9" s="5"/>
      <c r="AM9" s="5"/>
    </row>
    <row r="10" spans="1:39">
      <c r="A10" s="1"/>
      <c r="B10" s="8">
        <v>2016</v>
      </c>
      <c r="C10" s="3">
        <v>75898542854.72</v>
      </c>
      <c r="D10" s="11">
        <v>72894137783.25</v>
      </c>
      <c r="E10" s="6">
        <f>资产表!C10-C10</f>
        <v>37035995425.69</v>
      </c>
      <c r="F10" s="5"/>
      <c r="G10" s="5"/>
      <c r="H10" s="5"/>
      <c r="I10" s="5"/>
      <c r="J10" s="5"/>
      <c r="K10" s="5"/>
      <c r="L10" s="5"/>
      <c r="M10" s="5"/>
      <c r="N10" s="5"/>
      <c r="O10" s="5"/>
      <c r="P10" s="5"/>
      <c r="Q10" s="5"/>
      <c r="R10" s="5"/>
      <c r="S10" s="5"/>
      <c r="T10" s="5"/>
      <c r="U10" s="5"/>
      <c r="V10" s="5"/>
      <c r="W10" s="5"/>
      <c r="X10" s="5"/>
      <c r="Y10" s="5"/>
      <c r="Z10" s="5"/>
      <c r="AA10" s="5"/>
      <c r="AB10" s="5"/>
      <c r="AC10" s="5"/>
      <c r="AD10" s="5"/>
      <c r="AE10" s="5"/>
      <c r="AF10" s="5"/>
      <c r="AG10" s="5"/>
      <c r="AH10" s="5"/>
      <c r="AI10" s="5"/>
      <c r="AJ10" s="5"/>
      <c r="AK10" s="5"/>
      <c r="AL10" s="5"/>
      <c r="AM10" s="5"/>
    </row>
    <row r="11" spans="1:39">
      <c r="A11" s="1"/>
      <c r="B11" s="8">
        <v>2015</v>
      </c>
      <c r="C11" s="3">
        <v>66234170421.29</v>
      </c>
      <c r="D11" s="12"/>
      <c r="E11" s="6">
        <f>资产表!C11-C11</f>
        <v>20067293001.48</v>
      </c>
      <c r="F11" s="5"/>
      <c r="G11" s="5"/>
      <c r="H11" s="5"/>
      <c r="I11" s="5"/>
      <c r="J11" s="5"/>
      <c r="K11" s="5"/>
      <c r="L11" s="5"/>
      <c r="M11" s="5"/>
      <c r="N11" s="5"/>
      <c r="O11" s="5"/>
      <c r="P11" s="5"/>
      <c r="Q11" s="5"/>
      <c r="R11" s="5"/>
      <c r="S11" s="5"/>
      <c r="T11" s="5"/>
      <c r="U11" s="5"/>
      <c r="V11" s="5"/>
      <c r="W11" s="5"/>
      <c r="X11" s="5"/>
      <c r="Y11" s="5"/>
      <c r="Z11" s="5"/>
      <c r="AA11" s="5"/>
      <c r="AB11" s="5"/>
      <c r="AC11" s="5"/>
      <c r="AD11" s="5"/>
      <c r="AE11" s="5"/>
      <c r="AF11" s="5"/>
      <c r="AG11" s="5"/>
      <c r="AH11" s="5"/>
      <c r="AI11" s="5"/>
      <c r="AJ11" s="5"/>
      <c r="AK11" s="5"/>
      <c r="AL11" s="5"/>
      <c r="AM11" s="5"/>
    </row>
    <row r="12" spans="1:39">
      <c r="A12" s="1"/>
      <c r="B12" s="8">
        <v>2014</v>
      </c>
      <c r="C12" s="3">
        <v>55311550800</v>
      </c>
      <c r="D12" s="12"/>
      <c r="E12" s="6">
        <f>资产表!C12-C12</f>
        <v>10561614424.63</v>
      </c>
      <c r="F12" s="5"/>
      <c r="G12" s="5"/>
      <c r="H12" s="5"/>
      <c r="I12" s="5"/>
      <c r="J12" s="5"/>
      <c r="K12" s="5"/>
      <c r="L12" s="5"/>
      <c r="M12" s="5"/>
      <c r="N12" s="5"/>
      <c r="O12" s="5"/>
      <c r="P12" s="5"/>
      <c r="Q12" s="5"/>
      <c r="R12" s="5"/>
      <c r="S12" s="5"/>
      <c r="T12" s="5"/>
      <c r="U12" s="5"/>
      <c r="V12" s="5"/>
      <c r="W12" s="5"/>
      <c r="X12" s="5"/>
      <c r="Y12" s="5"/>
      <c r="Z12" s="5"/>
      <c r="AA12" s="5"/>
      <c r="AB12" s="5"/>
      <c r="AC12" s="5"/>
      <c r="AD12" s="5"/>
      <c r="AE12" s="5"/>
      <c r="AF12" s="5"/>
      <c r="AG12" s="5"/>
      <c r="AH12" s="5"/>
      <c r="AI12" s="5"/>
      <c r="AJ12" s="5"/>
      <c r="AK12" s="5"/>
      <c r="AL12" s="5"/>
      <c r="AM12" s="5"/>
    </row>
    <row r="13" spans="1:39">
      <c r="A13" s="1"/>
      <c r="B13" s="8">
        <v>2013</v>
      </c>
      <c r="C13" s="3">
        <v>44129092300</v>
      </c>
      <c r="D13" s="12"/>
      <c r="E13" s="6">
        <f>资产表!C13-C13</f>
        <v>11325058377.05</v>
      </c>
      <c r="F13" s="5"/>
      <c r="G13" s="5"/>
      <c r="H13" s="5"/>
      <c r="I13" s="5"/>
      <c r="J13" s="5"/>
      <c r="K13" s="5"/>
      <c r="L13" s="5"/>
      <c r="M13" s="5"/>
      <c r="N13" s="5"/>
      <c r="O13" s="5"/>
      <c r="P13" s="5"/>
      <c r="Q13" s="5"/>
      <c r="R13" s="5"/>
      <c r="S13" s="5"/>
      <c r="T13" s="5"/>
      <c r="U13" s="5"/>
      <c r="V13" s="5"/>
      <c r="W13" s="5"/>
      <c r="X13" s="5"/>
      <c r="Y13" s="5"/>
      <c r="Z13" s="5"/>
      <c r="AA13" s="5"/>
      <c r="AB13" s="5"/>
      <c r="AC13" s="5"/>
      <c r="AD13" s="5"/>
      <c r="AE13" s="5"/>
      <c r="AF13" s="5"/>
      <c r="AG13" s="5"/>
      <c r="AH13" s="5"/>
      <c r="AI13" s="5"/>
      <c r="AJ13" s="5"/>
      <c r="AK13" s="5"/>
      <c r="AL13" s="5"/>
      <c r="AM13" s="5"/>
    </row>
    <row r="14" spans="1:39">
      <c r="A14" s="1"/>
      <c r="B14" s="8">
        <v>2012</v>
      </c>
      <c r="C14" s="3">
        <v>35454036400</v>
      </c>
      <c r="D14" s="12"/>
      <c r="E14" s="6">
        <f>资产表!C14-C14</f>
        <v>9544172553.46</v>
      </c>
      <c r="F14" s="5"/>
      <c r="G14" s="5"/>
      <c r="H14" s="5"/>
      <c r="I14" s="5"/>
      <c r="J14" s="5"/>
      <c r="K14" s="5"/>
      <c r="L14" s="5"/>
      <c r="M14" s="5"/>
      <c r="N14" s="5"/>
      <c r="O14" s="5"/>
      <c r="P14" s="5"/>
      <c r="Q14" s="5"/>
      <c r="R14" s="5"/>
      <c r="S14" s="5"/>
      <c r="T14" s="5"/>
      <c r="U14" s="5"/>
      <c r="V14" s="5"/>
      <c r="W14" s="5"/>
      <c r="X14" s="5"/>
      <c r="Y14" s="5"/>
      <c r="Z14" s="5"/>
      <c r="AA14" s="5"/>
      <c r="AB14" s="5"/>
      <c r="AC14" s="5"/>
      <c r="AD14" s="5"/>
      <c r="AE14" s="5"/>
      <c r="AF14" s="5"/>
      <c r="AG14" s="5"/>
      <c r="AH14" s="5"/>
      <c r="AI14" s="5"/>
      <c r="AJ14" s="5"/>
      <c r="AK14" s="5"/>
      <c r="AL14" s="5"/>
      <c r="AM14" s="5"/>
    </row>
    <row r="15" spans="1:39">
      <c r="A15" s="1"/>
      <c r="B15" s="8">
        <v>2011</v>
      </c>
      <c r="C15" s="3"/>
      <c r="D15" s="12"/>
      <c r="E15" s="6">
        <f>资产表!C15-C15</f>
        <v>0</v>
      </c>
      <c r="F15" s="5"/>
      <c r="G15" s="5"/>
      <c r="H15" s="5"/>
      <c r="I15" s="5"/>
      <c r="J15" s="5"/>
      <c r="K15" s="5"/>
      <c r="L15" s="5"/>
      <c r="M15" s="5"/>
      <c r="N15" s="5"/>
      <c r="O15" s="5"/>
      <c r="P15" s="5"/>
      <c r="Q15" s="5"/>
      <c r="R15" s="5"/>
      <c r="S15" s="5"/>
      <c r="T15" s="5"/>
      <c r="U15" s="5"/>
      <c r="V15" s="5"/>
      <c r="W15" s="5"/>
      <c r="X15" s="5"/>
      <c r="Y15" s="5"/>
      <c r="Z15" s="5"/>
      <c r="AA15" s="5"/>
      <c r="AB15" s="5"/>
      <c r="AC15" s="5"/>
      <c r="AD15" s="5"/>
      <c r="AE15" s="5"/>
      <c r="AF15" s="5"/>
      <c r="AG15" s="5"/>
      <c r="AH15" s="5"/>
      <c r="AI15" s="5"/>
      <c r="AJ15" s="5"/>
      <c r="AK15" s="5"/>
      <c r="AL15" s="5"/>
      <c r="AM15" s="5"/>
    </row>
    <row r="16" spans="1:39">
      <c r="A16" s="1"/>
      <c r="B16" s="8">
        <v>2010</v>
      </c>
      <c r="C16" s="3"/>
      <c r="D16" s="12"/>
      <c r="E16" s="6">
        <f>资产表!C16-C16</f>
        <v>0</v>
      </c>
      <c r="F16" s="5"/>
      <c r="G16" s="5"/>
      <c r="H16" s="5"/>
      <c r="I16" s="5"/>
      <c r="J16" s="5"/>
      <c r="K16" s="5"/>
      <c r="L16" s="5"/>
      <c r="M16" s="5"/>
      <c r="N16" s="5"/>
      <c r="O16" s="5"/>
      <c r="P16" s="5"/>
      <c r="Q16" s="5"/>
      <c r="R16" s="5"/>
      <c r="S16" s="5"/>
      <c r="T16" s="5"/>
      <c r="U16" s="5"/>
      <c r="V16" s="5"/>
      <c r="W16" s="5"/>
      <c r="X16" s="5"/>
      <c r="Y16" s="5"/>
      <c r="Z16" s="5"/>
      <c r="AA16" s="5"/>
      <c r="AB16" s="5"/>
      <c r="AC16" s="5"/>
      <c r="AD16" s="5"/>
      <c r="AE16" s="5"/>
      <c r="AF16" s="5"/>
      <c r="AG16" s="5"/>
      <c r="AH16" s="5"/>
      <c r="AI16" s="5"/>
      <c r="AJ16" s="5"/>
      <c r="AK16" s="5"/>
      <c r="AL16" s="5"/>
      <c r="AM16" s="5"/>
    </row>
    <row r="17" spans="1:39">
      <c r="A17" s="2" t="s">
        <v>54</v>
      </c>
      <c r="B17" s="8">
        <v>2023</v>
      </c>
      <c r="C17" s="3">
        <v>132349373187.17</v>
      </c>
      <c r="D17" s="13">
        <v>129558241040.51</v>
      </c>
      <c r="E17" s="6">
        <f>资产表!C17-C17</f>
        <v>33083608497.58</v>
      </c>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c r="AH17" s="5"/>
      <c r="AI17" s="5"/>
      <c r="AJ17" s="5"/>
      <c r="AK17" s="5"/>
      <c r="AL17" s="5"/>
      <c r="AM17" s="5"/>
    </row>
    <row r="18" spans="1:39">
      <c r="A18" s="2"/>
      <c r="B18" s="8">
        <v>2022</v>
      </c>
      <c r="C18" s="3">
        <v>116687028040.1</v>
      </c>
      <c r="D18" s="13">
        <v>114027897212.18</v>
      </c>
      <c r="E18" s="6">
        <f>资产表!C18-C18</f>
        <v>36124899211.08</v>
      </c>
      <c r="F18" s="5"/>
      <c r="G18" s="5"/>
      <c r="H18" s="5"/>
      <c r="I18" s="5"/>
      <c r="J18" s="5"/>
      <c r="K18" s="5"/>
      <c r="L18" s="5"/>
      <c r="M18" s="5"/>
      <c r="N18" s="5"/>
      <c r="O18" s="5"/>
      <c r="P18" s="5"/>
      <c r="Q18" s="5"/>
      <c r="R18" s="5"/>
      <c r="S18" s="5"/>
      <c r="T18" s="5"/>
      <c r="U18" s="5"/>
      <c r="V18" s="5"/>
      <c r="W18" s="5"/>
      <c r="X18" s="5"/>
      <c r="Y18" s="5"/>
      <c r="Z18" s="5"/>
      <c r="AA18" s="5"/>
      <c r="AB18" s="5"/>
      <c r="AC18" s="5"/>
      <c r="AD18" s="5"/>
      <c r="AE18" s="5"/>
      <c r="AF18" s="5"/>
      <c r="AG18" s="5"/>
      <c r="AH18" s="5"/>
      <c r="AI18" s="5"/>
      <c r="AJ18" s="5"/>
      <c r="AK18" s="5"/>
      <c r="AL18" s="5"/>
      <c r="AM18" s="5"/>
    </row>
    <row r="19" spans="1:39">
      <c r="A19" s="2"/>
      <c r="B19" s="8">
        <v>2021</v>
      </c>
      <c r="C19" s="3">
        <v>101391883644.87</v>
      </c>
      <c r="D19" s="13">
        <v>99068498346.24</v>
      </c>
      <c r="E19" s="6">
        <f>资产表!C19-C19</f>
        <v>34228928576.26</v>
      </c>
      <c r="F19" s="5"/>
      <c r="G19" s="5"/>
      <c r="H19" s="5"/>
      <c r="I19" s="5"/>
      <c r="J19" s="5"/>
      <c r="K19" s="5"/>
      <c r="L19" s="5"/>
      <c r="M19" s="5"/>
      <c r="N19" s="5"/>
      <c r="O19" s="5"/>
      <c r="P19" s="5"/>
      <c r="Q19" s="5"/>
      <c r="R19" s="5"/>
      <c r="S19" s="5"/>
      <c r="T19" s="5"/>
      <c r="U19" s="5"/>
      <c r="V19" s="5"/>
      <c r="W19" s="5"/>
      <c r="X19" s="5"/>
      <c r="Y19" s="5"/>
      <c r="Z19" s="5"/>
      <c r="AA19" s="5"/>
      <c r="AB19" s="5"/>
      <c r="AC19" s="5"/>
      <c r="AD19" s="5"/>
      <c r="AE19" s="5"/>
      <c r="AF19" s="5"/>
      <c r="AG19" s="5"/>
      <c r="AH19" s="5"/>
      <c r="AI19" s="5"/>
      <c r="AJ19" s="5"/>
      <c r="AK19" s="5"/>
      <c r="AL19" s="5"/>
      <c r="AM19" s="5"/>
    </row>
    <row r="20" spans="1:39">
      <c r="A20" s="2"/>
      <c r="B20" s="8">
        <v>2020</v>
      </c>
      <c r="C20" s="3">
        <v>87758246644.71</v>
      </c>
      <c r="D20" s="13">
        <v>85705972645.74</v>
      </c>
      <c r="E20" s="6">
        <f>资产表!C20-C20</f>
        <v>26134892369.01</v>
      </c>
      <c r="F20" s="5"/>
      <c r="G20" s="5"/>
      <c r="H20" s="5"/>
      <c r="I20" s="5"/>
      <c r="J20" s="5"/>
      <c r="K20" s="5"/>
      <c r="L20" s="5"/>
      <c r="M20" s="5"/>
      <c r="N20" s="5"/>
      <c r="O20" s="5"/>
      <c r="P20" s="5"/>
      <c r="Q20" s="5"/>
      <c r="R20" s="5"/>
      <c r="S20" s="5"/>
      <c r="T20" s="5"/>
      <c r="U20" s="5"/>
      <c r="V20" s="5"/>
      <c r="W20" s="5"/>
      <c r="X20" s="5"/>
      <c r="Y20" s="5"/>
      <c r="Z20" s="5"/>
      <c r="AA20" s="5"/>
      <c r="AB20" s="5"/>
      <c r="AC20" s="5"/>
      <c r="AD20" s="5"/>
      <c r="AE20" s="5"/>
      <c r="AF20" s="5"/>
      <c r="AG20" s="5"/>
      <c r="AH20" s="5"/>
      <c r="AI20" s="5"/>
      <c r="AJ20" s="5"/>
      <c r="AK20" s="5"/>
      <c r="AL20" s="5"/>
      <c r="AM20" s="5"/>
    </row>
    <row r="21" spans="1:39">
      <c r="A21" s="2"/>
      <c r="B21" s="8">
        <v>2019</v>
      </c>
      <c r="C21" s="3">
        <v>76096047657.16</v>
      </c>
      <c r="D21" s="13">
        <v>74290700662.22</v>
      </c>
      <c r="E21" s="6">
        <f>资产表!C21-C21</f>
        <v>30300924676.5</v>
      </c>
      <c r="F21" s="5"/>
      <c r="G21" s="5"/>
      <c r="H21" s="5"/>
      <c r="I21" s="5"/>
      <c r="J21" s="5"/>
      <c r="K21" s="5"/>
      <c r="L21" s="5"/>
      <c r="M21" s="5"/>
      <c r="N21" s="5"/>
      <c r="O21" s="5"/>
      <c r="P21" s="5"/>
      <c r="Q21" s="5"/>
      <c r="R21" s="5"/>
      <c r="S21" s="5"/>
      <c r="T21" s="5"/>
      <c r="U21" s="5"/>
      <c r="V21" s="5"/>
      <c r="W21" s="5"/>
      <c r="X21" s="5"/>
      <c r="Y21" s="5"/>
      <c r="Z21" s="5"/>
      <c r="AA21" s="5"/>
      <c r="AB21" s="5"/>
      <c r="AC21" s="5"/>
      <c r="AD21" s="5"/>
      <c r="AE21" s="5"/>
      <c r="AF21" s="5"/>
      <c r="AG21" s="5"/>
      <c r="AH21" s="5"/>
      <c r="AI21" s="5"/>
      <c r="AJ21" s="5"/>
      <c r="AK21" s="5"/>
      <c r="AL21" s="5"/>
      <c r="AM21" s="5"/>
    </row>
    <row r="22" spans="1:39">
      <c r="A22" s="2"/>
      <c r="B22" s="8">
        <v>2018</v>
      </c>
      <c r="C22" s="3">
        <v>65119439341.11</v>
      </c>
      <c r="D22" s="13">
        <v>63487270080.56</v>
      </c>
      <c r="E22" s="6">
        <f>资产表!C22-C22</f>
        <v>20974826391.98</v>
      </c>
      <c r="F22" s="5"/>
      <c r="G22" s="5"/>
      <c r="H22" s="5"/>
      <c r="I22" s="5"/>
      <c r="J22" s="5"/>
      <c r="K22" s="5"/>
      <c r="L22" s="5"/>
      <c r="M22" s="5"/>
      <c r="N22" s="5"/>
      <c r="O22" s="5"/>
      <c r="P22" s="5"/>
      <c r="Q22" s="5"/>
      <c r="R22" s="5"/>
      <c r="S22" s="5"/>
      <c r="T22" s="5"/>
      <c r="U22" s="5"/>
      <c r="V22" s="5"/>
      <c r="W22" s="5"/>
      <c r="X22" s="5"/>
      <c r="Y22" s="5"/>
      <c r="Z22" s="5"/>
      <c r="AA22" s="5"/>
      <c r="AB22" s="5"/>
      <c r="AC22" s="5"/>
      <c r="AD22" s="5"/>
      <c r="AE22" s="5"/>
      <c r="AF22" s="5"/>
      <c r="AG22" s="5"/>
      <c r="AH22" s="5"/>
      <c r="AI22" s="5"/>
      <c r="AJ22" s="5"/>
      <c r="AK22" s="5"/>
      <c r="AL22" s="5"/>
      <c r="AM22" s="5"/>
    </row>
    <row r="23" spans="1:39">
      <c r="A23" s="2"/>
      <c r="B23" s="8">
        <v>2017</v>
      </c>
      <c r="C23" s="3">
        <v>54674325649.18</v>
      </c>
      <c r="D23" s="13">
        <v>53334081189.48</v>
      </c>
      <c r="E23" s="6">
        <f>资产表!C23-C23</f>
        <v>16248301030.25</v>
      </c>
      <c r="F23" s="5"/>
      <c r="G23" s="5"/>
      <c r="H23" s="5"/>
      <c r="I23" s="5"/>
      <c r="J23" s="5"/>
      <c r="K23" s="5"/>
      <c r="L23" s="5"/>
      <c r="M23" s="5"/>
      <c r="N23" s="5"/>
      <c r="O23" s="5"/>
      <c r="P23" s="5"/>
      <c r="Q23" s="5"/>
      <c r="R23" s="5"/>
      <c r="S23" s="5"/>
      <c r="T23" s="5"/>
      <c r="U23" s="5"/>
      <c r="V23" s="5"/>
      <c r="W23" s="5"/>
      <c r="X23" s="5"/>
      <c r="Y23" s="5"/>
      <c r="Z23" s="5"/>
      <c r="AA23" s="5"/>
      <c r="AB23" s="5"/>
      <c r="AC23" s="5"/>
      <c r="AD23" s="5"/>
      <c r="AE23" s="5"/>
      <c r="AF23" s="5"/>
      <c r="AG23" s="5"/>
      <c r="AH23" s="5"/>
      <c r="AI23" s="5"/>
      <c r="AJ23" s="5"/>
      <c r="AK23" s="5"/>
      <c r="AL23" s="5"/>
      <c r="AM23" s="5"/>
    </row>
    <row r="24" spans="1:39">
      <c r="A24" s="2"/>
      <c r="B24" s="8">
        <v>2016</v>
      </c>
      <c r="C24" s="3">
        <v>48205859209.7</v>
      </c>
      <c r="D24" s="13">
        <v>47076729739.33</v>
      </c>
      <c r="E24" s="6">
        <f>资产表!C24-C24</f>
        <v>13968547373.5</v>
      </c>
      <c r="F24" s="5"/>
      <c r="G24" s="5"/>
      <c r="H24" s="5"/>
      <c r="I24" s="5"/>
      <c r="J24" s="5"/>
      <c r="K24" s="5"/>
      <c r="L24" s="5"/>
      <c r="M24" s="5"/>
      <c r="N24" s="5"/>
      <c r="O24" s="5"/>
      <c r="P24" s="5"/>
      <c r="Q24" s="5"/>
      <c r="R24" s="5"/>
      <c r="S24" s="5"/>
      <c r="T24" s="5"/>
      <c r="U24" s="5"/>
      <c r="V24" s="5"/>
      <c r="W24" s="5"/>
      <c r="X24" s="5"/>
      <c r="Y24" s="5"/>
      <c r="Z24" s="5"/>
      <c r="AA24" s="5"/>
      <c r="AB24" s="5"/>
      <c r="AC24" s="5"/>
      <c r="AD24" s="5"/>
      <c r="AE24" s="5"/>
      <c r="AF24" s="5"/>
      <c r="AG24" s="5"/>
      <c r="AH24" s="5"/>
      <c r="AI24" s="5"/>
      <c r="AJ24" s="5"/>
      <c r="AK24" s="5"/>
      <c r="AL24" s="5"/>
      <c r="AM24" s="5"/>
    </row>
    <row r="25" spans="1:39">
      <c r="A25" s="2"/>
      <c r="B25" s="8">
        <v>2015</v>
      </c>
      <c r="C25" s="3">
        <v>44345160962.55</v>
      </c>
      <c r="D25" s="13">
        <v>43328917566.12</v>
      </c>
      <c r="E25" s="6">
        <f>资产表!C25-C25</f>
        <v>8201473977.96</v>
      </c>
      <c r="F25" s="5"/>
      <c r="G25" s="5"/>
      <c r="H25" s="5"/>
      <c r="I25" s="5"/>
      <c r="J25" s="5"/>
      <c r="K25" s="5"/>
      <c r="L25" s="5"/>
      <c r="M25" s="5"/>
      <c r="N25" s="5"/>
      <c r="O25" s="5"/>
      <c r="P25" s="5"/>
      <c r="Q25" s="5"/>
      <c r="R25" s="5"/>
      <c r="S25" s="5"/>
      <c r="T25" s="5"/>
      <c r="U25" s="5"/>
      <c r="V25" s="5"/>
      <c r="W25" s="5"/>
      <c r="X25" s="5"/>
      <c r="Y25" s="5"/>
      <c r="Z25" s="5"/>
      <c r="AA25" s="5"/>
      <c r="AB25" s="5"/>
      <c r="AC25" s="5"/>
      <c r="AD25" s="5"/>
      <c r="AE25" s="5"/>
      <c r="AF25" s="5"/>
      <c r="AG25" s="5"/>
      <c r="AH25" s="5"/>
      <c r="AI25" s="5"/>
      <c r="AJ25" s="5"/>
      <c r="AK25" s="5"/>
      <c r="AL25" s="5"/>
      <c r="AM25" s="5"/>
    </row>
    <row r="26" spans="1:39">
      <c r="A26" s="2"/>
      <c r="B26" s="8">
        <v>2014</v>
      </c>
      <c r="C26" s="3">
        <v>40333080400</v>
      </c>
      <c r="D26" s="13">
        <v>39430378341.94</v>
      </c>
      <c r="E26" s="6">
        <f>资产表!C26-C26</f>
        <v>6075790252.85</v>
      </c>
      <c r="F26" s="5"/>
      <c r="G26" s="5"/>
      <c r="H26" s="5"/>
      <c r="I26" s="5"/>
      <c r="J26" s="5"/>
      <c r="K26" s="5"/>
      <c r="L26" s="5"/>
      <c r="M26" s="5"/>
      <c r="N26" s="5"/>
      <c r="O26" s="5"/>
      <c r="P26" s="5"/>
      <c r="Q26" s="5"/>
      <c r="R26" s="5"/>
      <c r="S26" s="5"/>
      <c r="T26" s="5"/>
      <c r="U26" s="5"/>
      <c r="V26" s="5"/>
      <c r="W26" s="5"/>
      <c r="X26" s="5"/>
      <c r="Y26" s="5"/>
      <c r="Z26" s="5"/>
      <c r="AA26" s="5"/>
      <c r="AB26" s="5"/>
      <c r="AC26" s="5"/>
      <c r="AD26" s="5"/>
      <c r="AE26" s="5"/>
      <c r="AF26" s="5"/>
      <c r="AG26" s="5"/>
      <c r="AH26" s="5"/>
      <c r="AI26" s="5"/>
      <c r="AJ26" s="5"/>
      <c r="AK26" s="5"/>
      <c r="AL26" s="5"/>
      <c r="AM26" s="5"/>
    </row>
    <row r="27" spans="1:39">
      <c r="A27" s="2"/>
      <c r="B27" s="8">
        <v>2013</v>
      </c>
      <c r="C27" s="3">
        <v>37019284600</v>
      </c>
      <c r="D27" s="13">
        <v>36092639767</v>
      </c>
      <c r="E27" s="6">
        <f>资产表!C27-C27</f>
        <v>7110217538.3</v>
      </c>
      <c r="F27" s="5"/>
      <c r="G27" s="5"/>
      <c r="H27" s="5"/>
      <c r="I27" s="5"/>
      <c r="J27" s="5"/>
      <c r="K27" s="5"/>
      <c r="L27" s="5"/>
      <c r="M27" s="5"/>
      <c r="N27" s="5"/>
      <c r="O27" s="5"/>
      <c r="P27" s="5"/>
      <c r="Q27" s="5"/>
      <c r="R27" s="5"/>
      <c r="S27" s="5"/>
      <c r="T27" s="5"/>
      <c r="U27" s="5"/>
      <c r="V27" s="5"/>
      <c r="W27" s="5"/>
      <c r="X27" s="5"/>
      <c r="Y27" s="5"/>
      <c r="Z27" s="5"/>
      <c r="AA27" s="5"/>
      <c r="AB27" s="5"/>
      <c r="AC27" s="5"/>
      <c r="AD27" s="5"/>
      <c r="AE27" s="5"/>
      <c r="AF27" s="5"/>
      <c r="AG27" s="5"/>
      <c r="AH27" s="5"/>
      <c r="AI27" s="5"/>
      <c r="AJ27" s="5"/>
      <c r="AK27" s="5"/>
      <c r="AL27" s="5"/>
      <c r="AM27" s="5"/>
    </row>
    <row r="28" spans="1:39">
      <c r="A28" s="2"/>
      <c r="B28" s="8">
        <v>2012</v>
      </c>
      <c r="C28" s="3">
        <v>31521070600</v>
      </c>
      <c r="D28" s="13">
        <v>31156598159.76</v>
      </c>
      <c r="E28" s="6">
        <f>资产表!C28-C28</f>
        <v>13726565541.84</v>
      </c>
      <c r="F28" s="5"/>
      <c r="G28" s="5"/>
      <c r="H28" s="5"/>
      <c r="I28" s="5"/>
      <c r="J28" s="5"/>
      <c r="K28" s="5"/>
      <c r="L28" s="5"/>
      <c r="M28" s="5"/>
      <c r="N28" s="5"/>
      <c r="O28" s="5"/>
      <c r="P28" s="5"/>
      <c r="Q28" s="5"/>
      <c r="R28" s="5"/>
      <c r="S28" s="5"/>
      <c r="T28" s="5"/>
      <c r="U28" s="5"/>
      <c r="V28" s="5"/>
      <c r="W28" s="5"/>
      <c r="X28" s="5"/>
      <c r="Y28" s="5"/>
      <c r="Z28" s="5"/>
      <c r="AA28" s="5"/>
      <c r="AB28" s="5"/>
      <c r="AC28" s="5"/>
      <c r="AD28" s="5"/>
      <c r="AE28" s="5"/>
      <c r="AF28" s="5"/>
      <c r="AG28" s="5"/>
      <c r="AH28" s="5"/>
      <c r="AI28" s="5"/>
      <c r="AJ28" s="5"/>
      <c r="AK28" s="5"/>
      <c r="AL28" s="5"/>
      <c r="AM28" s="5"/>
    </row>
    <row r="29" spans="1:39">
      <c r="A29" s="2"/>
      <c r="B29" s="8">
        <v>2011</v>
      </c>
      <c r="C29" s="3"/>
      <c r="D29" s="12"/>
      <c r="E29" s="6">
        <f>资产表!C29-C29</f>
        <v>0</v>
      </c>
      <c r="F29" s="5"/>
      <c r="G29" s="5"/>
      <c r="H29" s="5"/>
      <c r="I29" s="5"/>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c r="AK29" s="5"/>
      <c r="AL29" s="5"/>
      <c r="AM29" s="5"/>
    </row>
    <row r="30" spans="1:39">
      <c r="A30" s="2"/>
      <c r="B30" s="8">
        <v>2010</v>
      </c>
      <c r="C30" s="3"/>
      <c r="D30" s="12"/>
      <c r="E30" s="6">
        <f>资产表!C30-C30</f>
        <v>0</v>
      </c>
      <c r="F30" s="5"/>
      <c r="G30" s="5"/>
      <c r="H30" s="5"/>
      <c r="I30" s="5"/>
      <c r="J30" s="5"/>
      <c r="K30" s="5"/>
      <c r="L30" s="5"/>
      <c r="M30" s="5"/>
      <c r="N30" s="5"/>
      <c r="O30" s="5"/>
      <c r="P30" s="5"/>
      <c r="Q30" s="5"/>
      <c r="R30" s="5"/>
      <c r="S30" s="5"/>
      <c r="T30" s="5"/>
      <c r="U30" s="5"/>
      <c r="V30" s="5"/>
      <c r="W30" s="5"/>
      <c r="X30" s="5"/>
      <c r="Y30" s="5"/>
      <c r="Z30" s="5"/>
      <c r="AA30" s="5"/>
      <c r="AB30" s="5"/>
      <c r="AC30" s="5"/>
      <c r="AD30" s="5"/>
      <c r="AE30" s="5"/>
      <c r="AF30" s="5"/>
      <c r="AG30" s="5"/>
      <c r="AH30" s="5"/>
      <c r="AI30" s="5"/>
      <c r="AJ30" s="5"/>
      <c r="AK30" s="5"/>
      <c r="AL30" s="5"/>
      <c r="AM30" s="5"/>
    </row>
    <row r="31" spans="1:39">
      <c r="A31" s="2" t="s">
        <v>55</v>
      </c>
      <c r="B31" s="8">
        <v>2023</v>
      </c>
      <c r="C31" s="3">
        <v>41531707729.85</v>
      </c>
      <c r="D31" s="13">
        <v>41391410494.89</v>
      </c>
      <c r="E31" s="6">
        <f>资产表!C31-C31</f>
        <v>21762747471.75</v>
      </c>
      <c r="F31" s="5"/>
      <c r="G31" s="5"/>
      <c r="H31" s="5"/>
      <c r="I31" s="5"/>
      <c r="J31" s="5"/>
      <c r="K31" s="5"/>
      <c r="L31" s="5"/>
      <c r="M31" s="5"/>
      <c r="N31" s="5"/>
      <c r="O31" s="5"/>
      <c r="P31" s="5"/>
      <c r="Q31" s="5"/>
      <c r="R31" s="5"/>
      <c r="S31" s="5"/>
      <c r="T31" s="5"/>
      <c r="U31" s="5"/>
      <c r="V31" s="5"/>
      <c r="W31" s="5"/>
      <c r="X31" s="5"/>
      <c r="Y31" s="5"/>
      <c r="Z31" s="5"/>
      <c r="AA31" s="5"/>
      <c r="AB31" s="5"/>
      <c r="AC31" s="5"/>
      <c r="AD31" s="5"/>
      <c r="AE31" s="5"/>
      <c r="AF31" s="5"/>
      <c r="AG31" s="5"/>
      <c r="AH31" s="5"/>
      <c r="AI31" s="5"/>
      <c r="AJ31" s="5"/>
      <c r="AK31" s="5"/>
      <c r="AL31" s="5"/>
      <c r="AM31" s="5"/>
    </row>
    <row r="32" spans="1:39">
      <c r="A32" s="2"/>
      <c r="B32" s="8">
        <v>2022</v>
      </c>
      <c r="C32" s="3">
        <v>34328794936.64</v>
      </c>
      <c r="D32" s="13">
        <v>34207871130.03</v>
      </c>
      <c r="E32" s="6">
        <f>资产表!C32-C32</f>
        <v>17056686417.88</v>
      </c>
      <c r="F32" s="5"/>
      <c r="G32" s="5"/>
      <c r="H32" s="5"/>
      <c r="I32" s="5"/>
      <c r="J32" s="5"/>
      <c r="K32" s="5"/>
      <c r="L32" s="5"/>
      <c r="M32" s="5"/>
      <c r="N32" s="5"/>
      <c r="O32" s="5"/>
      <c r="P32" s="5"/>
      <c r="Q32" s="5"/>
      <c r="R32" s="5"/>
      <c r="S32" s="5"/>
      <c r="T32" s="5"/>
      <c r="U32" s="5"/>
      <c r="V32" s="5"/>
      <c r="W32" s="5"/>
      <c r="X32" s="5"/>
      <c r="Y32" s="5"/>
      <c r="Z32" s="5"/>
      <c r="AA32" s="5"/>
      <c r="AB32" s="5"/>
      <c r="AC32" s="5"/>
      <c r="AD32" s="5"/>
      <c r="AE32" s="5"/>
      <c r="AF32" s="5"/>
      <c r="AG32" s="5"/>
      <c r="AH32" s="5"/>
      <c r="AI32" s="5"/>
      <c r="AJ32" s="5"/>
      <c r="AK32" s="5"/>
      <c r="AL32" s="5"/>
      <c r="AM32" s="5"/>
    </row>
    <row r="33" spans="1:39">
      <c r="A33" s="2"/>
      <c r="B33" s="8">
        <v>2021</v>
      </c>
      <c r="C33" s="3">
        <v>28137261122.83</v>
      </c>
      <c r="D33" s="13">
        <v>28040247005.94</v>
      </c>
      <c r="E33" s="6">
        <f>资产表!C33-C33</f>
        <v>15074520882.85</v>
      </c>
      <c r="F33" s="5"/>
      <c r="G33" s="5"/>
      <c r="H33" s="5"/>
      <c r="I33" s="5"/>
      <c r="J33" s="5"/>
      <c r="K33" s="5"/>
      <c r="L33" s="5"/>
      <c r="M33" s="5"/>
      <c r="N33" s="5"/>
      <c r="O33" s="5"/>
      <c r="P33" s="5"/>
      <c r="Q33" s="5"/>
      <c r="R33" s="5"/>
      <c r="S33" s="5"/>
      <c r="T33" s="5"/>
      <c r="U33" s="5"/>
      <c r="V33" s="5"/>
      <c r="W33" s="5"/>
      <c r="X33" s="5"/>
      <c r="Y33" s="5"/>
      <c r="Z33" s="5"/>
      <c r="AA33" s="5"/>
      <c r="AB33" s="5"/>
      <c r="AC33" s="5"/>
      <c r="AD33" s="5"/>
      <c r="AE33" s="5"/>
      <c r="AF33" s="5"/>
      <c r="AG33" s="5"/>
      <c r="AH33" s="5"/>
      <c r="AI33" s="5"/>
      <c r="AJ33" s="5"/>
      <c r="AK33" s="5"/>
      <c r="AL33" s="5"/>
      <c r="AM33" s="5"/>
    </row>
    <row r="34" spans="1:39">
      <c r="A34" s="2"/>
      <c r="B34" s="8">
        <v>2020</v>
      </c>
      <c r="C34" s="3">
        <v>23181869873.71</v>
      </c>
      <c r="D34" s="13">
        <v>23074858552.59</v>
      </c>
      <c r="E34" s="6">
        <f>资产表!C34-C34</f>
        <v>11827333949.74</v>
      </c>
      <c r="F34" s="5"/>
      <c r="G34" s="5"/>
      <c r="H34" s="5"/>
      <c r="I34" s="5"/>
      <c r="J34" s="5"/>
      <c r="K34" s="5"/>
      <c r="L34" s="5"/>
      <c r="M34" s="5"/>
      <c r="N34" s="5"/>
      <c r="O34" s="5"/>
      <c r="P34" s="5"/>
      <c r="Q34" s="5"/>
      <c r="R34" s="5"/>
      <c r="S34" s="5"/>
      <c r="T34" s="5"/>
      <c r="U34" s="5"/>
      <c r="V34" s="5"/>
      <c r="W34" s="5"/>
      <c r="X34" s="5"/>
      <c r="Y34" s="5"/>
      <c r="Z34" s="5"/>
      <c r="AA34" s="5"/>
      <c r="AB34" s="5"/>
      <c r="AC34" s="5"/>
      <c r="AD34" s="5"/>
      <c r="AE34" s="5"/>
      <c r="AF34" s="5"/>
      <c r="AG34" s="5"/>
      <c r="AH34" s="5"/>
      <c r="AI34" s="5"/>
      <c r="AJ34" s="5"/>
      <c r="AK34" s="5"/>
      <c r="AL34" s="5"/>
      <c r="AM34" s="5"/>
    </row>
    <row r="35" spans="1:39">
      <c r="A35" s="2"/>
      <c r="B35" s="8">
        <v>2019</v>
      </c>
      <c r="C35" s="3">
        <v>19554731028.1</v>
      </c>
      <c r="D35" s="13">
        <v>19406845725.61</v>
      </c>
      <c r="E35" s="6">
        <f>资产表!C35-C35</f>
        <v>9365238050.22</v>
      </c>
      <c r="F35" s="5"/>
      <c r="G35" s="5"/>
      <c r="H35" s="5"/>
      <c r="I35" s="5"/>
      <c r="J35" s="5"/>
      <c r="K35" s="5"/>
      <c r="L35" s="5"/>
      <c r="M35" s="5"/>
      <c r="N35" s="5"/>
      <c r="O35" s="5"/>
      <c r="P35" s="5"/>
      <c r="Q35" s="5"/>
      <c r="R35" s="5"/>
      <c r="S35" s="5"/>
      <c r="T35" s="5"/>
      <c r="U35" s="5"/>
      <c r="V35" s="5"/>
      <c r="W35" s="5"/>
      <c r="X35" s="5"/>
      <c r="Y35" s="5"/>
      <c r="Z35" s="5"/>
      <c r="AA35" s="5"/>
      <c r="AB35" s="5"/>
      <c r="AC35" s="5"/>
      <c r="AD35" s="5"/>
      <c r="AE35" s="5"/>
      <c r="AF35" s="5"/>
      <c r="AG35" s="5"/>
      <c r="AH35" s="5"/>
      <c r="AI35" s="5"/>
      <c r="AJ35" s="5"/>
      <c r="AK35" s="5"/>
      <c r="AL35" s="5"/>
      <c r="AM35" s="5"/>
    </row>
    <row r="36" spans="1:39">
      <c r="A36" s="2"/>
      <c r="B36" s="8">
        <v>2018</v>
      </c>
      <c r="C36" s="3">
        <v>17124212618.99</v>
      </c>
      <c r="D36" s="13">
        <v>16964671475.96</v>
      </c>
      <c r="E36" s="6">
        <f>资产表!C36-C36</f>
        <v>5480716977.43</v>
      </c>
      <c r="F36" s="5"/>
      <c r="G36" s="5"/>
      <c r="H36" s="5"/>
      <c r="I36" s="5"/>
      <c r="J36" s="5"/>
      <c r="K36" s="5"/>
      <c r="L36" s="5"/>
      <c r="M36" s="5"/>
      <c r="N36" s="5"/>
      <c r="O36" s="5"/>
      <c r="P36" s="5"/>
      <c r="Q36" s="5"/>
      <c r="R36" s="5"/>
      <c r="S36" s="5"/>
      <c r="T36" s="5"/>
      <c r="U36" s="5"/>
      <c r="V36" s="5"/>
      <c r="W36" s="5"/>
      <c r="X36" s="5"/>
      <c r="Y36" s="5"/>
      <c r="Z36" s="5"/>
      <c r="AA36" s="5"/>
      <c r="AB36" s="5"/>
      <c r="AC36" s="5"/>
      <c r="AD36" s="5"/>
      <c r="AE36" s="5"/>
      <c r="AF36" s="5"/>
      <c r="AG36" s="5"/>
      <c r="AH36" s="5"/>
      <c r="AI36" s="5"/>
      <c r="AJ36" s="5"/>
      <c r="AK36" s="5"/>
      <c r="AL36" s="5"/>
      <c r="AM36" s="5"/>
    </row>
    <row r="37" spans="1:39">
      <c r="A37" s="2"/>
      <c r="B37" s="8">
        <v>2017</v>
      </c>
      <c r="C37" s="3">
        <v>15312594212.1</v>
      </c>
      <c r="D37" s="13">
        <v>15171448756.68</v>
      </c>
      <c r="E37" s="6">
        <f>资产表!C37-C37</f>
        <v>4443166862.1</v>
      </c>
      <c r="F37" s="5"/>
      <c r="G37" s="5"/>
      <c r="H37" s="5"/>
      <c r="I37" s="5"/>
      <c r="J37" s="5"/>
      <c r="K37" s="5"/>
      <c r="L37" s="5"/>
      <c r="M37" s="5"/>
      <c r="N37" s="5"/>
      <c r="O37" s="5"/>
      <c r="P37" s="5"/>
      <c r="Q37" s="5"/>
      <c r="R37" s="5"/>
      <c r="S37" s="5"/>
      <c r="T37" s="5"/>
      <c r="U37" s="5"/>
      <c r="V37" s="5"/>
      <c r="W37" s="5"/>
      <c r="X37" s="5"/>
      <c r="Y37" s="5"/>
      <c r="Z37" s="5"/>
      <c r="AA37" s="5"/>
      <c r="AB37" s="5"/>
      <c r="AC37" s="5"/>
      <c r="AD37" s="5"/>
      <c r="AE37" s="5"/>
      <c r="AF37" s="5"/>
      <c r="AG37" s="5"/>
      <c r="AH37" s="5"/>
      <c r="AI37" s="5"/>
      <c r="AJ37" s="5"/>
      <c r="AK37" s="5"/>
      <c r="AL37" s="5"/>
      <c r="AM37" s="5"/>
    </row>
    <row r="38" spans="1:39">
      <c r="A38" s="2"/>
      <c r="B38" s="8">
        <v>2016</v>
      </c>
      <c r="C38" s="3">
        <v>11103943702.37</v>
      </c>
      <c r="D38" s="13">
        <v>11009813755.5</v>
      </c>
      <c r="E38" s="6">
        <f>资产表!C38-C38</f>
        <v>2861606962.95</v>
      </c>
      <c r="F38" s="5"/>
      <c r="G38" s="5"/>
      <c r="H38" s="5"/>
      <c r="I38" s="5"/>
      <c r="J38" s="5"/>
      <c r="K38" s="5"/>
      <c r="L38" s="5"/>
      <c r="M38" s="5"/>
      <c r="N38" s="5"/>
      <c r="O38" s="5"/>
      <c r="P38" s="5"/>
      <c r="Q38" s="5"/>
      <c r="R38" s="5"/>
      <c r="S38" s="5"/>
      <c r="T38" s="5"/>
      <c r="U38" s="5"/>
      <c r="V38" s="5"/>
      <c r="W38" s="5"/>
      <c r="X38" s="5"/>
      <c r="Y38" s="5"/>
      <c r="Z38" s="5"/>
      <c r="AA38" s="5"/>
      <c r="AB38" s="5"/>
      <c r="AC38" s="5"/>
      <c r="AD38" s="5"/>
      <c r="AE38" s="5"/>
      <c r="AF38" s="5"/>
      <c r="AG38" s="5"/>
      <c r="AH38" s="5"/>
      <c r="AI38" s="5"/>
      <c r="AJ38" s="5"/>
      <c r="AK38" s="5"/>
      <c r="AL38" s="5"/>
      <c r="AM38" s="5"/>
    </row>
    <row r="39" spans="1:39">
      <c r="A39" s="2"/>
      <c r="B39" s="8">
        <v>2015</v>
      </c>
      <c r="C39" s="3">
        <v>10361860912.69</v>
      </c>
      <c r="D39" s="13">
        <v>10272688921.43</v>
      </c>
      <c r="E39" s="6">
        <f>资产表!C39-C39</f>
        <v>2842536490.2</v>
      </c>
      <c r="F39" s="5"/>
      <c r="G39" s="5"/>
      <c r="H39" s="5"/>
      <c r="I39" s="5"/>
      <c r="J39" s="5"/>
      <c r="K39" s="5"/>
      <c r="L39" s="5"/>
      <c r="M39" s="5"/>
      <c r="N39" s="5"/>
      <c r="O39" s="5"/>
      <c r="P39" s="5"/>
      <c r="Q39" s="5"/>
      <c r="R39" s="5"/>
      <c r="S39" s="5"/>
      <c r="T39" s="5"/>
      <c r="U39" s="5"/>
      <c r="V39" s="5"/>
      <c r="W39" s="5"/>
      <c r="X39" s="5"/>
      <c r="Y39" s="5"/>
      <c r="Z39" s="5"/>
      <c r="AA39" s="5"/>
      <c r="AB39" s="5"/>
      <c r="AC39" s="5"/>
      <c r="AD39" s="5"/>
      <c r="AE39" s="5"/>
      <c r="AF39" s="5"/>
      <c r="AG39" s="5"/>
      <c r="AH39" s="5"/>
      <c r="AI39" s="5"/>
      <c r="AJ39" s="5"/>
      <c r="AK39" s="5"/>
      <c r="AL39" s="5"/>
      <c r="AM39" s="5"/>
    </row>
    <row r="40" spans="1:39">
      <c r="A40" s="2"/>
      <c r="B40" s="8">
        <v>2014</v>
      </c>
      <c r="C40" s="3">
        <v>9793331960</v>
      </c>
      <c r="D40" s="13">
        <v>9713103886.32</v>
      </c>
      <c r="E40" s="6">
        <f>资产表!C40-C40</f>
        <v>3377487009.48</v>
      </c>
      <c r="F40" s="5"/>
      <c r="G40" s="5"/>
      <c r="H40" s="5"/>
      <c r="I40" s="5"/>
      <c r="J40" s="5"/>
      <c r="K40" s="5"/>
      <c r="L40" s="5"/>
      <c r="M40" s="5"/>
      <c r="N40" s="5"/>
      <c r="O40" s="5"/>
      <c r="P40" s="5"/>
      <c r="Q40" s="5"/>
      <c r="R40" s="5"/>
      <c r="S40" s="5"/>
      <c r="T40" s="5"/>
      <c r="U40" s="5"/>
      <c r="V40" s="5"/>
      <c r="W40" s="5"/>
      <c r="X40" s="5"/>
      <c r="Y40" s="5"/>
      <c r="Z40" s="5"/>
      <c r="AA40" s="5"/>
      <c r="AB40" s="5"/>
      <c r="AC40" s="5"/>
      <c r="AD40" s="5"/>
      <c r="AE40" s="5"/>
      <c r="AF40" s="5"/>
      <c r="AG40" s="5"/>
      <c r="AH40" s="5"/>
      <c r="AI40" s="5"/>
      <c r="AJ40" s="5"/>
      <c r="AK40" s="5"/>
      <c r="AL40" s="5"/>
      <c r="AM40" s="5"/>
    </row>
    <row r="41" spans="1:39">
      <c r="A41" s="2"/>
      <c r="B41" s="8">
        <v>2013</v>
      </c>
      <c r="C41" s="3">
        <v>10643294400</v>
      </c>
      <c r="D41" s="13">
        <v>10573957268.94</v>
      </c>
      <c r="E41" s="6">
        <f>资产表!C41-C41</f>
        <v>3263389464.94</v>
      </c>
      <c r="F41" s="5"/>
      <c r="G41" s="5"/>
      <c r="H41" s="5"/>
      <c r="I41" s="5"/>
      <c r="J41" s="5"/>
      <c r="K41" s="5"/>
      <c r="L41" s="5"/>
      <c r="M41" s="5"/>
      <c r="N41" s="5"/>
      <c r="O41" s="5"/>
      <c r="P41" s="5"/>
      <c r="Q41" s="5"/>
      <c r="R41" s="5"/>
      <c r="S41" s="5"/>
      <c r="T41" s="5"/>
      <c r="U41" s="5"/>
      <c r="V41" s="5"/>
      <c r="W41" s="5"/>
      <c r="X41" s="5"/>
      <c r="Y41" s="5"/>
      <c r="Z41" s="5"/>
      <c r="AA41" s="5"/>
      <c r="AB41" s="5"/>
      <c r="AC41" s="5"/>
      <c r="AD41" s="5"/>
      <c r="AE41" s="5"/>
      <c r="AF41" s="5"/>
      <c r="AG41" s="5"/>
      <c r="AH41" s="5"/>
      <c r="AI41" s="5"/>
      <c r="AJ41" s="5"/>
      <c r="AK41" s="5"/>
      <c r="AL41" s="5"/>
      <c r="AM41" s="5"/>
    </row>
    <row r="42" spans="1:39">
      <c r="A42" s="2"/>
      <c r="B42" s="8">
        <v>2012</v>
      </c>
      <c r="C42" s="3">
        <v>9770857080</v>
      </c>
      <c r="D42" s="13">
        <v>9703349887.06</v>
      </c>
      <c r="E42" s="6">
        <f>资产表!C42-C42</f>
        <v>5802119357.82</v>
      </c>
      <c r="F42" s="5"/>
      <c r="G42" s="5"/>
      <c r="H42" s="5"/>
      <c r="I42" s="5"/>
      <c r="J42" s="5"/>
      <c r="K42" s="5"/>
      <c r="L42" s="5"/>
      <c r="M42" s="5"/>
      <c r="N42" s="5"/>
      <c r="O42" s="5"/>
      <c r="P42" s="5"/>
      <c r="Q42" s="5"/>
      <c r="R42" s="5"/>
      <c r="S42" s="5"/>
      <c r="T42" s="5"/>
      <c r="U42" s="5"/>
      <c r="V42" s="5"/>
      <c r="W42" s="5"/>
      <c r="X42" s="5"/>
      <c r="Y42" s="5"/>
      <c r="Z42" s="5"/>
      <c r="AA42" s="5"/>
      <c r="AB42" s="5"/>
      <c r="AC42" s="5"/>
      <c r="AD42" s="5"/>
      <c r="AE42" s="5"/>
      <c r="AF42" s="5"/>
      <c r="AG42" s="5"/>
      <c r="AH42" s="5"/>
      <c r="AI42" s="5"/>
      <c r="AJ42" s="5"/>
      <c r="AK42" s="5"/>
      <c r="AL42" s="5"/>
      <c r="AM42" s="5"/>
    </row>
    <row r="43" spans="1:39">
      <c r="A43" s="2"/>
      <c r="B43" s="8">
        <v>2011</v>
      </c>
      <c r="C43" s="3"/>
      <c r="D43" s="12"/>
      <c r="E43" s="6">
        <f>资产表!C43-C43</f>
        <v>0</v>
      </c>
      <c r="F43" s="5"/>
      <c r="G43" s="5"/>
      <c r="H43" s="5"/>
      <c r="I43" s="5"/>
      <c r="J43" s="5"/>
      <c r="K43" s="5"/>
      <c r="L43" s="5"/>
      <c r="M43" s="5"/>
      <c r="N43" s="5"/>
      <c r="O43" s="5"/>
      <c r="P43" s="5"/>
      <c r="Q43" s="5"/>
      <c r="R43" s="5"/>
      <c r="S43" s="5"/>
      <c r="T43" s="5"/>
      <c r="U43" s="5"/>
      <c r="V43" s="5"/>
      <c r="W43" s="5"/>
      <c r="X43" s="5"/>
      <c r="Y43" s="5"/>
      <c r="Z43" s="5"/>
      <c r="AA43" s="5"/>
      <c r="AB43" s="5"/>
      <c r="AC43" s="5"/>
      <c r="AD43" s="5"/>
      <c r="AE43" s="5"/>
      <c r="AF43" s="5"/>
      <c r="AG43" s="5"/>
      <c r="AH43" s="5"/>
      <c r="AI43" s="5"/>
      <c r="AJ43" s="5"/>
      <c r="AK43" s="5"/>
      <c r="AL43" s="5"/>
      <c r="AM43" s="5"/>
    </row>
    <row r="44" spans="1:39">
      <c r="A44" s="2"/>
      <c r="B44" s="8">
        <v>2010</v>
      </c>
      <c r="C44" s="3"/>
      <c r="D44" s="12"/>
      <c r="E44" s="6">
        <f>资产表!C44-C44</f>
        <v>0</v>
      </c>
      <c r="F44" s="5"/>
      <c r="G44" s="5"/>
      <c r="H44" s="5"/>
      <c r="I44" s="5"/>
      <c r="J44" s="5"/>
      <c r="K44" s="5"/>
      <c r="L44" s="5"/>
      <c r="M44" s="5"/>
      <c r="N44" s="5"/>
      <c r="O44" s="5"/>
      <c r="P44" s="5"/>
      <c r="Q44" s="5"/>
      <c r="R44" s="5"/>
      <c r="S44" s="5"/>
      <c r="T44" s="5"/>
      <c r="U44" s="5"/>
      <c r="V44" s="5"/>
      <c r="W44" s="5"/>
      <c r="X44" s="5"/>
      <c r="Y44" s="5"/>
      <c r="Z44" s="5"/>
      <c r="AA44" s="5"/>
      <c r="AB44" s="5"/>
      <c r="AC44" s="5"/>
      <c r="AD44" s="5"/>
      <c r="AE44" s="5"/>
      <c r="AF44" s="5"/>
      <c r="AG44" s="5"/>
      <c r="AH44" s="5"/>
      <c r="AI44" s="5"/>
      <c r="AJ44" s="5"/>
      <c r="AK44" s="5"/>
      <c r="AL44" s="5"/>
      <c r="AM44" s="5"/>
    </row>
    <row r="45" spans="1:39">
      <c r="A45" s="2" t="s">
        <v>56</v>
      </c>
      <c r="B45" s="8">
        <v>2023</v>
      </c>
      <c r="C45" s="3">
        <v>28275069845.67</v>
      </c>
      <c r="D45" s="12"/>
      <c r="E45" s="6">
        <f>资产表!C45-C45</f>
        <v>15820768149.52</v>
      </c>
      <c r="F45" s="5"/>
      <c r="G45" s="5"/>
      <c r="H45" s="5"/>
      <c r="I45" s="5"/>
      <c r="J45" s="5"/>
      <c r="K45" s="5"/>
      <c r="L45" s="5"/>
      <c r="M45" s="5"/>
      <c r="N45" s="5"/>
      <c r="O45" s="5"/>
      <c r="P45" s="5"/>
      <c r="Q45" s="5"/>
      <c r="R45" s="5"/>
      <c r="S45" s="5"/>
      <c r="T45" s="5"/>
      <c r="U45" s="5"/>
      <c r="V45" s="5"/>
      <c r="W45" s="5"/>
      <c r="X45" s="5"/>
      <c r="Y45" s="5"/>
      <c r="Z45" s="5"/>
      <c r="AA45" s="5"/>
      <c r="AB45" s="5"/>
      <c r="AC45" s="5"/>
      <c r="AD45" s="5"/>
      <c r="AE45" s="5"/>
      <c r="AF45" s="5"/>
      <c r="AG45" s="5"/>
      <c r="AH45" s="5"/>
      <c r="AI45" s="5"/>
      <c r="AJ45" s="5"/>
      <c r="AK45" s="5"/>
      <c r="AL45" s="5"/>
      <c r="AM45" s="5"/>
    </row>
    <row r="46" spans="1:39">
      <c r="A46" s="2"/>
      <c r="B46" s="8">
        <v>2022</v>
      </c>
      <c r="C46" s="3">
        <v>21745521217.96</v>
      </c>
      <c r="D46" s="12"/>
      <c r="E46" s="6">
        <f>资产表!C46-C46</f>
        <v>14945061008.69</v>
      </c>
      <c r="F46" s="5"/>
      <c r="G46" s="5"/>
      <c r="H46" s="5"/>
      <c r="I46" s="5"/>
      <c r="J46" s="5"/>
      <c r="K46" s="5"/>
      <c r="L46" s="5"/>
      <c r="M46" s="5"/>
      <c r="N46" s="5"/>
      <c r="O46" s="5"/>
      <c r="P46" s="5"/>
      <c r="Q46" s="5"/>
      <c r="R46" s="5"/>
      <c r="S46" s="5"/>
      <c r="T46" s="5"/>
      <c r="U46" s="5"/>
      <c r="V46" s="5"/>
      <c r="W46" s="5"/>
      <c r="X46" s="5"/>
      <c r="Y46" s="5"/>
      <c r="Z46" s="5"/>
      <c r="AA46" s="5"/>
      <c r="AB46" s="5"/>
      <c r="AC46" s="5"/>
      <c r="AD46" s="5"/>
      <c r="AE46" s="5"/>
      <c r="AF46" s="5"/>
      <c r="AG46" s="5"/>
      <c r="AH46" s="5"/>
      <c r="AI46" s="5"/>
      <c r="AJ46" s="5"/>
      <c r="AK46" s="5"/>
      <c r="AL46" s="5"/>
      <c r="AM46" s="5"/>
    </row>
    <row r="47" spans="1:39">
      <c r="A47" s="2"/>
      <c r="B47" s="8">
        <v>2021</v>
      </c>
      <c r="C47" s="3">
        <v>15586759943.61</v>
      </c>
      <c r="D47" s="12"/>
      <c r="E47" s="6">
        <f>资产表!C47-C47</f>
        <v>14367804020.04</v>
      </c>
      <c r="F47" s="5"/>
      <c r="G47" s="5"/>
      <c r="H47" s="5"/>
      <c r="I47" s="5"/>
      <c r="J47" s="5"/>
      <c r="K47" s="5"/>
      <c r="L47" s="5"/>
      <c r="M47" s="5"/>
      <c r="N47" s="5"/>
      <c r="O47" s="5"/>
      <c r="P47" s="5"/>
      <c r="Q47" s="5"/>
      <c r="R47" s="5"/>
      <c r="S47" s="5"/>
      <c r="T47" s="5"/>
      <c r="U47" s="5"/>
      <c r="V47" s="5"/>
      <c r="W47" s="5"/>
      <c r="X47" s="5"/>
      <c r="Y47" s="5"/>
      <c r="Z47" s="5"/>
      <c r="AA47" s="5"/>
      <c r="AB47" s="5"/>
      <c r="AC47" s="5"/>
      <c r="AD47" s="5"/>
      <c r="AE47" s="5"/>
      <c r="AF47" s="5"/>
      <c r="AG47" s="5"/>
      <c r="AH47" s="5"/>
      <c r="AI47" s="5"/>
      <c r="AJ47" s="5"/>
      <c r="AK47" s="5"/>
      <c r="AL47" s="5"/>
      <c r="AM47" s="5"/>
    </row>
    <row r="48" spans="1:39">
      <c r="A48" s="2"/>
      <c r="B48" s="8">
        <v>2020</v>
      </c>
      <c r="C48" s="3">
        <v>10064936735.25</v>
      </c>
      <c r="D48" s="12"/>
      <c r="E48" s="6">
        <f>资产表!C48-C48</f>
        <v>9713598177.81</v>
      </c>
      <c r="F48" s="5"/>
      <c r="G48" s="5"/>
      <c r="H48" s="5"/>
      <c r="I48" s="5"/>
      <c r="J48" s="5"/>
      <c r="K48" s="5"/>
      <c r="L48" s="5"/>
      <c r="M48" s="5"/>
      <c r="N48" s="5"/>
      <c r="O48" s="5"/>
      <c r="P48" s="5"/>
      <c r="Q48" s="5"/>
      <c r="R48" s="5"/>
      <c r="S48" s="5"/>
      <c r="T48" s="5"/>
      <c r="U48" s="5"/>
      <c r="V48" s="5"/>
      <c r="W48" s="5"/>
      <c r="X48" s="5"/>
      <c r="Y48" s="5"/>
      <c r="Z48" s="5"/>
      <c r="AA48" s="5"/>
      <c r="AB48" s="5"/>
      <c r="AC48" s="5"/>
      <c r="AD48" s="5"/>
      <c r="AE48" s="5"/>
      <c r="AF48" s="5"/>
      <c r="AG48" s="5"/>
      <c r="AH48" s="5"/>
      <c r="AI48" s="5"/>
      <c r="AJ48" s="5"/>
      <c r="AK48" s="5"/>
      <c r="AL48" s="5"/>
      <c r="AM48" s="5"/>
    </row>
    <row r="49" spans="1:39">
      <c r="A49" s="2"/>
      <c r="B49" s="8">
        <v>2019</v>
      </c>
      <c r="C49" s="3">
        <v>7624590767.96</v>
      </c>
      <c r="D49" s="12"/>
      <c r="E49" s="6">
        <f>资产表!C49-C49</f>
        <v>9095266775.13</v>
      </c>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c r="AJ49" s="5"/>
      <c r="AK49" s="5"/>
      <c r="AL49" s="5"/>
      <c r="AM49" s="5"/>
    </row>
    <row r="50" spans="1:39">
      <c r="A50" s="2"/>
      <c r="B50" s="8">
        <v>2018</v>
      </c>
      <c r="C50" s="3">
        <v>6581450536.22</v>
      </c>
      <c r="D50" s="12"/>
      <c r="E50" s="6">
        <f>资产表!C50-C50</f>
        <v>5803096715.61</v>
      </c>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c r="AJ50" s="5"/>
      <c r="AK50" s="5"/>
      <c r="AL50" s="5"/>
      <c r="AM50" s="5"/>
    </row>
    <row r="51" spans="1:39">
      <c r="A51" s="2"/>
      <c r="B51" s="8">
        <v>2017</v>
      </c>
      <c r="C51" s="3">
        <v>5584642140.56</v>
      </c>
      <c r="D51" s="12"/>
      <c r="E51" s="6">
        <f>资产表!C51-C51</f>
        <v>3919201455.92</v>
      </c>
      <c r="F51" s="5"/>
      <c r="G51" s="5"/>
      <c r="H51" s="5"/>
      <c r="I51" s="5"/>
      <c r="J51" s="5"/>
      <c r="K51" s="5"/>
      <c r="L51" s="5"/>
      <c r="M51" s="5"/>
      <c r="N51" s="5"/>
      <c r="O51" s="5"/>
      <c r="P51" s="5"/>
      <c r="Q51" s="5"/>
      <c r="R51" s="5"/>
      <c r="S51" s="5"/>
      <c r="T51" s="5"/>
      <c r="U51" s="5"/>
      <c r="V51" s="5"/>
      <c r="W51" s="5"/>
      <c r="X51" s="5"/>
      <c r="Y51" s="5"/>
      <c r="Z51" s="5"/>
      <c r="AA51" s="5"/>
      <c r="AB51" s="5"/>
      <c r="AC51" s="5"/>
      <c r="AD51" s="5"/>
      <c r="AE51" s="5"/>
      <c r="AF51" s="5"/>
      <c r="AG51" s="5"/>
      <c r="AH51" s="5"/>
      <c r="AI51" s="5"/>
      <c r="AJ51" s="5"/>
      <c r="AK51" s="5"/>
      <c r="AL51" s="5"/>
      <c r="AM51" s="5"/>
    </row>
    <row r="52" spans="1:39">
      <c r="A52" s="2"/>
      <c r="B52" s="8">
        <v>2016</v>
      </c>
      <c r="C52" s="3">
        <v>4837035644.48</v>
      </c>
      <c r="D52" s="12"/>
      <c r="E52" s="6">
        <f>资产表!C52-C52</f>
        <v>2579590970.96</v>
      </c>
      <c r="F52" s="5"/>
      <c r="G52" s="5"/>
      <c r="H52" s="5"/>
      <c r="I52" s="5"/>
      <c r="J52" s="5"/>
      <c r="K52" s="5"/>
      <c r="L52" s="5"/>
      <c r="M52" s="5"/>
      <c r="N52" s="5"/>
      <c r="O52" s="5"/>
      <c r="P52" s="5"/>
      <c r="Q52" s="5"/>
      <c r="R52" s="5"/>
      <c r="S52" s="5"/>
      <c r="T52" s="5"/>
      <c r="U52" s="5"/>
      <c r="V52" s="5"/>
      <c r="W52" s="5"/>
      <c r="X52" s="5"/>
      <c r="Y52" s="5"/>
      <c r="Z52" s="5"/>
      <c r="AA52" s="5"/>
      <c r="AB52" s="5"/>
      <c r="AC52" s="5"/>
      <c r="AD52" s="5"/>
      <c r="AE52" s="5"/>
      <c r="AF52" s="5"/>
      <c r="AG52" s="5"/>
      <c r="AH52" s="5"/>
      <c r="AI52" s="5"/>
      <c r="AJ52" s="5"/>
      <c r="AK52" s="5"/>
      <c r="AL52" s="5"/>
      <c r="AM52" s="5"/>
    </row>
    <row r="53" spans="1:39">
      <c r="A53" s="2"/>
      <c r="B53" s="8">
        <v>2015</v>
      </c>
      <c r="C53" s="3">
        <v>4495253110.33</v>
      </c>
      <c r="D53" s="12"/>
      <c r="E53" s="6">
        <f>资产表!C53-C53</f>
        <v>2211373547.69</v>
      </c>
      <c r="F53" s="5"/>
      <c r="G53" s="5"/>
      <c r="H53" s="5"/>
      <c r="I53" s="5"/>
      <c r="J53" s="5"/>
      <c r="K53" s="5"/>
      <c r="L53" s="5"/>
      <c r="M53" s="5"/>
      <c r="N53" s="5"/>
      <c r="O53" s="5"/>
      <c r="P53" s="5"/>
      <c r="Q53" s="5"/>
      <c r="R53" s="5"/>
      <c r="S53" s="5"/>
      <c r="T53" s="5"/>
      <c r="U53" s="5"/>
      <c r="V53" s="5"/>
      <c r="W53" s="5"/>
      <c r="X53" s="5"/>
      <c r="Y53" s="5"/>
      <c r="Z53" s="5"/>
      <c r="AA53" s="5"/>
      <c r="AB53" s="5"/>
      <c r="AC53" s="5"/>
      <c r="AD53" s="5"/>
      <c r="AE53" s="5"/>
      <c r="AF53" s="5"/>
      <c r="AG53" s="5"/>
      <c r="AH53" s="5"/>
      <c r="AI53" s="5"/>
      <c r="AJ53" s="5"/>
      <c r="AK53" s="5"/>
      <c r="AL53" s="5"/>
      <c r="AM53" s="5"/>
    </row>
    <row r="54" spans="1:39">
      <c r="A54" s="2"/>
      <c r="B54" s="8">
        <v>2014</v>
      </c>
      <c r="C54" s="3">
        <v>3935708950</v>
      </c>
      <c r="D54" s="12"/>
      <c r="E54" s="6">
        <f>资产表!C54-C54</f>
        <v>1850392859.64</v>
      </c>
      <c r="F54" s="5"/>
      <c r="G54" s="5"/>
      <c r="H54" s="5"/>
      <c r="I54" s="5"/>
      <c r="J54" s="5"/>
      <c r="K54" s="5"/>
      <c r="L54" s="5"/>
      <c r="M54" s="5"/>
      <c r="N54" s="5"/>
      <c r="O54" s="5"/>
      <c r="P54" s="5"/>
      <c r="Q54" s="5"/>
      <c r="R54" s="5"/>
      <c r="S54" s="5"/>
      <c r="T54" s="5"/>
      <c r="U54" s="5"/>
      <c r="V54" s="5"/>
      <c r="W54" s="5"/>
      <c r="X54" s="5"/>
      <c r="Y54" s="5"/>
      <c r="Z54" s="5"/>
      <c r="AA54" s="5"/>
      <c r="AB54" s="5"/>
      <c r="AC54" s="5"/>
      <c r="AD54" s="5"/>
      <c r="AE54" s="5"/>
      <c r="AF54" s="5"/>
      <c r="AG54" s="5"/>
      <c r="AH54" s="5"/>
      <c r="AI54" s="5"/>
      <c r="AJ54" s="5"/>
      <c r="AK54" s="5"/>
      <c r="AL54" s="5"/>
      <c r="AM54" s="5"/>
    </row>
    <row r="55" spans="1:39">
      <c r="A55" s="2"/>
      <c r="B55" s="8">
        <v>2013</v>
      </c>
      <c r="C55" s="3">
        <v>3876174860</v>
      </c>
      <c r="D55" s="12"/>
      <c r="E55" s="6">
        <f>资产表!C55-C55</f>
        <v>1940519738.12</v>
      </c>
      <c r="F55" s="5"/>
      <c r="G55" s="5"/>
      <c r="H55" s="5"/>
      <c r="I55" s="5"/>
      <c r="J55" s="5"/>
      <c r="K55" s="5"/>
      <c r="L55" s="5"/>
      <c r="M55" s="5"/>
      <c r="N55" s="5"/>
      <c r="O55" s="5"/>
      <c r="P55" s="5"/>
      <c r="Q55" s="5"/>
      <c r="R55" s="5"/>
      <c r="S55" s="5"/>
      <c r="T55" s="5"/>
      <c r="U55" s="5"/>
      <c r="V55" s="5"/>
      <c r="W55" s="5"/>
      <c r="X55" s="5"/>
      <c r="Y55" s="5"/>
      <c r="Z55" s="5"/>
      <c r="AA55" s="5"/>
      <c r="AB55" s="5"/>
      <c r="AC55" s="5"/>
      <c r="AD55" s="5"/>
      <c r="AE55" s="5"/>
      <c r="AF55" s="5"/>
      <c r="AG55" s="5"/>
      <c r="AH55" s="5"/>
      <c r="AI55" s="5"/>
      <c r="AJ55" s="5"/>
      <c r="AK55" s="5"/>
      <c r="AL55" s="5"/>
      <c r="AM55" s="5"/>
    </row>
    <row r="56" spans="1:39">
      <c r="A56" s="2"/>
      <c r="B56" s="8">
        <v>2012</v>
      </c>
      <c r="C56" s="3">
        <v>3624608590</v>
      </c>
      <c r="D56" s="12"/>
      <c r="E56" s="6">
        <f>资产表!C56-C56</f>
        <v>2487546210.87</v>
      </c>
      <c r="F56" s="5"/>
      <c r="G56" s="5"/>
      <c r="H56" s="5"/>
      <c r="I56" s="5"/>
      <c r="J56" s="5"/>
      <c r="K56" s="5"/>
      <c r="L56" s="5"/>
      <c r="M56" s="5"/>
      <c r="N56" s="5"/>
      <c r="O56" s="5"/>
      <c r="P56" s="5"/>
      <c r="Q56" s="5"/>
      <c r="R56" s="5"/>
      <c r="S56" s="5"/>
      <c r="T56" s="5"/>
      <c r="U56" s="5"/>
      <c r="V56" s="5"/>
      <c r="W56" s="5"/>
      <c r="X56" s="5"/>
      <c r="Y56" s="5"/>
      <c r="Z56" s="5"/>
      <c r="AA56" s="5"/>
      <c r="AB56" s="5"/>
      <c r="AC56" s="5"/>
      <c r="AD56" s="5"/>
      <c r="AE56" s="5"/>
      <c r="AF56" s="5"/>
      <c r="AG56" s="5"/>
      <c r="AH56" s="5"/>
      <c r="AI56" s="5"/>
      <c r="AJ56" s="5"/>
      <c r="AK56" s="5"/>
      <c r="AL56" s="5"/>
      <c r="AM56" s="5"/>
    </row>
    <row r="57" spans="1:39">
      <c r="A57" s="2"/>
      <c r="B57" s="8">
        <v>2011</v>
      </c>
      <c r="C57" s="3"/>
      <c r="D57" s="12"/>
      <c r="E57" s="6">
        <f>资产表!C57-C57</f>
        <v>0</v>
      </c>
      <c r="F57" s="5"/>
      <c r="G57" s="5"/>
      <c r="H57" s="5"/>
      <c r="I57" s="5"/>
      <c r="J57" s="5"/>
      <c r="K57" s="5"/>
      <c r="L57" s="5"/>
      <c r="M57" s="5"/>
      <c r="N57" s="5"/>
      <c r="O57" s="5"/>
      <c r="P57" s="5"/>
      <c r="Q57" s="5"/>
      <c r="R57" s="5"/>
      <c r="S57" s="5"/>
      <c r="T57" s="5"/>
      <c r="U57" s="5"/>
      <c r="V57" s="5"/>
      <c r="W57" s="5"/>
      <c r="X57" s="5"/>
      <c r="Y57" s="5"/>
      <c r="Z57" s="5"/>
      <c r="AA57" s="5"/>
      <c r="AB57" s="5"/>
      <c r="AC57" s="5"/>
      <c r="AD57" s="5"/>
      <c r="AE57" s="5"/>
      <c r="AF57" s="5"/>
      <c r="AG57" s="5"/>
      <c r="AH57" s="5"/>
      <c r="AI57" s="5"/>
      <c r="AJ57" s="5"/>
      <c r="AK57" s="5"/>
      <c r="AL57" s="5"/>
      <c r="AM57" s="5"/>
    </row>
    <row r="58" spans="1:39">
      <c r="A58" s="2"/>
      <c r="B58" s="8">
        <v>2010</v>
      </c>
      <c r="C58" s="4"/>
      <c r="D58" s="12"/>
      <c r="E58" s="6">
        <f>资产表!C58-C58</f>
        <v>0</v>
      </c>
      <c r="F58" s="5"/>
      <c r="G58" s="5"/>
      <c r="H58" s="5"/>
      <c r="I58" s="5"/>
      <c r="J58" s="5"/>
      <c r="K58" s="5"/>
      <c r="L58" s="5"/>
      <c r="M58" s="5"/>
      <c r="N58" s="5"/>
      <c r="O58" s="5"/>
      <c r="P58" s="5"/>
      <c r="Q58" s="5"/>
      <c r="R58" s="5"/>
      <c r="S58" s="5"/>
      <c r="T58" s="5"/>
      <c r="U58" s="5"/>
      <c r="V58" s="5"/>
      <c r="W58" s="5"/>
      <c r="X58" s="5"/>
      <c r="Y58" s="5"/>
      <c r="Z58" s="5"/>
      <c r="AA58" s="5"/>
      <c r="AB58" s="5"/>
      <c r="AC58" s="5"/>
      <c r="AD58" s="5"/>
      <c r="AE58" s="5"/>
      <c r="AF58" s="5"/>
      <c r="AG58" s="5"/>
      <c r="AH58" s="5"/>
      <c r="AI58" s="5"/>
      <c r="AJ58" s="5"/>
      <c r="AK58" s="5"/>
      <c r="AL58" s="5"/>
      <c r="AM58" s="5"/>
    </row>
    <row r="59" spans="1:39">
      <c r="A59" s="2" t="s">
        <v>57</v>
      </c>
      <c r="B59" s="8">
        <v>2023</v>
      </c>
      <c r="C59" s="3">
        <v>52049863974.86</v>
      </c>
      <c r="D59" s="12"/>
      <c r="E59" s="6">
        <f>资产表!C59-C59</f>
        <v>17742423481.05</v>
      </c>
      <c r="F59" s="5"/>
      <c r="G59" s="5"/>
      <c r="H59" s="5"/>
      <c r="I59" s="5"/>
      <c r="J59" s="5"/>
      <c r="K59" s="5"/>
      <c r="L59" s="5"/>
      <c r="M59" s="5"/>
      <c r="N59" s="5"/>
      <c r="O59" s="5"/>
      <c r="P59" s="5"/>
      <c r="Q59" s="5"/>
      <c r="R59" s="5"/>
      <c r="S59" s="5"/>
      <c r="T59" s="5"/>
      <c r="U59" s="5"/>
      <c r="V59" s="5"/>
      <c r="W59" s="5"/>
      <c r="X59" s="5"/>
      <c r="Y59" s="5"/>
      <c r="Z59" s="5"/>
      <c r="AA59" s="5"/>
      <c r="AB59" s="5"/>
      <c r="AC59" s="5"/>
      <c r="AD59" s="5"/>
      <c r="AE59" s="5"/>
      <c r="AF59" s="5"/>
      <c r="AG59" s="5"/>
      <c r="AH59" s="5"/>
      <c r="AI59" s="5"/>
      <c r="AJ59" s="5"/>
      <c r="AK59" s="5"/>
      <c r="AL59" s="5"/>
      <c r="AM59" s="5"/>
    </row>
    <row r="60" spans="1:39">
      <c r="A60" s="2"/>
      <c r="B60" s="8">
        <v>2022</v>
      </c>
      <c r="C60" s="3">
        <v>47524448603.75</v>
      </c>
      <c r="D60" s="12"/>
      <c r="E60" s="6">
        <f>资产表!C60-C60</f>
        <v>20448376043.06</v>
      </c>
      <c r="F60" s="5"/>
      <c r="G60" s="5"/>
      <c r="H60" s="5"/>
      <c r="I60" s="5"/>
      <c r="J60" s="5"/>
      <c r="K60" s="5"/>
      <c r="L60" s="5"/>
      <c r="M60" s="5"/>
      <c r="N60" s="5"/>
      <c r="O60" s="5"/>
      <c r="P60" s="5"/>
      <c r="Q60" s="5"/>
      <c r="R60" s="5"/>
      <c r="S60" s="5"/>
      <c r="T60" s="5"/>
      <c r="U60" s="5"/>
      <c r="V60" s="5"/>
      <c r="W60" s="5"/>
      <c r="X60" s="5"/>
      <c r="Y60" s="5"/>
      <c r="Z60" s="5"/>
      <c r="AA60" s="5"/>
      <c r="AB60" s="5"/>
      <c r="AC60" s="5"/>
      <c r="AD60" s="5"/>
      <c r="AE60" s="5"/>
      <c r="AF60" s="5"/>
      <c r="AG60" s="5"/>
      <c r="AH60" s="5"/>
      <c r="AI60" s="5"/>
      <c r="AJ60" s="5"/>
      <c r="AK60" s="5"/>
      <c r="AL60" s="5"/>
      <c r="AM60" s="5"/>
    </row>
    <row r="61" spans="1:39">
      <c r="A61" s="2"/>
      <c r="B61" s="8">
        <v>2021</v>
      </c>
      <c r="C61" s="3">
        <v>42481310257.79</v>
      </c>
      <c r="D61" s="12"/>
      <c r="E61" s="6">
        <f>资产表!C61-C61</f>
        <v>25317393935.97</v>
      </c>
      <c r="F61" s="5"/>
      <c r="G61" s="5"/>
      <c r="H61" s="5"/>
      <c r="I61" s="5"/>
      <c r="J61" s="5"/>
      <c r="K61" s="5"/>
      <c r="L61" s="5"/>
      <c r="M61" s="5"/>
      <c r="N61" s="5"/>
      <c r="O61" s="5"/>
      <c r="P61" s="5"/>
      <c r="Q61" s="5"/>
      <c r="R61" s="5"/>
      <c r="S61" s="5"/>
      <c r="T61" s="5"/>
      <c r="U61" s="5"/>
      <c r="V61" s="5"/>
      <c r="W61" s="5"/>
      <c r="X61" s="5"/>
      <c r="Y61" s="5"/>
      <c r="Z61" s="5"/>
      <c r="AA61" s="5"/>
      <c r="AB61" s="5"/>
      <c r="AC61" s="5"/>
      <c r="AD61" s="5"/>
      <c r="AE61" s="5"/>
      <c r="AF61" s="5"/>
      <c r="AG61" s="5"/>
      <c r="AH61" s="5"/>
      <c r="AI61" s="5"/>
      <c r="AJ61" s="5"/>
      <c r="AK61" s="5"/>
      <c r="AL61" s="5"/>
      <c r="AM61" s="5"/>
    </row>
    <row r="62" spans="1:39">
      <c r="A62" s="2"/>
      <c r="B62" s="8">
        <v>2020</v>
      </c>
      <c r="C62" s="3">
        <v>38469653076.99</v>
      </c>
      <c r="D62" s="12"/>
      <c r="E62" s="6">
        <f>资产表!C62-C62</f>
        <v>15396606229.6</v>
      </c>
      <c r="F62" s="5"/>
      <c r="G62" s="5"/>
      <c r="H62" s="5"/>
      <c r="I62" s="5"/>
      <c r="J62" s="5"/>
      <c r="K62" s="5"/>
      <c r="L62" s="5"/>
      <c r="M62" s="5"/>
      <c r="N62" s="5"/>
      <c r="O62" s="5"/>
      <c r="P62" s="5"/>
      <c r="Q62" s="5"/>
      <c r="R62" s="5"/>
      <c r="S62" s="5"/>
      <c r="T62" s="5"/>
      <c r="U62" s="5"/>
      <c r="V62" s="5"/>
      <c r="W62" s="5"/>
      <c r="X62" s="5"/>
      <c r="Y62" s="5"/>
      <c r="Z62" s="5"/>
      <c r="AA62" s="5"/>
      <c r="AB62" s="5"/>
      <c r="AC62" s="5"/>
      <c r="AD62" s="5"/>
      <c r="AE62" s="5"/>
      <c r="AF62" s="5"/>
      <c r="AG62" s="5"/>
      <c r="AH62" s="5"/>
      <c r="AI62" s="5"/>
      <c r="AJ62" s="5"/>
      <c r="AK62" s="5"/>
      <c r="AL62" s="5"/>
      <c r="AM62" s="5"/>
    </row>
    <row r="63" spans="1:39">
      <c r="A63" s="2"/>
      <c r="B63" s="8">
        <v>2019</v>
      </c>
      <c r="C63" s="3">
        <v>36491552569.72</v>
      </c>
      <c r="D63" s="12"/>
      <c r="E63" s="6">
        <f>资产表!C63-C63</f>
        <v>16963485271.26</v>
      </c>
      <c r="F63" s="5"/>
      <c r="G63" s="5"/>
      <c r="H63" s="5"/>
      <c r="I63" s="5"/>
      <c r="J63" s="5"/>
      <c r="K63" s="5"/>
      <c r="L63" s="5"/>
      <c r="M63" s="5"/>
      <c r="N63" s="5"/>
      <c r="O63" s="5"/>
      <c r="P63" s="5"/>
      <c r="Q63" s="5"/>
      <c r="R63" s="5"/>
      <c r="S63" s="5"/>
      <c r="T63" s="5"/>
      <c r="U63" s="5"/>
      <c r="V63" s="5"/>
      <c r="W63" s="5"/>
      <c r="X63" s="5"/>
      <c r="Y63" s="5"/>
      <c r="Z63" s="5"/>
      <c r="AA63" s="5"/>
      <c r="AB63" s="5"/>
      <c r="AC63" s="5"/>
      <c r="AD63" s="5"/>
      <c r="AE63" s="5"/>
      <c r="AF63" s="5"/>
      <c r="AG63" s="5"/>
      <c r="AH63" s="5"/>
      <c r="AI63" s="5"/>
      <c r="AJ63" s="5"/>
      <c r="AK63" s="5"/>
      <c r="AL63" s="5"/>
      <c r="AM63" s="5"/>
    </row>
    <row r="64" spans="1:39">
      <c r="A64" s="2"/>
      <c r="B64" s="8">
        <v>2018</v>
      </c>
      <c r="C64" s="3">
        <v>33624518530.36</v>
      </c>
      <c r="D64" s="12"/>
      <c r="E64" s="6">
        <f>资产表!C64-C64</f>
        <v>15939249285.86</v>
      </c>
      <c r="F64" s="5"/>
      <c r="G64" s="5"/>
      <c r="H64" s="5"/>
      <c r="I64" s="5"/>
      <c r="J64" s="5"/>
      <c r="K64" s="5"/>
      <c r="L64" s="5"/>
      <c r="M64" s="5"/>
      <c r="N64" s="5"/>
      <c r="O64" s="5"/>
      <c r="P64" s="5"/>
      <c r="Q64" s="5"/>
      <c r="R64" s="5"/>
      <c r="S64" s="5"/>
      <c r="T64" s="5"/>
      <c r="U64" s="5"/>
      <c r="V64" s="5"/>
      <c r="W64" s="5"/>
      <c r="X64" s="5"/>
      <c r="Y64" s="5"/>
      <c r="Z64" s="5"/>
      <c r="AA64" s="5"/>
      <c r="AB64" s="5"/>
      <c r="AC64" s="5"/>
      <c r="AD64" s="5"/>
      <c r="AE64" s="5"/>
      <c r="AF64" s="5"/>
      <c r="AG64" s="5"/>
      <c r="AH64" s="5"/>
      <c r="AI64" s="5"/>
      <c r="AJ64" s="5"/>
      <c r="AK64" s="5"/>
      <c r="AL64" s="5"/>
      <c r="AM64" s="5"/>
    </row>
    <row r="65" spans="1:39">
      <c r="A65" s="2"/>
      <c r="B65" s="8">
        <v>2017</v>
      </c>
      <c r="C65" s="3">
        <v>29494869092.19</v>
      </c>
      <c r="D65" s="12"/>
      <c r="E65" s="6">
        <f>资产表!C65-C65</f>
        <v>13763271610.19</v>
      </c>
      <c r="F65" s="5"/>
      <c r="G65" s="5"/>
      <c r="H65" s="5"/>
      <c r="I65" s="5"/>
      <c r="J65" s="5"/>
      <c r="K65" s="5"/>
      <c r="L65" s="5"/>
      <c r="M65" s="5"/>
      <c r="N65" s="5"/>
      <c r="O65" s="5"/>
      <c r="P65" s="5"/>
      <c r="Q65" s="5"/>
      <c r="R65" s="5"/>
      <c r="S65" s="5"/>
      <c r="T65" s="5"/>
      <c r="U65" s="5"/>
      <c r="V65" s="5"/>
      <c r="W65" s="5"/>
      <c r="X65" s="5"/>
      <c r="Y65" s="5"/>
      <c r="Z65" s="5"/>
      <c r="AA65" s="5"/>
      <c r="AB65" s="5"/>
      <c r="AC65" s="5"/>
      <c r="AD65" s="5"/>
      <c r="AE65" s="5"/>
      <c r="AF65" s="5"/>
      <c r="AG65" s="5"/>
      <c r="AH65" s="5"/>
      <c r="AI65" s="5"/>
      <c r="AJ65" s="5"/>
      <c r="AK65" s="5"/>
      <c r="AL65" s="5"/>
      <c r="AM65" s="5"/>
    </row>
    <row r="66" spans="1:39">
      <c r="A66" s="2"/>
      <c r="B66" s="8">
        <v>2016</v>
      </c>
      <c r="C66" s="3">
        <v>26036985867.46</v>
      </c>
      <c r="D66" s="12"/>
      <c r="E66" s="6">
        <f>资产表!C66-C66</f>
        <v>12767076382.17</v>
      </c>
      <c r="F66" s="5"/>
      <c r="G66" s="5"/>
      <c r="H66" s="5"/>
      <c r="I66" s="5"/>
      <c r="J66" s="5"/>
      <c r="K66" s="5"/>
      <c r="L66" s="5"/>
      <c r="M66" s="5"/>
      <c r="N66" s="5"/>
      <c r="O66" s="5"/>
      <c r="P66" s="5"/>
      <c r="Q66" s="5"/>
      <c r="R66" s="5"/>
      <c r="S66" s="5"/>
      <c r="T66" s="5"/>
      <c r="U66" s="5"/>
      <c r="V66" s="5"/>
      <c r="W66" s="5"/>
      <c r="X66" s="5"/>
      <c r="Y66" s="5"/>
      <c r="Z66" s="5"/>
      <c r="AA66" s="5"/>
      <c r="AB66" s="5"/>
      <c r="AC66" s="5"/>
      <c r="AD66" s="5"/>
      <c r="AE66" s="5"/>
      <c r="AF66" s="5"/>
      <c r="AG66" s="5"/>
      <c r="AH66" s="5"/>
      <c r="AI66" s="5"/>
      <c r="AJ66" s="5"/>
      <c r="AK66" s="5"/>
      <c r="AL66" s="5"/>
      <c r="AM66" s="5"/>
    </row>
    <row r="67" spans="1:39">
      <c r="A67" s="2"/>
      <c r="B67" s="8">
        <v>2015</v>
      </c>
      <c r="C67" s="3">
        <v>22941480860.89</v>
      </c>
      <c r="D67" s="12"/>
      <c r="E67" s="6">
        <f>资产表!C67-C67</f>
        <v>10918840106.17</v>
      </c>
      <c r="F67" s="5"/>
      <c r="G67" s="5"/>
      <c r="H67" s="5"/>
      <c r="I67" s="5"/>
      <c r="J67" s="5"/>
      <c r="K67" s="5"/>
      <c r="L67" s="5"/>
      <c r="M67" s="5"/>
      <c r="N67" s="5"/>
      <c r="O67" s="5"/>
      <c r="P67" s="5"/>
      <c r="Q67" s="5"/>
      <c r="R67" s="5"/>
      <c r="S67" s="5"/>
      <c r="T67" s="5"/>
      <c r="U67" s="5"/>
      <c r="V67" s="5"/>
      <c r="W67" s="5"/>
      <c r="X67" s="5"/>
      <c r="Y67" s="5"/>
      <c r="Z67" s="5"/>
      <c r="AA67" s="5"/>
      <c r="AB67" s="5"/>
      <c r="AC67" s="5"/>
      <c r="AD67" s="5"/>
      <c r="AE67" s="5"/>
      <c r="AF67" s="5"/>
      <c r="AG67" s="5"/>
      <c r="AH67" s="5"/>
      <c r="AI67" s="5"/>
      <c r="AJ67" s="5"/>
      <c r="AK67" s="5"/>
      <c r="AL67" s="5"/>
      <c r="AM67" s="5"/>
    </row>
    <row r="68" spans="1:39">
      <c r="A68" s="2"/>
      <c r="B68" s="8">
        <v>2014</v>
      </c>
      <c r="C68" s="3">
        <v>19729104800</v>
      </c>
      <c r="D68" s="12"/>
      <c r="E68" s="6">
        <f>资产表!C68-C68</f>
        <v>9028618413.55</v>
      </c>
      <c r="F68" s="5"/>
      <c r="G68" s="5"/>
      <c r="H68" s="5"/>
      <c r="I68" s="5"/>
      <c r="J68" s="5"/>
      <c r="K68" s="5"/>
      <c r="L68" s="5"/>
      <c r="M68" s="5"/>
      <c r="N68" s="5"/>
      <c r="O68" s="5"/>
      <c r="P68" s="5"/>
      <c r="Q68" s="5"/>
      <c r="R68" s="5"/>
      <c r="S68" s="5"/>
      <c r="T68" s="5"/>
      <c r="U68" s="5"/>
      <c r="V68" s="5"/>
      <c r="W68" s="5"/>
      <c r="X68" s="5"/>
      <c r="Y68" s="5"/>
      <c r="Z68" s="5"/>
      <c r="AA68" s="5"/>
      <c r="AB68" s="5"/>
      <c r="AC68" s="5"/>
      <c r="AD68" s="5"/>
      <c r="AE68" s="5"/>
      <c r="AF68" s="5"/>
      <c r="AG68" s="5"/>
      <c r="AH68" s="5"/>
      <c r="AI68" s="5"/>
      <c r="AJ68" s="5"/>
      <c r="AK68" s="5"/>
      <c r="AL68" s="5"/>
      <c r="AM68" s="5"/>
    </row>
    <row r="69" spans="1:39">
      <c r="A69" s="2"/>
      <c r="B69" s="8">
        <v>2013</v>
      </c>
      <c r="C69" s="3">
        <v>17396739100</v>
      </c>
      <c r="D69" s="12"/>
      <c r="E69" s="6">
        <f>资产表!C69-C69</f>
        <v>10821704161.61</v>
      </c>
      <c r="F69" s="5"/>
      <c r="G69" s="5"/>
      <c r="H69" s="5"/>
      <c r="I69" s="5"/>
      <c r="J69" s="5"/>
      <c r="K69" s="5"/>
      <c r="L69" s="5"/>
      <c r="M69" s="5"/>
      <c r="N69" s="5"/>
      <c r="O69" s="5"/>
      <c r="P69" s="5"/>
      <c r="Q69" s="5"/>
      <c r="R69" s="5"/>
      <c r="S69" s="5"/>
      <c r="T69" s="5"/>
      <c r="U69" s="5"/>
      <c r="V69" s="5"/>
      <c r="W69" s="5"/>
      <c r="X69" s="5"/>
      <c r="Y69" s="5"/>
      <c r="Z69" s="5"/>
      <c r="AA69" s="5"/>
      <c r="AB69" s="5"/>
      <c r="AC69" s="5"/>
      <c r="AD69" s="5"/>
      <c r="AE69" s="5"/>
      <c r="AF69" s="5"/>
      <c r="AG69" s="5"/>
      <c r="AH69" s="5"/>
      <c r="AI69" s="5"/>
      <c r="AJ69" s="5"/>
      <c r="AK69" s="5"/>
      <c r="AL69" s="5"/>
      <c r="AM69" s="5"/>
    </row>
    <row r="70" spans="1:39">
      <c r="A70" s="2"/>
      <c r="B70" s="8">
        <v>2012</v>
      </c>
      <c r="C70" s="3">
        <v>14710536600</v>
      </c>
      <c r="D70" s="12"/>
      <c r="E70" s="6">
        <f>资产表!C70-C70</f>
        <v>8947154258.87</v>
      </c>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c r="AK70" s="5"/>
      <c r="AL70" s="5"/>
      <c r="AM70" s="5"/>
    </row>
    <row r="71" spans="1:39">
      <c r="A71" s="2"/>
      <c r="B71" s="8">
        <v>2011</v>
      </c>
      <c r="C71" s="3"/>
      <c r="D71" s="12"/>
      <c r="E71" s="6">
        <f>资产表!C71-C71</f>
        <v>0</v>
      </c>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c r="AK71" s="5"/>
      <c r="AL71" s="5"/>
      <c r="AM71" s="5"/>
    </row>
    <row r="72" spans="1:39">
      <c r="A72" s="2"/>
      <c r="B72" s="8">
        <v>2010</v>
      </c>
      <c r="C72" s="3"/>
      <c r="D72" s="12"/>
      <c r="E72" s="6">
        <f>资产表!C72-C72</f>
        <v>0</v>
      </c>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c r="AK72" s="5"/>
      <c r="AL72" s="5"/>
      <c r="AM72" s="5"/>
    </row>
    <row r="73" spans="1:39">
      <c r="A73" s="2" t="s">
        <v>58</v>
      </c>
      <c r="B73" s="8">
        <v>2023</v>
      </c>
      <c r="C73" s="3">
        <v>22414272962.08</v>
      </c>
      <c r="D73" s="12"/>
      <c r="E73" s="6">
        <f>资产表!C73-C73</f>
        <v>13006634312.91</v>
      </c>
      <c r="F73" s="5"/>
      <c r="G73" s="5"/>
      <c r="H73" s="5"/>
      <c r="I73" s="5"/>
      <c r="J73" s="5"/>
      <c r="K73" s="5"/>
      <c r="L73" s="5"/>
      <c r="M73" s="5"/>
      <c r="N73" s="5"/>
      <c r="O73" s="5"/>
      <c r="P73" s="5"/>
      <c r="Q73" s="5"/>
      <c r="R73" s="5"/>
      <c r="S73" s="5"/>
      <c r="T73" s="5"/>
      <c r="U73" s="5"/>
      <c r="V73" s="5"/>
      <c r="W73" s="5"/>
      <c r="X73" s="5"/>
      <c r="Y73" s="5"/>
      <c r="Z73" s="5"/>
      <c r="AA73" s="5"/>
      <c r="AB73" s="5"/>
      <c r="AC73" s="5"/>
      <c r="AD73" s="5"/>
      <c r="AE73" s="5"/>
      <c r="AF73" s="5"/>
      <c r="AG73" s="5"/>
      <c r="AH73" s="5"/>
      <c r="AI73" s="5"/>
      <c r="AJ73" s="5"/>
      <c r="AK73" s="5"/>
      <c r="AL73" s="5"/>
      <c r="AM73" s="5"/>
    </row>
    <row r="74" spans="1:39">
      <c r="A74" s="2"/>
      <c r="B74" s="8">
        <v>2022</v>
      </c>
      <c r="C74" s="3">
        <v>19332853756.21</v>
      </c>
      <c r="D74" s="12"/>
      <c r="E74" s="6">
        <f>资产表!C74-C74</f>
        <v>10456968542.44</v>
      </c>
      <c r="F74" s="5"/>
      <c r="G74" s="5"/>
      <c r="H74" s="5"/>
      <c r="I74" s="5"/>
      <c r="J74" s="5"/>
      <c r="K74" s="5"/>
      <c r="L74" s="5"/>
      <c r="M74" s="5"/>
      <c r="N74" s="5"/>
      <c r="O74" s="5"/>
      <c r="P74" s="5"/>
      <c r="Q74" s="5"/>
      <c r="R74" s="5"/>
      <c r="S74" s="5"/>
      <c r="T74" s="5"/>
      <c r="U74" s="5"/>
      <c r="V74" s="5"/>
      <c r="W74" s="5"/>
      <c r="X74" s="5"/>
      <c r="Y74" s="5"/>
      <c r="Z74" s="5"/>
      <c r="AA74" s="5"/>
      <c r="AB74" s="5"/>
      <c r="AC74" s="5"/>
      <c r="AD74" s="5"/>
      <c r="AE74" s="5"/>
      <c r="AF74" s="5"/>
      <c r="AG74" s="5"/>
      <c r="AH74" s="5"/>
      <c r="AI74" s="5"/>
      <c r="AJ74" s="5"/>
      <c r="AK74" s="5"/>
      <c r="AL74" s="5"/>
      <c r="AM74" s="5"/>
    </row>
    <row r="75" spans="1:39">
      <c r="A75" s="2"/>
      <c r="B75" s="8">
        <v>2021</v>
      </c>
      <c r="C75" s="3">
        <v>17252860881.53</v>
      </c>
      <c r="D75" s="12"/>
      <c r="E75" s="6">
        <f>资产表!C75-C75</f>
        <v>8165225566.27</v>
      </c>
      <c r="F75" s="5"/>
      <c r="G75" s="5"/>
      <c r="H75" s="5"/>
      <c r="I75" s="5"/>
      <c r="J75" s="5"/>
      <c r="K75" s="5"/>
      <c r="L75" s="5"/>
      <c r="M75" s="5"/>
      <c r="N75" s="5"/>
      <c r="O75" s="5"/>
      <c r="P75" s="5"/>
      <c r="Q75" s="5"/>
      <c r="R75" s="5"/>
      <c r="S75" s="5"/>
      <c r="T75" s="5"/>
      <c r="U75" s="5"/>
      <c r="V75" s="5"/>
      <c r="W75" s="5"/>
      <c r="X75" s="5"/>
      <c r="Y75" s="5"/>
      <c r="Z75" s="5"/>
      <c r="AA75" s="5"/>
      <c r="AB75" s="5"/>
      <c r="AC75" s="5"/>
      <c r="AD75" s="5"/>
      <c r="AE75" s="5"/>
      <c r="AF75" s="5"/>
      <c r="AG75" s="5"/>
      <c r="AH75" s="5"/>
      <c r="AI75" s="5"/>
      <c r="AJ75" s="5"/>
      <c r="AK75" s="5"/>
      <c r="AL75" s="5"/>
      <c r="AM75" s="5"/>
    </row>
    <row r="76" spans="1:39">
      <c r="A76" s="2"/>
      <c r="B76" s="8">
        <v>2020</v>
      </c>
      <c r="C76" s="3">
        <v>10448850786.38</v>
      </c>
      <c r="D76" s="12"/>
      <c r="E76" s="6">
        <f>资产表!C76-C76</f>
        <v>4737774922.41</v>
      </c>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c r="AK76" s="5"/>
      <c r="AL76" s="5"/>
      <c r="AM76" s="5"/>
    </row>
    <row r="77" spans="1:39">
      <c r="A77" s="2"/>
      <c r="B77" s="8">
        <v>2019</v>
      </c>
      <c r="C77" s="3">
        <v>9432154711.74</v>
      </c>
      <c r="D77" s="12"/>
      <c r="E77" s="6">
        <f>资产表!C77-C77</f>
        <v>4439142651.42</v>
      </c>
      <c r="F77" s="5"/>
      <c r="G77" s="5"/>
      <c r="H77" s="5"/>
      <c r="I77" s="5"/>
      <c r="J77" s="5"/>
      <c r="K77" s="5"/>
      <c r="L77" s="5"/>
      <c r="M77" s="5"/>
      <c r="N77" s="5"/>
      <c r="O77" s="5"/>
      <c r="P77" s="5"/>
      <c r="Q77" s="5"/>
      <c r="R77" s="5"/>
      <c r="S77" s="5"/>
      <c r="T77" s="5"/>
      <c r="U77" s="5"/>
      <c r="V77" s="5"/>
      <c r="W77" s="5"/>
      <c r="X77" s="5"/>
      <c r="Y77" s="5"/>
      <c r="Z77" s="5"/>
      <c r="AA77" s="5"/>
      <c r="AB77" s="5"/>
      <c r="AC77" s="5"/>
      <c r="AD77" s="5"/>
      <c r="AE77" s="5"/>
      <c r="AF77" s="5"/>
      <c r="AG77" s="5"/>
      <c r="AH77" s="5"/>
      <c r="AI77" s="5"/>
      <c r="AJ77" s="5"/>
      <c r="AK77" s="5"/>
      <c r="AL77" s="5"/>
      <c r="AM77" s="5"/>
    </row>
    <row r="78" spans="1:39">
      <c r="A78" s="2"/>
      <c r="B78" s="8">
        <v>2018</v>
      </c>
      <c r="C78" s="3">
        <v>8029750117.4</v>
      </c>
      <c r="D78" s="12"/>
      <c r="E78" s="6">
        <f>资产表!C78-C78</f>
        <v>4480178332.32</v>
      </c>
      <c r="F78" s="5"/>
      <c r="G78" s="5"/>
      <c r="H78" s="5"/>
      <c r="I78" s="5"/>
      <c r="J78" s="5"/>
      <c r="K78" s="5"/>
      <c r="L78" s="5"/>
      <c r="M78" s="5"/>
      <c r="N78" s="5"/>
      <c r="O78" s="5"/>
      <c r="P78" s="5"/>
      <c r="Q78" s="5"/>
      <c r="R78" s="5"/>
      <c r="S78" s="5"/>
      <c r="T78" s="5"/>
      <c r="U78" s="5"/>
      <c r="V78" s="5"/>
      <c r="W78" s="5"/>
      <c r="X78" s="5"/>
      <c r="Y78" s="5"/>
      <c r="Z78" s="5"/>
      <c r="AA78" s="5"/>
      <c r="AB78" s="5"/>
      <c r="AC78" s="5"/>
      <c r="AD78" s="5"/>
      <c r="AE78" s="5"/>
      <c r="AF78" s="5"/>
      <c r="AG78" s="5"/>
      <c r="AH78" s="5"/>
      <c r="AI78" s="5"/>
      <c r="AJ78" s="5"/>
      <c r="AK78" s="5"/>
      <c r="AL78" s="5"/>
      <c r="AM78" s="5"/>
    </row>
    <row r="79" spans="1:39">
      <c r="A79" s="2"/>
      <c r="B79" s="8">
        <v>2017</v>
      </c>
      <c r="C79" s="3">
        <v>6841179006.71</v>
      </c>
      <c r="D79" s="12"/>
      <c r="E79" s="6">
        <f>资产表!C79-C79</f>
        <v>3311683112.34</v>
      </c>
      <c r="F79" s="5"/>
      <c r="G79" s="5"/>
      <c r="H79" s="5"/>
      <c r="I79" s="5"/>
      <c r="J79" s="5"/>
      <c r="K79" s="5"/>
      <c r="L79" s="5"/>
      <c r="M79" s="5"/>
      <c r="N79" s="5"/>
      <c r="O79" s="5"/>
      <c r="P79" s="5"/>
      <c r="Q79" s="5"/>
      <c r="R79" s="5"/>
      <c r="S79" s="5"/>
      <c r="T79" s="5"/>
      <c r="U79" s="5"/>
      <c r="V79" s="5"/>
      <c r="W79" s="5"/>
      <c r="X79" s="5"/>
      <c r="Y79" s="5"/>
      <c r="Z79" s="5"/>
      <c r="AA79" s="5"/>
      <c r="AB79" s="5"/>
      <c r="AC79" s="5"/>
      <c r="AD79" s="5"/>
      <c r="AE79" s="5"/>
      <c r="AF79" s="5"/>
      <c r="AG79" s="5"/>
      <c r="AH79" s="5"/>
      <c r="AI79" s="5"/>
      <c r="AJ79" s="5"/>
      <c r="AK79" s="5"/>
      <c r="AL79" s="5"/>
      <c r="AM79" s="5"/>
    </row>
    <row r="80" spans="1:39">
      <c r="A80" s="2"/>
      <c r="B80" s="8">
        <v>2016</v>
      </c>
      <c r="C80" s="3">
        <v>5940730919.76</v>
      </c>
      <c r="D80" s="12"/>
      <c r="E80" s="6">
        <f>资产表!C80-C80</f>
        <v>2795474234.1</v>
      </c>
      <c r="F80" s="5"/>
      <c r="G80" s="5"/>
      <c r="H80" s="5"/>
      <c r="I80" s="5"/>
      <c r="J80" s="5"/>
      <c r="K80" s="5"/>
      <c r="L80" s="5"/>
      <c r="M80" s="5"/>
      <c r="N80" s="5"/>
      <c r="O80" s="5"/>
      <c r="P80" s="5"/>
      <c r="Q80" s="5"/>
      <c r="R80" s="5"/>
      <c r="S80" s="5"/>
      <c r="T80" s="5"/>
      <c r="U80" s="5"/>
      <c r="V80" s="5"/>
      <c r="W80" s="5"/>
      <c r="X80" s="5"/>
      <c r="Y80" s="5"/>
      <c r="Z80" s="5"/>
      <c r="AA80" s="5"/>
      <c r="AB80" s="5"/>
      <c r="AC80" s="5"/>
      <c r="AD80" s="5"/>
      <c r="AE80" s="5"/>
      <c r="AF80" s="5"/>
      <c r="AG80" s="5"/>
      <c r="AH80" s="5"/>
      <c r="AI80" s="5"/>
      <c r="AJ80" s="5"/>
      <c r="AK80" s="5"/>
      <c r="AL80" s="5"/>
      <c r="AM80" s="5"/>
    </row>
    <row r="81" spans="1:39">
      <c r="A81" s="2"/>
      <c r="B81" s="8">
        <v>2015</v>
      </c>
      <c r="C81" s="3">
        <v>4833721630.08</v>
      </c>
      <c r="D81" s="12"/>
      <c r="E81" s="6">
        <f>资产表!C81-C81</f>
        <v>2349426011.05</v>
      </c>
      <c r="F81" s="5"/>
      <c r="G81" s="5"/>
      <c r="H81" s="5"/>
      <c r="I81" s="5"/>
      <c r="J81" s="5"/>
      <c r="K81" s="5"/>
      <c r="L81" s="5"/>
      <c r="M81" s="5"/>
      <c r="N81" s="5"/>
      <c r="O81" s="5"/>
      <c r="P81" s="5"/>
      <c r="Q81" s="5"/>
      <c r="R81" s="5"/>
      <c r="S81" s="5"/>
      <c r="T81" s="5"/>
      <c r="U81" s="5"/>
      <c r="V81" s="5"/>
      <c r="W81" s="5"/>
      <c r="X81" s="5"/>
      <c r="Y81" s="5"/>
      <c r="Z81" s="5"/>
      <c r="AA81" s="5"/>
      <c r="AB81" s="5"/>
      <c r="AC81" s="5"/>
      <c r="AD81" s="5"/>
      <c r="AE81" s="5"/>
      <c r="AF81" s="5"/>
      <c r="AG81" s="5"/>
      <c r="AH81" s="5"/>
      <c r="AI81" s="5"/>
      <c r="AJ81" s="5"/>
      <c r="AK81" s="5"/>
      <c r="AL81" s="5"/>
      <c r="AM81" s="5"/>
    </row>
    <row r="82" spans="1:39">
      <c r="A82" s="2"/>
      <c r="B82" s="8">
        <v>2014</v>
      </c>
      <c r="C82" s="3">
        <v>4181050980</v>
      </c>
      <c r="D82" s="12"/>
      <c r="E82" s="6">
        <f>资产表!C82-C82</f>
        <v>2232467186.03</v>
      </c>
      <c r="F82" s="5"/>
      <c r="G82" s="5"/>
      <c r="H82" s="5"/>
      <c r="I82" s="5"/>
      <c r="J82" s="5"/>
      <c r="K82" s="5"/>
      <c r="L82" s="5"/>
      <c r="M82" s="5"/>
      <c r="N82" s="5"/>
      <c r="O82" s="5"/>
      <c r="P82" s="5"/>
      <c r="Q82" s="5"/>
      <c r="R82" s="5"/>
      <c r="S82" s="5"/>
      <c r="T82" s="5"/>
      <c r="U82" s="5"/>
      <c r="V82" s="5"/>
      <c r="W82" s="5"/>
      <c r="X82" s="5"/>
      <c r="Y82" s="5"/>
      <c r="Z82" s="5"/>
      <c r="AA82" s="5"/>
      <c r="AB82" s="5"/>
      <c r="AC82" s="5"/>
      <c r="AD82" s="5"/>
      <c r="AE82" s="5"/>
      <c r="AF82" s="5"/>
      <c r="AG82" s="5"/>
      <c r="AH82" s="5"/>
      <c r="AI82" s="5"/>
      <c r="AJ82" s="5"/>
      <c r="AK82" s="5"/>
      <c r="AL82" s="5"/>
      <c r="AM82" s="5"/>
    </row>
    <row r="83" spans="1:39">
      <c r="A83" s="2"/>
      <c r="B83" s="8">
        <v>2013</v>
      </c>
      <c r="C83" s="3">
        <v>3742756260</v>
      </c>
      <c r="D83" s="12"/>
      <c r="E83" s="6">
        <f>资产表!C83-C83</f>
        <v>2074178302.27</v>
      </c>
      <c r="F83" s="5"/>
      <c r="G83" s="5"/>
      <c r="H83" s="5"/>
      <c r="I83" s="5"/>
      <c r="J83" s="5"/>
      <c r="K83" s="5"/>
      <c r="L83" s="5"/>
      <c r="M83" s="5"/>
      <c r="N83" s="5"/>
      <c r="O83" s="5"/>
      <c r="P83" s="5"/>
      <c r="Q83" s="5"/>
      <c r="R83" s="5"/>
      <c r="S83" s="5"/>
      <c r="T83" s="5"/>
      <c r="U83" s="5"/>
      <c r="V83" s="5"/>
      <c r="W83" s="5"/>
      <c r="X83" s="5"/>
      <c r="Y83" s="5"/>
      <c r="Z83" s="5"/>
      <c r="AA83" s="5"/>
      <c r="AB83" s="5"/>
      <c r="AC83" s="5"/>
      <c r="AD83" s="5"/>
      <c r="AE83" s="5"/>
      <c r="AF83" s="5"/>
      <c r="AG83" s="5"/>
      <c r="AH83" s="5"/>
      <c r="AI83" s="5"/>
      <c r="AJ83" s="5"/>
      <c r="AK83" s="5"/>
      <c r="AL83" s="5"/>
      <c r="AM83" s="5"/>
    </row>
    <row r="84" spans="1:39">
      <c r="A84" s="2"/>
      <c r="B84" s="8">
        <v>2012</v>
      </c>
      <c r="C84" s="3">
        <v>3375488110</v>
      </c>
      <c r="D84" s="12"/>
      <c r="E84" s="6">
        <f>资产表!C84-C84</f>
        <v>1932639361.04</v>
      </c>
      <c r="F84" s="5"/>
      <c r="G84" s="5"/>
      <c r="H84" s="5"/>
      <c r="I84" s="5"/>
      <c r="J84" s="5"/>
      <c r="K84" s="5"/>
      <c r="L84" s="5"/>
      <c r="M84" s="5"/>
      <c r="N84" s="5"/>
      <c r="O84" s="5"/>
      <c r="P84" s="5"/>
      <c r="Q84" s="5"/>
      <c r="R84" s="5"/>
      <c r="S84" s="5"/>
      <c r="T84" s="5"/>
      <c r="U84" s="5"/>
      <c r="V84" s="5"/>
      <c r="W84" s="5"/>
      <c r="X84" s="5"/>
      <c r="Y84" s="5"/>
      <c r="Z84" s="5"/>
      <c r="AA84" s="5"/>
      <c r="AB84" s="5"/>
      <c r="AC84" s="5"/>
      <c r="AD84" s="5"/>
      <c r="AE84" s="5"/>
      <c r="AF84" s="5"/>
      <c r="AG84" s="5"/>
      <c r="AH84" s="5"/>
      <c r="AI84" s="5"/>
      <c r="AJ84" s="5"/>
      <c r="AK84" s="5"/>
      <c r="AL84" s="5"/>
      <c r="AM84" s="5"/>
    </row>
    <row r="85" spans="1:39">
      <c r="A85" s="2"/>
      <c r="B85" s="8">
        <v>2011</v>
      </c>
      <c r="C85" s="3"/>
      <c r="D85" s="12"/>
      <c r="E85" s="6">
        <f>资产表!C85-C85</f>
        <v>0</v>
      </c>
      <c r="F85" s="5"/>
      <c r="G85" s="5"/>
      <c r="H85" s="5"/>
      <c r="I85" s="5"/>
      <c r="J85" s="5"/>
      <c r="K85" s="5"/>
      <c r="L85" s="5"/>
      <c r="M85" s="5"/>
      <c r="N85" s="5"/>
      <c r="O85" s="5"/>
      <c r="P85" s="5"/>
      <c r="Q85" s="5"/>
      <c r="R85" s="5"/>
      <c r="S85" s="5"/>
      <c r="T85" s="5"/>
      <c r="U85" s="5"/>
      <c r="V85" s="5"/>
      <c r="W85" s="5"/>
      <c r="X85" s="5"/>
      <c r="Y85" s="5"/>
      <c r="Z85" s="5"/>
      <c r="AA85" s="5"/>
      <c r="AB85" s="5"/>
      <c r="AC85" s="5"/>
      <c r="AD85" s="5"/>
      <c r="AE85" s="5"/>
      <c r="AF85" s="5"/>
      <c r="AG85" s="5"/>
      <c r="AH85" s="5"/>
      <c r="AI85" s="5"/>
      <c r="AJ85" s="5"/>
      <c r="AK85" s="5"/>
      <c r="AL85" s="5"/>
      <c r="AM85" s="5"/>
    </row>
    <row r="86" spans="1:39">
      <c r="A86" s="2"/>
      <c r="B86" s="8">
        <v>2010</v>
      </c>
      <c r="C86" s="3"/>
      <c r="D86" s="12"/>
      <c r="E86" s="6">
        <f>资产表!C86-C86</f>
        <v>0</v>
      </c>
      <c r="F86" s="5"/>
      <c r="G86" s="5"/>
      <c r="H86" s="5"/>
      <c r="I86" s="5"/>
      <c r="J86" s="5"/>
      <c r="K86" s="5"/>
      <c r="L86" s="5"/>
      <c r="M86" s="5"/>
      <c r="N86" s="5"/>
      <c r="O86" s="5"/>
      <c r="P86" s="5"/>
      <c r="Q86" s="5"/>
      <c r="R86" s="5"/>
      <c r="S86" s="5"/>
      <c r="T86" s="5"/>
      <c r="U86" s="5"/>
      <c r="V86" s="5"/>
      <c r="W86" s="5"/>
      <c r="X86" s="5"/>
      <c r="Y86" s="5"/>
      <c r="Z86" s="5"/>
      <c r="AA86" s="5"/>
      <c r="AB86" s="5"/>
      <c r="AC86" s="5"/>
      <c r="AD86" s="5"/>
      <c r="AE86" s="5"/>
      <c r="AF86" s="5"/>
      <c r="AG86" s="5"/>
      <c r="AH86" s="5"/>
      <c r="AI86" s="5"/>
      <c r="AJ86" s="5"/>
      <c r="AK86" s="5"/>
      <c r="AL86" s="5"/>
      <c r="AM86" s="5"/>
    </row>
    <row r="87" spans="1:39">
      <c r="A87" s="2" t="s">
        <v>59</v>
      </c>
      <c r="B87" s="8">
        <v>2023</v>
      </c>
      <c r="C87" s="3">
        <v>13286816788.29</v>
      </c>
      <c r="D87" s="12"/>
      <c r="E87" s="6">
        <f>资产表!C87-C87</f>
        <v>8343830943</v>
      </c>
      <c r="F87" s="5"/>
      <c r="G87" s="5"/>
      <c r="H87" s="5"/>
      <c r="I87" s="5"/>
      <c r="J87" s="5"/>
      <c r="K87" s="5"/>
      <c r="L87" s="5"/>
      <c r="M87" s="5"/>
      <c r="N87" s="5"/>
      <c r="O87" s="5"/>
      <c r="P87" s="5"/>
      <c r="Q87" s="5"/>
      <c r="R87" s="5"/>
      <c r="S87" s="5"/>
      <c r="T87" s="5"/>
      <c r="U87" s="5"/>
      <c r="V87" s="5"/>
      <c r="W87" s="5"/>
      <c r="X87" s="5"/>
      <c r="Y87" s="5"/>
      <c r="Z87" s="5"/>
      <c r="AA87" s="5"/>
      <c r="AB87" s="5"/>
      <c r="AC87" s="5"/>
      <c r="AD87" s="5"/>
      <c r="AE87" s="5"/>
      <c r="AF87" s="5"/>
      <c r="AG87" s="5"/>
      <c r="AH87" s="5"/>
      <c r="AI87" s="5"/>
      <c r="AJ87" s="5"/>
      <c r="AK87" s="5"/>
      <c r="AL87" s="5"/>
      <c r="AM87" s="5"/>
    </row>
    <row r="88" spans="1:39">
      <c r="A88" s="2"/>
      <c r="B88" s="8">
        <v>2022</v>
      </c>
      <c r="C88" s="3">
        <v>11064733156.53</v>
      </c>
      <c r="D88" s="12"/>
      <c r="E88" s="6">
        <f>资产表!C88-C88</f>
        <v>7118977901.77</v>
      </c>
      <c r="F88" s="5"/>
      <c r="G88" s="5"/>
      <c r="H88" s="5"/>
      <c r="I88" s="5"/>
      <c r="J88" s="5"/>
      <c r="K88" s="5"/>
      <c r="L88" s="5"/>
      <c r="M88" s="5"/>
      <c r="N88" s="5"/>
      <c r="O88" s="5"/>
      <c r="P88" s="5"/>
      <c r="Q88" s="5"/>
      <c r="R88" s="5"/>
      <c r="S88" s="5"/>
      <c r="T88" s="5"/>
      <c r="U88" s="5"/>
      <c r="V88" s="5"/>
      <c r="W88" s="5"/>
      <c r="X88" s="5"/>
      <c r="Y88" s="5"/>
      <c r="Z88" s="5"/>
      <c r="AA88" s="5"/>
      <c r="AB88" s="5"/>
      <c r="AC88" s="5"/>
      <c r="AD88" s="5"/>
      <c r="AE88" s="5"/>
      <c r="AF88" s="5"/>
      <c r="AG88" s="5"/>
      <c r="AH88" s="5"/>
      <c r="AI88" s="5"/>
      <c r="AJ88" s="5"/>
      <c r="AK88" s="5"/>
      <c r="AL88" s="5"/>
      <c r="AM88" s="5"/>
    </row>
    <row r="89" spans="1:39">
      <c r="A89" s="2"/>
      <c r="B89" s="8">
        <v>2021</v>
      </c>
      <c r="C89" s="3">
        <v>9297080023.12</v>
      </c>
      <c r="D89" s="12"/>
      <c r="E89" s="6">
        <f>资产表!C89-C89</f>
        <v>5136617095.49</v>
      </c>
      <c r="F89" s="5"/>
      <c r="G89" s="5"/>
      <c r="H89" s="5"/>
      <c r="I89" s="5"/>
      <c r="J89" s="5"/>
      <c r="K89" s="5"/>
      <c r="L89" s="5"/>
      <c r="M89" s="5"/>
      <c r="N89" s="5"/>
      <c r="O89" s="5"/>
      <c r="P89" s="5"/>
      <c r="Q89" s="5"/>
      <c r="R89" s="5"/>
      <c r="S89" s="5"/>
      <c r="T89" s="5"/>
      <c r="U89" s="5"/>
      <c r="V89" s="5"/>
      <c r="W89" s="5"/>
      <c r="X89" s="5"/>
      <c r="Y89" s="5"/>
      <c r="Z89" s="5"/>
      <c r="AA89" s="5"/>
      <c r="AB89" s="5"/>
      <c r="AC89" s="5"/>
      <c r="AD89" s="5"/>
      <c r="AE89" s="5"/>
      <c r="AF89" s="5"/>
      <c r="AG89" s="5"/>
      <c r="AH89" s="5"/>
      <c r="AI89" s="5"/>
      <c r="AJ89" s="5"/>
      <c r="AK89" s="5"/>
      <c r="AL89" s="5"/>
      <c r="AM89" s="5"/>
    </row>
    <row r="90" spans="1:39">
      <c r="A90" s="2"/>
      <c r="B90" s="8">
        <v>2020</v>
      </c>
      <c r="C90" s="3">
        <v>8267340399.82</v>
      </c>
      <c r="D90" s="12"/>
      <c r="E90" s="6">
        <f>资产表!C90-C90</f>
        <v>3583761444.62</v>
      </c>
      <c r="F90" s="5"/>
      <c r="G90" s="5"/>
      <c r="H90" s="5"/>
      <c r="I90" s="5"/>
      <c r="J90" s="5"/>
      <c r="K90" s="5"/>
      <c r="L90" s="5"/>
      <c r="M90" s="5"/>
      <c r="N90" s="5"/>
      <c r="O90" s="5"/>
      <c r="P90" s="5"/>
      <c r="Q90" s="5"/>
      <c r="R90" s="5"/>
      <c r="S90" s="5"/>
      <c r="T90" s="5"/>
      <c r="U90" s="5"/>
      <c r="V90" s="5"/>
      <c r="W90" s="5"/>
      <c r="X90" s="5"/>
      <c r="Y90" s="5"/>
      <c r="Z90" s="5"/>
      <c r="AA90" s="5"/>
      <c r="AB90" s="5"/>
      <c r="AC90" s="5"/>
      <c r="AD90" s="5"/>
      <c r="AE90" s="5"/>
      <c r="AF90" s="5"/>
      <c r="AG90" s="5"/>
      <c r="AH90" s="5"/>
      <c r="AI90" s="5"/>
      <c r="AJ90" s="5"/>
      <c r="AK90" s="5"/>
      <c r="AL90" s="5"/>
      <c r="AM90" s="5"/>
    </row>
    <row r="91" spans="1:39">
      <c r="A91" s="2"/>
      <c r="B91" s="8">
        <v>2019</v>
      </c>
      <c r="C91" s="3">
        <v>7206267606.52</v>
      </c>
      <c r="D91" s="12"/>
      <c r="E91" s="6">
        <f>资产表!C91-C91</f>
        <v>2856026819.31</v>
      </c>
      <c r="F91" s="5"/>
      <c r="G91" s="5"/>
      <c r="H91" s="5"/>
      <c r="I91" s="5"/>
      <c r="J91" s="5"/>
      <c r="K91" s="5"/>
      <c r="L91" s="5"/>
      <c r="M91" s="5"/>
      <c r="N91" s="5"/>
      <c r="O91" s="5"/>
      <c r="P91" s="5"/>
      <c r="Q91" s="5"/>
      <c r="R91" s="5"/>
      <c r="S91" s="5"/>
      <c r="T91" s="5"/>
      <c r="U91" s="5"/>
      <c r="V91" s="5"/>
      <c r="W91" s="5"/>
      <c r="X91" s="5"/>
      <c r="Y91" s="5"/>
      <c r="Z91" s="5"/>
      <c r="AA91" s="5"/>
      <c r="AB91" s="5"/>
      <c r="AC91" s="5"/>
      <c r="AD91" s="5"/>
      <c r="AE91" s="5"/>
      <c r="AF91" s="5"/>
      <c r="AG91" s="5"/>
      <c r="AH91" s="5"/>
      <c r="AI91" s="5"/>
      <c r="AJ91" s="5"/>
      <c r="AK91" s="5"/>
      <c r="AL91" s="5"/>
      <c r="AM91" s="5"/>
    </row>
    <row r="92" spans="1:39">
      <c r="A92" s="2"/>
      <c r="B92" s="8">
        <v>2018</v>
      </c>
      <c r="C92" s="3">
        <v>6109103809.77</v>
      </c>
      <c r="D92" s="12"/>
      <c r="E92" s="6">
        <f>资产表!C92-C92</f>
        <v>2478545133.42</v>
      </c>
      <c r="F92" s="5"/>
      <c r="G92" s="5"/>
      <c r="H92" s="5"/>
      <c r="I92" s="5"/>
      <c r="J92" s="5"/>
      <c r="K92" s="5"/>
      <c r="L92" s="5"/>
      <c r="M92" s="5"/>
      <c r="N92" s="5"/>
      <c r="O92" s="5"/>
      <c r="P92" s="5"/>
      <c r="Q92" s="5"/>
      <c r="R92" s="5"/>
      <c r="S92" s="5"/>
      <c r="T92" s="5"/>
      <c r="U92" s="5"/>
      <c r="V92" s="5"/>
      <c r="W92" s="5"/>
      <c r="X92" s="5"/>
      <c r="Y92" s="5"/>
      <c r="Z92" s="5"/>
      <c r="AA92" s="5"/>
      <c r="AB92" s="5"/>
      <c r="AC92" s="5"/>
      <c r="AD92" s="5"/>
      <c r="AE92" s="5"/>
      <c r="AF92" s="5"/>
      <c r="AG92" s="5"/>
      <c r="AH92" s="5"/>
      <c r="AI92" s="5"/>
      <c r="AJ92" s="5"/>
      <c r="AK92" s="5"/>
      <c r="AL92" s="5"/>
      <c r="AM92" s="5"/>
    </row>
    <row r="93" spans="1:39">
      <c r="A93" s="2"/>
      <c r="B93" s="8">
        <v>2017</v>
      </c>
      <c r="C93" s="3">
        <v>5279056368.48</v>
      </c>
      <c r="D93" s="12"/>
      <c r="E93" s="6">
        <f>资产表!C93-C93</f>
        <v>1944173431.05</v>
      </c>
      <c r="F93" s="5"/>
      <c r="G93" s="5"/>
      <c r="H93" s="5"/>
      <c r="I93" s="5"/>
      <c r="J93" s="5"/>
      <c r="K93" s="5"/>
      <c r="L93" s="5"/>
      <c r="M93" s="5"/>
      <c r="N93" s="5"/>
      <c r="O93" s="5"/>
      <c r="P93" s="5"/>
      <c r="Q93" s="5"/>
      <c r="R93" s="5"/>
      <c r="S93" s="5"/>
      <c r="T93" s="5"/>
      <c r="U93" s="5"/>
      <c r="V93" s="5"/>
      <c r="W93" s="5"/>
      <c r="X93" s="5"/>
      <c r="Y93" s="5"/>
      <c r="Z93" s="5"/>
      <c r="AA93" s="5"/>
      <c r="AB93" s="5"/>
      <c r="AC93" s="5"/>
      <c r="AD93" s="5"/>
      <c r="AE93" s="5"/>
      <c r="AF93" s="5"/>
      <c r="AG93" s="5"/>
      <c r="AH93" s="5"/>
      <c r="AI93" s="5"/>
      <c r="AJ93" s="5"/>
      <c r="AK93" s="5"/>
      <c r="AL93" s="5"/>
      <c r="AM93" s="5"/>
    </row>
    <row r="94" spans="1:39">
      <c r="A94" s="2"/>
      <c r="B94" s="8">
        <v>2016</v>
      </c>
      <c r="C94" s="3">
        <v>4701559528.14</v>
      </c>
      <c r="D94" s="12"/>
      <c r="E94" s="6">
        <f>资产表!C94-C94</f>
        <v>1559966598</v>
      </c>
      <c r="F94" s="5"/>
      <c r="G94" s="5"/>
      <c r="H94" s="5"/>
      <c r="I94" s="5"/>
      <c r="J94" s="5"/>
      <c r="K94" s="5"/>
      <c r="L94" s="5"/>
      <c r="M94" s="5"/>
      <c r="N94" s="5"/>
      <c r="O94" s="5"/>
      <c r="P94" s="5"/>
      <c r="Q94" s="5"/>
      <c r="R94" s="5"/>
      <c r="S94" s="5"/>
      <c r="T94" s="5"/>
      <c r="U94" s="5"/>
      <c r="V94" s="5"/>
      <c r="W94" s="5"/>
      <c r="X94" s="5"/>
      <c r="Y94" s="5"/>
      <c r="Z94" s="5"/>
      <c r="AA94" s="5"/>
      <c r="AB94" s="5"/>
      <c r="AC94" s="5"/>
      <c r="AD94" s="5"/>
      <c r="AE94" s="5"/>
      <c r="AF94" s="5"/>
      <c r="AG94" s="5"/>
      <c r="AH94" s="5"/>
      <c r="AI94" s="5"/>
      <c r="AJ94" s="5"/>
      <c r="AK94" s="5"/>
      <c r="AL94" s="5"/>
      <c r="AM94" s="5"/>
    </row>
    <row r="95" spans="1:39">
      <c r="A95" s="2"/>
      <c r="B95" s="8">
        <v>2015</v>
      </c>
      <c r="C95" s="3">
        <v>4041916329.97</v>
      </c>
      <c r="D95" s="12"/>
      <c r="E95" s="6">
        <f>资产表!C95-C95</f>
        <v>1381472261.2</v>
      </c>
      <c r="F95" s="5"/>
      <c r="G95" s="5"/>
      <c r="H95" s="5"/>
      <c r="I95" s="5"/>
      <c r="J95" s="5"/>
      <c r="K95" s="5"/>
      <c r="L95" s="5"/>
      <c r="M95" s="5"/>
      <c r="N95" s="5"/>
      <c r="O95" s="5"/>
      <c r="P95" s="5"/>
      <c r="Q95" s="5"/>
      <c r="R95" s="5"/>
      <c r="S95" s="5"/>
      <c r="T95" s="5"/>
      <c r="U95" s="5"/>
      <c r="V95" s="5"/>
      <c r="W95" s="5"/>
      <c r="X95" s="5"/>
      <c r="Y95" s="5"/>
      <c r="Z95" s="5"/>
      <c r="AA95" s="5"/>
      <c r="AB95" s="5"/>
      <c r="AC95" s="5"/>
      <c r="AD95" s="5"/>
      <c r="AE95" s="5"/>
      <c r="AF95" s="5"/>
      <c r="AG95" s="5"/>
      <c r="AH95" s="5"/>
      <c r="AI95" s="5"/>
      <c r="AJ95" s="5"/>
      <c r="AK95" s="5"/>
      <c r="AL95" s="5"/>
      <c r="AM95" s="5"/>
    </row>
    <row r="96" spans="1:39">
      <c r="A96" s="2"/>
      <c r="B96" s="8">
        <v>2014</v>
      </c>
      <c r="C96" s="3">
        <v>3557875690</v>
      </c>
      <c r="D96" s="12"/>
      <c r="E96" s="6">
        <f>资产表!C96-C96</f>
        <v>942861711.36</v>
      </c>
      <c r="F96" s="5"/>
      <c r="G96" s="5"/>
      <c r="H96" s="5"/>
      <c r="I96" s="5"/>
      <c r="J96" s="5"/>
      <c r="K96" s="5"/>
      <c r="L96" s="5"/>
      <c r="M96" s="5"/>
      <c r="N96" s="5"/>
      <c r="O96" s="5"/>
      <c r="P96" s="5"/>
      <c r="Q96" s="5"/>
      <c r="R96" s="5"/>
      <c r="S96" s="5"/>
      <c r="T96" s="5"/>
      <c r="U96" s="5"/>
      <c r="V96" s="5"/>
      <c r="W96" s="5"/>
      <c r="X96" s="5"/>
      <c r="Y96" s="5"/>
      <c r="Z96" s="5"/>
      <c r="AA96" s="5"/>
      <c r="AB96" s="5"/>
      <c r="AC96" s="5"/>
      <c r="AD96" s="5"/>
      <c r="AE96" s="5"/>
      <c r="AF96" s="5"/>
      <c r="AG96" s="5"/>
      <c r="AH96" s="5"/>
      <c r="AI96" s="5"/>
      <c r="AJ96" s="5"/>
      <c r="AK96" s="5"/>
      <c r="AL96" s="5"/>
      <c r="AM96" s="5"/>
    </row>
    <row r="97" spans="1:39">
      <c r="A97" s="2"/>
      <c r="B97" s="8">
        <v>2013</v>
      </c>
      <c r="C97" s="3">
        <v>2297734250</v>
      </c>
      <c r="D97" s="12"/>
      <c r="E97" s="6">
        <f>资产表!C97-C97</f>
        <v>1068527533.38</v>
      </c>
      <c r="F97" s="5"/>
      <c r="G97" s="5"/>
      <c r="H97" s="5"/>
      <c r="I97" s="5"/>
      <c r="J97" s="5"/>
      <c r="K97" s="5"/>
      <c r="L97" s="5"/>
      <c r="M97" s="5"/>
      <c r="N97" s="5"/>
      <c r="O97" s="5"/>
      <c r="P97" s="5"/>
      <c r="Q97" s="5"/>
      <c r="R97" s="5"/>
      <c r="S97" s="5"/>
      <c r="T97" s="5"/>
      <c r="U97" s="5"/>
      <c r="V97" s="5"/>
      <c r="W97" s="5"/>
      <c r="X97" s="5"/>
      <c r="Y97" s="5"/>
      <c r="Z97" s="5"/>
      <c r="AA97" s="5"/>
      <c r="AB97" s="5"/>
      <c r="AC97" s="5"/>
      <c r="AD97" s="5"/>
      <c r="AE97" s="5"/>
      <c r="AF97" s="5"/>
      <c r="AG97" s="5"/>
      <c r="AH97" s="5"/>
      <c r="AI97" s="5"/>
      <c r="AJ97" s="5"/>
      <c r="AK97" s="5"/>
      <c r="AL97" s="5"/>
      <c r="AM97" s="5"/>
    </row>
    <row r="98" spans="1:39">
      <c r="A98" s="2"/>
      <c r="B98" s="8">
        <v>2012</v>
      </c>
      <c r="C98" s="3">
        <v>1817873940</v>
      </c>
      <c r="D98" s="12"/>
      <c r="E98" s="6">
        <f>资产表!C98-C98</f>
        <v>1151964514.27</v>
      </c>
      <c r="F98" s="5"/>
      <c r="G98" s="5"/>
      <c r="H98" s="5"/>
      <c r="I98" s="5"/>
      <c r="J98" s="5"/>
      <c r="K98" s="5"/>
      <c r="L98" s="5"/>
      <c r="M98" s="5"/>
      <c r="N98" s="5"/>
      <c r="O98" s="5"/>
      <c r="P98" s="5"/>
      <c r="Q98" s="5"/>
      <c r="R98" s="5"/>
      <c r="S98" s="5"/>
      <c r="T98" s="5"/>
      <c r="U98" s="5"/>
      <c r="V98" s="5"/>
      <c r="W98" s="5"/>
      <c r="X98" s="5"/>
      <c r="Y98" s="5"/>
      <c r="Z98" s="5"/>
      <c r="AA98" s="5"/>
      <c r="AB98" s="5"/>
      <c r="AC98" s="5"/>
      <c r="AD98" s="5"/>
      <c r="AE98" s="5"/>
      <c r="AF98" s="5"/>
      <c r="AG98" s="5"/>
      <c r="AH98" s="5"/>
      <c r="AI98" s="5"/>
      <c r="AJ98" s="5"/>
      <c r="AK98" s="5"/>
      <c r="AL98" s="5"/>
      <c r="AM98" s="5"/>
    </row>
    <row r="99" spans="1:39">
      <c r="A99" s="2"/>
      <c r="B99" s="8">
        <v>2011</v>
      </c>
      <c r="C99" s="3"/>
      <c r="D99" s="12"/>
      <c r="E99" s="6">
        <f>资产表!C99-C99</f>
        <v>0</v>
      </c>
      <c r="F99" s="5"/>
      <c r="G99" s="5"/>
      <c r="H99" s="5"/>
      <c r="I99" s="5"/>
      <c r="J99" s="5"/>
      <c r="K99" s="5"/>
      <c r="L99" s="5"/>
      <c r="M99" s="5"/>
      <c r="N99" s="5"/>
      <c r="O99" s="5"/>
      <c r="P99" s="5"/>
      <c r="Q99" s="5"/>
      <c r="R99" s="5"/>
      <c r="S99" s="5"/>
      <c r="T99" s="5"/>
      <c r="U99" s="5"/>
      <c r="V99" s="5"/>
      <c r="W99" s="5"/>
      <c r="X99" s="5"/>
      <c r="Y99" s="5"/>
      <c r="Z99" s="5"/>
      <c r="AA99" s="5"/>
      <c r="AB99" s="5"/>
      <c r="AC99" s="5"/>
      <c r="AD99" s="5"/>
      <c r="AE99" s="5"/>
      <c r="AF99" s="5"/>
      <c r="AG99" s="5"/>
      <c r="AH99" s="5"/>
      <c r="AI99" s="5"/>
      <c r="AJ99" s="5"/>
      <c r="AK99" s="5"/>
      <c r="AL99" s="5"/>
      <c r="AM99" s="5"/>
    </row>
    <row r="100" spans="1:39">
      <c r="A100" s="2"/>
      <c r="B100" s="8">
        <v>2010</v>
      </c>
      <c r="C100" s="3"/>
      <c r="D100" s="12"/>
      <c r="E100" s="6">
        <f>资产表!C100-C100</f>
        <v>0</v>
      </c>
      <c r="F100" s="5"/>
      <c r="G100" s="5"/>
      <c r="H100" s="5"/>
      <c r="I100" s="5"/>
      <c r="J100" s="5"/>
      <c r="K100" s="5"/>
      <c r="L100" s="5"/>
      <c r="M100" s="5"/>
      <c r="N100" s="5"/>
      <c r="O100" s="5"/>
      <c r="P100" s="5"/>
      <c r="Q100" s="5"/>
      <c r="R100" s="5"/>
      <c r="S100" s="5"/>
      <c r="T100" s="5"/>
      <c r="U100" s="5"/>
      <c r="V100" s="5"/>
      <c r="W100" s="5"/>
      <c r="X100" s="5"/>
      <c r="Y100" s="5"/>
      <c r="Z100" s="5"/>
      <c r="AA100" s="5"/>
      <c r="AB100" s="5"/>
      <c r="AC100" s="5"/>
      <c r="AD100" s="5"/>
      <c r="AE100" s="5"/>
      <c r="AF100" s="5"/>
      <c r="AG100" s="5"/>
      <c r="AH100" s="5"/>
      <c r="AI100" s="5"/>
      <c r="AJ100" s="5"/>
      <c r="AK100" s="5"/>
      <c r="AL100" s="5"/>
      <c r="AM100" s="5"/>
    </row>
    <row r="101" spans="1:39">
      <c r="A101" s="2" t="s">
        <v>60</v>
      </c>
      <c r="B101" s="8">
        <v>2023</v>
      </c>
      <c r="C101" s="3">
        <v>8377846116.88</v>
      </c>
      <c r="D101" s="12"/>
      <c r="E101" s="6">
        <f>资产表!C101-C101</f>
        <v>3310909449.85</v>
      </c>
      <c r="F101" s="5"/>
      <c r="G101" s="5"/>
      <c r="H101" s="5"/>
      <c r="I101" s="5"/>
      <c r="J101" s="5"/>
      <c r="K101" s="5"/>
      <c r="L101" s="5"/>
      <c r="M101" s="5"/>
      <c r="N101" s="5"/>
      <c r="O101" s="5"/>
      <c r="P101" s="5"/>
      <c r="Q101" s="5"/>
      <c r="R101" s="5"/>
      <c r="S101" s="5"/>
      <c r="T101" s="5"/>
      <c r="U101" s="5"/>
      <c r="V101" s="5"/>
      <c r="W101" s="5"/>
      <c r="X101" s="5"/>
      <c r="Y101" s="5"/>
      <c r="Z101" s="5"/>
      <c r="AA101" s="5"/>
      <c r="AB101" s="5"/>
      <c r="AC101" s="5"/>
      <c r="AD101" s="5"/>
      <c r="AE101" s="5"/>
      <c r="AF101" s="5"/>
      <c r="AG101" s="5"/>
      <c r="AH101" s="5"/>
      <c r="AI101" s="5"/>
      <c r="AJ101" s="5"/>
      <c r="AK101" s="5"/>
      <c r="AL101" s="5"/>
      <c r="AM101" s="5"/>
    </row>
    <row r="102" spans="1:39">
      <c r="A102" s="2"/>
      <c r="B102" s="8">
        <v>2022</v>
      </c>
      <c r="C102" s="3">
        <v>6966076797.48</v>
      </c>
      <c r="D102" s="12"/>
      <c r="E102" s="6">
        <f>资产表!C102-C102</f>
        <v>3094156869.28</v>
      </c>
      <c r="F102" s="5"/>
      <c r="G102" s="5"/>
      <c r="H102" s="5"/>
      <c r="I102" s="5"/>
      <c r="J102" s="5"/>
      <c r="K102" s="5"/>
      <c r="L102" s="5"/>
      <c r="M102" s="5"/>
      <c r="N102" s="5"/>
      <c r="O102" s="5"/>
      <c r="P102" s="5"/>
      <c r="Q102" s="5"/>
      <c r="R102" s="5"/>
      <c r="S102" s="5"/>
      <c r="T102" s="5"/>
      <c r="U102" s="5"/>
      <c r="V102" s="5"/>
      <c r="W102" s="5"/>
      <c r="X102" s="5"/>
      <c r="Y102" s="5"/>
      <c r="Z102" s="5"/>
      <c r="AA102" s="5"/>
      <c r="AB102" s="5"/>
      <c r="AC102" s="5"/>
      <c r="AD102" s="5"/>
      <c r="AE102" s="5"/>
      <c r="AF102" s="5"/>
      <c r="AG102" s="5"/>
      <c r="AH102" s="5"/>
      <c r="AI102" s="5"/>
      <c r="AJ102" s="5"/>
      <c r="AK102" s="5"/>
      <c r="AL102" s="5"/>
      <c r="AM102" s="5"/>
    </row>
    <row r="103" spans="1:39">
      <c r="A103" s="2"/>
      <c r="B103" s="8">
        <v>2021</v>
      </c>
      <c r="C103" s="3">
        <v>5986698652</v>
      </c>
      <c r="D103" s="12"/>
      <c r="E103" s="6">
        <f>资产表!C103-C103</f>
        <v>2748675608.78</v>
      </c>
      <c r="F103" s="5"/>
      <c r="G103" s="5"/>
      <c r="H103" s="5"/>
      <c r="I103" s="5"/>
      <c r="J103" s="5"/>
      <c r="K103" s="5"/>
      <c r="L103" s="5"/>
      <c r="M103" s="5"/>
      <c r="N103" s="5"/>
      <c r="O103" s="5"/>
      <c r="P103" s="5"/>
      <c r="Q103" s="5"/>
      <c r="R103" s="5"/>
      <c r="S103" s="5"/>
      <c r="T103" s="5"/>
      <c r="U103" s="5"/>
      <c r="V103" s="5"/>
      <c r="W103" s="5"/>
      <c r="X103" s="5"/>
      <c r="Y103" s="5"/>
      <c r="Z103" s="5"/>
      <c r="AA103" s="5"/>
      <c r="AB103" s="5"/>
      <c r="AC103" s="5"/>
      <c r="AD103" s="5"/>
      <c r="AE103" s="5"/>
      <c r="AF103" s="5"/>
      <c r="AG103" s="5"/>
      <c r="AH103" s="5"/>
      <c r="AI103" s="5"/>
      <c r="AJ103" s="5"/>
      <c r="AK103" s="5"/>
      <c r="AL103" s="5"/>
      <c r="AM103" s="5"/>
    </row>
    <row r="104" spans="1:39">
      <c r="A104" s="2"/>
      <c r="B104" s="8">
        <v>2020</v>
      </c>
      <c r="C104" s="3">
        <v>5161652366.37</v>
      </c>
      <c r="D104" s="12"/>
      <c r="E104" s="6">
        <f>资产表!C104-C104</f>
        <v>2219633365.08</v>
      </c>
      <c r="F104" s="5"/>
      <c r="G104" s="5"/>
      <c r="H104" s="5"/>
      <c r="I104" s="5"/>
      <c r="J104" s="5"/>
      <c r="K104" s="5"/>
      <c r="L104" s="5"/>
      <c r="M104" s="5"/>
      <c r="N104" s="5"/>
      <c r="O104" s="5"/>
      <c r="P104" s="5"/>
      <c r="Q104" s="5"/>
      <c r="R104" s="5"/>
      <c r="S104" s="5"/>
      <c r="T104" s="5"/>
      <c r="U104" s="5"/>
      <c r="V104" s="5"/>
      <c r="W104" s="5"/>
      <c r="X104" s="5"/>
      <c r="Y104" s="5"/>
      <c r="Z104" s="5"/>
      <c r="AA104" s="5"/>
      <c r="AB104" s="5"/>
      <c r="AC104" s="5"/>
      <c r="AD104" s="5"/>
      <c r="AE104" s="5"/>
      <c r="AF104" s="5"/>
      <c r="AG104" s="5"/>
      <c r="AH104" s="5"/>
      <c r="AI104" s="5"/>
      <c r="AJ104" s="5"/>
      <c r="AK104" s="5"/>
      <c r="AL104" s="5"/>
      <c r="AM104" s="5"/>
    </row>
    <row r="105" spans="1:39">
      <c r="A105" s="2"/>
      <c r="B105" s="8">
        <v>2019</v>
      </c>
      <c r="C105" s="3">
        <v>4764397985</v>
      </c>
      <c r="D105" s="12"/>
      <c r="E105" s="6">
        <f>资产表!C105-C105</f>
        <v>2204439761.92</v>
      </c>
      <c r="F105" s="5"/>
      <c r="G105" s="5"/>
      <c r="H105" s="5"/>
      <c r="I105" s="5"/>
      <c r="J105" s="5"/>
      <c r="K105" s="5"/>
      <c r="L105" s="5"/>
      <c r="M105" s="5"/>
      <c r="N105" s="5"/>
      <c r="O105" s="5"/>
      <c r="P105" s="5"/>
      <c r="Q105" s="5"/>
      <c r="R105" s="5"/>
      <c r="S105" s="5"/>
      <c r="T105" s="5"/>
      <c r="U105" s="5"/>
      <c r="V105" s="5"/>
      <c r="W105" s="5"/>
      <c r="X105" s="5"/>
      <c r="Y105" s="5"/>
      <c r="Z105" s="5"/>
      <c r="AA105" s="5"/>
      <c r="AB105" s="5"/>
      <c r="AC105" s="5"/>
      <c r="AD105" s="5"/>
      <c r="AE105" s="5"/>
      <c r="AF105" s="5"/>
      <c r="AG105" s="5"/>
      <c r="AH105" s="5"/>
      <c r="AI105" s="5"/>
      <c r="AJ105" s="5"/>
      <c r="AK105" s="5"/>
      <c r="AL105" s="5"/>
      <c r="AM105" s="5"/>
    </row>
    <row r="106" spans="1:39">
      <c r="A106" s="2"/>
      <c r="B106" s="8">
        <v>2018</v>
      </c>
      <c r="C106" s="3">
        <v>4345575298.2</v>
      </c>
      <c r="D106" s="12"/>
      <c r="E106" s="6">
        <f>资产表!C106-C106</f>
        <v>2075788053.29</v>
      </c>
      <c r="F106" s="5"/>
      <c r="G106" s="5"/>
      <c r="H106" s="5"/>
      <c r="I106" s="5"/>
      <c r="J106" s="5"/>
      <c r="K106" s="5"/>
      <c r="L106" s="5"/>
      <c r="M106" s="5"/>
      <c r="N106" s="5"/>
      <c r="O106" s="5"/>
      <c r="P106" s="5"/>
      <c r="Q106" s="5"/>
      <c r="R106" s="5"/>
      <c r="S106" s="5"/>
      <c r="T106" s="5"/>
      <c r="U106" s="5"/>
      <c r="V106" s="5"/>
      <c r="W106" s="5"/>
      <c r="X106" s="5"/>
      <c r="Y106" s="5"/>
      <c r="Z106" s="5"/>
      <c r="AA106" s="5"/>
      <c r="AB106" s="5"/>
      <c r="AC106" s="5"/>
      <c r="AD106" s="5"/>
      <c r="AE106" s="5"/>
      <c r="AF106" s="5"/>
      <c r="AG106" s="5"/>
      <c r="AH106" s="5"/>
      <c r="AI106" s="5"/>
      <c r="AJ106" s="5"/>
      <c r="AK106" s="5"/>
      <c r="AL106" s="5"/>
      <c r="AM106" s="5"/>
    </row>
    <row r="107" spans="1:39">
      <c r="A107" s="2"/>
      <c r="B107" s="8">
        <v>2017</v>
      </c>
      <c r="C107" s="3">
        <v>4126106971.23</v>
      </c>
      <c r="D107" s="12"/>
      <c r="E107" s="6">
        <f>资产表!C107-C107</f>
        <v>1764112106.31</v>
      </c>
      <c r="F107" s="5"/>
      <c r="G107" s="5"/>
      <c r="H107" s="5"/>
      <c r="I107" s="5"/>
      <c r="J107" s="5"/>
      <c r="K107" s="5"/>
      <c r="L107" s="5"/>
      <c r="M107" s="5"/>
      <c r="N107" s="5"/>
      <c r="O107" s="5"/>
      <c r="P107" s="5"/>
      <c r="Q107" s="5"/>
      <c r="R107" s="5"/>
      <c r="S107" s="5"/>
      <c r="T107" s="5"/>
      <c r="U107" s="5"/>
      <c r="V107" s="5"/>
      <c r="W107" s="5"/>
      <c r="X107" s="5"/>
      <c r="Y107" s="5"/>
      <c r="Z107" s="5"/>
      <c r="AA107" s="5"/>
      <c r="AB107" s="5"/>
      <c r="AC107" s="5"/>
      <c r="AD107" s="5"/>
      <c r="AE107" s="5"/>
      <c r="AF107" s="5"/>
      <c r="AG107" s="5"/>
      <c r="AH107" s="5"/>
      <c r="AI107" s="5"/>
      <c r="AJ107" s="5"/>
      <c r="AK107" s="5"/>
      <c r="AL107" s="5"/>
      <c r="AM107" s="5"/>
    </row>
    <row r="108" spans="1:39">
      <c r="A108" s="2"/>
      <c r="B108" s="8">
        <v>2016</v>
      </c>
      <c r="C108" s="3">
        <v>3937215799.17</v>
      </c>
      <c r="D108" s="12"/>
      <c r="E108" s="6">
        <f>资产表!C108-C108</f>
        <v>1713500156.27</v>
      </c>
      <c r="F108" s="5"/>
      <c r="G108" s="5"/>
      <c r="H108" s="5"/>
      <c r="I108" s="5"/>
      <c r="J108" s="5"/>
      <c r="K108" s="5"/>
      <c r="L108" s="5"/>
      <c r="M108" s="5"/>
      <c r="N108" s="5"/>
      <c r="O108" s="5"/>
      <c r="P108" s="5"/>
      <c r="Q108" s="5"/>
      <c r="R108" s="5"/>
      <c r="S108" s="5"/>
      <c r="T108" s="5"/>
      <c r="U108" s="5"/>
      <c r="V108" s="5"/>
      <c r="W108" s="5"/>
      <c r="X108" s="5"/>
      <c r="Y108" s="5"/>
      <c r="Z108" s="5"/>
      <c r="AA108" s="5"/>
      <c r="AB108" s="5"/>
      <c r="AC108" s="5"/>
      <c r="AD108" s="5"/>
      <c r="AE108" s="5"/>
      <c r="AF108" s="5"/>
      <c r="AG108" s="5"/>
      <c r="AH108" s="5"/>
      <c r="AI108" s="5"/>
      <c r="AJ108" s="5"/>
      <c r="AK108" s="5"/>
      <c r="AL108" s="5"/>
      <c r="AM108" s="5"/>
    </row>
    <row r="109" spans="1:39">
      <c r="A109" s="2"/>
      <c r="B109" s="8">
        <v>2015</v>
      </c>
      <c r="C109" s="3">
        <v>3653171951.89</v>
      </c>
      <c r="D109" s="12"/>
      <c r="E109" s="6">
        <f>资产表!C109-C109</f>
        <v>1595459141.19</v>
      </c>
      <c r="F109" s="5"/>
      <c r="G109" s="5"/>
      <c r="H109" s="5"/>
      <c r="I109" s="5"/>
      <c r="J109" s="5"/>
      <c r="K109" s="5"/>
      <c r="L109" s="5"/>
      <c r="M109" s="5"/>
      <c r="N109" s="5"/>
      <c r="O109" s="5"/>
      <c r="P109" s="5"/>
      <c r="Q109" s="5"/>
      <c r="R109" s="5"/>
      <c r="S109" s="5"/>
      <c r="T109" s="5"/>
      <c r="U109" s="5"/>
      <c r="V109" s="5"/>
      <c r="W109" s="5"/>
      <c r="X109" s="5"/>
      <c r="Y109" s="5"/>
      <c r="Z109" s="5"/>
      <c r="AA109" s="5"/>
      <c r="AB109" s="5"/>
      <c r="AC109" s="5"/>
      <c r="AD109" s="5"/>
      <c r="AE109" s="5"/>
      <c r="AF109" s="5"/>
      <c r="AG109" s="5"/>
      <c r="AH109" s="5"/>
      <c r="AI109" s="5"/>
      <c r="AJ109" s="5"/>
      <c r="AK109" s="5"/>
      <c r="AL109" s="5"/>
      <c r="AM109" s="5"/>
    </row>
    <row r="110" spans="1:39">
      <c r="A110" s="2"/>
      <c r="B110" s="8">
        <v>2014</v>
      </c>
      <c r="C110" s="3">
        <v>2556090500</v>
      </c>
      <c r="D110" s="12"/>
      <c r="E110" s="6">
        <f>资产表!C110-C110</f>
        <v>1329167467.58</v>
      </c>
      <c r="F110" s="5"/>
      <c r="G110" s="5"/>
      <c r="H110" s="5"/>
      <c r="I110" s="5"/>
      <c r="J110" s="5"/>
      <c r="K110" s="5"/>
      <c r="L110" s="5"/>
      <c r="M110" s="5"/>
      <c r="N110" s="5"/>
      <c r="O110" s="5"/>
      <c r="P110" s="5"/>
      <c r="Q110" s="5"/>
      <c r="R110" s="5"/>
      <c r="S110" s="5"/>
      <c r="T110" s="5"/>
      <c r="U110" s="5"/>
      <c r="V110" s="5"/>
      <c r="W110" s="5"/>
      <c r="X110" s="5"/>
      <c r="Y110" s="5"/>
      <c r="Z110" s="5"/>
      <c r="AA110" s="5"/>
      <c r="AB110" s="5"/>
      <c r="AC110" s="5"/>
      <c r="AD110" s="5"/>
      <c r="AE110" s="5"/>
      <c r="AF110" s="5"/>
      <c r="AG110" s="5"/>
      <c r="AH110" s="5"/>
      <c r="AI110" s="5"/>
      <c r="AJ110" s="5"/>
      <c r="AK110" s="5"/>
      <c r="AL110" s="5"/>
      <c r="AM110" s="5"/>
    </row>
    <row r="111" spans="1:39">
      <c r="A111" s="2"/>
      <c r="B111" s="8">
        <v>2013</v>
      </c>
      <c r="C111" s="3">
        <v>2220734050</v>
      </c>
      <c r="D111" s="12"/>
      <c r="E111" s="6">
        <f>资产表!C111-C111</f>
        <v>1165912313.3</v>
      </c>
      <c r="F111" s="5"/>
      <c r="G111" s="5"/>
      <c r="H111" s="5"/>
      <c r="I111" s="5"/>
      <c r="J111" s="5"/>
      <c r="K111" s="5"/>
      <c r="L111" s="5"/>
      <c r="M111" s="5"/>
      <c r="N111" s="5"/>
      <c r="O111" s="5"/>
      <c r="P111" s="5"/>
      <c r="Q111" s="5"/>
      <c r="R111" s="5"/>
      <c r="S111" s="5"/>
      <c r="T111" s="5"/>
      <c r="U111" s="5"/>
      <c r="V111" s="5"/>
      <c r="W111" s="5"/>
      <c r="X111" s="5"/>
      <c r="Y111" s="5"/>
      <c r="Z111" s="5"/>
      <c r="AA111" s="5"/>
      <c r="AB111" s="5"/>
      <c r="AC111" s="5"/>
      <c r="AD111" s="5"/>
      <c r="AE111" s="5"/>
      <c r="AF111" s="5"/>
      <c r="AG111" s="5"/>
      <c r="AH111" s="5"/>
      <c r="AI111" s="5"/>
      <c r="AJ111" s="5"/>
      <c r="AK111" s="5"/>
      <c r="AL111" s="5"/>
      <c r="AM111" s="5"/>
    </row>
    <row r="112" spans="1:39">
      <c r="A112" s="2"/>
      <c r="B112" s="8">
        <v>2012</v>
      </c>
      <c r="C112" s="3">
        <v>1978486090</v>
      </c>
      <c r="D112" s="12"/>
      <c r="E112" s="6">
        <f>资产表!C112-C112</f>
        <v>1420976971.92</v>
      </c>
      <c r="F112" s="5"/>
      <c r="G112" s="5"/>
      <c r="H112" s="5"/>
      <c r="I112" s="5"/>
      <c r="J112" s="5"/>
      <c r="K112" s="5"/>
      <c r="L112" s="5"/>
      <c r="M112" s="5"/>
      <c r="N112" s="5"/>
      <c r="O112" s="5"/>
      <c r="P112" s="5"/>
      <c r="Q112" s="5"/>
      <c r="R112" s="5"/>
      <c r="S112" s="5"/>
      <c r="T112" s="5"/>
      <c r="U112" s="5"/>
      <c r="V112" s="5"/>
      <c r="W112" s="5"/>
      <c r="X112" s="5"/>
      <c r="Y112" s="5"/>
      <c r="Z112" s="5"/>
      <c r="AA112" s="5"/>
      <c r="AB112" s="5"/>
      <c r="AC112" s="5"/>
      <c r="AD112" s="5"/>
      <c r="AE112" s="5"/>
      <c r="AF112" s="5"/>
      <c r="AG112" s="5"/>
      <c r="AH112" s="5"/>
      <c r="AI112" s="5"/>
      <c r="AJ112" s="5"/>
      <c r="AK112" s="5"/>
      <c r="AL112" s="5"/>
      <c r="AM112" s="5"/>
    </row>
    <row r="113" spans="1:39">
      <c r="A113" s="2"/>
      <c r="B113" s="8">
        <v>2011</v>
      </c>
      <c r="C113" s="3"/>
      <c r="D113" s="12"/>
      <c r="E113" s="6">
        <f>资产表!C113-C113</f>
        <v>0</v>
      </c>
      <c r="F113" s="5"/>
      <c r="G113" s="5"/>
      <c r="H113" s="5"/>
      <c r="I113" s="5"/>
      <c r="J113" s="5"/>
      <c r="K113" s="5"/>
      <c r="L113" s="5"/>
      <c r="M113" s="5"/>
      <c r="N113" s="5"/>
      <c r="O113" s="5"/>
      <c r="P113" s="5"/>
      <c r="Q113" s="5"/>
      <c r="R113" s="5"/>
      <c r="S113" s="5"/>
      <c r="T113" s="5"/>
      <c r="U113" s="5"/>
      <c r="V113" s="5"/>
      <c r="W113" s="5"/>
      <c r="X113" s="5"/>
      <c r="Y113" s="5"/>
      <c r="Z113" s="5"/>
      <c r="AA113" s="5"/>
      <c r="AB113" s="5"/>
      <c r="AC113" s="5"/>
      <c r="AD113" s="5"/>
      <c r="AE113" s="5"/>
      <c r="AF113" s="5"/>
      <c r="AG113" s="5"/>
      <c r="AH113" s="5"/>
      <c r="AI113" s="5"/>
      <c r="AJ113" s="5"/>
      <c r="AK113" s="5"/>
      <c r="AL113" s="5"/>
      <c r="AM113" s="5"/>
    </row>
    <row r="114" spans="1:39">
      <c r="A114" s="2"/>
      <c r="B114" s="8">
        <v>2010</v>
      </c>
      <c r="C114" s="3"/>
      <c r="D114" s="12"/>
      <c r="E114" s="6">
        <f>资产表!C114-C114</f>
        <v>0</v>
      </c>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c r="AI114" s="5"/>
      <c r="AJ114" s="5"/>
      <c r="AK114" s="5"/>
      <c r="AL114" s="5"/>
      <c r="AM114" s="5"/>
    </row>
    <row r="115" spans="1:39">
      <c r="A115" s="2" t="s">
        <v>61</v>
      </c>
      <c r="B115" s="8">
        <v>2023</v>
      </c>
      <c r="C115" s="3">
        <v>7564659289.45</v>
      </c>
      <c r="D115" s="12"/>
      <c r="E115" s="6">
        <f>资产表!C115-C115</f>
        <v>3556890980.63</v>
      </c>
      <c r="F115" s="5"/>
      <c r="G115" s="5"/>
      <c r="H115" s="5"/>
      <c r="I115" s="5"/>
      <c r="J115" s="5"/>
      <c r="K115" s="5"/>
      <c r="L115" s="5"/>
      <c r="M115" s="5"/>
      <c r="N115" s="5"/>
      <c r="O115" s="5"/>
      <c r="P115" s="5"/>
      <c r="Q115" s="5"/>
      <c r="R115" s="5"/>
      <c r="S115" s="5"/>
      <c r="T115" s="5"/>
      <c r="U115" s="5"/>
      <c r="V115" s="5"/>
      <c r="W115" s="5"/>
      <c r="X115" s="5"/>
      <c r="Y115" s="5"/>
      <c r="Z115" s="5"/>
      <c r="AA115" s="5"/>
      <c r="AB115" s="5"/>
      <c r="AC115" s="5"/>
      <c r="AD115" s="5"/>
      <c r="AE115" s="5"/>
      <c r="AF115" s="5"/>
      <c r="AG115" s="5"/>
      <c r="AH115" s="5"/>
      <c r="AI115" s="5"/>
      <c r="AJ115" s="5"/>
      <c r="AK115" s="5"/>
      <c r="AL115" s="5"/>
      <c r="AM115" s="5"/>
    </row>
    <row r="116" spans="1:39">
      <c r="A116" s="2"/>
      <c r="B116" s="8">
        <v>2022</v>
      </c>
      <c r="C116" s="3">
        <v>6537686430.19</v>
      </c>
      <c r="D116" s="12"/>
      <c r="E116" s="6">
        <f>资产表!C116-C116</f>
        <v>3260061775.47</v>
      </c>
      <c r="F116" s="5"/>
      <c r="G116" s="5"/>
      <c r="H116" s="5"/>
      <c r="I116" s="5"/>
      <c r="J116" s="5"/>
      <c r="K116" s="5"/>
      <c r="L116" s="5"/>
      <c r="M116" s="5"/>
      <c r="N116" s="5"/>
      <c r="O116" s="5"/>
      <c r="P116" s="5"/>
      <c r="Q116" s="5"/>
      <c r="R116" s="5"/>
      <c r="S116" s="5"/>
      <c r="T116" s="5"/>
      <c r="U116" s="5"/>
      <c r="V116" s="5"/>
      <c r="W116" s="5"/>
      <c r="X116" s="5"/>
      <c r="Y116" s="5"/>
      <c r="Z116" s="5"/>
      <c r="AA116" s="5"/>
      <c r="AB116" s="5"/>
      <c r="AC116" s="5"/>
      <c r="AD116" s="5"/>
      <c r="AE116" s="5"/>
      <c r="AF116" s="5"/>
      <c r="AG116" s="5"/>
      <c r="AH116" s="5"/>
      <c r="AI116" s="5"/>
      <c r="AJ116" s="5"/>
      <c r="AK116" s="5"/>
      <c r="AL116" s="5"/>
      <c r="AM116" s="5"/>
    </row>
    <row r="117" spans="1:39">
      <c r="A117" s="2"/>
      <c r="B117" s="8">
        <v>2021</v>
      </c>
      <c r="C117" s="3">
        <v>4996524147.87</v>
      </c>
      <c r="D117" s="12"/>
      <c r="E117" s="6">
        <f>资产表!C117-C117</f>
        <v>3096913070.03</v>
      </c>
      <c r="F117" s="5"/>
      <c r="G117" s="5"/>
      <c r="H117" s="5"/>
      <c r="I117" s="5"/>
      <c r="J117" s="5"/>
      <c r="K117" s="5"/>
      <c r="L117" s="5"/>
      <c r="M117" s="5"/>
      <c r="N117" s="5"/>
      <c r="O117" s="5"/>
      <c r="P117" s="5"/>
      <c r="Q117" s="5"/>
      <c r="R117" s="5"/>
      <c r="S117" s="5"/>
      <c r="T117" s="5"/>
      <c r="U117" s="5"/>
      <c r="V117" s="5"/>
      <c r="W117" s="5"/>
      <c r="X117" s="5"/>
      <c r="Y117" s="5"/>
      <c r="Z117" s="5"/>
      <c r="AA117" s="5"/>
      <c r="AB117" s="5"/>
      <c r="AC117" s="5"/>
      <c r="AD117" s="5"/>
      <c r="AE117" s="5"/>
      <c r="AF117" s="5"/>
      <c r="AG117" s="5"/>
      <c r="AH117" s="5"/>
      <c r="AI117" s="5"/>
      <c r="AJ117" s="5"/>
      <c r="AK117" s="5"/>
      <c r="AL117" s="5"/>
      <c r="AM117" s="5"/>
    </row>
    <row r="118" spans="1:39">
      <c r="A118" s="2"/>
      <c r="B118" s="8">
        <v>2020</v>
      </c>
      <c r="C118" s="3">
        <v>3781302011.66</v>
      </c>
      <c r="D118" s="12"/>
      <c r="E118" s="6">
        <f>资产表!C118-C118</f>
        <v>2672661522.27</v>
      </c>
      <c r="F118" s="5"/>
      <c r="G118" s="5"/>
      <c r="H118" s="5"/>
      <c r="I118" s="5"/>
      <c r="J118" s="5"/>
      <c r="K118" s="5"/>
      <c r="L118" s="5"/>
      <c r="M118" s="5"/>
      <c r="N118" s="5"/>
      <c r="O118" s="5"/>
      <c r="P118" s="5"/>
      <c r="Q118" s="5"/>
      <c r="R118" s="5"/>
      <c r="S118" s="5"/>
      <c r="T118" s="5"/>
      <c r="U118" s="5"/>
      <c r="V118" s="5"/>
      <c r="W118" s="5"/>
      <c r="X118" s="5"/>
      <c r="Y118" s="5"/>
      <c r="Z118" s="5"/>
      <c r="AA118" s="5"/>
      <c r="AB118" s="5"/>
      <c r="AC118" s="5"/>
      <c r="AD118" s="5"/>
      <c r="AE118" s="5"/>
      <c r="AF118" s="5"/>
      <c r="AG118" s="5"/>
      <c r="AH118" s="5"/>
      <c r="AI118" s="5"/>
      <c r="AJ118" s="5"/>
      <c r="AK118" s="5"/>
      <c r="AL118" s="5"/>
      <c r="AM118" s="5"/>
    </row>
    <row r="119" spans="1:39">
      <c r="A119" s="2"/>
      <c r="B119" s="8">
        <v>2019</v>
      </c>
      <c r="C119" s="3">
        <v>3240440235.01</v>
      </c>
      <c r="D119" s="12"/>
      <c r="E119" s="6">
        <f>资产表!C119-C119</f>
        <v>2536065225.05</v>
      </c>
      <c r="F119" s="5"/>
      <c r="G119" s="5"/>
      <c r="H119" s="5"/>
      <c r="I119" s="5"/>
      <c r="J119" s="5"/>
      <c r="K119" s="5"/>
      <c r="L119" s="5"/>
      <c r="M119" s="5"/>
      <c r="N119" s="5"/>
      <c r="O119" s="5"/>
      <c r="P119" s="5"/>
      <c r="Q119" s="5"/>
      <c r="R119" s="5"/>
      <c r="S119" s="5"/>
      <c r="T119" s="5"/>
      <c r="U119" s="5"/>
      <c r="V119" s="5"/>
      <c r="W119" s="5"/>
      <c r="X119" s="5"/>
      <c r="Y119" s="5"/>
      <c r="Z119" s="5"/>
      <c r="AA119" s="5"/>
      <c r="AB119" s="5"/>
      <c r="AC119" s="5"/>
      <c r="AD119" s="5"/>
      <c r="AE119" s="5"/>
      <c r="AF119" s="5"/>
      <c r="AG119" s="5"/>
      <c r="AH119" s="5"/>
      <c r="AI119" s="5"/>
      <c r="AJ119" s="5"/>
      <c r="AK119" s="5"/>
      <c r="AL119" s="5"/>
      <c r="AM119" s="5"/>
    </row>
    <row r="120" spans="1:39">
      <c r="A120" s="2"/>
      <c r="B120" s="8">
        <v>2018</v>
      </c>
      <c r="C120" s="3">
        <v>2714748857.24</v>
      </c>
      <c r="D120" s="12"/>
      <c r="E120" s="6">
        <f>资产表!C120-C120</f>
        <v>2127609997.55</v>
      </c>
      <c r="F120" s="5"/>
      <c r="G120" s="5"/>
      <c r="H120" s="5"/>
      <c r="I120" s="5"/>
      <c r="J120" s="5"/>
      <c r="K120" s="5"/>
      <c r="L120" s="5"/>
      <c r="M120" s="5"/>
      <c r="N120" s="5"/>
      <c r="O120" s="5"/>
      <c r="P120" s="5"/>
      <c r="Q120" s="5"/>
      <c r="R120" s="5"/>
      <c r="S120" s="5"/>
      <c r="T120" s="5"/>
      <c r="U120" s="5"/>
      <c r="V120" s="5"/>
      <c r="W120" s="5"/>
      <c r="X120" s="5"/>
      <c r="Y120" s="5"/>
      <c r="Z120" s="5"/>
      <c r="AA120" s="5"/>
      <c r="AB120" s="5"/>
      <c r="AC120" s="5"/>
      <c r="AD120" s="5"/>
      <c r="AE120" s="5"/>
      <c r="AF120" s="5"/>
      <c r="AG120" s="5"/>
      <c r="AH120" s="5"/>
      <c r="AI120" s="5"/>
      <c r="AJ120" s="5"/>
      <c r="AK120" s="5"/>
      <c r="AL120" s="5"/>
      <c r="AM120" s="5"/>
    </row>
    <row r="121" spans="1:39">
      <c r="A121" s="2"/>
      <c r="B121" s="8">
        <v>2017</v>
      </c>
      <c r="C121" s="3">
        <v>2654871396.82</v>
      </c>
      <c r="D121" s="12"/>
      <c r="E121" s="6">
        <f>资产表!C121-C121</f>
        <v>2044070868.62</v>
      </c>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c r="AI121" s="5"/>
      <c r="AJ121" s="5"/>
      <c r="AK121" s="5"/>
      <c r="AL121" s="5"/>
      <c r="AM121" s="5"/>
    </row>
    <row r="122" spans="1:39">
      <c r="A122" s="2"/>
      <c r="B122" s="8">
        <v>2016</v>
      </c>
      <c r="C122" s="3">
        <v>2325321757.98</v>
      </c>
      <c r="D122" s="12"/>
      <c r="E122" s="6">
        <f>资产表!C122-C122</f>
        <v>1639775580.96</v>
      </c>
      <c r="F122" s="5"/>
      <c r="G122" s="5"/>
      <c r="H122" s="5"/>
      <c r="I122" s="5"/>
      <c r="J122" s="5"/>
      <c r="K122" s="5"/>
      <c r="L122" s="5"/>
      <c r="M122" s="5"/>
      <c r="N122" s="5"/>
      <c r="O122" s="5"/>
      <c r="P122" s="5"/>
      <c r="Q122" s="5"/>
      <c r="R122" s="5"/>
      <c r="S122" s="5"/>
      <c r="T122" s="5"/>
      <c r="U122" s="5"/>
      <c r="V122" s="5"/>
      <c r="W122" s="5"/>
      <c r="X122" s="5"/>
      <c r="Y122" s="5"/>
      <c r="Z122" s="5"/>
      <c r="AA122" s="5"/>
      <c r="AB122" s="5"/>
      <c r="AC122" s="5"/>
      <c r="AD122" s="5"/>
      <c r="AE122" s="5"/>
      <c r="AF122" s="5"/>
      <c r="AG122" s="5"/>
      <c r="AH122" s="5"/>
      <c r="AI122" s="5"/>
      <c r="AJ122" s="5"/>
      <c r="AK122" s="5"/>
      <c r="AL122" s="5"/>
      <c r="AM122" s="5"/>
    </row>
    <row r="123" spans="1:39">
      <c r="A123" s="2"/>
      <c r="B123" s="8">
        <v>2015</v>
      </c>
      <c r="C123" s="3">
        <v>2245832798.86</v>
      </c>
      <c r="D123" s="12"/>
      <c r="E123" s="6">
        <f>资产表!C123-C123</f>
        <v>1515487664.73</v>
      </c>
      <c r="F123" s="5"/>
      <c r="G123" s="5"/>
      <c r="H123" s="5"/>
      <c r="I123" s="5"/>
      <c r="J123" s="5"/>
      <c r="K123" s="5"/>
      <c r="L123" s="5"/>
      <c r="M123" s="5"/>
      <c r="N123" s="5"/>
      <c r="O123" s="5"/>
      <c r="P123" s="5"/>
      <c r="Q123" s="5"/>
      <c r="R123" s="5"/>
      <c r="S123" s="5"/>
      <c r="T123" s="5"/>
      <c r="U123" s="5"/>
      <c r="V123" s="5"/>
      <c r="W123" s="5"/>
      <c r="X123" s="5"/>
      <c r="Y123" s="5"/>
      <c r="Z123" s="5"/>
      <c r="AA123" s="5"/>
      <c r="AB123" s="5"/>
      <c r="AC123" s="5"/>
      <c r="AD123" s="5"/>
      <c r="AE123" s="5"/>
      <c r="AF123" s="5"/>
      <c r="AG123" s="5"/>
      <c r="AH123" s="5"/>
      <c r="AI123" s="5"/>
      <c r="AJ123" s="5"/>
      <c r="AK123" s="5"/>
      <c r="AL123" s="5"/>
      <c r="AM123" s="5"/>
    </row>
    <row r="124" spans="1:39">
      <c r="A124" s="2"/>
      <c r="B124" s="8">
        <v>2014</v>
      </c>
      <c r="C124" s="3">
        <v>2245450680</v>
      </c>
      <c r="D124" s="12"/>
      <c r="E124" s="6">
        <f>资产表!C124-C124</f>
        <v>1433385230.16</v>
      </c>
      <c r="F124" s="5"/>
      <c r="G124" s="5"/>
      <c r="H124" s="5"/>
      <c r="I124" s="5"/>
      <c r="J124" s="5"/>
      <c r="K124" s="5"/>
      <c r="L124" s="5"/>
      <c r="M124" s="5"/>
      <c r="N124" s="5"/>
      <c r="O124" s="5"/>
      <c r="P124" s="5"/>
      <c r="Q124" s="5"/>
      <c r="R124" s="5"/>
      <c r="S124" s="5"/>
      <c r="T124" s="5"/>
      <c r="U124" s="5"/>
      <c r="V124" s="5"/>
      <c r="W124" s="5"/>
      <c r="X124" s="5"/>
      <c r="Y124" s="5"/>
      <c r="Z124" s="5"/>
      <c r="AA124" s="5"/>
      <c r="AB124" s="5"/>
      <c r="AC124" s="5"/>
      <c r="AD124" s="5"/>
      <c r="AE124" s="5"/>
      <c r="AF124" s="5"/>
      <c r="AG124" s="5"/>
      <c r="AH124" s="5"/>
      <c r="AI124" s="5"/>
      <c r="AJ124" s="5"/>
      <c r="AK124" s="5"/>
      <c r="AL124" s="5"/>
      <c r="AM124" s="5"/>
    </row>
    <row r="125" spans="1:39">
      <c r="A125" s="2"/>
      <c r="B125" s="8">
        <v>2013</v>
      </c>
      <c r="C125" s="3">
        <v>2238807320</v>
      </c>
      <c r="D125" s="12"/>
      <c r="E125" s="6">
        <f>资产表!C125-C125</f>
        <v>1169088488.43</v>
      </c>
      <c r="F125" s="5"/>
      <c r="G125" s="5"/>
      <c r="H125" s="5"/>
      <c r="I125" s="5"/>
      <c r="J125" s="5"/>
      <c r="K125" s="5"/>
      <c r="L125" s="5"/>
      <c r="M125" s="5"/>
      <c r="N125" s="5"/>
      <c r="O125" s="5"/>
      <c r="P125" s="5"/>
      <c r="Q125" s="5"/>
      <c r="R125" s="5"/>
      <c r="S125" s="5"/>
      <c r="T125" s="5"/>
      <c r="U125" s="5"/>
      <c r="V125" s="5"/>
      <c r="W125" s="5"/>
      <c r="X125" s="5"/>
      <c r="Y125" s="5"/>
      <c r="Z125" s="5"/>
      <c r="AA125" s="5"/>
      <c r="AB125" s="5"/>
      <c r="AC125" s="5"/>
      <c r="AD125" s="5"/>
      <c r="AE125" s="5"/>
      <c r="AF125" s="5"/>
      <c r="AG125" s="5"/>
      <c r="AH125" s="5"/>
      <c r="AI125" s="5"/>
      <c r="AJ125" s="5"/>
      <c r="AK125" s="5"/>
      <c r="AL125" s="5"/>
      <c r="AM125" s="5"/>
    </row>
    <row r="126" spans="1:39">
      <c r="A126" s="2"/>
      <c r="B126" s="8">
        <v>2012</v>
      </c>
      <c r="C126" s="3">
        <v>2338342130</v>
      </c>
      <c r="D126" s="12"/>
      <c r="E126" s="6">
        <f>资产表!C126-C126</f>
        <v>1124977030.99</v>
      </c>
      <c r="F126" s="5"/>
      <c r="G126" s="5"/>
      <c r="H126" s="5"/>
      <c r="I126" s="5"/>
      <c r="J126" s="5"/>
      <c r="K126" s="5"/>
      <c r="L126" s="5"/>
      <c r="M126" s="5"/>
      <c r="N126" s="5"/>
      <c r="O126" s="5"/>
      <c r="P126" s="5"/>
      <c r="Q126" s="5"/>
      <c r="R126" s="5"/>
      <c r="S126" s="5"/>
      <c r="T126" s="5"/>
      <c r="U126" s="5"/>
      <c r="V126" s="5"/>
      <c r="W126" s="5"/>
      <c r="X126" s="5"/>
      <c r="Y126" s="5"/>
      <c r="Z126" s="5"/>
      <c r="AA126" s="5"/>
      <c r="AB126" s="5"/>
      <c r="AC126" s="5"/>
      <c r="AD126" s="5"/>
      <c r="AE126" s="5"/>
      <c r="AF126" s="5"/>
      <c r="AG126" s="5"/>
      <c r="AH126" s="5"/>
      <c r="AI126" s="5"/>
      <c r="AJ126" s="5"/>
      <c r="AK126" s="5"/>
      <c r="AL126" s="5"/>
      <c r="AM126" s="5"/>
    </row>
    <row r="127" spans="1:39">
      <c r="A127" s="2"/>
      <c r="B127" s="8">
        <v>2011</v>
      </c>
      <c r="C127" s="3"/>
      <c r="D127" s="12"/>
      <c r="E127" s="6">
        <f>资产表!C127-C127</f>
        <v>0</v>
      </c>
      <c r="F127" s="5"/>
      <c r="G127" s="5"/>
      <c r="H127" s="5"/>
      <c r="I127" s="5"/>
      <c r="J127" s="5"/>
      <c r="K127" s="5"/>
      <c r="L127" s="5"/>
      <c r="M127" s="5"/>
      <c r="N127" s="5"/>
      <c r="O127" s="5"/>
      <c r="P127" s="5"/>
      <c r="Q127" s="5"/>
      <c r="R127" s="5"/>
      <c r="S127" s="5"/>
      <c r="T127" s="5"/>
      <c r="U127" s="5"/>
      <c r="V127" s="5"/>
      <c r="W127" s="5"/>
      <c r="X127" s="5"/>
      <c r="Y127" s="5"/>
      <c r="Z127" s="5"/>
      <c r="AA127" s="5"/>
      <c r="AB127" s="5"/>
      <c r="AC127" s="5"/>
      <c r="AD127" s="5"/>
      <c r="AE127" s="5"/>
      <c r="AF127" s="5"/>
      <c r="AG127" s="5"/>
      <c r="AH127" s="5"/>
      <c r="AI127" s="5"/>
      <c r="AJ127" s="5"/>
      <c r="AK127" s="5"/>
      <c r="AL127" s="5"/>
      <c r="AM127" s="5"/>
    </row>
    <row r="128" spans="1:39">
      <c r="A128" s="2"/>
      <c r="B128" s="8">
        <v>2010</v>
      </c>
      <c r="C128" s="3"/>
      <c r="D128" s="12"/>
      <c r="E128" s="6">
        <f>资产表!C128-C128</f>
        <v>0</v>
      </c>
      <c r="F128" s="5"/>
      <c r="G128" s="5"/>
      <c r="H128" s="5"/>
      <c r="I128" s="5"/>
      <c r="J128" s="5"/>
      <c r="K128" s="5"/>
      <c r="L128" s="5"/>
      <c r="M128" s="5"/>
      <c r="N128" s="5"/>
      <c r="O128" s="5"/>
      <c r="P128" s="5"/>
      <c r="Q128" s="5"/>
      <c r="R128" s="5"/>
      <c r="S128" s="5"/>
      <c r="T128" s="5"/>
      <c r="U128" s="5"/>
      <c r="V128" s="5"/>
      <c r="W128" s="5"/>
      <c r="X128" s="5"/>
      <c r="Y128" s="5"/>
      <c r="Z128" s="5"/>
      <c r="AA128" s="5"/>
      <c r="AB128" s="5"/>
      <c r="AC128" s="5"/>
      <c r="AD128" s="5"/>
      <c r="AE128" s="5"/>
      <c r="AF128" s="5"/>
      <c r="AG128" s="5"/>
      <c r="AH128" s="5"/>
      <c r="AI128" s="5"/>
      <c r="AJ128" s="5"/>
      <c r="AK128" s="5"/>
      <c r="AL128" s="5"/>
      <c r="AM128" s="5"/>
    </row>
    <row r="129" spans="1:39">
      <c r="A129" s="2" t="s">
        <v>62</v>
      </c>
      <c r="B129" s="8">
        <v>2023</v>
      </c>
      <c r="C129" s="3">
        <v>9749366681.26</v>
      </c>
      <c r="D129" s="12"/>
      <c r="E129" s="6">
        <f>资产表!C129-C129</f>
        <v>2783046392.25</v>
      </c>
      <c r="F129" s="5"/>
      <c r="G129" s="5"/>
      <c r="H129" s="5"/>
      <c r="I129" s="5"/>
      <c r="J129" s="5"/>
      <c r="K129" s="5"/>
      <c r="L129" s="5"/>
      <c r="M129" s="5"/>
      <c r="N129" s="5"/>
      <c r="O129" s="5"/>
      <c r="P129" s="5"/>
      <c r="Q129" s="5"/>
      <c r="R129" s="5"/>
      <c r="S129" s="5"/>
      <c r="T129" s="5"/>
      <c r="U129" s="5"/>
      <c r="V129" s="5"/>
      <c r="W129" s="5"/>
      <c r="X129" s="5"/>
      <c r="Y129" s="5"/>
      <c r="Z129" s="5"/>
      <c r="AA129" s="5"/>
      <c r="AB129" s="5"/>
      <c r="AC129" s="5"/>
      <c r="AD129" s="5"/>
      <c r="AE129" s="5"/>
      <c r="AF129" s="5"/>
      <c r="AG129" s="5"/>
      <c r="AH129" s="5"/>
      <c r="AI129" s="5"/>
      <c r="AJ129" s="5"/>
      <c r="AK129" s="5"/>
      <c r="AL129" s="5"/>
      <c r="AM129" s="5"/>
    </row>
    <row r="130" spans="1:39">
      <c r="A130" s="2"/>
      <c r="B130" s="8">
        <v>2022</v>
      </c>
      <c r="C130" s="3">
        <v>8904266924.49</v>
      </c>
      <c r="D130" s="12"/>
      <c r="E130" s="6">
        <f>资产表!C130-C130</f>
        <v>2603882409.47</v>
      </c>
      <c r="F130" s="5"/>
      <c r="G130" s="5"/>
      <c r="H130" s="5"/>
      <c r="I130" s="5"/>
      <c r="J130" s="5"/>
      <c r="K130" s="5"/>
      <c r="L130" s="5"/>
      <c r="M130" s="5"/>
      <c r="N130" s="5"/>
      <c r="O130" s="5"/>
      <c r="P130" s="5"/>
      <c r="Q130" s="5"/>
      <c r="R130" s="5"/>
      <c r="S130" s="5"/>
      <c r="T130" s="5"/>
      <c r="U130" s="5"/>
      <c r="V130" s="5"/>
      <c r="W130" s="5"/>
      <c r="X130" s="5"/>
      <c r="Y130" s="5"/>
      <c r="Z130" s="5"/>
      <c r="AA130" s="5"/>
      <c r="AB130" s="5"/>
      <c r="AC130" s="5"/>
      <c r="AD130" s="5"/>
      <c r="AE130" s="5"/>
      <c r="AF130" s="5"/>
      <c r="AG130" s="5"/>
      <c r="AH130" s="5"/>
      <c r="AI130" s="5"/>
      <c r="AJ130" s="5"/>
      <c r="AK130" s="5"/>
      <c r="AL130" s="5"/>
      <c r="AM130" s="5"/>
    </row>
    <row r="131" spans="1:39">
      <c r="A131" s="2"/>
      <c r="B131" s="8">
        <v>2021</v>
      </c>
      <c r="C131" s="3">
        <v>8249413499.01</v>
      </c>
      <c r="D131" s="12"/>
      <c r="E131" s="6">
        <f>资产表!C131-C131</f>
        <v>2781479973.54</v>
      </c>
      <c r="F131" s="5"/>
      <c r="G131" s="5"/>
      <c r="H131" s="5"/>
      <c r="I131" s="5"/>
      <c r="J131" s="5"/>
      <c r="K131" s="5"/>
      <c r="L131" s="5"/>
      <c r="M131" s="5"/>
      <c r="N131" s="5"/>
      <c r="O131" s="5"/>
      <c r="P131" s="5"/>
      <c r="Q131" s="5"/>
      <c r="R131" s="5"/>
      <c r="S131" s="5"/>
      <c r="T131" s="5"/>
      <c r="U131" s="5"/>
      <c r="V131" s="5"/>
      <c r="W131" s="5"/>
      <c r="X131" s="5"/>
      <c r="Y131" s="5"/>
      <c r="Z131" s="5"/>
      <c r="AA131" s="5"/>
      <c r="AB131" s="5"/>
      <c r="AC131" s="5"/>
      <c r="AD131" s="5"/>
      <c r="AE131" s="5"/>
      <c r="AF131" s="5"/>
      <c r="AG131" s="5"/>
      <c r="AH131" s="5"/>
      <c r="AI131" s="5"/>
      <c r="AJ131" s="5"/>
      <c r="AK131" s="5"/>
      <c r="AL131" s="5"/>
      <c r="AM131" s="5"/>
    </row>
    <row r="132" spans="1:39">
      <c r="A132" s="2"/>
      <c r="B132" s="8">
        <v>2020</v>
      </c>
      <c r="C132" s="3">
        <v>7238564208.32</v>
      </c>
      <c r="D132" s="12"/>
      <c r="E132" s="6">
        <f>资产表!C132-C132</f>
        <v>2567813105.63</v>
      </c>
      <c r="F132" s="5"/>
      <c r="G132" s="5"/>
      <c r="H132" s="5"/>
      <c r="I132" s="5"/>
      <c r="J132" s="5"/>
      <c r="K132" s="5"/>
      <c r="L132" s="5"/>
      <c r="M132" s="5"/>
      <c r="N132" s="5"/>
      <c r="O132" s="5"/>
      <c r="P132" s="5"/>
      <c r="Q132" s="5"/>
      <c r="R132" s="5"/>
      <c r="S132" s="5"/>
      <c r="T132" s="5"/>
      <c r="U132" s="5"/>
      <c r="V132" s="5"/>
      <c r="W132" s="5"/>
      <c r="X132" s="5"/>
      <c r="Y132" s="5"/>
      <c r="Z132" s="5"/>
      <c r="AA132" s="5"/>
      <c r="AB132" s="5"/>
      <c r="AC132" s="5"/>
      <c r="AD132" s="5"/>
      <c r="AE132" s="5"/>
      <c r="AF132" s="5"/>
      <c r="AG132" s="5"/>
      <c r="AH132" s="5"/>
      <c r="AI132" s="5"/>
      <c r="AJ132" s="5"/>
      <c r="AK132" s="5"/>
      <c r="AL132" s="5"/>
      <c r="AM132" s="5"/>
    </row>
    <row r="133" spans="1:39">
      <c r="A133" s="2"/>
      <c r="B133" s="8">
        <v>2019</v>
      </c>
      <c r="C133" s="3">
        <v>7011753880</v>
      </c>
      <c r="D133" s="12"/>
      <c r="E133" s="6">
        <f>资产表!C133-C133</f>
        <v>2489572440.59</v>
      </c>
      <c r="F133" s="5"/>
      <c r="G133" s="5"/>
      <c r="H133" s="5"/>
      <c r="I133" s="5"/>
      <c r="J133" s="5"/>
      <c r="K133" s="5"/>
      <c r="L133" s="5"/>
      <c r="M133" s="5"/>
      <c r="N133" s="5"/>
      <c r="O133" s="5"/>
      <c r="P133" s="5"/>
      <c r="Q133" s="5"/>
      <c r="R133" s="5"/>
      <c r="S133" s="5"/>
      <c r="T133" s="5"/>
      <c r="U133" s="5"/>
      <c r="V133" s="5"/>
      <c r="W133" s="5"/>
      <c r="X133" s="5"/>
      <c r="Y133" s="5"/>
      <c r="Z133" s="5"/>
      <c r="AA133" s="5"/>
      <c r="AB133" s="5"/>
      <c r="AC133" s="5"/>
      <c r="AD133" s="5"/>
      <c r="AE133" s="5"/>
      <c r="AF133" s="5"/>
      <c r="AG133" s="5"/>
      <c r="AH133" s="5"/>
      <c r="AI133" s="5"/>
      <c r="AJ133" s="5"/>
      <c r="AK133" s="5"/>
      <c r="AL133" s="5"/>
      <c r="AM133" s="5"/>
    </row>
    <row r="134" spans="1:39">
      <c r="A134" s="2"/>
      <c r="B134" s="8">
        <v>2018</v>
      </c>
      <c r="C134" s="3">
        <v>6167397767.76</v>
      </c>
      <c r="D134" s="12"/>
      <c r="E134" s="6">
        <f>资产表!C134-C134</f>
        <v>2674857437.75</v>
      </c>
      <c r="F134" s="5"/>
      <c r="G134" s="5"/>
      <c r="H134" s="5"/>
      <c r="I134" s="5"/>
      <c r="J134" s="5"/>
      <c r="K134" s="5"/>
      <c r="L134" s="5"/>
      <c r="M134" s="5"/>
      <c r="N134" s="5"/>
      <c r="O134" s="5"/>
      <c r="P134" s="5"/>
      <c r="Q134" s="5"/>
      <c r="R134" s="5"/>
      <c r="S134" s="5"/>
      <c r="T134" s="5"/>
      <c r="U134" s="5"/>
      <c r="V134" s="5"/>
      <c r="W134" s="5"/>
      <c r="X134" s="5"/>
      <c r="Y134" s="5"/>
      <c r="Z134" s="5"/>
      <c r="AA134" s="5"/>
      <c r="AB134" s="5"/>
      <c r="AC134" s="5"/>
      <c r="AD134" s="5"/>
      <c r="AE134" s="5"/>
      <c r="AF134" s="5"/>
      <c r="AG134" s="5"/>
      <c r="AH134" s="5"/>
      <c r="AI134" s="5"/>
      <c r="AJ134" s="5"/>
      <c r="AK134" s="5"/>
      <c r="AL134" s="5"/>
      <c r="AM134" s="5"/>
    </row>
    <row r="135" spans="1:39">
      <c r="A135" s="2"/>
      <c r="B135" s="8">
        <v>2017</v>
      </c>
      <c r="C135" s="3">
        <v>5084734233</v>
      </c>
      <c r="D135" s="12"/>
      <c r="E135" s="6">
        <f>资产表!C135-C135</f>
        <v>2591622891.9</v>
      </c>
      <c r="F135" s="5"/>
      <c r="G135" s="5"/>
      <c r="H135" s="5"/>
      <c r="I135" s="5"/>
      <c r="J135" s="5"/>
      <c r="K135" s="5"/>
      <c r="L135" s="5"/>
      <c r="M135" s="5"/>
      <c r="N135" s="5"/>
      <c r="O135" s="5"/>
      <c r="P135" s="5"/>
      <c r="Q135" s="5"/>
      <c r="R135" s="5"/>
      <c r="S135" s="5"/>
      <c r="T135" s="5"/>
      <c r="U135" s="5"/>
      <c r="V135" s="5"/>
      <c r="W135" s="5"/>
      <c r="X135" s="5"/>
      <c r="Y135" s="5"/>
      <c r="Z135" s="5"/>
      <c r="AA135" s="5"/>
      <c r="AB135" s="5"/>
      <c r="AC135" s="5"/>
      <c r="AD135" s="5"/>
      <c r="AE135" s="5"/>
      <c r="AF135" s="5"/>
      <c r="AG135" s="5"/>
      <c r="AH135" s="5"/>
      <c r="AI135" s="5"/>
      <c r="AJ135" s="5"/>
      <c r="AK135" s="5"/>
      <c r="AL135" s="5"/>
      <c r="AM135" s="5"/>
    </row>
    <row r="136" spans="1:39">
      <c r="A136" s="2"/>
      <c r="B136" s="8">
        <v>2016</v>
      </c>
      <c r="C136" s="3">
        <v>4241071270.44</v>
      </c>
      <c r="D136" s="12"/>
      <c r="E136" s="6">
        <f>资产表!C136-C136</f>
        <v>1448974329.43</v>
      </c>
      <c r="F136" s="5"/>
      <c r="G136" s="5"/>
      <c r="H136" s="5"/>
      <c r="I136" s="5"/>
      <c r="J136" s="5"/>
      <c r="K136" s="5"/>
      <c r="L136" s="5"/>
      <c r="M136" s="5"/>
      <c r="N136" s="5"/>
      <c r="O136" s="5"/>
      <c r="P136" s="5"/>
      <c r="Q136" s="5"/>
      <c r="R136" s="5"/>
      <c r="S136" s="5"/>
      <c r="T136" s="5"/>
      <c r="U136" s="5"/>
      <c r="V136" s="5"/>
      <c r="W136" s="5"/>
      <c r="X136" s="5"/>
      <c r="Y136" s="5"/>
      <c r="Z136" s="5"/>
      <c r="AA136" s="5"/>
      <c r="AB136" s="5"/>
      <c r="AC136" s="5"/>
      <c r="AD136" s="5"/>
      <c r="AE136" s="5"/>
      <c r="AF136" s="5"/>
      <c r="AG136" s="5"/>
      <c r="AH136" s="5"/>
      <c r="AI136" s="5"/>
      <c r="AJ136" s="5"/>
      <c r="AK136" s="5"/>
      <c r="AL136" s="5"/>
      <c r="AM136" s="5"/>
    </row>
    <row r="137" spans="1:39">
      <c r="A137" s="2"/>
      <c r="B137" s="8">
        <v>2015</v>
      </c>
      <c r="C137" s="3">
        <v>3667607089.51</v>
      </c>
      <c r="D137" s="12"/>
      <c r="E137" s="6">
        <f>资产表!C137-C137</f>
        <v>1309011993.58</v>
      </c>
      <c r="F137" s="5"/>
      <c r="G137" s="5"/>
      <c r="H137" s="5"/>
      <c r="I137" s="5"/>
      <c r="J137" s="5"/>
      <c r="K137" s="5"/>
      <c r="L137" s="5"/>
      <c r="M137" s="5"/>
      <c r="N137" s="5"/>
      <c r="O137" s="5"/>
      <c r="P137" s="5"/>
      <c r="Q137" s="5"/>
      <c r="R137" s="5"/>
      <c r="S137" s="5"/>
      <c r="T137" s="5"/>
      <c r="U137" s="5"/>
      <c r="V137" s="5"/>
      <c r="W137" s="5"/>
      <c r="X137" s="5"/>
      <c r="Y137" s="5"/>
      <c r="Z137" s="5"/>
      <c r="AA137" s="5"/>
      <c r="AB137" s="5"/>
      <c r="AC137" s="5"/>
      <c r="AD137" s="5"/>
      <c r="AE137" s="5"/>
      <c r="AF137" s="5"/>
      <c r="AG137" s="5"/>
      <c r="AH137" s="5"/>
      <c r="AI137" s="5"/>
      <c r="AJ137" s="5"/>
      <c r="AK137" s="5"/>
      <c r="AL137" s="5"/>
      <c r="AM137" s="5"/>
    </row>
    <row r="138" spans="1:39">
      <c r="A138" s="2"/>
      <c r="B138" s="8">
        <v>2014</v>
      </c>
      <c r="C138" s="3">
        <v>2278838800</v>
      </c>
      <c r="D138" s="12"/>
      <c r="E138" s="6">
        <f>资产表!C138-C138</f>
        <v>1382785975.39</v>
      </c>
      <c r="F138" s="5"/>
      <c r="G138" s="5"/>
      <c r="H138" s="5"/>
      <c r="I138" s="5"/>
      <c r="J138" s="5"/>
      <c r="K138" s="5"/>
      <c r="L138" s="5"/>
      <c r="M138" s="5"/>
      <c r="N138" s="5"/>
      <c r="O138" s="5"/>
      <c r="P138" s="5"/>
      <c r="Q138" s="5"/>
      <c r="R138" s="5"/>
      <c r="S138" s="5"/>
      <c r="T138" s="5"/>
      <c r="U138" s="5"/>
      <c r="V138" s="5"/>
      <c r="W138" s="5"/>
      <c r="X138" s="5"/>
      <c r="Y138" s="5"/>
      <c r="Z138" s="5"/>
      <c r="AA138" s="5"/>
      <c r="AB138" s="5"/>
      <c r="AC138" s="5"/>
      <c r="AD138" s="5"/>
      <c r="AE138" s="5"/>
      <c r="AF138" s="5"/>
      <c r="AG138" s="5"/>
      <c r="AH138" s="5"/>
      <c r="AI138" s="5"/>
      <c r="AJ138" s="5"/>
      <c r="AK138" s="5"/>
      <c r="AL138" s="5"/>
      <c r="AM138" s="5"/>
    </row>
    <row r="139" spans="1:39">
      <c r="A139" s="2"/>
      <c r="B139" s="8">
        <v>2013</v>
      </c>
      <c r="C139" s="3">
        <v>1964699190</v>
      </c>
      <c r="D139" s="12"/>
      <c r="E139" s="6">
        <f>资产表!C139-C139</f>
        <v>1632866574.52</v>
      </c>
      <c r="F139" s="5"/>
      <c r="G139" s="5"/>
      <c r="H139" s="5"/>
      <c r="I139" s="5"/>
      <c r="J139" s="5"/>
      <c r="K139" s="5"/>
      <c r="L139" s="5"/>
      <c r="M139" s="5"/>
      <c r="N139" s="5"/>
      <c r="O139" s="5"/>
      <c r="P139" s="5"/>
      <c r="Q139" s="5"/>
      <c r="R139" s="5"/>
      <c r="S139" s="5"/>
      <c r="T139" s="5"/>
      <c r="U139" s="5"/>
      <c r="V139" s="5"/>
      <c r="W139" s="5"/>
      <c r="X139" s="5"/>
      <c r="Y139" s="5"/>
      <c r="Z139" s="5"/>
      <c r="AA139" s="5"/>
      <c r="AB139" s="5"/>
      <c r="AC139" s="5"/>
      <c r="AD139" s="5"/>
      <c r="AE139" s="5"/>
      <c r="AF139" s="5"/>
      <c r="AG139" s="5"/>
      <c r="AH139" s="5"/>
      <c r="AI139" s="5"/>
      <c r="AJ139" s="5"/>
      <c r="AK139" s="5"/>
      <c r="AL139" s="5"/>
      <c r="AM139" s="5"/>
    </row>
    <row r="140" spans="1:39">
      <c r="A140" s="2"/>
      <c r="B140" s="8">
        <v>2012</v>
      </c>
      <c r="C140" s="3">
        <v>1647532160</v>
      </c>
      <c r="D140" s="12"/>
      <c r="E140" s="6">
        <f>资产表!C140-C140</f>
        <v>1436545217.9</v>
      </c>
      <c r="F140" s="5"/>
      <c r="G140" s="5"/>
      <c r="H140" s="5"/>
      <c r="I140" s="5"/>
      <c r="J140" s="5"/>
      <c r="K140" s="5"/>
      <c r="L140" s="5"/>
      <c r="M140" s="5"/>
      <c r="N140" s="5"/>
      <c r="O140" s="5"/>
      <c r="P140" s="5"/>
      <c r="Q140" s="5"/>
      <c r="R140" s="5"/>
      <c r="S140" s="5"/>
      <c r="T140" s="5"/>
      <c r="U140" s="5"/>
      <c r="V140" s="5"/>
      <c r="W140" s="5"/>
      <c r="X140" s="5"/>
      <c r="Y140" s="5"/>
      <c r="Z140" s="5"/>
      <c r="AA140" s="5"/>
      <c r="AB140" s="5"/>
      <c r="AC140" s="5"/>
      <c r="AD140" s="5"/>
      <c r="AE140" s="5"/>
      <c r="AF140" s="5"/>
      <c r="AG140" s="5"/>
      <c r="AH140" s="5"/>
      <c r="AI140" s="5"/>
      <c r="AJ140" s="5"/>
      <c r="AK140" s="5"/>
      <c r="AL140" s="5"/>
      <c r="AM140" s="5"/>
    </row>
    <row r="141" spans="1:39">
      <c r="A141" s="2"/>
      <c r="B141" s="8">
        <v>2011</v>
      </c>
      <c r="C141" s="3"/>
      <c r="D141" s="12"/>
      <c r="E141" s="6">
        <f>资产表!C141-C141</f>
        <v>0</v>
      </c>
      <c r="F141" s="5"/>
      <c r="G141" s="5"/>
      <c r="H141" s="5"/>
      <c r="I141" s="5"/>
      <c r="J141" s="5"/>
      <c r="K141" s="5"/>
      <c r="L141" s="5"/>
      <c r="M141" s="5"/>
      <c r="N141" s="5"/>
      <c r="O141" s="5"/>
      <c r="P141" s="5"/>
      <c r="Q141" s="5"/>
      <c r="R141" s="5"/>
      <c r="S141" s="5"/>
      <c r="T141" s="5"/>
      <c r="U141" s="5"/>
      <c r="V141" s="5"/>
      <c r="W141" s="5"/>
      <c r="X141" s="5"/>
      <c r="Y141" s="5"/>
      <c r="Z141" s="5"/>
      <c r="AA141" s="5"/>
      <c r="AB141" s="5"/>
      <c r="AC141" s="5"/>
      <c r="AD141" s="5"/>
      <c r="AE141" s="5"/>
      <c r="AF141" s="5"/>
      <c r="AG141" s="5"/>
      <c r="AH141" s="5"/>
      <c r="AI141" s="5"/>
      <c r="AJ141" s="5"/>
      <c r="AK141" s="5"/>
      <c r="AL141" s="5"/>
      <c r="AM141" s="5"/>
    </row>
    <row r="142" spans="1:39">
      <c r="A142" s="2"/>
      <c r="B142" s="8">
        <v>2010</v>
      </c>
      <c r="C142" s="3"/>
      <c r="D142" s="12"/>
      <c r="E142" s="6">
        <f>资产表!C142-C142</f>
        <v>0</v>
      </c>
      <c r="F142" s="5"/>
      <c r="G142" s="5"/>
      <c r="H142" s="5"/>
      <c r="I142" s="5"/>
      <c r="J142" s="5"/>
      <c r="K142" s="5"/>
      <c r="L142" s="5"/>
      <c r="M142" s="5"/>
      <c r="N142" s="5"/>
      <c r="O142" s="5"/>
      <c r="P142" s="5"/>
      <c r="Q142" s="5"/>
      <c r="R142" s="5"/>
      <c r="S142" s="5"/>
      <c r="T142" s="5"/>
      <c r="U142" s="5"/>
      <c r="V142" s="5"/>
      <c r="W142" s="5"/>
      <c r="X142" s="5"/>
      <c r="Y142" s="5"/>
      <c r="Z142" s="5"/>
      <c r="AA142" s="5"/>
      <c r="AB142" s="5"/>
      <c r="AC142" s="5"/>
      <c r="AD142" s="5"/>
      <c r="AE142" s="5"/>
      <c r="AF142" s="5"/>
      <c r="AG142" s="5"/>
      <c r="AH142" s="5"/>
      <c r="AI142" s="5"/>
      <c r="AJ142" s="5"/>
      <c r="AK142" s="5"/>
      <c r="AL142" s="5"/>
      <c r="AM142" s="5"/>
    </row>
    <row r="143" spans="1:3">
      <c r="A143" s="2" t="s">
        <v>63</v>
      </c>
      <c r="B143" s="8">
        <v>2023</v>
      </c>
      <c r="C143" s="3">
        <v>4394354606.32</v>
      </c>
    </row>
    <row r="144" spans="1:3">
      <c r="A144" s="2"/>
      <c r="B144" s="8">
        <v>2022</v>
      </c>
      <c r="C144" s="3">
        <v>3458450426.22</v>
      </c>
    </row>
    <row r="145" spans="1:3">
      <c r="A145" s="2"/>
      <c r="B145" s="8">
        <v>2021</v>
      </c>
      <c r="C145" s="3">
        <v>2631699776.42</v>
      </c>
    </row>
    <row r="146" spans="1:3">
      <c r="A146" s="2"/>
      <c r="B146" s="8">
        <v>2020</v>
      </c>
      <c r="C146" s="3">
        <v>2135986370.1</v>
      </c>
    </row>
    <row r="147" spans="1:3">
      <c r="A147" s="2"/>
      <c r="B147" s="8">
        <v>2019</v>
      </c>
      <c r="C147" s="3">
        <v>2111993533.83</v>
      </c>
    </row>
    <row r="148" spans="1:3">
      <c r="A148" s="2"/>
      <c r="B148" s="8">
        <v>2018</v>
      </c>
      <c r="C148" s="3">
        <v>1856832693.02</v>
      </c>
    </row>
    <row r="149" spans="1:3">
      <c r="A149" s="2"/>
      <c r="B149" s="8">
        <v>2017</v>
      </c>
      <c r="C149" s="3">
        <v>1580281124.82</v>
      </c>
    </row>
    <row r="150" spans="1:3">
      <c r="A150" s="2"/>
      <c r="B150" s="8">
        <v>2016</v>
      </c>
      <c r="C150" s="3">
        <v>1469524122.74</v>
      </c>
    </row>
    <row r="151" spans="1:3">
      <c r="A151" s="2"/>
      <c r="B151" s="8">
        <v>2015</v>
      </c>
      <c r="C151" s="3">
        <v>1281373150.18</v>
      </c>
    </row>
    <row r="152" spans="1:3">
      <c r="A152" s="2"/>
      <c r="B152" s="8">
        <v>2014</v>
      </c>
      <c r="C152" s="3">
        <v>1193399530</v>
      </c>
    </row>
    <row r="153" spans="1:3">
      <c r="A153" s="2"/>
      <c r="B153" s="8">
        <v>2013</v>
      </c>
      <c r="C153" s="3">
        <v>1632147890</v>
      </c>
    </row>
    <row r="154" spans="1:3">
      <c r="A154" s="2"/>
      <c r="B154" s="8">
        <v>2012</v>
      </c>
      <c r="C154" s="3">
        <v>1896316610</v>
      </c>
    </row>
    <row r="155" spans="1:2">
      <c r="A155" s="2"/>
      <c r="B155" s="8">
        <v>2011</v>
      </c>
    </row>
    <row r="156" spans="1:2">
      <c r="A156" s="2"/>
      <c r="B156" s="8">
        <v>2010</v>
      </c>
    </row>
    <row r="157" spans="1:3">
      <c r="A157" s="2" t="s">
        <v>64</v>
      </c>
      <c r="B157" s="8">
        <v>2023</v>
      </c>
      <c r="C157" s="3">
        <v>4810284182.33</v>
      </c>
    </row>
    <row r="158" spans="1:3">
      <c r="A158" s="2"/>
      <c r="B158" s="8">
        <v>2022</v>
      </c>
      <c r="C158" s="3">
        <v>4346512314.1</v>
      </c>
    </row>
    <row r="159" spans="1:3">
      <c r="A159" s="2"/>
      <c r="B159" s="8">
        <v>2021</v>
      </c>
      <c r="C159" s="3">
        <v>3724513607.13</v>
      </c>
    </row>
    <row r="160" spans="1:3">
      <c r="A160" s="2"/>
      <c r="B160" s="8">
        <v>2020</v>
      </c>
      <c r="C160" s="3">
        <v>3471154220.1</v>
      </c>
    </row>
    <row r="161" spans="1:3">
      <c r="A161" s="2"/>
      <c r="B161" s="8">
        <v>2019</v>
      </c>
      <c r="C161" s="3">
        <v>3294053406.98</v>
      </c>
    </row>
    <row r="162" spans="1:3">
      <c r="A162" s="2"/>
      <c r="B162" s="8">
        <v>2018</v>
      </c>
      <c r="C162" s="3">
        <v>2755928040.17</v>
      </c>
    </row>
    <row r="163" spans="1:3">
      <c r="A163" s="2"/>
      <c r="B163" s="8">
        <v>2017</v>
      </c>
      <c r="C163" s="3">
        <v>1710777091.95</v>
      </c>
    </row>
    <row r="164" spans="1:3">
      <c r="A164" s="2"/>
      <c r="B164" s="8">
        <v>2016</v>
      </c>
      <c r="C164" s="3">
        <v>1607223606.47</v>
      </c>
    </row>
    <row r="165" spans="1:3">
      <c r="A165" s="2"/>
      <c r="B165" s="8">
        <v>2015</v>
      </c>
      <c r="C165" s="3">
        <v>1542804214.72</v>
      </c>
    </row>
    <row r="166" spans="1:3">
      <c r="A166" s="2"/>
      <c r="B166" s="8">
        <v>2014</v>
      </c>
      <c r="C166" s="3">
        <v>667406305</v>
      </c>
    </row>
    <row r="167" spans="1:3">
      <c r="A167" s="2"/>
      <c r="B167" s="8">
        <v>2013</v>
      </c>
      <c r="C167" s="3">
        <v>624438904</v>
      </c>
    </row>
    <row r="168" spans="1:3">
      <c r="A168" s="2"/>
      <c r="B168" s="8">
        <v>2012</v>
      </c>
      <c r="C168" s="3">
        <v>623445518</v>
      </c>
    </row>
    <row r="169" spans="1:2">
      <c r="A169" s="2"/>
      <c r="B169" s="8">
        <v>2011</v>
      </c>
    </row>
    <row r="170" spans="1:2">
      <c r="A170" s="2"/>
      <c r="B170" s="8">
        <v>2010</v>
      </c>
    </row>
    <row r="171" spans="1:3">
      <c r="A171" s="2" t="s">
        <v>65</v>
      </c>
      <c r="B171" s="8">
        <v>2023</v>
      </c>
      <c r="C171" s="3">
        <v>4278931902.6</v>
      </c>
    </row>
    <row r="172" spans="1:3">
      <c r="A172" s="2"/>
      <c r="B172" s="8">
        <v>2022</v>
      </c>
      <c r="C172" s="3">
        <v>4152225806.33</v>
      </c>
    </row>
    <row r="173" spans="1:3">
      <c r="A173" s="2"/>
      <c r="B173" s="8">
        <v>2021</v>
      </c>
      <c r="C173" s="3">
        <v>3524196256.64</v>
      </c>
    </row>
    <row r="174" spans="1:3">
      <c r="A174" s="2"/>
      <c r="B174" s="8">
        <v>2020</v>
      </c>
      <c r="C174" s="3">
        <v>2857127424.68</v>
      </c>
    </row>
    <row r="175" spans="1:3">
      <c r="A175" s="2"/>
      <c r="B175" s="8">
        <v>2019</v>
      </c>
      <c r="C175" s="3">
        <v>2430454325.03</v>
      </c>
    </row>
    <row r="176" spans="1:3">
      <c r="A176" s="2"/>
      <c r="B176" s="8">
        <v>2018</v>
      </c>
      <c r="C176" s="3">
        <v>2179632434.9</v>
      </c>
    </row>
    <row r="177" spans="1:3">
      <c r="A177" s="2"/>
      <c r="B177" s="8">
        <v>2017</v>
      </c>
      <c r="C177" s="3">
        <v>2005677474.49</v>
      </c>
    </row>
    <row r="178" spans="1:3">
      <c r="A178" s="2"/>
      <c r="B178" s="8">
        <v>2016</v>
      </c>
      <c r="C178" s="3">
        <v>1854817759.18</v>
      </c>
    </row>
    <row r="179" spans="1:3">
      <c r="A179" s="2"/>
      <c r="B179" s="8">
        <v>2015</v>
      </c>
      <c r="C179" s="3">
        <v>1757795495.22</v>
      </c>
    </row>
    <row r="180" spans="1:3">
      <c r="A180" s="2"/>
      <c r="B180" s="8">
        <v>2014</v>
      </c>
      <c r="C180" s="3">
        <v>1683568840</v>
      </c>
    </row>
    <row r="181" spans="1:3">
      <c r="A181" s="2"/>
      <c r="B181" s="8">
        <v>2013</v>
      </c>
      <c r="C181" s="3">
        <v>1787230840</v>
      </c>
    </row>
    <row r="182" spans="1:3">
      <c r="A182" s="2"/>
      <c r="B182" s="8">
        <v>2012</v>
      </c>
      <c r="C182" s="3">
        <v>1891013860</v>
      </c>
    </row>
    <row r="183" spans="1:2">
      <c r="A183" s="2"/>
      <c r="B183" s="8">
        <v>2011</v>
      </c>
    </row>
    <row r="184" spans="1:2">
      <c r="A184" s="2"/>
      <c r="B184" s="8">
        <v>2010</v>
      </c>
    </row>
    <row r="185" spans="1:3">
      <c r="A185" s="2" t="s">
        <v>66</v>
      </c>
      <c r="B185" s="8">
        <v>2023</v>
      </c>
      <c r="C185" s="3">
        <v>3903860132.33</v>
      </c>
    </row>
    <row r="186" spans="1:3">
      <c r="A186" s="2"/>
      <c r="B186" s="8">
        <v>2022</v>
      </c>
      <c r="C186" s="3">
        <v>3752537719.62</v>
      </c>
    </row>
    <row r="187" spans="1:3">
      <c r="A187" s="2"/>
      <c r="B187" s="8">
        <v>2021</v>
      </c>
      <c r="C187" s="3">
        <v>3806674541.51</v>
      </c>
    </row>
    <row r="188" spans="1:3">
      <c r="A188" s="2"/>
      <c r="B188" s="8">
        <v>2020</v>
      </c>
      <c r="C188" s="3">
        <v>3600636781.15</v>
      </c>
    </row>
    <row r="189" spans="1:3">
      <c r="A189" s="2"/>
      <c r="B189" s="8">
        <v>2019</v>
      </c>
      <c r="C189" s="3">
        <v>2951773346.95</v>
      </c>
    </row>
    <row r="190" spans="1:3">
      <c r="A190" s="2"/>
      <c r="B190" s="8">
        <v>2018</v>
      </c>
      <c r="C190" s="3">
        <v>2549137909.66</v>
      </c>
    </row>
    <row r="191" spans="1:3">
      <c r="A191" s="2"/>
      <c r="B191" s="8">
        <v>2017</v>
      </c>
      <c r="C191" s="3">
        <v>2236390225.3</v>
      </c>
    </row>
    <row r="192" spans="1:3">
      <c r="A192" s="2"/>
      <c r="B192" s="8">
        <v>2016</v>
      </c>
      <c r="C192" s="3">
        <v>1934377482.63</v>
      </c>
    </row>
    <row r="193" spans="1:3">
      <c r="A193" s="2"/>
      <c r="B193" s="8">
        <v>2015</v>
      </c>
      <c r="C193" s="3">
        <v>1833876230.31</v>
      </c>
    </row>
    <row r="194" spans="1:3">
      <c r="A194" s="2"/>
      <c r="B194" s="8">
        <v>2014</v>
      </c>
      <c r="C194" s="3">
        <v>1653514100</v>
      </c>
    </row>
    <row r="195" spans="1:3">
      <c r="A195" s="2"/>
      <c r="B195" s="8">
        <v>2013</v>
      </c>
      <c r="C195" s="3">
        <v>1487643320</v>
      </c>
    </row>
    <row r="196" spans="1:3">
      <c r="A196" s="2"/>
      <c r="B196" s="8">
        <v>2012</v>
      </c>
      <c r="C196" s="3">
        <v>1344306910</v>
      </c>
    </row>
    <row r="197" spans="1:2">
      <c r="A197" s="2"/>
      <c r="B197" s="8">
        <v>2011</v>
      </c>
    </row>
    <row r="198" spans="1:2">
      <c r="A198" s="2"/>
      <c r="B198" s="8">
        <v>2010</v>
      </c>
    </row>
    <row r="199" spans="1:3">
      <c r="A199" s="2" t="s">
        <v>67</v>
      </c>
      <c r="B199" s="8">
        <v>2023</v>
      </c>
      <c r="C199" s="3">
        <v>3322768165.95</v>
      </c>
    </row>
    <row r="200" spans="1:3">
      <c r="A200" s="2"/>
      <c r="B200" s="8">
        <v>2022</v>
      </c>
      <c r="C200" s="3">
        <v>3151047702.04</v>
      </c>
    </row>
    <row r="201" spans="1:3">
      <c r="A201" s="2"/>
      <c r="B201" s="8">
        <v>2021</v>
      </c>
      <c r="C201" s="3">
        <v>2981683940.46</v>
      </c>
    </row>
    <row r="202" spans="1:3">
      <c r="A202" s="2"/>
      <c r="B202" s="8">
        <v>2020</v>
      </c>
      <c r="C202" s="3">
        <v>2778257219.21</v>
      </c>
    </row>
    <row r="203" spans="1:3">
      <c r="A203" s="2"/>
      <c r="B203" s="8">
        <v>2019</v>
      </c>
      <c r="C203" s="3">
        <v>2541368285.96</v>
      </c>
    </row>
    <row r="204" spans="1:3">
      <c r="A204" s="2"/>
      <c r="B204" s="8">
        <v>2018</v>
      </c>
      <c r="C204" s="3">
        <v>1998652281.18</v>
      </c>
    </row>
    <row r="205" spans="1:3">
      <c r="A205" s="2"/>
      <c r="B205" s="8">
        <v>2017</v>
      </c>
      <c r="C205" s="3">
        <v>1827395985.83</v>
      </c>
    </row>
    <row r="206" spans="1:3">
      <c r="A206" s="2"/>
      <c r="B206" s="8">
        <v>2016</v>
      </c>
      <c r="C206" s="3">
        <v>1641634624.02</v>
      </c>
    </row>
    <row r="207" spans="1:3">
      <c r="A207" s="2"/>
      <c r="B207" s="8">
        <v>2015</v>
      </c>
      <c r="C207" s="3">
        <v>768166688.93</v>
      </c>
    </row>
    <row r="208" spans="1:3">
      <c r="A208" s="2"/>
      <c r="B208" s="8">
        <v>2014</v>
      </c>
      <c r="C208" s="3">
        <v>640160875</v>
      </c>
    </row>
    <row r="209" spans="1:3">
      <c r="A209" s="2"/>
      <c r="B209" s="8">
        <v>2013</v>
      </c>
      <c r="C209" s="3">
        <v>547996780</v>
      </c>
    </row>
    <row r="210" spans="1:3">
      <c r="A210" s="2"/>
      <c r="B210" s="8">
        <v>2012</v>
      </c>
      <c r="C210" s="3">
        <v>464948331</v>
      </c>
    </row>
    <row r="211" spans="1:2">
      <c r="A211" s="2"/>
      <c r="B211" s="8">
        <v>2011</v>
      </c>
    </row>
    <row r="212" spans="1:2">
      <c r="A212" s="2"/>
      <c r="B212" s="8">
        <v>2010</v>
      </c>
    </row>
    <row r="213" spans="1:3">
      <c r="A213" s="2" t="s">
        <v>68</v>
      </c>
      <c r="B213" s="8">
        <v>2023</v>
      </c>
      <c r="C213" s="3">
        <v>2803308276.21</v>
      </c>
    </row>
    <row r="214" spans="1:3">
      <c r="A214" s="2"/>
      <c r="B214" s="8">
        <v>2022</v>
      </c>
      <c r="C214" s="3">
        <v>2735806356.18</v>
      </c>
    </row>
    <row r="215" spans="1:3">
      <c r="A215" s="2"/>
      <c r="B215" s="8">
        <v>2021</v>
      </c>
      <c r="C215" s="3">
        <v>2695670780.74</v>
      </c>
    </row>
    <row r="216" spans="1:3">
      <c r="A216" s="2"/>
      <c r="B216" s="8">
        <v>2020</v>
      </c>
      <c r="C216" s="3">
        <v>2229823795.73</v>
      </c>
    </row>
    <row r="217" spans="1:3">
      <c r="A217" s="2"/>
      <c r="B217" s="8">
        <v>2019</v>
      </c>
      <c r="C217" s="3">
        <v>2361185898.32</v>
      </c>
    </row>
    <row r="218" spans="1:3">
      <c r="A218" s="2"/>
      <c r="B218" s="8">
        <v>2018</v>
      </c>
      <c r="C218" s="3">
        <v>2376900132.6</v>
      </c>
    </row>
    <row r="219" spans="1:3">
      <c r="A219" s="2"/>
      <c r="B219" s="8">
        <v>2017</v>
      </c>
      <c r="C219" s="3">
        <v>2297694022.08</v>
      </c>
    </row>
    <row r="220" spans="1:3">
      <c r="A220" s="2"/>
      <c r="B220" s="8">
        <v>2016</v>
      </c>
      <c r="C220" s="3">
        <v>2464408889.44</v>
      </c>
    </row>
    <row r="221" spans="1:3">
      <c r="A221" s="2"/>
      <c r="B221" s="8">
        <v>2015</v>
      </c>
      <c r="C221" s="3">
        <v>2337407844.49</v>
      </c>
    </row>
    <row r="222" spans="1:3">
      <c r="A222" s="2"/>
      <c r="B222" s="8">
        <v>2014</v>
      </c>
      <c r="C222" s="3">
        <v>2224342740</v>
      </c>
    </row>
    <row r="223" spans="1:3">
      <c r="A223" s="2"/>
      <c r="B223" s="8">
        <v>2013</v>
      </c>
      <c r="C223" s="3">
        <v>2041891800</v>
      </c>
    </row>
    <row r="224" spans="1:3">
      <c r="A224" s="2"/>
      <c r="B224" s="8">
        <v>2012</v>
      </c>
      <c r="C224" s="3">
        <v>1780926430</v>
      </c>
    </row>
    <row r="225" spans="1:2">
      <c r="A225" s="2"/>
      <c r="B225" s="8">
        <v>2011</v>
      </c>
    </row>
    <row r="226" spans="1:2">
      <c r="A226" s="2"/>
      <c r="B226" s="8">
        <v>2010</v>
      </c>
    </row>
    <row r="227" spans="1:3">
      <c r="A227" s="2" t="s">
        <v>69</v>
      </c>
      <c r="B227" s="8">
        <v>2023</v>
      </c>
      <c r="C227" s="3">
        <v>864825311.37</v>
      </c>
    </row>
    <row r="228" spans="1:3">
      <c r="A228" s="2"/>
      <c r="B228" s="8">
        <v>2022</v>
      </c>
      <c r="C228" s="3">
        <v>632467565.51</v>
      </c>
    </row>
    <row r="229" spans="1:3">
      <c r="A229" s="2"/>
      <c r="B229" s="8">
        <v>2021</v>
      </c>
      <c r="C229" s="3">
        <v>613720445.59</v>
      </c>
    </row>
    <row r="230" spans="1:3">
      <c r="A230" s="2"/>
      <c r="B230" s="8">
        <v>2020</v>
      </c>
      <c r="C230" s="3">
        <v>536356018.1</v>
      </c>
    </row>
    <row r="231" spans="1:3">
      <c r="A231" s="2"/>
      <c r="B231" s="8">
        <v>2019</v>
      </c>
      <c r="C231" s="3">
        <v>274171602.96</v>
      </c>
    </row>
    <row r="232" spans="1:3">
      <c r="A232" s="2"/>
      <c r="B232" s="8">
        <v>2018</v>
      </c>
      <c r="C232" s="3">
        <v>315274523.82</v>
      </c>
    </row>
    <row r="233" spans="1:3">
      <c r="A233" s="2"/>
      <c r="B233" s="8">
        <v>2017</v>
      </c>
      <c r="C233" s="3">
        <v>294574325.99</v>
      </c>
    </row>
    <row r="234" spans="1:3">
      <c r="A234" s="2"/>
      <c r="B234" s="8">
        <v>2016</v>
      </c>
      <c r="C234" s="3">
        <v>257874504.35</v>
      </c>
    </row>
    <row r="235" spans="1:3">
      <c r="A235" s="2"/>
      <c r="B235" s="8">
        <v>2015</v>
      </c>
      <c r="C235" s="3">
        <v>585264003.77</v>
      </c>
    </row>
    <row r="236" spans="1:3">
      <c r="A236" s="2"/>
      <c r="B236" s="8">
        <v>2014</v>
      </c>
      <c r="C236" s="3">
        <v>653305309</v>
      </c>
    </row>
    <row r="237" spans="1:3">
      <c r="A237" s="2"/>
      <c r="B237" s="8">
        <v>2013</v>
      </c>
      <c r="C237" s="3">
        <v>583608126</v>
      </c>
    </row>
    <row r="238" spans="1:3">
      <c r="A238" s="2"/>
      <c r="B238" s="8">
        <v>2012</v>
      </c>
      <c r="C238" s="3">
        <v>561774511</v>
      </c>
    </row>
    <row r="239" spans="1:2">
      <c r="A239" s="2"/>
      <c r="B239" s="8">
        <v>2011</v>
      </c>
    </row>
    <row r="240" spans="1:2">
      <c r="A240" s="2"/>
      <c r="B240" s="8">
        <v>2010</v>
      </c>
    </row>
    <row r="241" spans="1:3">
      <c r="A241" s="2" t="s">
        <v>70</v>
      </c>
      <c r="B241" s="8">
        <v>2023</v>
      </c>
      <c r="C241" s="3">
        <v>122669964.54</v>
      </c>
    </row>
    <row r="242" spans="1:3">
      <c r="A242" s="2"/>
      <c r="B242" s="8">
        <v>2022</v>
      </c>
      <c r="C242" s="3">
        <v>134795932.06</v>
      </c>
    </row>
    <row r="243" spans="1:3">
      <c r="A243" s="2"/>
      <c r="B243" s="8">
        <v>2021</v>
      </c>
      <c r="C243" s="3">
        <v>123060184.6</v>
      </c>
    </row>
    <row r="244" spans="1:3">
      <c r="A244" s="2"/>
      <c r="B244" s="8">
        <v>2020</v>
      </c>
      <c r="C244" s="3">
        <v>133778015.07</v>
      </c>
    </row>
    <row r="245" spans="1:3">
      <c r="A245" s="2"/>
      <c r="B245" s="8">
        <v>2019</v>
      </c>
      <c r="C245" s="3">
        <v>61623437.29</v>
      </c>
    </row>
    <row r="246" spans="1:3">
      <c r="A246" s="2"/>
      <c r="B246" s="8">
        <v>2018</v>
      </c>
      <c r="C246" s="3">
        <v>-237186103.48</v>
      </c>
    </row>
    <row r="247" spans="1:3">
      <c r="A247" s="2"/>
      <c r="B247" s="8">
        <v>2017</v>
      </c>
      <c r="C247" s="3">
        <v>-142697937.26</v>
      </c>
    </row>
    <row r="248" spans="1:3">
      <c r="A248" s="2"/>
      <c r="B248" s="8">
        <v>2016</v>
      </c>
      <c r="C248" s="3">
        <v>44932403.03</v>
      </c>
    </row>
    <row r="249" spans="1:3">
      <c r="A249" s="2"/>
      <c r="B249" s="8">
        <v>2015</v>
      </c>
      <c r="C249" s="3">
        <v>123471114.1</v>
      </c>
    </row>
    <row r="250" spans="1:3">
      <c r="A250" s="2"/>
      <c r="B250" s="8">
        <v>2014</v>
      </c>
      <c r="C250" s="3">
        <v>117609254</v>
      </c>
    </row>
    <row r="251" spans="1:3">
      <c r="A251" s="2"/>
      <c r="B251" s="8">
        <v>2013</v>
      </c>
      <c r="C251" s="3">
        <v>156897793</v>
      </c>
    </row>
    <row r="252" spans="1:3">
      <c r="A252" s="2"/>
      <c r="B252" s="8">
        <v>2012</v>
      </c>
      <c r="C252" s="3">
        <v>186203107</v>
      </c>
    </row>
    <row r="253" spans="1:2">
      <c r="A253" s="2"/>
      <c r="B253" s="8">
        <v>2011</v>
      </c>
    </row>
    <row r="254" spans="1:2">
      <c r="A254" s="2"/>
      <c r="B254" s="8">
        <v>2010</v>
      </c>
    </row>
    <row r="255" spans="1:3">
      <c r="A255" s="2" t="s">
        <v>71</v>
      </c>
      <c r="B255" s="8">
        <v>2023</v>
      </c>
      <c r="C255" s="3">
        <v>2531220325.44</v>
      </c>
    </row>
    <row r="256" spans="1:3">
      <c r="A256" s="2"/>
      <c r="B256" s="8">
        <v>2022</v>
      </c>
      <c r="C256" s="3">
        <v>2554756862.61</v>
      </c>
    </row>
    <row r="257" spans="1:3">
      <c r="A257" s="2"/>
      <c r="B257" s="8">
        <v>2021</v>
      </c>
      <c r="C257" s="3">
        <v>2743894145.82</v>
      </c>
    </row>
    <row r="258" spans="1:3">
      <c r="A258" s="2"/>
      <c r="B258" s="8">
        <v>2020</v>
      </c>
      <c r="C258" s="3">
        <v>2901910978.23</v>
      </c>
    </row>
    <row r="259" spans="1:3">
      <c r="A259" s="2"/>
      <c r="B259" s="8">
        <v>2019</v>
      </c>
      <c r="C259" s="3">
        <v>2832806376.76</v>
      </c>
    </row>
    <row r="260" spans="1:3">
      <c r="A260" s="2"/>
      <c r="B260" s="8">
        <v>2018</v>
      </c>
      <c r="C260" s="3">
        <v>2347494756.32</v>
      </c>
    </row>
    <row r="261" spans="1:3">
      <c r="A261" s="2"/>
      <c r="B261" s="8">
        <v>2017</v>
      </c>
      <c r="C261" s="3">
        <v>2252403548</v>
      </c>
    </row>
    <row r="262" spans="1:3">
      <c r="A262" s="2"/>
      <c r="B262" s="8">
        <v>2016</v>
      </c>
      <c r="C262" s="3">
        <v>2245007292.69</v>
      </c>
    </row>
    <row r="263" spans="1:3">
      <c r="A263" s="2"/>
      <c r="B263" s="8">
        <v>2015</v>
      </c>
      <c r="C263" s="3">
        <v>2244545462.01</v>
      </c>
    </row>
    <row r="264" spans="1:3">
      <c r="A264" s="2"/>
      <c r="B264" s="8">
        <v>2014</v>
      </c>
      <c r="C264" s="3">
        <v>2219355030</v>
      </c>
    </row>
    <row r="265" spans="1:3">
      <c r="A265" s="2"/>
      <c r="B265" s="8">
        <v>2013</v>
      </c>
      <c r="C265" s="3">
        <v>2174808200</v>
      </c>
    </row>
    <row r="266" spans="1:3">
      <c r="A266" s="2"/>
      <c r="B266" s="8">
        <v>2012</v>
      </c>
      <c r="C266" s="3">
        <v>2208558440</v>
      </c>
    </row>
    <row r="267" spans="1:2">
      <c r="A267" s="2"/>
      <c r="B267" s="8">
        <v>2011</v>
      </c>
    </row>
    <row r="268" spans="1:2">
      <c r="A268" s="2"/>
      <c r="B268" s="8">
        <v>2010</v>
      </c>
    </row>
    <row r="269" spans="1:3">
      <c r="A269" s="2" t="s">
        <v>72</v>
      </c>
      <c r="B269" s="8">
        <v>2023</v>
      </c>
      <c r="C269" s="3">
        <v>6801896470.53</v>
      </c>
    </row>
    <row r="270" spans="1:3">
      <c r="A270" s="2"/>
      <c r="B270" s="8">
        <v>2022</v>
      </c>
      <c r="C270" s="3">
        <v>7085085920.5</v>
      </c>
    </row>
    <row r="271" spans="1:3">
      <c r="A271" s="2"/>
      <c r="B271" s="8">
        <v>2021</v>
      </c>
      <c r="C271" s="3">
        <v>7792776537.17</v>
      </c>
    </row>
    <row r="272" spans="1:3">
      <c r="A272" s="2"/>
      <c r="B272" s="8">
        <v>2020</v>
      </c>
      <c r="C272" s="3">
        <v>7772463670.13</v>
      </c>
    </row>
    <row r="273" spans="1:3">
      <c r="A273" s="2"/>
      <c r="B273" s="8">
        <v>2019</v>
      </c>
      <c r="C273" s="3">
        <v>7460268933.2</v>
      </c>
    </row>
    <row r="274" spans="1:3">
      <c r="A274" s="2"/>
      <c r="B274" s="8">
        <v>2018</v>
      </c>
      <c r="C274" s="3">
        <v>7728735410.6</v>
      </c>
    </row>
    <row r="275" spans="1:3">
      <c r="A275" s="2"/>
      <c r="B275" s="8">
        <v>2017</v>
      </c>
      <c r="C275" s="3">
        <v>7127173315.9</v>
      </c>
    </row>
    <row r="276" spans="1:3">
      <c r="A276" s="2"/>
      <c r="B276" s="8">
        <v>2016</v>
      </c>
      <c r="C276" s="3">
        <v>6821529809.03</v>
      </c>
    </row>
    <row r="277" spans="1:3">
      <c r="A277" s="2"/>
      <c r="B277" s="8">
        <v>2015</v>
      </c>
      <c r="C277" s="3">
        <v>5503949347.68</v>
      </c>
    </row>
    <row r="278" spans="1:3">
      <c r="A278" s="2"/>
      <c r="B278" s="8">
        <v>2014</v>
      </c>
      <c r="C278" s="3">
        <v>5185307440</v>
      </c>
    </row>
    <row r="279" spans="1:3">
      <c r="A279" s="2"/>
      <c r="B279" s="8">
        <v>2013</v>
      </c>
      <c r="C279" s="3">
        <v>3176416500</v>
      </c>
    </row>
    <row r="280" spans="1:3">
      <c r="A280" s="2"/>
      <c r="B280" s="8">
        <v>2012</v>
      </c>
      <c r="C280" s="3">
        <v>2985883130</v>
      </c>
    </row>
    <row r="281" spans="1:2">
      <c r="A281" s="2"/>
      <c r="B281" s="8">
        <v>2011</v>
      </c>
    </row>
    <row r="282" spans="1:2">
      <c r="A282" s="2"/>
      <c r="B282" s="8">
        <v>2010</v>
      </c>
    </row>
  </sheetData>
  <mergeCells count="38">
    <mergeCell ref="Q1:AE1"/>
    <mergeCell ref="AF1:AM1"/>
    <mergeCell ref="A1:A2"/>
    <mergeCell ref="A3:A16"/>
    <mergeCell ref="A17:A30"/>
    <mergeCell ref="A31:A44"/>
    <mergeCell ref="A45:A58"/>
    <mergeCell ref="A59:A72"/>
    <mergeCell ref="A73:A86"/>
    <mergeCell ref="A87:A100"/>
    <mergeCell ref="A101:A114"/>
    <mergeCell ref="A115:A128"/>
    <mergeCell ref="A129:A142"/>
    <mergeCell ref="A143:A156"/>
    <mergeCell ref="A157:A170"/>
    <mergeCell ref="A171:A184"/>
    <mergeCell ref="A185:A198"/>
    <mergeCell ref="A199:A212"/>
    <mergeCell ref="A213:A226"/>
    <mergeCell ref="A227:A240"/>
    <mergeCell ref="A241:A254"/>
    <mergeCell ref="A255:A268"/>
    <mergeCell ref="A269:A282"/>
    <mergeCell ref="B1:B2"/>
    <mergeCell ref="C1:C2"/>
    <mergeCell ref="D1:D2"/>
    <mergeCell ref="E1:E2"/>
    <mergeCell ref="F1:F2"/>
    <mergeCell ref="G1:G2"/>
    <mergeCell ref="H1:H2"/>
    <mergeCell ref="I1:I2"/>
    <mergeCell ref="J1:J2"/>
    <mergeCell ref="K1:K2"/>
    <mergeCell ref="L1:L2"/>
    <mergeCell ref="M1:M2"/>
    <mergeCell ref="N1:N2"/>
    <mergeCell ref="O1:O2"/>
    <mergeCell ref="P1:P2"/>
  </mergeCell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282"/>
  <sheetViews>
    <sheetView topLeftCell="A3" workbookViewId="0">
      <selection activeCell="D17" sqref="D17:D28"/>
    </sheetView>
  </sheetViews>
  <sheetFormatPr defaultColWidth="9.23076923076923" defaultRowHeight="16.8" outlineLevelCol="3"/>
  <cols>
    <col min="3" max="3" width="23.6153846153846" customWidth="1"/>
    <col min="4" max="4" width="19.2307692307692" customWidth="1"/>
  </cols>
  <sheetData>
    <row r="1" spans="1:4">
      <c r="A1" s="1" t="s">
        <v>0</v>
      </c>
      <c r="B1" s="1" t="s">
        <v>1</v>
      </c>
      <c r="C1" s="2" t="s">
        <v>205</v>
      </c>
      <c r="D1" s="2" t="s">
        <v>206</v>
      </c>
    </row>
    <row r="2" spans="1:4">
      <c r="A2" s="1"/>
      <c r="B2" s="1"/>
      <c r="C2" s="2"/>
      <c r="D2" s="2"/>
    </row>
    <row r="3" spans="1:4">
      <c r="A3" s="1" t="s">
        <v>53</v>
      </c>
      <c r="B3" s="1">
        <v>2023</v>
      </c>
      <c r="C3" s="3">
        <v>66593247721.09</v>
      </c>
      <c r="D3" s="4">
        <v>2619755888.79</v>
      </c>
    </row>
    <row r="4" spans="1:4">
      <c r="A4" s="1"/>
      <c r="B4" s="1">
        <v>2022</v>
      </c>
      <c r="C4" s="3">
        <v>36698595830.03</v>
      </c>
      <c r="D4" s="4">
        <v>5306546416.54</v>
      </c>
    </row>
    <row r="5" spans="1:4">
      <c r="A5" s="1"/>
      <c r="B5" s="1">
        <v>2021</v>
      </c>
      <c r="C5" s="3">
        <v>64028676147.37</v>
      </c>
      <c r="D5" s="4">
        <v>3408784532.01</v>
      </c>
    </row>
    <row r="6" spans="1:4">
      <c r="A6" s="1"/>
      <c r="B6" s="1">
        <v>2020</v>
      </c>
      <c r="C6" s="3">
        <v>51669068693.03</v>
      </c>
      <c r="D6" s="4">
        <v>2089769498.78</v>
      </c>
    </row>
    <row r="7" spans="1:4">
      <c r="A7" s="1"/>
      <c r="B7" s="1">
        <v>2019</v>
      </c>
      <c r="C7" s="3">
        <v>45210612632.56</v>
      </c>
      <c r="D7" s="4">
        <v>3148864661.38</v>
      </c>
    </row>
    <row r="8" spans="1:4">
      <c r="A8" s="1"/>
      <c r="B8" s="1">
        <v>2018</v>
      </c>
      <c r="C8" s="3">
        <v>41385234406.72</v>
      </c>
      <c r="D8" s="4">
        <v>1606750226.28</v>
      </c>
    </row>
    <row r="9" spans="1:4">
      <c r="A9" s="1"/>
      <c r="B9" s="1">
        <v>2017</v>
      </c>
      <c r="C9" s="3">
        <v>22153036084.13</v>
      </c>
      <c r="D9" s="4">
        <v>1125017192.45</v>
      </c>
    </row>
    <row r="10" spans="1:4">
      <c r="A10" s="1"/>
      <c r="B10" s="1">
        <v>2016</v>
      </c>
      <c r="C10" s="3">
        <v>37451249647.05</v>
      </c>
      <c r="D10" s="4">
        <v>1019178136.92</v>
      </c>
    </row>
    <row r="11" spans="1:4">
      <c r="A11" s="1"/>
      <c r="B11" s="1">
        <v>2015</v>
      </c>
      <c r="C11" s="3">
        <v>17436340141.72</v>
      </c>
      <c r="D11" s="4">
        <v>2061470481.32</v>
      </c>
    </row>
    <row r="12" spans="1:4">
      <c r="A12" s="1"/>
      <c r="B12" s="1">
        <v>2014</v>
      </c>
      <c r="C12" s="3">
        <v>12632522436.6</v>
      </c>
      <c r="D12" s="4">
        <v>4431065066.05</v>
      </c>
    </row>
    <row r="13" spans="1:4">
      <c r="A13" s="1"/>
      <c r="B13" s="1">
        <v>2013</v>
      </c>
      <c r="C13" s="3">
        <v>12655024861.92</v>
      </c>
      <c r="D13" s="4">
        <v>5405740026.23</v>
      </c>
    </row>
    <row r="14" spans="1:4">
      <c r="A14" s="1"/>
      <c r="B14" s="1">
        <v>2012</v>
      </c>
      <c r="C14" s="3">
        <v>11921310609.25</v>
      </c>
      <c r="D14" s="4">
        <v>4211900807.91</v>
      </c>
    </row>
    <row r="15" spans="1:4">
      <c r="A15" s="1"/>
      <c r="B15" s="1">
        <v>2011</v>
      </c>
      <c r="C15" s="5"/>
      <c r="D15" s="5"/>
    </row>
    <row r="16" spans="1:4">
      <c r="A16" s="1"/>
      <c r="B16" s="1">
        <v>2010</v>
      </c>
      <c r="C16" s="5"/>
      <c r="D16" s="5"/>
    </row>
    <row r="17" spans="1:4">
      <c r="A17" s="2" t="s">
        <v>54</v>
      </c>
      <c r="B17" s="1">
        <v>2023</v>
      </c>
      <c r="C17" s="3">
        <v>41742479908.23</v>
      </c>
      <c r="D17" s="3">
        <v>2957236682.34</v>
      </c>
    </row>
    <row r="18" spans="1:4">
      <c r="A18" s="2"/>
      <c r="B18" s="1">
        <v>2022</v>
      </c>
      <c r="C18" s="3">
        <v>24431136261.48</v>
      </c>
      <c r="D18" s="3">
        <v>1780534893.52</v>
      </c>
    </row>
    <row r="19" spans="1:4">
      <c r="A19" s="2"/>
      <c r="B19" s="1">
        <v>2021</v>
      </c>
      <c r="C19" s="3">
        <v>26774941873.05</v>
      </c>
      <c r="D19" s="3">
        <v>1539129180.86</v>
      </c>
    </row>
    <row r="20" spans="1:4">
      <c r="A20" s="2"/>
      <c r="B20" s="1">
        <v>2020</v>
      </c>
      <c r="C20" s="3">
        <v>14698327593.21</v>
      </c>
      <c r="D20" s="3">
        <v>993760087.19</v>
      </c>
    </row>
    <row r="21" spans="1:4">
      <c r="A21" s="2"/>
      <c r="B21" s="1">
        <v>2019</v>
      </c>
      <c r="C21" s="3">
        <v>23112072040.66</v>
      </c>
      <c r="D21" s="3">
        <v>1698655125.66</v>
      </c>
    </row>
    <row r="22" spans="1:4">
      <c r="A22" s="2"/>
      <c r="B22" s="1">
        <v>2018</v>
      </c>
      <c r="C22" s="3">
        <v>12317359034.9</v>
      </c>
      <c r="D22" s="3">
        <v>381381461.74</v>
      </c>
    </row>
    <row r="23" spans="1:4">
      <c r="A23" s="2"/>
      <c r="B23" s="1">
        <v>2017</v>
      </c>
      <c r="C23" s="3">
        <v>9766175822.66</v>
      </c>
      <c r="D23" s="3">
        <v>216058886.55</v>
      </c>
    </row>
    <row r="24" spans="1:4">
      <c r="A24" s="2"/>
      <c r="B24" s="1">
        <v>2016</v>
      </c>
      <c r="C24" s="3">
        <v>11696760569.21</v>
      </c>
      <c r="D24" s="3">
        <v>307337776.3</v>
      </c>
    </row>
    <row r="25" spans="1:4">
      <c r="A25" s="2"/>
      <c r="B25" s="1">
        <v>2015</v>
      </c>
      <c r="C25" s="3">
        <v>6691068449.78</v>
      </c>
      <c r="D25" s="3">
        <v>395218520.86</v>
      </c>
    </row>
    <row r="26" spans="1:4">
      <c r="A26" s="2"/>
      <c r="B26" s="1">
        <v>2014</v>
      </c>
      <c r="C26" s="3">
        <v>794565645.34</v>
      </c>
      <c r="D26" s="3">
        <v>411004620.02</v>
      </c>
    </row>
    <row r="27" spans="1:4">
      <c r="A27" s="2"/>
      <c r="B27" s="1">
        <v>2013</v>
      </c>
      <c r="C27" s="3">
        <v>1458910756.88</v>
      </c>
      <c r="D27" s="3">
        <v>341534397.35</v>
      </c>
    </row>
    <row r="28" spans="1:4">
      <c r="A28" s="2"/>
      <c r="B28" s="1">
        <v>2012</v>
      </c>
      <c r="C28" s="3">
        <v>8749667084.48</v>
      </c>
      <c r="D28" s="3">
        <v>355506717.47</v>
      </c>
    </row>
    <row r="29" spans="1:4">
      <c r="A29" s="2"/>
      <c r="B29" s="1">
        <v>2011</v>
      </c>
      <c r="C29" s="5"/>
      <c r="D29" s="5"/>
    </row>
    <row r="30" spans="1:4">
      <c r="A30" s="2"/>
      <c r="B30" s="1">
        <v>2010</v>
      </c>
      <c r="C30" s="5"/>
      <c r="D30" s="5"/>
    </row>
    <row r="31" spans="1:4">
      <c r="A31" s="2" t="s">
        <v>55</v>
      </c>
      <c r="B31" s="1">
        <v>2023</v>
      </c>
      <c r="C31" s="4">
        <v>10648364935.46</v>
      </c>
      <c r="D31" s="4">
        <v>1501625135.45</v>
      </c>
    </row>
    <row r="32" spans="1:4">
      <c r="A32" s="2"/>
      <c r="B32" s="1">
        <v>2022</v>
      </c>
      <c r="C32" s="4">
        <v>8262648269.72</v>
      </c>
      <c r="D32" s="4">
        <v>1035165351.11</v>
      </c>
    </row>
    <row r="33" spans="1:4">
      <c r="A33" s="2"/>
      <c r="B33" s="1">
        <v>2021</v>
      </c>
      <c r="C33" s="4">
        <v>7698648104.51</v>
      </c>
      <c r="D33" s="4">
        <v>1979399942.51</v>
      </c>
    </row>
    <row r="34" spans="1:4">
      <c r="A34" s="2"/>
      <c r="B34" s="1">
        <v>2020</v>
      </c>
      <c r="C34" s="4">
        <v>4916102451.3</v>
      </c>
      <c r="D34" s="4">
        <v>2143910509.48</v>
      </c>
    </row>
    <row r="35" spans="1:4">
      <c r="A35" s="2"/>
      <c r="B35" s="1">
        <v>2019</v>
      </c>
      <c r="C35" s="4">
        <v>4841619203.86</v>
      </c>
      <c r="D35" s="4">
        <v>4605226214.5</v>
      </c>
    </row>
    <row r="36" spans="1:4">
      <c r="A36" s="2"/>
      <c r="B36" s="1">
        <v>2018</v>
      </c>
      <c r="C36" s="4">
        <v>4297916018.24</v>
      </c>
      <c r="D36" s="4">
        <v>1468482777.22</v>
      </c>
    </row>
    <row r="37" spans="1:4">
      <c r="A37" s="2"/>
      <c r="B37" s="1">
        <v>2017</v>
      </c>
      <c r="C37" s="4">
        <v>3703734061.89</v>
      </c>
      <c r="D37" s="4">
        <v>1415996563.84</v>
      </c>
    </row>
    <row r="38" spans="1:4">
      <c r="A38" s="2"/>
      <c r="B38" s="1">
        <v>2016</v>
      </c>
      <c r="C38" s="4">
        <v>2749562800.75</v>
      </c>
      <c r="D38" s="4">
        <v>237062629.25</v>
      </c>
    </row>
    <row r="39" spans="1:4">
      <c r="A39" s="2"/>
      <c r="B39" s="1">
        <v>2015</v>
      </c>
      <c r="C39" s="4">
        <v>153583121.82</v>
      </c>
      <c r="D39" s="4">
        <v>81416254.59</v>
      </c>
    </row>
    <row r="40" spans="1:4">
      <c r="A40" s="2"/>
      <c r="B40" s="1">
        <v>2014</v>
      </c>
      <c r="C40" s="4">
        <v>1307110085.84</v>
      </c>
      <c r="D40" s="4">
        <v>164162379.59</v>
      </c>
    </row>
    <row r="41" spans="1:4">
      <c r="A41" s="2"/>
      <c r="B41" s="1">
        <v>2013</v>
      </c>
      <c r="C41" s="4">
        <v>1226590262.46</v>
      </c>
      <c r="D41" s="4">
        <v>294674984.94</v>
      </c>
    </row>
    <row r="42" spans="1:4">
      <c r="A42" s="2"/>
      <c r="B42" s="1">
        <v>2012</v>
      </c>
      <c r="C42" s="4">
        <v>4780624372.69</v>
      </c>
      <c r="D42" s="4">
        <v>180898019.95</v>
      </c>
    </row>
    <row r="43" spans="1:4">
      <c r="A43" s="2"/>
      <c r="B43" s="1">
        <v>2011</v>
      </c>
      <c r="C43" s="5"/>
      <c r="D43" s="5"/>
    </row>
    <row r="44" spans="1:4">
      <c r="A44" s="2"/>
      <c r="B44" s="1">
        <v>2010</v>
      </c>
      <c r="C44" s="5"/>
      <c r="D44" s="5"/>
    </row>
    <row r="45" spans="1:4">
      <c r="A45" s="2" t="s">
        <v>56</v>
      </c>
      <c r="B45" s="1">
        <v>2023</v>
      </c>
      <c r="C45" s="4">
        <v>7225083460.39</v>
      </c>
      <c r="D45" s="4">
        <v>485035030.78</v>
      </c>
    </row>
    <row r="46" spans="1:4">
      <c r="A46" s="2"/>
      <c r="B46" s="1">
        <v>2022</v>
      </c>
      <c r="C46" s="4">
        <v>10310203977.44</v>
      </c>
      <c r="D46" s="4">
        <v>825576632.31</v>
      </c>
    </row>
    <row r="47" spans="1:4">
      <c r="A47" s="2"/>
      <c r="B47" s="1">
        <v>2021</v>
      </c>
      <c r="C47" s="4">
        <v>7645105077.97</v>
      </c>
      <c r="D47" s="4">
        <v>156277238.19</v>
      </c>
    </row>
    <row r="48" spans="1:4">
      <c r="A48" s="2"/>
      <c r="B48" s="1">
        <v>2020</v>
      </c>
      <c r="C48" s="4">
        <v>2009820403.8</v>
      </c>
      <c r="D48" s="4">
        <v>195822132.58</v>
      </c>
    </row>
    <row r="49" spans="1:4">
      <c r="A49" s="2"/>
      <c r="B49" s="1">
        <v>2019</v>
      </c>
      <c r="C49" s="4">
        <v>2974066185.31</v>
      </c>
      <c r="D49" s="4">
        <v>161368576.12</v>
      </c>
    </row>
    <row r="50" spans="1:4">
      <c r="A50" s="2"/>
      <c r="B50" s="1">
        <v>2018</v>
      </c>
      <c r="C50" s="4">
        <v>955701859.75</v>
      </c>
      <c r="D50" s="4">
        <v>94777153.54</v>
      </c>
    </row>
    <row r="51" spans="1:4">
      <c r="A51" s="2"/>
      <c r="B51" s="1">
        <v>2017</v>
      </c>
      <c r="C51" s="4">
        <v>975328692.01</v>
      </c>
      <c r="D51" s="4">
        <v>67076227.79</v>
      </c>
    </row>
    <row r="52" spans="1:4">
      <c r="A52" s="2"/>
      <c r="B52" s="1">
        <v>2016</v>
      </c>
      <c r="C52" s="4">
        <v>585922001.6</v>
      </c>
      <c r="D52" s="4">
        <v>106607577.89</v>
      </c>
    </row>
    <row r="53" spans="1:4">
      <c r="A53" s="2"/>
      <c r="B53" s="1">
        <v>2015</v>
      </c>
      <c r="C53" s="4">
        <v>427832561.62</v>
      </c>
      <c r="D53" s="4">
        <v>176905223.23</v>
      </c>
    </row>
    <row r="54" spans="1:4">
      <c r="A54" s="2"/>
      <c r="B54" s="1">
        <v>2014</v>
      </c>
      <c r="C54" s="4">
        <v>416261349.57</v>
      </c>
      <c r="D54" s="4">
        <v>300924982.86</v>
      </c>
    </row>
    <row r="55" spans="1:4">
      <c r="A55" s="2"/>
      <c r="B55" s="1">
        <v>2013</v>
      </c>
      <c r="C55" s="4">
        <v>-305927704.02</v>
      </c>
      <c r="D55" s="4">
        <v>482308892.02</v>
      </c>
    </row>
    <row r="56" spans="1:4">
      <c r="A56" s="2"/>
      <c r="B56" s="1">
        <v>2012</v>
      </c>
      <c r="C56" s="4">
        <v>1039204997.07</v>
      </c>
      <c r="D56" s="4">
        <v>269275143.9</v>
      </c>
    </row>
    <row r="57" spans="1:4">
      <c r="A57" s="2"/>
      <c r="B57" s="1">
        <v>2011</v>
      </c>
      <c r="C57" s="5"/>
      <c r="D57" s="5"/>
    </row>
    <row r="58" spans="1:4">
      <c r="A58" s="2"/>
      <c r="B58" s="1">
        <v>2010</v>
      </c>
      <c r="C58" s="5"/>
      <c r="D58" s="5"/>
    </row>
    <row r="59" spans="1:4">
      <c r="A59" s="2" t="s">
        <v>57</v>
      </c>
      <c r="B59" s="1">
        <v>2023</v>
      </c>
      <c r="C59" s="5"/>
      <c r="D59" s="5"/>
    </row>
    <row r="60" spans="1:4">
      <c r="A60" s="2"/>
      <c r="B60" s="1">
        <v>2022</v>
      </c>
      <c r="C60" s="5"/>
      <c r="D60" s="5"/>
    </row>
    <row r="61" spans="1:4">
      <c r="A61" s="2"/>
      <c r="B61" s="1">
        <v>2021</v>
      </c>
      <c r="C61" s="5"/>
      <c r="D61" s="5"/>
    </row>
    <row r="62" spans="1:4">
      <c r="A62" s="2"/>
      <c r="B62" s="1">
        <v>2020</v>
      </c>
      <c r="C62" s="5"/>
      <c r="D62" s="5"/>
    </row>
    <row r="63" spans="1:4">
      <c r="A63" s="2"/>
      <c r="B63" s="1">
        <v>2019</v>
      </c>
      <c r="C63" s="5"/>
      <c r="D63" s="5"/>
    </row>
    <row r="64" spans="1:4">
      <c r="A64" s="2"/>
      <c r="B64" s="1">
        <v>2018</v>
      </c>
      <c r="C64" s="5"/>
      <c r="D64" s="5"/>
    </row>
    <row r="65" spans="1:4">
      <c r="A65" s="2"/>
      <c r="B65" s="1">
        <v>2017</v>
      </c>
      <c r="C65" s="5"/>
      <c r="D65" s="5"/>
    </row>
    <row r="66" spans="1:4">
      <c r="A66" s="2"/>
      <c r="B66" s="1">
        <v>2016</v>
      </c>
      <c r="C66" s="5"/>
      <c r="D66" s="5"/>
    </row>
    <row r="67" spans="1:4">
      <c r="A67" s="2"/>
      <c r="B67" s="1">
        <v>2015</v>
      </c>
      <c r="C67" s="5"/>
      <c r="D67" s="5"/>
    </row>
    <row r="68" spans="1:4">
      <c r="A68" s="2"/>
      <c r="B68" s="1">
        <v>2014</v>
      </c>
      <c r="C68" s="5"/>
      <c r="D68" s="5"/>
    </row>
    <row r="69" spans="1:4">
      <c r="A69" s="2"/>
      <c r="B69" s="1">
        <v>2013</v>
      </c>
      <c r="C69" s="5"/>
      <c r="D69" s="5"/>
    </row>
    <row r="70" spans="1:4">
      <c r="A70" s="2"/>
      <c r="B70" s="1">
        <v>2012</v>
      </c>
      <c r="C70" s="5"/>
      <c r="D70" s="5"/>
    </row>
    <row r="71" spans="1:4">
      <c r="A71" s="2"/>
      <c r="B71" s="1">
        <v>2011</v>
      </c>
      <c r="C71" s="5"/>
      <c r="D71" s="5"/>
    </row>
    <row r="72" spans="1:4">
      <c r="A72" s="2"/>
      <c r="B72" s="1">
        <v>2010</v>
      </c>
      <c r="C72" s="5"/>
      <c r="D72" s="5"/>
    </row>
    <row r="73" spans="1:4">
      <c r="A73" s="2" t="s">
        <v>58</v>
      </c>
      <c r="B73" s="1">
        <v>2023</v>
      </c>
      <c r="C73" s="5"/>
      <c r="D73" s="5"/>
    </row>
    <row r="74" spans="1:4">
      <c r="A74" s="2"/>
      <c r="B74" s="1">
        <v>2022</v>
      </c>
      <c r="C74" s="5"/>
      <c r="D74" s="5"/>
    </row>
    <row r="75" spans="1:4">
      <c r="A75" s="2"/>
      <c r="B75" s="1">
        <v>2021</v>
      </c>
      <c r="C75" s="5"/>
      <c r="D75" s="5"/>
    </row>
    <row r="76" spans="1:4">
      <c r="A76" s="2"/>
      <c r="B76" s="1">
        <v>2020</v>
      </c>
      <c r="C76" s="5"/>
      <c r="D76" s="5"/>
    </row>
    <row r="77" spans="1:4">
      <c r="A77" s="2"/>
      <c r="B77" s="1">
        <v>2019</v>
      </c>
      <c r="C77" s="5"/>
      <c r="D77" s="5"/>
    </row>
    <row r="78" spans="1:4">
      <c r="A78" s="2"/>
      <c r="B78" s="1">
        <v>2018</v>
      </c>
      <c r="C78" s="5"/>
      <c r="D78" s="5"/>
    </row>
    <row r="79" spans="1:4">
      <c r="A79" s="2"/>
      <c r="B79" s="1">
        <v>2017</v>
      </c>
      <c r="C79" s="5"/>
      <c r="D79" s="5"/>
    </row>
    <row r="80" spans="1:4">
      <c r="A80" s="2"/>
      <c r="B80" s="1">
        <v>2016</v>
      </c>
      <c r="C80" s="5"/>
      <c r="D80" s="5"/>
    </row>
    <row r="81" spans="1:4">
      <c r="A81" s="2"/>
      <c r="B81" s="1">
        <v>2015</v>
      </c>
      <c r="C81" s="5"/>
      <c r="D81" s="5"/>
    </row>
    <row r="82" spans="1:4">
      <c r="A82" s="2"/>
      <c r="B82" s="1">
        <v>2014</v>
      </c>
      <c r="C82" s="5"/>
      <c r="D82" s="5"/>
    </row>
    <row r="83" spans="1:4">
      <c r="A83" s="2"/>
      <c r="B83" s="1">
        <v>2013</v>
      </c>
      <c r="C83" s="5"/>
      <c r="D83" s="5"/>
    </row>
    <row r="84" spans="1:4">
      <c r="A84" s="2"/>
      <c r="B84" s="1">
        <v>2012</v>
      </c>
      <c r="C84" s="5"/>
      <c r="D84" s="5"/>
    </row>
    <row r="85" spans="1:4">
      <c r="A85" s="2"/>
      <c r="B85" s="1">
        <v>2011</v>
      </c>
      <c r="C85" s="5"/>
      <c r="D85" s="5"/>
    </row>
    <row r="86" spans="1:4">
      <c r="A86" s="2"/>
      <c r="B86" s="1">
        <v>2010</v>
      </c>
      <c r="C86" s="5"/>
      <c r="D86" s="5"/>
    </row>
    <row r="87" spans="1:4">
      <c r="A87" s="2" t="s">
        <v>59</v>
      </c>
      <c r="B87" s="1">
        <v>2023</v>
      </c>
      <c r="C87" s="5"/>
      <c r="D87" s="5"/>
    </row>
    <row r="88" spans="1:4">
      <c r="A88" s="2"/>
      <c r="B88" s="1">
        <v>2022</v>
      </c>
      <c r="C88" s="5"/>
      <c r="D88" s="5"/>
    </row>
    <row r="89" spans="1:4">
      <c r="A89" s="2"/>
      <c r="B89" s="1">
        <v>2021</v>
      </c>
      <c r="C89" s="5"/>
      <c r="D89" s="5"/>
    </row>
    <row r="90" spans="1:4">
      <c r="A90" s="2"/>
      <c r="B90" s="1">
        <v>2020</v>
      </c>
      <c r="C90" s="5"/>
      <c r="D90" s="5"/>
    </row>
    <row r="91" spans="1:4">
      <c r="A91" s="2"/>
      <c r="B91" s="1">
        <v>2019</v>
      </c>
      <c r="C91" s="5"/>
      <c r="D91" s="5"/>
    </row>
    <row r="92" spans="1:4">
      <c r="A92" s="2"/>
      <c r="B92" s="1">
        <v>2018</v>
      </c>
      <c r="C92" s="5"/>
      <c r="D92" s="5"/>
    </row>
    <row r="93" spans="1:4">
      <c r="A93" s="2"/>
      <c r="B93" s="1">
        <v>2017</v>
      </c>
      <c r="C93" s="5"/>
      <c r="D93" s="5"/>
    </row>
    <row r="94" spans="1:4">
      <c r="A94" s="2"/>
      <c r="B94" s="1">
        <v>2016</v>
      </c>
      <c r="C94" s="5"/>
      <c r="D94" s="5"/>
    </row>
    <row r="95" spans="1:4">
      <c r="A95" s="2"/>
      <c r="B95" s="1">
        <v>2015</v>
      </c>
      <c r="C95" s="5"/>
      <c r="D95" s="5"/>
    </row>
    <row r="96" spans="1:4">
      <c r="A96" s="2"/>
      <c r="B96" s="1">
        <v>2014</v>
      </c>
      <c r="C96" s="5"/>
      <c r="D96" s="5"/>
    </row>
    <row r="97" spans="1:4">
      <c r="A97" s="2"/>
      <c r="B97" s="1">
        <v>2013</v>
      </c>
      <c r="C97" s="5"/>
      <c r="D97" s="5"/>
    </row>
    <row r="98" spans="1:4">
      <c r="A98" s="2"/>
      <c r="B98" s="1">
        <v>2012</v>
      </c>
      <c r="C98" s="5"/>
      <c r="D98" s="5"/>
    </row>
    <row r="99" spans="1:4">
      <c r="A99" s="2"/>
      <c r="B99" s="1">
        <v>2011</v>
      </c>
      <c r="C99" s="5"/>
      <c r="D99" s="5"/>
    </row>
    <row r="100" spans="1:4">
      <c r="A100" s="2"/>
      <c r="B100" s="1">
        <v>2010</v>
      </c>
      <c r="C100" s="5"/>
      <c r="D100" s="5"/>
    </row>
    <row r="101" spans="1:4">
      <c r="A101" s="2" t="s">
        <v>60</v>
      </c>
      <c r="B101" s="1">
        <v>2023</v>
      </c>
      <c r="C101" s="5"/>
      <c r="D101" s="5"/>
    </row>
    <row r="102" spans="1:4">
      <c r="A102" s="2"/>
      <c r="B102" s="1">
        <v>2022</v>
      </c>
      <c r="C102" s="5"/>
      <c r="D102" s="5"/>
    </row>
    <row r="103" spans="1:4">
      <c r="A103" s="2"/>
      <c r="B103" s="1">
        <v>2021</v>
      </c>
      <c r="C103" s="5"/>
      <c r="D103" s="5"/>
    </row>
    <row r="104" spans="1:4">
      <c r="A104" s="2"/>
      <c r="B104" s="1">
        <v>2020</v>
      </c>
      <c r="C104" s="5"/>
      <c r="D104" s="5"/>
    </row>
    <row r="105" spans="1:4">
      <c r="A105" s="2"/>
      <c r="B105" s="1">
        <v>2019</v>
      </c>
      <c r="C105" s="5"/>
      <c r="D105" s="5"/>
    </row>
    <row r="106" spans="1:4">
      <c r="A106" s="2"/>
      <c r="B106" s="1">
        <v>2018</v>
      </c>
      <c r="C106" s="5"/>
      <c r="D106" s="5"/>
    </row>
    <row r="107" spans="1:4">
      <c r="A107" s="2"/>
      <c r="B107" s="1">
        <v>2017</v>
      </c>
      <c r="C107" s="5"/>
      <c r="D107" s="5"/>
    </row>
    <row r="108" spans="1:4">
      <c r="A108" s="2"/>
      <c r="B108" s="1">
        <v>2016</v>
      </c>
      <c r="C108" s="5"/>
      <c r="D108" s="5"/>
    </row>
    <row r="109" spans="1:4">
      <c r="A109" s="2"/>
      <c r="B109" s="1">
        <v>2015</v>
      </c>
      <c r="C109" s="5"/>
      <c r="D109" s="5"/>
    </row>
    <row r="110" spans="1:4">
      <c r="A110" s="2"/>
      <c r="B110" s="1">
        <v>2014</v>
      </c>
      <c r="C110" s="5"/>
      <c r="D110" s="5"/>
    </row>
    <row r="111" spans="1:4">
      <c r="A111" s="2"/>
      <c r="B111" s="1">
        <v>2013</v>
      </c>
      <c r="C111" s="5"/>
      <c r="D111" s="5"/>
    </row>
    <row r="112" spans="1:4">
      <c r="A112" s="2"/>
      <c r="B112" s="1">
        <v>2012</v>
      </c>
      <c r="C112" s="5"/>
      <c r="D112" s="5"/>
    </row>
    <row r="113" spans="1:4">
      <c r="A113" s="2"/>
      <c r="B113" s="1">
        <v>2011</v>
      </c>
      <c r="C113" s="5"/>
      <c r="D113" s="5"/>
    </row>
    <row r="114" spans="1:4">
      <c r="A114" s="2"/>
      <c r="B114" s="1">
        <v>2010</v>
      </c>
      <c r="C114" s="5"/>
      <c r="D114" s="5"/>
    </row>
    <row r="115" spans="1:4">
      <c r="A115" s="2" t="s">
        <v>61</v>
      </c>
      <c r="B115" s="1">
        <v>2023</v>
      </c>
      <c r="C115" s="5"/>
      <c r="D115" s="5"/>
    </row>
    <row r="116" spans="1:4">
      <c r="A116" s="2"/>
      <c r="B116" s="1">
        <v>2022</v>
      </c>
      <c r="C116" s="5"/>
      <c r="D116" s="5"/>
    </row>
    <row r="117" spans="1:4">
      <c r="A117" s="2"/>
      <c r="B117" s="1">
        <v>2021</v>
      </c>
      <c r="C117" s="5"/>
      <c r="D117" s="5"/>
    </row>
    <row r="118" spans="1:4">
      <c r="A118" s="2"/>
      <c r="B118" s="1">
        <v>2020</v>
      </c>
      <c r="C118" s="5"/>
      <c r="D118" s="5"/>
    </row>
    <row r="119" spans="1:4">
      <c r="A119" s="2"/>
      <c r="B119" s="1">
        <v>2019</v>
      </c>
      <c r="C119" s="5"/>
      <c r="D119" s="5"/>
    </row>
    <row r="120" spans="1:4">
      <c r="A120" s="2"/>
      <c r="B120" s="1">
        <v>2018</v>
      </c>
      <c r="C120" s="5"/>
      <c r="D120" s="5"/>
    </row>
    <row r="121" spans="1:4">
      <c r="A121" s="2"/>
      <c r="B121" s="1">
        <v>2017</v>
      </c>
      <c r="C121" s="5"/>
      <c r="D121" s="5"/>
    </row>
    <row r="122" spans="1:4">
      <c r="A122" s="2"/>
      <c r="B122" s="1">
        <v>2016</v>
      </c>
      <c r="C122" s="5"/>
      <c r="D122" s="5"/>
    </row>
    <row r="123" spans="1:4">
      <c r="A123" s="2"/>
      <c r="B123" s="1">
        <v>2015</v>
      </c>
      <c r="C123" s="5"/>
      <c r="D123" s="5"/>
    </row>
    <row r="124" spans="1:4">
      <c r="A124" s="2"/>
      <c r="B124" s="1">
        <v>2014</v>
      </c>
      <c r="C124" s="5"/>
      <c r="D124" s="5"/>
    </row>
    <row r="125" spans="1:4">
      <c r="A125" s="2"/>
      <c r="B125" s="1">
        <v>2013</v>
      </c>
      <c r="C125" s="5"/>
      <c r="D125" s="5"/>
    </row>
    <row r="126" spans="1:4">
      <c r="A126" s="2"/>
      <c r="B126" s="1">
        <v>2012</v>
      </c>
      <c r="C126" s="5"/>
      <c r="D126" s="5"/>
    </row>
    <row r="127" spans="1:4">
      <c r="A127" s="2"/>
      <c r="B127" s="1">
        <v>2011</v>
      </c>
      <c r="C127" s="5"/>
      <c r="D127" s="5"/>
    </row>
    <row r="128" spans="1:4">
      <c r="A128" s="2"/>
      <c r="B128" s="1">
        <v>2010</v>
      </c>
      <c r="C128" s="5"/>
      <c r="D128" s="5"/>
    </row>
    <row r="129" spans="1:4">
      <c r="A129" s="2" t="s">
        <v>62</v>
      </c>
      <c r="B129" s="1">
        <v>2023</v>
      </c>
      <c r="C129" s="5"/>
      <c r="D129" s="5"/>
    </row>
    <row r="130" spans="1:4">
      <c r="A130" s="2"/>
      <c r="B130" s="1">
        <v>2022</v>
      </c>
      <c r="C130" s="5"/>
      <c r="D130" s="5"/>
    </row>
    <row r="131" spans="1:4">
      <c r="A131" s="2"/>
      <c r="B131" s="1">
        <v>2021</v>
      </c>
      <c r="C131" s="5"/>
      <c r="D131" s="5"/>
    </row>
    <row r="132" spans="1:4">
      <c r="A132" s="2"/>
      <c r="B132" s="1">
        <v>2020</v>
      </c>
      <c r="C132" s="5"/>
      <c r="D132" s="5"/>
    </row>
    <row r="133" spans="1:4">
      <c r="A133" s="2"/>
      <c r="B133" s="1">
        <v>2019</v>
      </c>
      <c r="C133" s="5"/>
      <c r="D133" s="5"/>
    </row>
    <row r="134" spans="1:4">
      <c r="A134" s="2"/>
      <c r="B134" s="1">
        <v>2018</v>
      </c>
      <c r="C134" s="5"/>
      <c r="D134" s="5"/>
    </row>
    <row r="135" spans="1:4">
      <c r="A135" s="2"/>
      <c r="B135" s="1">
        <v>2017</v>
      </c>
      <c r="C135" s="5"/>
      <c r="D135" s="5"/>
    </row>
    <row r="136" spans="1:4">
      <c r="A136" s="2"/>
      <c r="B136" s="1">
        <v>2016</v>
      </c>
      <c r="C136" s="5"/>
      <c r="D136" s="5"/>
    </row>
    <row r="137" spans="1:4">
      <c r="A137" s="2"/>
      <c r="B137" s="1">
        <v>2015</v>
      </c>
      <c r="C137" s="5"/>
      <c r="D137" s="5"/>
    </row>
    <row r="138" spans="1:4">
      <c r="A138" s="2"/>
      <c r="B138" s="1">
        <v>2014</v>
      </c>
      <c r="C138" s="5"/>
      <c r="D138" s="5"/>
    </row>
    <row r="139" spans="1:4">
      <c r="A139" s="2"/>
      <c r="B139" s="1">
        <v>2013</v>
      </c>
      <c r="C139" s="5"/>
      <c r="D139" s="5"/>
    </row>
    <row r="140" spans="1:4">
      <c r="A140" s="2"/>
      <c r="B140" s="1">
        <v>2012</v>
      </c>
      <c r="C140" s="5"/>
      <c r="D140" s="5"/>
    </row>
    <row r="141" spans="1:4">
      <c r="A141" s="2"/>
      <c r="B141" s="1">
        <v>2011</v>
      </c>
      <c r="C141" s="5"/>
      <c r="D141" s="5"/>
    </row>
    <row r="142" spans="1:4">
      <c r="A142" s="2"/>
      <c r="B142" s="1">
        <v>2010</v>
      </c>
      <c r="C142" s="5"/>
      <c r="D142" s="5"/>
    </row>
    <row r="143" spans="1:2">
      <c r="A143" s="2" t="s">
        <v>63</v>
      </c>
      <c r="B143" s="1">
        <v>2023</v>
      </c>
    </row>
    <row r="144" spans="1:2">
      <c r="A144" s="2"/>
      <c r="B144" s="1">
        <v>2022</v>
      </c>
    </row>
    <row r="145" spans="1:2">
      <c r="A145" s="2"/>
      <c r="B145" s="1">
        <v>2021</v>
      </c>
    </row>
    <row r="146" spans="1:2">
      <c r="A146" s="2"/>
      <c r="B146" s="1">
        <v>2020</v>
      </c>
    </row>
    <row r="147" spans="1:2">
      <c r="A147" s="2"/>
      <c r="B147" s="1">
        <v>2019</v>
      </c>
    </row>
    <row r="148" spans="1:2">
      <c r="A148" s="2"/>
      <c r="B148" s="1">
        <v>2018</v>
      </c>
    </row>
    <row r="149" spans="1:2">
      <c r="A149" s="2"/>
      <c r="B149" s="1">
        <v>2017</v>
      </c>
    </row>
    <row r="150" spans="1:2">
      <c r="A150" s="2"/>
      <c r="B150" s="1">
        <v>2016</v>
      </c>
    </row>
    <row r="151" spans="1:2">
      <c r="A151" s="2"/>
      <c r="B151" s="1">
        <v>2015</v>
      </c>
    </row>
    <row r="152" spans="1:2">
      <c r="A152" s="2"/>
      <c r="B152" s="1">
        <v>2014</v>
      </c>
    </row>
    <row r="153" spans="1:2">
      <c r="A153" s="2"/>
      <c r="B153" s="1">
        <v>2013</v>
      </c>
    </row>
    <row r="154" spans="1:2">
      <c r="A154" s="2"/>
      <c r="B154" s="1">
        <v>2012</v>
      </c>
    </row>
    <row r="155" spans="1:2">
      <c r="A155" s="2"/>
      <c r="B155" s="1">
        <v>2011</v>
      </c>
    </row>
    <row r="156" spans="1:2">
      <c r="A156" s="2"/>
      <c r="B156" s="1">
        <v>2010</v>
      </c>
    </row>
    <row r="157" spans="1:2">
      <c r="A157" s="2" t="s">
        <v>64</v>
      </c>
      <c r="B157" s="1">
        <v>2023</v>
      </c>
    </row>
    <row r="158" spans="1:2">
      <c r="A158" s="2"/>
      <c r="B158" s="1">
        <v>2022</v>
      </c>
    </row>
    <row r="159" spans="1:2">
      <c r="A159" s="2"/>
      <c r="B159" s="1">
        <v>2021</v>
      </c>
    </row>
    <row r="160" spans="1:2">
      <c r="A160" s="2"/>
      <c r="B160" s="1">
        <v>2020</v>
      </c>
    </row>
    <row r="161" spans="1:2">
      <c r="A161" s="2"/>
      <c r="B161" s="1">
        <v>2019</v>
      </c>
    </row>
    <row r="162" spans="1:2">
      <c r="A162" s="2"/>
      <c r="B162" s="1">
        <v>2018</v>
      </c>
    </row>
    <row r="163" spans="1:2">
      <c r="A163" s="2"/>
      <c r="B163" s="1">
        <v>2017</v>
      </c>
    </row>
    <row r="164" spans="1:2">
      <c r="A164" s="2"/>
      <c r="B164" s="1">
        <v>2016</v>
      </c>
    </row>
    <row r="165" spans="1:2">
      <c r="A165" s="2"/>
      <c r="B165" s="1">
        <v>2015</v>
      </c>
    </row>
    <row r="166" spans="1:2">
      <c r="A166" s="2"/>
      <c r="B166" s="1">
        <v>2014</v>
      </c>
    </row>
    <row r="167" spans="1:2">
      <c r="A167" s="2"/>
      <c r="B167" s="1">
        <v>2013</v>
      </c>
    </row>
    <row r="168" spans="1:2">
      <c r="A168" s="2"/>
      <c r="B168" s="1">
        <v>2012</v>
      </c>
    </row>
    <row r="169" spans="1:2">
      <c r="A169" s="2"/>
      <c r="B169" s="1">
        <v>2011</v>
      </c>
    </row>
    <row r="170" spans="1:2">
      <c r="A170" s="2"/>
      <c r="B170" s="1">
        <v>2010</v>
      </c>
    </row>
    <row r="171" spans="1:2">
      <c r="A171" s="2" t="s">
        <v>65</v>
      </c>
      <c r="B171" s="1">
        <v>2023</v>
      </c>
    </row>
    <row r="172" spans="1:2">
      <c r="A172" s="2"/>
      <c r="B172" s="1">
        <v>2022</v>
      </c>
    </row>
    <row r="173" spans="1:2">
      <c r="A173" s="2"/>
      <c r="B173" s="1">
        <v>2021</v>
      </c>
    </row>
    <row r="174" spans="1:2">
      <c r="A174" s="2"/>
      <c r="B174" s="1">
        <v>2020</v>
      </c>
    </row>
    <row r="175" spans="1:2">
      <c r="A175" s="2"/>
      <c r="B175" s="1">
        <v>2019</v>
      </c>
    </row>
    <row r="176" spans="1:2">
      <c r="A176" s="2"/>
      <c r="B176" s="1">
        <v>2018</v>
      </c>
    </row>
    <row r="177" spans="1:2">
      <c r="A177" s="2"/>
      <c r="B177" s="1">
        <v>2017</v>
      </c>
    </row>
    <row r="178" spans="1:2">
      <c r="A178" s="2"/>
      <c r="B178" s="1">
        <v>2016</v>
      </c>
    </row>
    <row r="179" spans="1:2">
      <c r="A179" s="2"/>
      <c r="B179" s="1">
        <v>2015</v>
      </c>
    </row>
    <row r="180" spans="1:2">
      <c r="A180" s="2"/>
      <c r="B180" s="1">
        <v>2014</v>
      </c>
    </row>
    <row r="181" spans="1:2">
      <c r="A181" s="2"/>
      <c r="B181" s="1">
        <v>2013</v>
      </c>
    </row>
    <row r="182" spans="1:2">
      <c r="A182" s="2"/>
      <c r="B182" s="1">
        <v>2012</v>
      </c>
    </row>
    <row r="183" spans="1:2">
      <c r="A183" s="2"/>
      <c r="B183" s="1">
        <v>2011</v>
      </c>
    </row>
    <row r="184" spans="1:2">
      <c r="A184" s="2"/>
      <c r="B184" s="1">
        <v>2010</v>
      </c>
    </row>
    <row r="185" spans="1:2">
      <c r="A185" s="2" t="s">
        <v>66</v>
      </c>
      <c r="B185" s="1">
        <v>2023</v>
      </c>
    </row>
    <row r="186" spans="1:2">
      <c r="A186" s="2"/>
      <c r="B186" s="1">
        <v>2022</v>
      </c>
    </row>
    <row r="187" spans="1:2">
      <c r="A187" s="2"/>
      <c r="B187" s="1">
        <v>2021</v>
      </c>
    </row>
    <row r="188" spans="1:2">
      <c r="A188" s="2"/>
      <c r="B188" s="1">
        <v>2020</v>
      </c>
    </row>
    <row r="189" spans="1:2">
      <c r="A189" s="2"/>
      <c r="B189" s="1">
        <v>2019</v>
      </c>
    </row>
    <row r="190" spans="1:2">
      <c r="A190" s="2"/>
      <c r="B190" s="1">
        <v>2018</v>
      </c>
    </row>
    <row r="191" spans="1:2">
      <c r="A191" s="2"/>
      <c r="B191" s="1">
        <v>2017</v>
      </c>
    </row>
    <row r="192" spans="1:2">
      <c r="A192" s="2"/>
      <c r="B192" s="1">
        <v>2016</v>
      </c>
    </row>
    <row r="193" spans="1:2">
      <c r="A193" s="2"/>
      <c r="B193" s="1">
        <v>2015</v>
      </c>
    </row>
    <row r="194" spans="1:2">
      <c r="A194" s="2"/>
      <c r="B194" s="1">
        <v>2014</v>
      </c>
    </row>
    <row r="195" spans="1:2">
      <c r="A195" s="2"/>
      <c r="B195" s="1">
        <v>2013</v>
      </c>
    </row>
    <row r="196" spans="1:2">
      <c r="A196" s="2"/>
      <c r="B196" s="1">
        <v>2012</v>
      </c>
    </row>
    <row r="197" spans="1:2">
      <c r="A197" s="2"/>
      <c r="B197" s="1">
        <v>2011</v>
      </c>
    </row>
    <row r="198" spans="1:2">
      <c r="A198" s="2"/>
      <c r="B198" s="1">
        <v>2010</v>
      </c>
    </row>
    <row r="199" spans="1:2">
      <c r="A199" s="2" t="s">
        <v>67</v>
      </c>
      <c r="B199" s="1">
        <v>2023</v>
      </c>
    </row>
    <row r="200" spans="1:2">
      <c r="A200" s="2"/>
      <c r="B200" s="1">
        <v>2022</v>
      </c>
    </row>
    <row r="201" spans="1:2">
      <c r="A201" s="2"/>
      <c r="B201" s="1">
        <v>2021</v>
      </c>
    </row>
    <row r="202" spans="1:2">
      <c r="A202" s="2"/>
      <c r="B202" s="1">
        <v>2020</v>
      </c>
    </row>
    <row r="203" spans="1:2">
      <c r="A203" s="2"/>
      <c r="B203" s="1">
        <v>2019</v>
      </c>
    </row>
    <row r="204" spans="1:2">
      <c r="A204" s="2"/>
      <c r="B204" s="1">
        <v>2018</v>
      </c>
    </row>
    <row r="205" spans="1:2">
      <c r="A205" s="2"/>
      <c r="B205" s="1">
        <v>2017</v>
      </c>
    </row>
    <row r="206" spans="1:2">
      <c r="A206" s="2"/>
      <c r="B206" s="1">
        <v>2016</v>
      </c>
    </row>
    <row r="207" spans="1:2">
      <c r="A207" s="2"/>
      <c r="B207" s="1">
        <v>2015</v>
      </c>
    </row>
    <row r="208" spans="1:2">
      <c r="A208" s="2"/>
      <c r="B208" s="1">
        <v>2014</v>
      </c>
    </row>
    <row r="209" spans="1:2">
      <c r="A209" s="2"/>
      <c r="B209" s="1">
        <v>2013</v>
      </c>
    </row>
    <row r="210" spans="1:2">
      <c r="A210" s="2"/>
      <c r="B210" s="1">
        <v>2012</v>
      </c>
    </row>
    <row r="211" spans="1:2">
      <c r="A211" s="2"/>
      <c r="B211" s="1">
        <v>2011</v>
      </c>
    </row>
    <row r="212" spans="1:2">
      <c r="A212" s="2"/>
      <c r="B212" s="1">
        <v>2010</v>
      </c>
    </row>
    <row r="213" spans="1:2">
      <c r="A213" s="2" t="s">
        <v>68</v>
      </c>
      <c r="B213" s="1">
        <v>2023</v>
      </c>
    </row>
    <row r="214" spans="1:2">
      <c r="A214" s="2"/>
      <c r="B214" s="1">
        <v>2022</v>
      </c>
    </row>
    <row r="215" spans="1:2">
      <c r="A215" s="2"/>
      <c r="B215" s="1">
        <v>2021</v>
      </c>
    </row>
    <row r="216" spans="1:2">
      <c r="A216" s="2"/>
      <c r="B216" s="1">
        <v>2020</v>
      </c>
    </row>
    <row r="217" spans="1:2">
      <c r="A217" s="2"/>
      <c r="B217" s="1">
        <v>2019</v>
      </c>
    </row>
    <row r="218" spans="1:2">
      <c r="A218" s="2"/>
      <c r="B218" s="1">
        <v>2018</v>
      </c>
    </row>
    <row r="219" spans="1:2">
      <c r="A219" s="2"/>
      <c r="B219" s="1">
        <v>2017</v>
      </c>
    </row>
    <row r="220" spans="1:2">
      <c r="A220" s="2"/>
      <c r="B220" s="1">
        <v>2016</v>
      </c>
    </row>
    <row r="221" spans="1:2">
      <c r="A221" s="2"/>
      <c r="B221" s="1">
        <v>2015</v>
      </c>
    </row>
    <row r="222" spans="1:2">
      <c r="A222" s="2"/>
      <c r="B222" s="1">
        <v>2014</v>
      </c>
    </row>
    <row r="223" spans="1:2">
      <c r="A223" s="2"/>
      <c r="B223" s="1">
        <v>2013</v>
      </c>
    </row>
    <row r="224" spans="1:2">
      <c r="A224" s="2"/>
      <c r="B224" s="1">
        <v>2012</v>
      </c>
    </row>
    <row r="225" spans="1:2">
      <c r="A225" s="2"/>
      <c r="B225" s="1">
        <v>2011</v>
      </c>
    </row>
    <row r="226" spans="1:2">
      <c r="A226" s="2"/>
      <c r="B226" s="1">
        <v>2010</v>
      </c>
    </row>
    <row r="227" spans="1:2">
      <c r="A227" s="2" t="s">
        <v>69</v>
      </c>
      <c r="B227" s="1">
        <v>2023</v>
      </c>
    </row>
    <row r="228" spans="1:2">
      <c r="A228" s="2"/>
      <c r="B228" s="1">
        <v>2022</v>
      </c>
    </row>
    <row r="229" spans="1:2">
      <c r="A229" s="2"/>
      <c r="B229" s="1">
        <v>2021</v>
      </c>
    </row>
    <row r="230" spans="1:2">
      <c r="A230" s="2"/>
      <c r="B230" s="1">
        <v>2020</v>
      </c>
    </row>
    <row r="231" spans="1:2">
      <c r="A231" s="2"/>
      <c r="B231" s="1">
        <v>2019</v>
      </c>
    </row>
    <row r="232" spans="1:2">
      <c r="A232" s="2"/>
      <c r="B232" s="1">
        <v>2018</v>
      </c>
    </row>
    <row r="233" spans="1:2">
      <c r="A233" s="2"/>
      <c r="B233" s="1">
        <v>2017</v>
      </c>
    </row>
    <row r="234" spans="1:2">
      <c r="A234" s="2"/>
      <c r="B234" s="1">
        <v>2016</v>
      </c>
    </row>
    <row r="235" spans="1:2">
      <c r="A235" s="2"/>
      <c r="B235" s="1">
        <v>2015</v>
      </c>
    </row>
    <row r="236" spans="1:2">
      <c r="A236" s="2"/>
      <c r="B236" s="1">
        <v>2014</v>
      </c>
    </row>
    <row r="237" spans="1:2">
      <c r="A237" s="2"/>
      <c r="B237" s="1">
        <v>2013</v>
      </c>
    </row>
    <row r="238" spans="1:2">
      <c r="A238" s="2"/>
      <c r="B238" s="1">
        <v>2012</v>
      </c>
    </row>
    <row r="239" spans="1:2">
      <c r="A239" s="2"/>
      <c r="B239" s="1">
        <v>2011</v>
      </c>
    </row>
    <row r="240" spans="1:2">
      <c r="A240" s="2"/>
      <c r="B240" s="1">
        <v>2010</v>
      </c>
    </row>
    <row r="241" spans="1:2">
      <c r="A241" s="2" t="s">
        <v>70</v>
      </c>
      <c r="B241" s="1">
        <v>2023</v>
      </c>
    </row>
    <row r="242" spans="1:2">
      <c r="A242" s="2"/>
      <c r="B242" s="1">
        <v>2022</v>
      </c>
    </row>
    <row r="243" spans="1:2">
      <c r="A243" s="2"/>
      <c r="B243" s="1">
        <v>2021</v>
      </c>
    </row>
    <row r="244" spans="1:2">
      <c r="A244" s="2"/>
      <c r="B244" s="1">
        <v>2020</v>
      </c>
    </row>
    <row r="245" spans="1:2">
      <c r="A245" s="2"/>
      <c r="B245" s="1">
        <v>2019</v>
      </c>
    </row>
    <row r="246" spans="1:2">
      <c r="A246" s="2"/>
      <c r="B246" s="1">
        <v>2018</v>
      </c>
    </row>
    <row r="247" spans="1:2">
      <c r="A247" s="2"/>
      <c r="B247" s="1">
        <v>2017</v>
      </c>
    </row>
    <row r="248" spans="1:2">
      <c r="A248" s="2"/>
      <c r="B248" s="1">
        <v>2016</v>
      </c>
    </row>
    <row r="249" spans="1:2">
      <c r="A249" s="2"/>
      <c r="B249" s="1">
        <v>2015</v>
      </c>
    </row>
    <row r="250" spans="1:2">
      <c r="A250" s="2"/>
      <c r="B250" s="1">
        <v>2014</v>
      </c>
    </row>
    <row r="251" spans="1:2">
      <c r="A251" s="2"/>
      <c r="B251" s="1">
        <v>2013</v>
      </c>
    </row>
    <row r="252" spans="1:2">
      <c r="A252" s="2"/>
      <c r="B252" s="1">
        <v>2012</v>
      </c>
    </row>
    <row r="253" spans="1:2">
      <c r="A253" s="2"/>
      <c r="B253" s="1">
        <v>2011</v>
      </c>
    </row>
    <row r="254" spans="1:2">
      <c r="A254" s="2"/>
      <c r="B254" s="1">
        <v>2010</v>
      </c>
    </row>
    <row r="255" spans="1:2">
      <c r="A255" s="2" t="s">
        <v>71</v>
      </c>
      <c r="B255" s="1">
        <v>2023</v>
      </c>
    </row>
    <row r="256" spans="1:2">
      <c r="A256" s="2"/>
      <c r="B256" s="1">
        <v>2022</v>
      </c>
    </row>
    <row r="257" spans="1:2">
      <c r="A257" s="2"/>
      <c r="B257" s="1">
        <v>2021</v>
      </c>
    </row>
    <row r="258" spans="1:2">
      <c r="A258" s="2"/>
      <c r="B258" s="1">
        <v>2020</v>
      </c>
    </row>
    <row r="259" spans="1:2">
      <c r="A259" s="2"/>
      <c r="B259" s="1">
        <v>2019</v>
      </c>
    </row>
    <row r="260" spans="1:2">
      <c r="A260" s="2"/>
      <c r="B260" s="1">
        <v>2018</v>
      </c>
    </row>
    <row r="261" spans="1:2">
      <c r="A261" s="2"/>
      <c r="B261" s="1">
        <v>2017</v>
      </c>
    </row>
    <row r="262" spans="1:2">
      <c r="A262" s="2"/>
      <c r="B262" s="1">
        <v>2016</v>
      </c>
    </row>
    <row r="263" spans="1:2">
      <c r="A263" s="2"/>
      <c r="B263" s="1">
        <v>2015</v>
      </c>
    </row>
    <row r="264" spans="1:2">
      <c r="A264" s="2"/>
      <c r="B264" s="1">
        <v>2014</v>
      </c>
    </row>
    <row r="265" spans="1:2">
      <c r="A265" s="2"/>
      <c r="B265" s="1">
        <v>2013</v>
      </c>
    </row>
    <row r="266" spans="1:2">
      <c r="A266" s="2"/>
      <c r="B266" s="1">
        <v>2012</v>
      </c>
    </row>
    <row r="267" spans="1:2">
      <c r="A267" s="2"/>
      <c r="B267" s="1">
        <v>2011</v>
      </c>
    </row>
    <row r="268" spans="1:2">
      <c r="A268" s="2"/>
      <c r="B268" s="1">
        <v>2010</v>
      </c>
    </row>
    <row r="269" spans="1:2">
      <c r="A269" s="2" t="s">
        <v>72</v>
      </c>
      <c r="B269" s="1">
        <v>2023</v>
      </c>
    </row>
    <row r="270" spans="1:2">
      <c r="A270" s="2"/>
      <c r="B270" s="1">
        <v>2022</v>
      </c>
    </row>
    <row r="271" spans="1:2">
      <c r="A271" s="2"/>
      <c r="B271" s="1">
        <v>2021</v>
      </c>
    </row>
    <row r="272" spans="1:2">
      <c r="A272" s="2"/>
      <c r="B272" s="1">
        <v>2020</v>
      </c>
    </row>
    <row r="273" spans="1:2">
      <c r="A273" s="2"/>
      <c r="B273" s="1">
        <v>2019</v>
      </c>
    </row>
    <row r="274" spans="1:2">
      <c r="A274" s="2"/>
      <c r="B274" s="1">
        <v>2018</v>
      </c>
    </row>
    <row r="275" spans="1:2">
      <c r="A275" s="2"/>
      <c r="B275" s="1">
        <v>2017</v>
      </c>
    </row>
    <row r="276" spans="1:2">
      <c r="A276" s="2"/>
      <c r="B276" s="1">
        <v>2016</v>
      </c>
    </row>
    <row r="277" spans="1:2">
      <c r="A277" s="2"/>
      <c r="B277" s="1">
        <v>2015</v>
      </c>
    </row>
    <row r="278" spans="1:2">
      <c r="A278" s="2"/>
      <c r="B278" s="1">
        <v>2014</v>
      </c>
    </row>
    <row r="279" spans="1:2">
      <c r="A279" s="2"/>
      <c r="B279" s="1">
        <v>2013</v>
      </c>
    </row>
    <row r="280" spans="1:2">
      <c r="A280" s="2"/>
      <c r="B280" s="1">
        <v>2012</v>
      </c>
    </row>
    <row r="281" spans="1:2">
      <c r="A281" s="2"/>
      <c r="B281" s="1">
        <v>2011</v>
      </c>
    </row>
    <row r="282" spans="1:2">
      <c r="A282" s="2"/>
      <c r="B282" s="1">
        <v>2010</v>
      </c>
    </row>
  </sheetData>
  <mergeCells count="24">
    <mergeCell ref="A1:A2"/>
    <mergeCell ref="A3:A16"/>
    <mergeCell ref="A17:A30"/>
    <mergeCell ref="A31:A44"/>
    <mergeCell ref="A45:A58"/>
    <mergeCell ref="A59:A72"/>
    <mergeCell ref="A73:A86"/>
    <mergeCell ref="A87:A100"/>
    <mergeCell ref="A101:A114"/>
    <mergeCell ref="A115:A128"/>
    <mergeCell ref="A129:A142"/>
    <mergeCell ref="A143:A156"/>
    <mergeCell ref="A157:A170"/>
    <mergeCell ref="A171:A184"/>
    <mergeCell ref="A185:A198"/>
    <mergeCell ref="A199:A212"/>
    <mergeCell ref="A213:A226"/>
    <mergeCell ref="A227:A240"/>
    <mergeCell ref="A241:A254"/>
    <mergeCell ref="A255:A268"/>
    <mergeCell ref="A269:A282"/>
    <mergeCell ref="B1:B2"/>
    <mergeCell ref="C1:C2"/>
    <mergeCell ref="D1:D2"/>
  </mergeCell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5</vt:i4>
      </vt:variant>
    </vt:vector>
  </HeadingPairs>
  <TitlesOfParts>
    <vt:vector size="5" baseType="lpstr">
      <vt:lpstr>总表</vt:lpstr>
      <vt:lpstr>利润表</vt:lpstr>
      <vt:lpstr>资产表</vt:lpstr>
      <vt:lpstr>负债表</vt:lpstr>
      <vt:lpstr>现金流量表</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leaves</dc:creator>
  <cp:lastModifiedBy>leaves-27</cp:lastModifiedBy>
  <dcterms:created xsi:type="dcterms:W3CDTF">2024-09-07T14:07:00Z</dcterms:created>
  <dcterms:modified xsi:type="dcterms:W3CDTF">2024-12-08T15:34:00Z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0E55CA1E922DFF3590A7D66685366038_41</vt:lpwstr>
  </property>
  <property fmtid="{D5CDD505-2E9C-101B-9397-08002B2CF9AE}" pid="3" name="KSOProductBuildVer">
    <vt:lpwstr>2052-6.8.2.8850</vt:lpwstr>
  </property>
</Properties>
</file>