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<sst xmlns="http://schemas.openxmlformats.org/spreadsheetml/2006/main" count="44" uniqueCount="44">
  <si>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名称</t>
  </si>
  <si>
    <t>年份</t>
  </si>
  <si>
    <t>成立时间</t>
  </si>
  <si>
    <t>上市时间</t>
  </si>
  <si>
    <t>资本收益率</t>
  </si>
  <si>
    <t>净资产收益率</t>
  </si>
  <si>
    <t>负债率</t>
  </si>
  <si>
    <t>资产收益率</t>
  </si>
  <si>
    <t>净利润同比增长率</t>
  </si>
  <si>
    <t>营业收入同比增长率</t>
  </si>
  <si>
    <t>总股份数同比增长率</t>
  </si>
  <si>
    <t>股份数增长的原因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</si>
  <si>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</si>
  <si>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</si>
  <si>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</si>
  <si>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</si>
  <si>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</si>
  <si>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</si>
  <si>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</si>
  <si>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</si>
  <si>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</si>
  <si>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</si>
  <si>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</si>
  <si>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答案</t>
  </si>
  <si>
    <t>类现金资产</t>
  </si>
  <si>
    <t>投资性资产</t>
  </si>
  <si>
    <t>经营性资产</t>
  </si>
  <si>
    <t>长期负债</t>
  </si>
  <si>
    <t>短期负债</t>
  </si>
  <si>
    <t>海天味业</t>
  </si>
  <si>
    <t>清乾隆年间
(佛山酱园)</t>
  </si>
  <si>
    <t>送股(每股送0.2股)</t>
  </si>
  <si>
    <t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</t>
  </si>
  <si>
    <t>送股(每股送0.1股)</t>
  </si>
  <si>
    <t>送股+资本公积金转增(每股送0.1股转0.2股)</t>
  </si>
  <si>
    <t>资本公积金转增股本(每股转0.2股)</t>
  </si>
  <si>
    <t>中炬高新</t>
  </si>
  <si>
    <t>清末民初
(香山酱园)</t>
  </si>
  <si>
    <t>1995(2000)</t>
  </si>
  <si>
    <t>千禾味业</t>
  </si>
  <si>
    <t>颐海国际</t>
  </si>
  <si>
    <t>天味食品</t>
  </si>
  <si>
    <t>宝立食品</t>
  </si>
  <si>
    <t>仲景食品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</si>
</sst>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44" fontId="0" fillId="0" borderId="0" xfId="0" applyNumberFormat="1">
      <alignment vertical="center"/>
    </xf>
    <xf numFmtId="176" fontId="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1" fillId="3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0" fontId="0" fillId="0" borderId="1" xfId="0" applyBorder="1">
      <alignment vertical="center"/>
    </xf>
    <xf numFmtId="4" fontId="0" fillId="0" borderId="0" xfId="0" applyNumberFormat="1">
      <alignment vertical="center"/>
    </xf>
    <xf numFmtId="4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44" fontId="0" fillId="0" borderId="1" xfId="0" applyNumberFormat="1" applyBorder="1">
      <alignment vertical="center"/>
    </xf>
    <xf numFmtId="44" fontId="0" fillId="0" borderId="5" xfId="0" applyNumberFormat="1" applyFill="1" applyBorder="1" applyAlignment="1">
      <alignment horizontal="center" vertical="center"/>
    </xf>
    <xf numFmtId="44" fontId="0" fillId="4" borderId="1" xfId="0" applyNumberFormat="1" applyFill="1" applyBorder="1">
      <alignment vertical="center"/>
    </xf>
    <xf numFmtId="4" fontId="0" fillId="0" borderId="5" xfId="0" applyNumberFormat="1" applyBorder="1">
      <alignment vertical="center"/>
    </xf>
    <xf numFmtId="44" fontId="0" fillId="0" borderId="1" xfId="0" applyNumberFormat="1" applyFill="1" applyBorder="1">
      <alignment vertical="center"/>
    </xf>
    <xf numFmtId="44" fontId="0" fillId="0" borderId="6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7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Border="1">
      <alignment vertical="center"/>
    </xf>
    <xf numFmtId="0" fontId="0" fillId="0" borderId="4" xfId="0" applyBorder="1" applyAlignment="1">
      <alignment horizontal="left" vertical="center" wrapText="1"/>
    </xf>
    <xf numFmtId="176" fontId="0" fillId="0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3"/>
  <sheetViews>
    <sheetView tabSelected="1" workbookViewId="0">
      <pane xSplit="2" ySplit="1" topLeftCell="E2" activePane="bottomRight" state="frozen"/>
      <selection/>
      <selection pane="topRight"/>
      <selection pane="bottomLeft"/>
      <selection pane="bottomRight" activeCell="L3" sqref="L3"/>
    </sheetView>
  </sheetViews>
  <sheetFormatPr defaultColWidth="9.23076923076923" defaultRowHeight="16.8"/>
  <cols>
    <col min="2" max="2" width="9.23076923076923" style="1"/>
    <col min="3" max="3" width="13.1442307692308" style="1" customWidth="1"/>
    <col min="4" max="4" width="10.3076923076923" style="1" customWidth="1"/>
    <col min="5" max="5" width="12.7692307692308" style="2" customWidth="1"/>
    <col min="6" max="6" width="15.1538461538462" style="1" customWidth="1"/>
    <col min="7" max="7" width="12.9230769230769"/>
    <col min="8" max="8" width="12.7692307692308" customWidth="1"/>
    <col min="9" max="9" width="20" style="2" customWidth="1"/>
    <col min="10" max="11" width="20" style="3" customWidth="1"/>
    <col min="12" max="12" width="35.4134615384615" style="3" customWidth="1"/>
    <col min="13" max="13" width="20.9230769230769" style="1" customWidth="1"/>
    <col min="14" max="14" width="19.8461538461538" style="1"/>
    <col min="15" max="15" width="20.9230769230769" customWidth="1"/>
    <col min="16" max="16" width="19.8461538461538" customWidth="1"/>
    <col min="17" max="17" width="17.0769230769231" style="4" customWidth="1"/>
    <col min="18" max="18" width="19.8461538461538" style="4" customWidth="1"/>
    <col min="19" max="19" width="22.4615384615385" style="4" customWidth="1"/>
    <col min="20" max="20" width="20.9230769230769" customWidth="1"/>
    <col min="21" max="21" width="19.8461538461538" style="5" customWidth="1"/>
    <col min="22" max="22" width="15.1538461538462" style="5" customWidth="1"/>
    <col min="23" max="23" width="30.7596153846154" customWidth="1"/>
    <col min="28" max="32" width="12.7692307692308" style="1" customWidth="1"/>
  </cols>
  <sheetData>
    <row r="1" s="1" customFormat="1" spans="1:32">
      <c r="A1" s="6" t="s">
        <v>0</v>
      </c>
      <c r="B1" s="6" t="s">
        <v>1</v>
      </c>
      <c r="C1" s="6" t="s">
        <v>2</v>
      </c>
      <c r="D1" s="6" t="s">
        <v>3</v>
      </c>
      <c r="E1" s="11" t="s">
        <v>4</v>
      </c>
      <c r="F1" s="6" t="s">
        <v>5</v>
      </c>
      <c r="G1" s="6" t="s">
        <v>6</v>
      </c>
      <c r="H1" s="6" t="s">
        <v>7</v>
      </c>
      <c r="I1" s="11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0" t="s">
        <v>16</v>
      </c>
      <c r="R1" s="20" t="s">
        <v>17</v>
      </c>
      <c r="S1" s="20" t="s">
        <v>18</v>
      </c>
      <c r="T1" s="6" t="s">
        <v>19</v>
      </c>
      <c r="U1" s="36" t="s">
        <v>20</v>
      </c>
      <c r="V1" s="36" t="s">
        <v>21</v>
      </c>
      <c r="W1" s="37" t="s">
        <v>22</v>
      </c>
      <c r="X1" s="37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</row>
    <row r="2" spans="1:32">
      <c r="A2" s="7" t="s">
        <v>29</v>
      </c>
      <c r="B2" s="6">
        <v>2023</v>
      </c>
      <c r="C2" s="8" t="s">
        <v>30</v>
      </c>
      <c r="D2" s="7">
        <v>2014</v>
      </c>
      <c r="E2" s="11">
        <f>(P2+Q2)/M2</f>
        <v>0.147095403940763</v>
      </c>
      <c r="F2" s="11">
        <f>P2/O2</f>
        <v>0.194337185436872</v>
      </c>
      <c r="G2" s="11">
        <f>N2/M2</f>
        <v>0.244395703547193</v>
      </c>
      <c r="H2" s="11">
        <f>P2/M2</f>
        <v>0.146842012276646</v>
      </c>
      <c r="I2" s="13">
        <f>(P2-P3)/P3</f>
        <v>-0.0904344275443549</v>
      </c>
      <c r="J2" s="14">
        <f>(T2-T3)/T3</f>
        <v>-0.041013411874212</v>
      </c>
      <c r="K2" s="14">
        <f>(U2-U3)/U3</f>
        <v>0.199999999913678</v>
      </c>
      <c r="L2" s="16" t="s">
        <v>31</v>
      </c>
      <c r="M2" s="19">
        <v>38423518405.62</v>
      </c>
      <c r="N2" s="20">
        <f>M2-O2</f>
        <v>9390542813.5</v>
      </c>
      <c r="O2" s="19">
        <v>29032975592.12</v>
      </c>
      <c r="P2" s="19">
        <v>5642186761.43</v>
      </c>
      <c r="Q2" s="19">
        <v>9736199.27</v>
      </c>
      <c r="R2" s="19">
        <v>1096850567.11</v>
      </c>
      <c r="S2" s="19">
        <v>7355650997.74</v>
      </c>
      <c r="T2" s="19">
        <v>24559312356.59</v>
      </c>
      <c r="U2" s="38">
        <v>5560600544</v>
      </c>
      <c r="V2" s="39">
        <v>5560600544</v>
      </c>
      <c r="W2" s="40" t="s">
        <v>32</v>
      </c>
      <c r="AB2" s="7"/>
      <c r="AC2" s="7"/>
      <c r="AD2" s="7"/>
      <c r="AE2" s="7"/>
      <c r="AF2" s="7"/>
    </row>
    <row r="3" spans="1:32">
      <c r="A3" s="9"/>
      <c r="B3" s="6">
        <v>2022</v>
      </c>
      <c r="C3" s="9"/>
      <c r="D3" s="9"/>
      <c r="E3" s="11">
        <f t="shared" ref="E3:E8" si="0">(P3+Q3)/M3</f>
        <v>0.182492569233006</v>
      </c>
      <c r="F3" s="11">
        <f>P3/O3</f>
        <v>0.230734115590543</v>
      </c>
      <c r="G3" s="11">
        <f>N3/M3</f>
        <v>0.210653847603796</v>
      </c>
      <c r="H3" s="11">
        <f>P3/M3</f>
        <v>0.182129086367936</v>
      </c>
      <c r="I3" s="13">
        <f t="shared" ref="I2:I14" si="1">(P3-P4)/P4</f>
        <v>-0.0701950107999122</v>
      </c>
      <c r="J3" s="14">
        <f t="shared" ref="J3:J14" si="2">(T3-T4)/T4</f>
        <v>0.0242209145696001</v>
      </c>
      <c r="K3" s="14">
        <f t="shared" ref="K3:K13" si="3">(U3-U4)/U4</f>
        <v>0.1</v>
      </c>
      <c r="L3" s="14" t="s">
        <v>33</v>
      </c>
      <c r="M3" s="21">
        <v>34059175850.3</v>
      </c>
      <c r="N3" s="20">
        <f>M3-O3</f>
        <v>7174696439.08</v>
      </c>
      <c r="O3" s="21">
        <v>26884479411.22</v>
      </c>
      <c r="P3" s="21">
        <v>6203166580.06</v>
      </c>
      <c r="Q3" s="21">
        <v>12379926.82</v>
      </c>
      <c r="R3" s="27">
        <v>1161039435.23</v>
      </c>
      <c r="S3" s="27">
        <v>3830314321.72</v>
      </c>
      <c r="T3" s="28">
        <v>25609651543.29</v>
      </c>
      <c r="U3" s="41">
        <v>4633833787</v>
      </c>
      <c r="V3" s="39">
        <v>4633833787</v>
      </c>
      <c r="W3" s="42"/>
      <c r="AB3" s="9"/>
      <c r="AC3" s="9"/>
      <c r="AD3" s="9"/>
      <c r="AE3" s="9"/>
      <c r="AF3" s="9"/>
    </row>
    <row r="4" spans="1:32">
      <c r="A4" s="9"/>
      <c r="B4" s="6">
        <v>2021</v>
      </c>
      <c r="C4" s="9"/>
      <c r="D4" s="9"/>
      <c r="E4" s="11">
        <f t="shared" si="0"/>
        <v>0.200255197052557</v>
      </c>
      <c r="F4" s="11">
        <f t="shared" ref="F4:F13" si="4">P4/O4</f>
        <v>0.283894192203626</v>
      </c>
      <c r="G4" s="11">
        <f t="shared" ref="G4:G14" si="5">N4/M4</f>
        <v>0.295097404400503</v>
      </c>
      <c r="H4" s="11">
        <f t="shared" ref="H4:H13" si="6">P4/M4</f>
        <v>0.200117752959959</v>
      </c>
      <c r="I4" s="13">
        <f t="shared" si="1"/>
        <v>0.0409485540539824</v>
      </c>
      <c r="J4" s="14">
        <f t="shared" si="2"/>
        <v>0.0970590269656729</v>
      </c>
      <c r="K4" s="14">
        <f t="shared" si="3"/>
        <v>0.29999999987656</v>
      </c>
      <c r="L4" s="14" t="s">
        <v>34</v>
      </c>
      <c r="M4" s="21">
        <v>33337724549.58</v>
      </c>
      <c r="N4" s="20">
        <f t="shared" ref="N4:N13" si="7">M4-O4</f>
        <v>9837875983.2</v>
      </c>
      <c r="O4" s="21">
        <v>23499848566.38</v>
      </c>
      <c r="P4" s="21">
        <v>6671470525.66</v>
      </c>
      <c r="Q4" s="21">
        <v>4582073.3</v>
      </c>
      <c r="R4" s="27">
        <v>1149269490.14</v>
      </c>
      <c r="S4" s="27">
        <v>6323508784.06</v>
      </c>
      <c r="T4" s="28">
        <v>25004031043.49</v>
      </c>
      <c r="U4" s="41">
        <v>4212576170</v>
      </c>
      <c r="V4" s="39">
        <v>4212576170</v>
      </c>
      <c r="W4" s="42"/>
      <c r="AB4" s="9"/>
      <c r="AC4" s="9"/>
      <c r="AD4" s="9"/>
      <c r="AE4" s="9"/>
      <c r="AF4" s="9"/>
    </row>
    <row r="5" spans="1:32">
      <c r="A5" s="9"/>
      <c r="B5" s="6">
        <v>2020</v>
      </c>
      <c r="C5" s="9"/>
      <c r="D5" s="9"/>
      <c r="E5" s="11">
        <f t="shared" si="0"/>
        <v>0.217187032745513</v>
      </c>
      <c r="F5" s="12">
        <f t="shared" si="4"/>
        <v>0.317813102988648</v>
      </c>
      <c r="G5" s="13">
        <f t="shared" si="5"/>
        <v>0.317183788558181</v>
      </c>
      <c r="H5" s="11">
        <f t="shared" si="6"/>
        <v>0.217007938929277</v>
      </c>
      <c r="I5" s="13">
        <f t="shared" si="1"/>
        <v>0.196553348847028</v>
      </c>
      <c r="J5" s="14">
        <f t="shared" si="2"/>
        <v>0.151285589133775</v>
      </c>
      <c r="K5" s="14">
        <f t="shared" si="3"/>
        <v>0.2</v>
      </c>
      <c r="L5" s="14" t="s">
        <v>35</v>
      </c>
      <c r="M5" s="21">
        <v>29533620038.66</v>
      </c>
      <c r="N5" s="20">
        <f t="shared" si="7"/>
        <v>9367585493.7</v>
      </c>
      <c r="O5" s="21">
        <v>20166034544.96</v>
      </c>
      <c r="P5" s="21">
        <v>6409030013.71</v>
      </c>
      <c r="Q5" s="21">
        <v>5289288.72</v>
      </c>
      <c r="R5" s="27">
        <v>1233392261</v>
      </c>
      <c r="S5" s="27">
        <v>6950432014.98</v>
      </c>
      <c r="T5" s="28">
        <v>22791873936.49</v>
      </c>
      <c r="U5" s="41">
        <v>3240443208</v>
      </c>
      <c r="V5" s="39">
        <v>3240443208</v>
      </c>
      <c r="W5" s="42"/>
      <c r="AB5" s="9"/>
      <c r="AC5" s="9"/>
      <c r="AD5" s="9"/>
      <c r="AE5" s="9"/>
      <c r="AF5" s="9"/>
    </row>
    <row r="6" spans="1:32">
      <c r="A6" s="9"/>
      <c r="B6" s="6">
        <v>2019</v>
      </c>
      <c r="C6" s="9"/>
      <c r="D6" s="9"/>
      <c r="E6" s="11">
        <f t="shared" si="0"/>
        <v>0.216423791788316</v>
      </c>
      <c r="F6" s="12">
        <f t="shared" si="4"/>
        <v>0.322709797499474</v>
      </c>
      <c r="G6" s="13">
        <f t="shared" si="5"/>
        <v>0.329490918127118</v>
      </c>
      <c r="H6" s="11">
        <f t="shared" si="6"/>
        <v>0.216379850032756</v>
      </c>
      <c r="I6" s="17">
        <f t="shared" si="1"/>
        <v>0.226618472154364</v>
      </c>
      <c r="J6" s="14">
        <f t="shared" si="2"/>
        <v>0.162166116197159</v>
      </c>
      <c r="K6" s="14">
        <f t="shared" si="3"/>
        <v>0</v>
      </c>
      <c r="L6" s="14"/>
      <c r="M6" s="21">
        <v>24753888098.68</v>
      </c>
      <c r="N6" s="20">
        <f t="shared" si="7"/>
        <v>8156181316.85</v>
      </c>
      <c r="O6" s="21">
        <v>16597706781.83</v>
      </c>
      <c r="P6" s="21">
        <v>5356242594.52</v>
      </c>
      <c r="Q6" s="21">
        <v>1087729.3</v>
      </c>
      <c r="R6" s="27">
        <v>1020956084.25</v>
      </c>
      <c r="S6" s="27">
        <v>6567569488.52</v>
      </c>
      <c r="T6" s="28">
        <v>19796889800.07</v>
      </c>
      <c r="U6" s="41">
        <v>2700369340</v>
      </c>
      <c r="V6" s="39">
        <v>2700369340</v>
      </c>
      <c r="W6" s="42"/>
      <c r="AB6" s="9"/>
      <c r="AC6" s="9"/>
      <c r="AD6" s="9"/>
      <c r="AE6" s="9"/>
      <c r="AF6" s="9"/>
    </row>
    <row r="7" spans="1:32">
      <c r="A7" s="9"/>
      <c r="B7" s="6">
        <v>2018</v>
      </c>
      <c r="C7" s="9"/>
      <c r="D7" s="9"/>
      <c r="E7" s="11">
        <f t="shared" si="0"/>
        <v>0.216804732804178</v>
      </c>
      <c r="F7" s="12">
        <f t="shared" si="4"/>
        <v>0.314424563871999</v>
      </c>
      <c r="G7" s="13">
        <f t="shared" si="5"/>
        <v>0.31056534390678</v>
      </c>
      <c r="H7" s="11">
        <f t="shared" si="6"/>
        <v>0.216775191060352</v>
      </c>
      <c r="I7" s="17">
        <f t="shared" si="1"/>
        <v>0.236500047209247</v>
      </c>
      <c r="J7" s="14">
        <f t="shared" si="2"/>
        <v>0.168000000000082</v>
      </c>
      <c r="K7" s="14">
        <f t="shared" si="3"/>
        <v>-0.000309994788625395</v>
      </c>
      <c r="L7" s="14"/>
      <c r="M7" s="21">
        <v>20143788853.33</v>
      </c>
      <c r="N7" s="20">
        <f t="shared" si="7"/>
        <v>6255962712.82</v>
      </c>
      <c r="O7" s="21">
        <v>13887826140.51</v>
      </c>
      <c r="P7" s="21">
        <v>4366673677.36</v>
      </c>
      <c r="Q7" s="21">
        <v>595082.65</v>
      </c>
      <c r="R7" s="27">
        <v>856132678.5</v>
      </c>
      <c r="S7" s="27">
        <v>5996242501.64</v>
      </c>
      <c r="T7" s="28">
        <v>17034475127.23</v>
      </c>
      <c r="U7" s="41">
        <v>2700369340</v>
      </c>
      <c r="V7" s="39">
        <v>2696886700</v>
      </c>
      <c r="W7" s="42"/>
      <c r="AB7" s="9"/>
      <c r="AC7" s="9"/>
      <c r="AD7" s="9"/>
      <c r="AE7" s="9"/>
      <c r="AF7" s="9"/>
    </row>
    <row r="8" spans="1:32">
      <c r="A8" s="9"/>
      <c r="B8" s="6">
        <v>2017</v>
      </c>
      <c r="C8" s="9"/>
      <c r="D8" s="9"/>
      <c r="E8" s="11">
        <f t="shared" si="0"/>
        <v>0.216216223892856</v>
      </c>
      <c r="F8" s="12">
        <f t="shared" si="4"/>
        <v>0.300189280364282</v>
      </c>
      <c r="G8" s="11">
        <f t="shared" si="5"/>
        <v>0.279862592937587</v>
      </c>
      <c r="H8" s="11">
        <f t="shared" si="6"/>
        <v>0.216177529989466</v>
      </c>
      <c r="I8" s="17">
        <f t="shared" si="1"/>
        <v>0.242107765186688</v>
      </c>
      <c r="J8" s="14">
        <f t="shared" si="2"/>
        <v>0.170625829671742</v>
      </c>
      <c r="K8" s="14">
        <f t="shared" si="3"/>
        <v>-0.00138412873846462</v>
      </c>
      <c r="L8" s="14"/>
      <c r="M8" s="21">
        <v>16336012255.77</v>
      </c>
      <c r="N8" s="20">
        <f t="shared" si="7"/>
        <v>4571838748.16</v>
      </c>
      <c r="O8" s="21">
        <v>11764173507.61</v>
      </c>
      <c r="P8" s="22">
        <v>3531478779.33</v>
      </c>
      <c r="Q8" s="29">
        <v>632104.08</v>
      </c>
      <c r="R8" s="27">
        <v>683810161.82</v>
      </c>
      <c r="S8" s="27">
        <v>4720977581.77</v>
      </c>
      <c r="T8" s="30">
        <v>14584310896.6</v>
      </c>
      <c r="U8" s="41">
        <v>2701206700</v>
      </c>
      <c r="V8" s="38">
        <v>2696886700</v>
      </c>
      <c r="W8" s="42"/>
      <c r="AB8" s="9"/>
      <c r="AC8" s="9"/>
      <c r="AD8" s="9"/>
      <c r="AE8" s="9"/>
      <c r="AF8" s="9"/>
    </row>
    <row r="9" spans="1:32">
      <c r="A9" s="9"/>
      <c r="B9" s="6">
        <v>2016</v>
      </c>
      <c r="C9" s="9"/>
      <c r="D9" s="9"/>
      <c r="E9" s="11"/>
      <c r="F9" s="11">
        <f t="shared" si="4"/>
        <v>0.283922451698562</v>
      </c>
      <c r="G9" s="11">
        <f t="shared" si="5"/>
        <v>0.256233500647508</v>
      </c>
      <c r="H9" s="11">
        <f t="shared" si="6"/>
        <v>0.211172007987417</v>
      </c>
      <c r="I9" s="13">
        <f t="shared" si="1"/>
        <v>0.132888627506352</v>
      </c>
      <c r="J9" s="14">
        <f t="shared" si="2"/>
        <v>0.103075946410378</v>
      </c>
      <c r="K9" s="14">
        <f t="shared" si="3"/>
        <v>-0.000478633501906331</v>
      </c>
      <c r="L9" s="14"/>
      <c r="M9" s="21">
        <v>13463592998.27</v>
      </c>
      <c r="N9" s="20">
        <f t="shared" si="7"/>
        <v>3449823565.24</v>
      </c>
      <c r="O9" s="21">
        <v>10013769433.03</v>
      </c>
      <c r="P9" s="21">
        <v>2843133968.17</v>
      </c>
      <c r="Q9" s="25"/>
      <c r="R9" s="27">
        <v>570244775.78</v>
      </c>
      <c r="S9" s="27">
        <v>4074050747.76</v>
      </c>
      <c r="T9" s="28">
        <v>12458558940.81</v>
      </c>
      <c r="U9" s="41">
        <v>2704950700</v>
      </c>
      <c r="V9" s="43">
        <v>271746700</v>
      </c>
      <c r="W9" s="42"/>
      <c r="AB9" s="9"/>
      <c r="AC9" s="9"/>
      <c r="AD9" s="9"/>
      <c r="AE9" s="9"/>
      <c r="AF9" s="9"/>
    </row>
    <row r="10" spans="1:32">
      <c r="A10" s="9"/>
      <c r="B10" s="6">
        <v>2015</v>
      </c>
      <c r="C10" s="9"/>
      <c r="D10" s="9"/>
      <c r="E10" s="11"/>
      <c r="F10" s="11">
        <f t="shared" si="4"/>
        <v>0.286778236485815</v>
      </c>
      <c r="G10" s="11">
        <f t="shared" si="5"/>
        <v>0.238900339649918</v>
      </c>
      <c r="H10" s="11">
        <f t="shared" si="6"/>
        <v>0.218266818385149</v>
      </c>
      <c r="I10" s="12">
        <f t="shared" si="1"/>
        <v>0.200835017389606</v>
      </c>
      <c r="J10" s="14">
        <f t="shared" si="2"/>
        <v>0.150469779869341</v>
      </c>
      <c r="K10" s="14">
        <f t="shared" si="3"/>
        <v>0.799868314289895</v>
      </c>
      <c r="L10" s="14"/>
      <c r="M10" s="21">
        <v>11498002242.84</v>
      </c>
      <c r="N10" s="20">
        <f t="shared" si="7"/>
        <v>2746876641.11</v>
      </c>
      <c r="O10" s="21">
        <v>8751125601.73</v>
      </c>
      <c r="P10" s="23">
        <v>2509632367.33</v>
      </c>
      <c r="Q10" s="31"/>
      <c r="R10" s="27">
        <v>501670546.62</v>
      </c>
      <c r="S10" s="27">
        <v>2194831656.35</v>
      </c>
      <c r="T10" s="28">
        <v>11294380030.09</v>
      </c>
      <c r="U10" s="41">
        <v>2706246000</v>
      </c>
      <c r="V10" s="38">
        <v>269460000</v>
      </c>
      <c r="W10" s="42"/>
      <c r="AB10" s="9"/>
      <c r="AC10" s="9"/>
      <c r="AD10" s="9"/>
      <c r="AE10" s="9"/>
      <c r="AF10" s="9"/>
    </row>
    <row r="11" spans="1:32">
      <c r="A11" s="9"/>
      <c r="B11" s="6">
        <v>2014</v>
      </c>
      <c r="C11" s="9"/>
      <c r="D11" s="9"/>
      <c r="E11" s="11"/>
      <c r="F11" s="11">
        <f t="shared" si="4"/>
        <v>0.279103975335185</v>
      </c>
      <c r="G11" s="13">
        <f t="shared" si="5"/>
        <v>0.31931750503582</v>
      </c>
      <c r="H11" s="11">
        <f t="shared" si="6"/>
        <v>0.189981190285575</v>
      </c>
      <c r="I11" s="12">
        <f t="shared" si="1"/>
        <v>0.300972112855687</v>
      </c>
      <c r="J11" s="14">
        <f t="shared" si="2"/>
        <v>0.168491970709073</v>
      </c>
      <c r="K11" s="14">
        <f t="shared" si="3"/>
        <v>1.11473980309423</v>
      </c>
      <c r="L11" s="14"/>
      <c r="M11" s="21">
        <v>11000594566.17</v>
      </c>
      <c r="N11" s="20">
        <f t="shared" si="7"/>
        <v>3512682410.78</v>
      </c>
      <c r="O11" s="21">
        <v>7487912155.39</v>
      </c>
      <c r="P11" s="23">
        <v>2089906049.53</v>
      </c>
      <c r="Q11" s="31"/>
      <c r="R11" s="27">
        <v>402320381.83</v>
      </c>
      <c r="S11" s="27">
        <v>2739330825.61</v>
      </c>
      <c r="T11" s="28">
        <v>9817189662.62</v>
      </c>
      <c r="U11" s="41">
        <v>1503580000</v>
      </c>
      <c r="V11" s="38">
        <v>149700000</v>
      </c>
      <c r="W11" s="42"/>
      <c r="AB11" s="10"/>
      <c r="AC11" s="10"/>
      <c r="AD11" s="10"/>
      <c r="AE11" s="10"/>
      <c r="AF11" s="10"/>
    </row>
    <row r="12" spans="1:32">
      <c r="A12" s="9"/>
      <c r="B12" s="6">
        <v>2013</v>
      </c>
      <c r="C12" s="9"/>
      <c r="D12" s="9"/>
      <c r="E12" s="11"/>
      <c r="F12" s="12">
        <f t="shared" si="4"/>
        <v>0.410382890750542</v>
      </c>
      <c r="G12" s="13">
        <f t="shared" si="5"/>
        <v>0.417678190862682</v>
      </c>
      <c r="H12" s="11">
        <f t="shared" si="6"/>
        <v>0.238974907380858</v>
      </c>
      <c r="I12" s="12">
        <f t="shared" si="1"/>
        <v>0.330293877918502</v>
      </c>
      <c r="J12" s="14">
        <f t="shared" si="2"/>
        <v>0.188412255311032</v>
      </c>
      <c r="K12" s="14">
        <f t="shared" si="3"/>
        <v>0</v>
      </c>
      <c r="L12" s="14"/>
      <c r="M12" s="21">
        <v>6722123294.35</v>
      </c>
      <c r="N12" s="20">
        <f t="shared" si="7"/>
        <v>2807684296.34</v>
      </c>
      <c r="O12" s="21">
        <v>3914438998.01</v>
      </c>
      <c r="P12" s="23">
        <v>1606418791.67</v>
      </c>
      <c r="Q12" s="27"/>
      <c r="R12" s="27">
        <v>369200360.24</v>
      </c>
      <c r="S12" s="28">
        <v>1930187429.41</v>
      </c>
      <c r="T12" s="28">
        <v>8401589320.86</v>
      </c>
      <c r="U12" s="41">
        <f>71100*10000</f>
        <v>711000000</v>
      </c>
      <c r="V12" s="43">
        <v>0</v>
      </c>
      <c r="W12" s="42"/>
      <c r="AB12" s="9"/>
      <c r="AC12" s="9"/>
      <c r="AD12" s="9"/>
      <c r="AE12" s="9"/>
      <c r="AF12" s="9"/>
    </row>
    <row r="13" spans="1:32">
      <c r="A13" s="9"/>
      <c r="B13" s="6">
        <v>2012</v>
      </c>
      <c r="C13" s="9"/>
      <c r="D13" s="9"/>
      <c r="E13" s="11"/>
      <c r="F13" s="12">
        <f t="shared" si="4"/>
        <v>0.33002646978956</v>
      </c>
      <c r="G13" s="13">
        <f t="shared" si="5"/>
        <v>0.401165692604779</v>
      </c>
      <c r="H13" s="11">
        <f t="shared" si="6"/>
        <v>0.197631172458521</v>
      </c>
      <c r="I13" s="12">
        <f t="shared" si="1"/>
        <v>0.263561963932884</v>
      </c>
      <c r="J13" s="14">
        <f t="shared" si="2"/>
        <v>0.160745719949092</v>
      </c>
      <c r="K13" s="14" t="e">
        <f t="shared" si="3"/>
        <v>#DIV/0!</v>
      </c>
      <c r="L13" s="14"/>
      <c r="M13" s="21">
        <v>6110204366.74</v>
      </c>
      <c r="N13" s="20">
        <f t="shared" si="7"/>
        <v>2451204366.74</v>
      </c>
      <c r="O13" s="21">
        <f>36.59*100000000</f>
        <v>3659000000</v>
      </c>
      <c r="P13" s="23">
        <v>1207566852.96</v>
      </c>
      <c r="Q13" s="27"/>
      <c r="R13" s="27">
        <v>282068894.05</v>
      </c>
      <c r="S13" s="25">
        <v>2171135232.51</v>
      </c>
      <c r="T13" s="28">
        <v>7069591619.67</v>
      </c>
      <c r="U13" s="41">
        <f>71100*10000</f>
        <v>711000000</v>
      </c>
      <c r="V13" s="43">
        <v>0</v>
      </c>
      <c r="W13" s="42"/>
      <c r="AB13" s="9"/>
      <c r="AC13" s="9"/>
      <c r="AD13" s="9"/>
      <c r="AE13" s="9"/>
      <c r="AF13" s="9"/>
    </row>
    <row r="14" spans="1:32">
      <c r="A14" s="9"/>
      <c r="B14" s="6">
        <v>2011</v>
      </c>
      <c r="C14" s="9"/>
      <c r="D14" s="9"/>
      <c r="E14" s="11"/>
      <c r="F14" s="6"/>
      <c r="G14" s="11"/>
      <c r="H14" s="6"/>
      <c r="I14" s="13">
        <f t="shared" si="1"/>
        <v>0.173794144238016</v>
      </c>
      <c r="J14" s="14">
        <f t="shared" si="2"/>
        <v>0.104261047185661</v>
      </c>
      <c r="K14" s="14" t="e">
        <f>(U14-U15)/U15</f>
        <v>#DIV/0!</v>
      </c>
      <c r="L14" s="14"/>
      <c r="M14" s="6"/>
      <c r="N14" s="6"/>
      <c r="O14" s="24"/>
      <c r="P14" s="23">
        <v>955684713.08</v>
      </c>
      <c r="Q14" s="28"/>
      <c r="R14" s="28"/>
      <c r="S14" s="28"/>
      <c r="T14" s="32">
        <v>6090560144.37</v>
      </c>
      <c r="U14" s="43"/>
      <c r="V14" s="43"/>
      <c r="W14" s="42"/>
      <c r="AB14" s="9"/>
      <c r="AC14" s="9"/>
      <c r="AD14" s="9"/>
      <c r="AE14" s="9"/>
      <c r="AF14" s="9"/>
    </row>
    <row r="15" spans="1:32">
      <c r="A15" s="10"/>
      <c r="B15" s="6">
        <v>2010</v>
      </c>
      <c r="C15" s="9"/>
      <c r="D15" s="9"/>
      <c r="E15" s="11"/>
      <c r="F15" s="6"/>
      <c r="G15" s="6"/>
      <c r="H15" s="6"/>
      <c r="I15" s="11"/>
      <c r="J15" s="14"/>
      <c r="K15" s="14"/>
      <c r="L15" s="14"/>
      <c r="M15" s="6"/>
      <c r="N15" s="6"/>
      <c r="O15" s="24"/>
      <c r="P15" s="23">
        <v>814184256.9</v>
      </c>
      <c r="Q15" s="28"/>
      <c r="R15" s="28"/>
      <c r="S15" s="28"/>
      <c r="T15" s="32">
        <v>5515507551.31</v>
      </c>
      <c r="U15" s="43"/>
      <c r="V15" s="43"/>
      <c r="W15" s="42"/>
      <c r="AB15" s="9"/>
      <c r="AC15" s="9"/>
      <c r="AD15" s="9"/>
      <c r="AE15" s="9"/>
      <c r="AF15" s="9"/>
    </row>
    <row r="16" spans="1:32">
      <c r="A16" s="7" t="s">
        <v>36</v>
      </c>
      <c r="B16" s="6">
        <v>2023</v>
      </c>
      <c r="C16" s="8" t="s">
        <v>37</v>
      </c>
      <c r="D16" s="7" t="s">
        <v>38</v>
      </c>
      <c r="E16" s="11">
        <f t="shared" ref="E16:E26" si="8">(P16+Q16)/M16</f>
        <v>0.258931822172073</v>
      </c>
      <c r="F16" s="14">
        <f>P16/O16</f>
        <v>0.33401093467221</v>
      </c>
      <c r="G16" s="13">
        <f>N16/M16</f>
        <v>0.225982881581961</v>
      </c>
      <c r="H16" s="14">
        <f>P16/M16</f>
        <v>0.2585301811751</v>
      </c>
      <c r="I16" s="13">
        <f>(P16-P17)/P17</f>
        <v>-4.13225929112134</v>
      </c>
      <c r="J16" s="14">
        <f>(T16-T17)/T17</f>
        <v>-0.0378108110572284</v>
      </c>
      <c r="K16" s="14">
        <f t="shared" ref="K16:K25" si="9">(U16-U17)/U17</f>
        <v>0</v>
      </c>
      <c r="M16" s="25">
        <v>6718881439.74</v>
      </c>
      <c r="N16" s="20">
        <f>M16-O16</f>
        <v>1518352188.76</v>
      </c>
      <c r="O16" s="25">
        <v>5200529250.98</v>
      </c>
      <c r="P16" s="25">
        <v>1737033635.91</v>
      </c>
      <c r="Q16" s="19">
        <v>2698578.24</v>
      </c>
      <c r="R16" s="27">
        <v>64551857.2</v>
      </c>
      <c r="S16" s="27">
        <v>841908805.69</v>
      </c>
      <c r="T16" s="25">
        <v>5139091906.63</v>
      </c>
      <c r="U16" s="38">
        <v>785375950</v>
      </c>
      <c r="V16" s="38">
        <v>785375950</v>
      </c>
      <c r="W16" s="44"/>
      <c r="AB16" s="7"/>
      <c r="AC16" s="7"/>
      <c r="AD16" s="7"/>
      <c r="AE16" s="7"/>
      <c r="AF16" s="7"/>
    </row>
    <row r="17" spans="1:32">
      <c r="A17" s="9"/>
      <c r="B17" s="6">
        <v>2022</v>
      </c>
      <c r="C17" s="9"/>
      <c r="D17" s="9"/>
      <c r="E17" s="11">
        <f t="shared" si="8"/>
        <v>-0.0893635366701453</v>
      </c>
      <c r="F17" s="14">
        <f>P17/O17</f>
        <v>-0.160054464613054</v>
      </c>
      <c r="G17" s="13">
        <f>N17/M17</f>
        <v>0.443254585786438</v>
      </c>
      <c r="H17" s="14">
        <f>P17/M17</f>
        <v>-0.0891095891977247</v>
      </c>
      <c r="I17" s="13">
        <f t="shared" ref="I17:I26" si="10">(P17-P18)/P18</f>
        <v>-1.70715132355257</v>
      </c>
      <c r="J17" s="14">
        <f>(T17-T18)/T18</f>
        <v>0.044059172814461</v>
      </c>
      <c r="K17" s="14">
        <f t="shared" si="9"/>
        <v>-0.0141359756797898</v>
      </c>
      <c r="L17" s="14"/>
      <c r="M17" s="21">
        <v>6223376570.5</v>
      </c>
      <c r="N17" s="20">
        <f>M17-O17</f>
        <v>2758540203.95</v>
      </c>
      <c r="O17" s="21">
        <v>3464836366.55</v>
      </c>
      <c r="P17" s="23">
        <v>-554562529.62</v>
      </c>
      <c r="Q17" s="19">
        <v>-1580410.75</v>
      </c>
      <c r="R17" s="27">
        <v>80152748.71</v>
      </c>
      <c r="S17" s="27">
        <v>677654835.65</v>
      </c>
      <c r="T17" s="33">
        <v>5341040998.68</v>
      </c>
      <c r="U17" s="38">
        <v>785375950</v>
      </c>
      <c r="V17" s="38">
        <v>785375950</v>
      </c>
      <c r="W17" s="44"/>
      <c r="AB17" s="9"/>
      <c r="AC17" s="9"/>
      <c r="AD17" s="9"/>
      <c r="AE17" s="9"/>
      <c r="AF17" s="9"/>
    </row>
    <row r="18" spans="1:32">
      <c r="A18" s="9"/>
      <c r="B18" s="6">
        <v>2021</v>
      </c>
      <c r="C18" s="9"/>
      <c r="D18" s="9"/>
      <c r="E18" s="11">
        <f t="shared" si="8"/>
        <v>0.135919835740443</v>
      </c>
      <c r="F18" s="14">
        <f t="shared" ref="F18:F26" si="11">P18/O18</f>
        <v>0.184506426584944</v>
      </c>
      <c r="G18" s="14">
        <f t="shared" ref="G18:G26" si="12">N18/M18</f>
        <v>0.281747436919482</v>
      </c>
      <c r="H18" s="14">
        <f t="shared" ref="H18:H26" si="13">P18/M18</f>
        <v>0.132522213799464</v>
      </c>
      <c r="I18" s="13">
        <f t="shared" si="10"/>
        <v>-0.192666937239026</v>
      </c>
      <c r="J18" s="14">
        <f t="shared" ref="J18:J26" si="14">(T18-T19)/T19</f>
        <v>-0.00150781658783711</v>
      </c>
      <c r="K18" s="14">
        <f t="shared" si="9"/>
        <v>0</v>
      </c>
      <c r="L18" s="14"/>
      <c r="M18" s="21">
        <v>5917652808.13</v>
      </c>
      <c r="N18" s="20">
        <f t="shared" ref="N18:N27" si="15">M18-O18</f>
        <v>1667283511.27</v>
      </c>
      <c r="O18" s="21">
        <v>4250369296.86</v>
      </c>
      <c r="P18" s="23">
        <v>784220450.63</v>
      </c>
      <c r="Q18" s="19">
        <v>20105947.02</v>
      </c>
      <c r="R18" s="27">
        <v>92303153.39</v>
      </c>
      <c r="S18" s="27">
        <v>1212493363.66</v>
      </c>
      <c r="T18" s="33">
        <v>5115649704.3</v>
      </c>
      <c r="U18" s="38">
        <v>796637194</v>
      </c>
      <c r="V18" s="38">
        <v>796637194</v>
      </c>
      <c r="W18" s="44"/>
      <c r="AB18" s="9"/>
      <c r="AC18" s="9"/>
      <c r="AD18" s="9"/>
      <c r="AE18" s="9"/>
      <c r="AF18" s="9"/>
    </row>
    <row r="19" spans="1:32">
      <c r="A19" s="9"/>
      <c r="B19" s="6">
        <v>2020</v>
      </c>
      <c r="C19" s="9"/>
      <c r="D19" s="9"/>
      <c r="E19" s="11">
        <f t="shared" si="8"/>
        <v>0.147404291199012</v>
      </c>
      <c r="F19" s="14">
        <f t="shared" si="11"/>
        <v>0.194599733296717</v>
      </c>
      <c r="G19" s="14">
        <f t="shared" si="12"/>
        <v>0.250383470044278</v>
      </c>
      <c r="H19" s="14">
        <f t="shared" si="13"/>
        <v>0.145875176804194</v>
      </c>
      <c r="I19" s="12">
        <f t="shared" si="10"/>
        <v>0.227517922860407</v>
      </c>
      <c r="J19" s="14">
        <f t="shared" si="14"/>
        <v>0.0959455191484949</v>
      </c>
      <c r="K19" s="14">
        <f t="shared" si="9"/>
        <v>0</v>
      </c>
      <c r="L19" s="14"/>
      <c r="M19" s="21">
        <v>6658923560.27</v>
      </c>
      <c r="N19" s="20">
        <f t="shared" si="15"/>
        <v>1667284387.78</v>
      </c>
      <c r="O19" s="21">
        <v>4991639172.49</v>
      </c>
      <c r="P19" s="23">
        <v>971371651.68</v>
      </c>
      <c r="Q19" s="19">
        <v>10182255.87</v>
      </c>
      <c r="R19" s="27">
        <v>158704875.24</v>
      </c>
      <c r="S19" s="27">
        <v>1000999170.24</v>
      </c>
      <c r="T19" s="33">
        <v>5123374813.83</v>
      </c>
      <c r="U19" s="38">
        <v>796637194</v>
      </c>
      <c r="V19" s="38">
        <v>796637194</v>
      </c>
      <c r="W19" s="44"/>
      <c r="AB19" s="9"/>
      <c r="AC19" s="9"/>
      <c r="AD19" s="9"/>
      <c r="AE19" s="9"/>
      <c r="AF19" s="9"/>
    </row>
    <row r="20" spans="1:32">
      <c r="A20" s="9"/>
      <c r="B20" s="6">
        <v>2019</v>
      </c>
      <c r="C20" s="9"/>
      <c r="D20" s="9"/>
      <c r="E20" s="11">
        <f t="shared" si="8"/>
        <v>0.141528959158248</v>
      </c>
      <c r="F20" s="14">
        <f t="shared" si="11"/>
        <v>0.186379631043394</v>
      </c>
      <c r="G20" s="14">
        <f t="shared" si="12"/>
        <v>0.286867510025872</v>
      </c>
      <c r="H20" s="14">
        <f t="shared" si="13"/>
        <v>0.132913370366435</v>
      </c>
      <c r="I20" s="13">
        <f t="shared" si="10"/>
        <v>0.161605538848774</v>
      </c>
      <c r="J20" s="14">
        <f t="shared" si="14"/>
        <v>0.12201698396675</v>
      </c>
      <c r="K20" s="14">
        <f t="shared" si="9"/>
        <v>0</v>
      </c>
      <c r="L20" s="14"/>
      <c r="M20" s="21">
        <v>5953726937.24</v>
      </c>
      <c r="N20" s="20">
        <f t="shared" si="15"/>
        <v>1707930821.86</v>
      </c>
      <c r="O20" s="21">
        <v>4245796115.38</v>
      </c>
      <c r="P20" s="23">
        <v>791329913.47</v>
      </c>
      <c r="Q20" s="19">
        <v>51294863.07</v>
      </c>
      <c r="R20" s="27">
        <v>136691992.21</v>
      </c>
      <c r="S20" s="27">
        <v>1058869197.81</v>
      </c>
      <c r="T20" s="34">
        <v>4674844437.35</v>
      </c>
      <c r="U20" s="38">
        <v>796637194</v>
      </c>
      <c r="V20" s="38">
        <v>796637194</v>
      </c>
      <c r="W20" s="44"/>
      <c r="AB20" s="9"/>
      <c r="AC20" s="9"/>
      <c r="AD20" s="9"/>
      <c r="AE20" s="9"/>
      <c r="AF20" s="9"/>
    </row>
    <row r="21" spans="1:32">
      <c r="A21" s="9"/>
      <c r="B21" s="6">
        <v>2018</v>
      </c>
      <c r="C21" s="9"/>
      <c r="D21" s="9"/>
      <c r="E21" s="11">
        <f t="shared" si="8"/>
        <v>0.123400232469235</v>
      </c>
      <c r="F21" s="14">
        <f t="shared" si="11"/>
        <v>0.172561498486247</v>
      </c>
      <c r="G21" s="13">
        <f t="shared" si="12"/>
        <v>0.340239814359238</v>
      </c>
      <c r="H21" s="14">
        <f t="shared" si="13"/>
        <v>0.113849206275734</v>
      </c>
      <c r="I21" s="12">
        <f t="shared" si="10"/>
        <v>0.332092262949975</v>
      </c>
      <c r="J21" s="14">
        <f t="shared" si="14"/>
        <v>0.154346322704087</v>
      </c>
      <c r="K21" s="14">
        <f t="shared" si="9"/>
        <v>0</v>
      </c>
      <c r="L21" s="14"/>
      <c r="M21" s="21">
        <v>5983687463.75</v>
      </c>
      <c r="N21" s="20">
        <f t="shared" si="15"/>
        <v>2035888711.85</v>
      </c>
      <c r="O21" s="21">
        <v>3947798751.9</v>
      </c>
      <c r="P21" s="23">
        <v>681238068.35</v>
      </c>
      <c r="Q21" s="19">
        <v>57150355.7</v>
      </c>
      <c r="R21" s="27">
        <v>111327569.02</v>
      </c>
      <c r="S21" s="27">
        <v>723569594.03</v>
      </c>
      <c r="T21" s="34">
        <v>4166464950.31</v>
      </c>
      <c r="U21" s="38">
        <v>796637194</v>
      </c>
      <c r="V21" s="38">
        <v>796637194</v>
      </c>
      <c r="W21" s="44"/>
      <c r="AB21" s="9"/>
      <c r="AC21" s="9"/>
      <c r="AD21" s="9"/>
      <c r="AE21" s="9"/>
      <c r="AF21" s="9"/>
    </row>
    <row r="22" spans="1:32">
      <c r="A22" s="9"/>
      <c r="B22" s="6">
        <v>2017</v>
      </c>
      <c r="C22" s="9"/>
      <c r="D22" s="9"/>
      <c r="E22" s="11">
        <f t="shared" si="8"/>
        <v>0.107981762462568</v>
      </c>
      <c r="F22" s="14">
        <f t="shared" si="11"/>
        <v>0.148226520751638</v>
      </c>
      <c r="G22" s="13">
        <f t="shared" si="12"/>
        <v>0.349611711070378</v>
      </c>
      <c r="H22" s="14">
        <f t="shared" si="13"/>
        <v>0.0964047932056491</v>
      </c>
      <c r="I22" s="12">
        <f t="shared" si="10"/>
        <v>0.246525457918945</v>
      </c>
      <c r="J22" s="14">
        <f t="shared" si="14"/>
        <v>0.142933638506007</v>
      </c>
      <c r="K22" s="14">
        <f t="shared" si="9"/>
        <v>0</v>
      </c>
      <c r="L22" s="14"/>
      <c r="M22" s="21">
        <v>5304762875.94</v>
      </c>
      <c r="N22" s="20">
        <f t="shared" si="15"/>
        <v>1854607225.88</v>
      </c>
      <c r="O22" s="21">
        <v>3450155650.06</v>
      </c>
      <c r="P22" s="23">
        <v>511404568.06</v>
      </c>
      <c r="Q22" s="19">
        <v>61413076.73</v>
      </c>
      <c r="R22" s="27">
        <v>97773235.58</v>
      </c>
      <c r="S22" s="27">
        <v>650615659.55</v>
      </c>
      <c r="T22" s="34">
        <v>3609371700.99</v>
      </c>
      <c r="U22" s="38">
        <v>796637194</v>
      </c>
      <c r="V22" s="38">
        <v>796637194</v>
      </c>
      <c r="W22" s="44"/>
      <c r="AB22" s="9"/>
      <c r="AC22" s="9"/>
      <c r="AD22" s="9"/>
      <c r="AE22" s="9"/>
      <c r="AF22" s="9"/>
    </row>
    <row r="23" spans="1:32">
      <c r="A23" s="9"/>
      <c r="B23" s="6">
        <v>2016</v>
      </c>
      <c r="C23" s="9"/>
      <c r="D23" s="9"/>
      <c r="E23" s="11">
        <f t="shared" si="8"/>
        <v>0.0964580983452112</v>
      </c>
      <c r="F23" s="14">
        <f t="shared" si="11"/>
        <v>0.132810018005808</v>
      </c>
      <c r="G23" s="13">
        <f t="shared" si="12"/>
        <v>0.370965480070186</v>
      </c>
      <c r="H23" s="14">
        <f t="shared" si="13"/>
        <v>0.0835420859181533</v>
      </c>
      <c r="I23" s="12">
        <f t="shared" si="10"/>
        <v>0.496971412499224</v>
      </c>
      <c r="J23" s="14">
        <f t="shared" si="14"/>
        <v>0.144785649301856</v>
      </c>
      <c r="K23" s="14">
        <f t="shared" si="9"/>
        <v>0</v>
      </c>
      <c r="L23" s="14"/>
      <c r="M23" s="21">
        <v>4910866585.04</v>
      </c>
      <c r="N23" s="20">
        <f t="shared" si="15"/>
        <v>1821761980.28</v>
      </c>
      <c r="O23" s="21">
        <v>3089104604.76</v>
      </c>
      <c r="P23" s="23">
        <v>410264038.18</v>
      </c>
      <c r="Q23" s="19">
        <v>63428813.84</v>
      </c>
      <c r="R23" s="27">
        <v>75998454.21</v>
      </c>
      <c r="S23" s="27">
        <v>676669245.06</v>
      </c>
      <c r="T23" s="34">
        <v>3157988862.51</v>
      </c>
      <c r="U23" s="38">
        <v>796637194</v>
      </c>
      <c r="V23" s="38">
        <v>796637194</v>
      </c>
      <c r="W23" s="44"/>
      <c r="AB23" s="9"/>
      <c r="AC23" s="9"/>
      <c r="AD23" s="9"/>
      <c r="AE23" s="9"/>
      <c r="AF23" s="9"/>
    </row>
    <row r="24" spans="1:32">
      <c r="A24" s="9"/>
      <c r="B24" s="6">
        <v>2015</v>
      </c>
      <c r="C24" s="9"/>
      <c r="D24" s="9"/>
      <c r="E24" s="11">
        <f t="shared" si="8"/>
        <v>0.0741579481353309</v>
      </c>
      <c r="F24" s="14">
        <f t="shared" si="11"/>
        <v>0.0979289181850914</v>
      </c>
      <c r="G24" s="13">
        <f t="shared" si="12"/>
        <v>0.381269762551473</v>
      </c>
      <c r="H24" s="14">
        <f t="shared" si="13"/>
        <v>0.060591582801739</v>
      </c>
      <c r="I24" s="13">
        <f t="shared" si="10"/>
        <v>-0.0634488224879556</v>
      </c>
      <c r="J24" s="14">
        <f t="shared" si="14"/>
        <v>0.0441684194682816</v>
      </c>
      <c r="K24" s="14">
        <f t="shared" si="9"/>
        <v>0</v>
      </c>
      <c r="L24" s="14"/>
      <c r="M24" s="21">
        <v>4523115170.58</v>
      </c>
      <c r="N24" s="20">
        <f t="shared" si="15"/>
        <v>1724527047.08</v>
      </c>
      <c r="O24" s="21">
        <v>2798588123.5</v>
      </c>
      <c r="P24" s="23">
        <v>274062707.38</v>
      </c>
      <c r="Q24" s="19">
        <v>61362232.85</v>
      </c>
      <c r="R24" s="27">
        <v>65056564.18</v>
      </c>
      <c r="S24" s="27">
        <v>393949066.09</v>
      </c>
      <c r="T24" s="34">
        <v>2758585298.86</v>
      </c>
      <c r="U24" s="38">
        <v>796637194</v>
      </c>
      <c r="V24" s="38">
        <v>796637194</v>
      </c>
      <c r="W24" s="44"/>
      <c r="AB24" s="9"/>
      <c r="AC24" s="9"/>
      <c r="AD24" s="9"/>
      <c r="AE24" s="9"/>
      <c r="AF24" s="9"/>
    </row>
    <row r="25" spans="1:32">
      <c r="A25" s="9"/>
      <c r="B25" s="6">
        <v>2014</v>
      </c>
      <c r="C25" s="9"/>
      <c r="D25" s="9"/>
      <c r="E25" s="11">
        <f t="shared" si="8"/>
        <v>0.080085434624652</v>
      </c>
      <c r="F25" s="14">
        <f t="shared" si="11"/>
        <v>0.112009784784847</v>
      </c>
      <c r="G25" s="13">
        <f t="shared" si="12"/>
        <v>0.35635460067491</v>
      </c>
      <c r="H25" s="14">
        <f t="shared" si="13"/>
        <v>0.0720945826561604</v>
      </c>
      <c r="I25" s="12">
        <f t="shared" si="10"/>
        <v>0.328006614094497</v>
      </c>
      <c r="J25" s="14">
        <f t="shared" si="14"/>
        <v>0.139637431020141</v>
      </c>
      <c r="K25" s="14">
        <f t="shared" si="9"/>
        <v>0</v>
      </c>
      <c r="L25" s="14"/>
      <c r="M25" s="21">
        <v>4058969587.71</v>
      </c>
      <c r="N25" s="20">
        <f t="shared" si="15"/>
        <v>1446432486.58</v>
      </c>
      <c r="O25" s="21">
        <v>2612537101.13</v>
      </c>
      <c r="P25" s="23">
        <v>292629718.44</v>
      </c>
      <c r="Q25" s="19">
        <v>32434625.12</v>
      </c>
      <c r="R25" s="27">
        <v>51394587.66</v>
      </c>
      <c r="S25" s="27">
        <v>334963620.08</v>
      </c>
      <c r="T25" s="34">
        <v>2641896888.88</v>
      </c>
      <c r="U25" s="38">
        <v>796637194</v>
      </c>
      <c r="V25" s="38">
        <v>796637194</v>
      </c>
      <c r="W25" s="44"/>
      <c r="AB25" s="10"/>
      <c r="AC25" s="10"/>
      <c r="AD25" s="10"/>
      <c r="AE25" s="10"/>
      <c r="AF25" s="10"/>
    </row>
    <row r="26" spans="1:32">
      <c r="A26" s="9"/>
      <c r="B26" s="6">
        <v>2013</v>
      </c>
      <c r="C26" s="9"/>
      <c r="D26" s="9"/>
      <c r="E26" s="11">
        <f t="shared" si="8"/>
        <v>0.0685897167369739</v>
      </c>
      <c r="F26" s="14">
        <f t="shared" si="11"/>
        <v>0.0923980798268776</v>
      </c>
      <c r="G26" s="13">
        <f t="shared" si="12"/>
        <v>0.354778424853162</v>
      </c>
      <c r="H26" s="14">
        <f t="shared" si="13"/>
        <v>0.0596172346064413</v>
      </c>
      <c r="I26" s="12">
        <f t="shared" si="10"/>
        <v>0.800068850009729</v>
      </c>
      <c r="J26" s="14">
        <f t="shared" si="14"/>
        <v>0.321404611520922</v>
      </c>
      <c r="K26" s="14">
        <f>(U26-U27)/U27</f>
        <v>0</v>
      </c>
      <c r="L26" s="14"/>
      <c r="M26" s="21">
        <v>3696122566.48</v>
      </c>
      <c r="N26" s="20">
        <f t="shared" si="15"/>
        <v>1311304542.2</v>
      </c>
      <c r="O26" s="21">
        <v>2384818024.28</v>
      </c>
      <c r="P26" s="23">
        <v>220352606.18</v>
      </c>
      <c r="Q26" s="19">
        <v>33163393.68</v>
      </c>
      <c r="R26" s="27">
        <v>42004915.4</v>
      </c>
      <c r="S26" s="27">
        <v>135067181.02</v>
      </c>
      <c r="T26" s="34">
        <v>2318190695.54</v>
      </c>
      <c r="U26" s="38">
        <v>796637194</v>
      </c>
      <c r="V26" s="38">
        <v>796637194</v>
      </c>
      <c r="W26" s="44"/>
      <c r="AB26" s="9"/>
      <c r="AC26" s="9"/>
      <c r="AD26" s="9"/>
      <c r="AE26" s="9"/>
      <c r="AF26" s="9"/>
    </row>
    <row r="27" spans="1:32">
      <c r="A27" s="9"/>
      <c r="B27" s="6">
        <v>2012</v>
      </c>
      <c r="C27" s="9"/>
      <c r="D27" s="9"/>
      <c r="E27" s="11">
        <f>(P27+Q27)/M27</f>
        <v>0.0468819626470807</v>
      </c>
      <c r="F27" s="14">
        <f>P27/O27</f>
        <v>0.0559079336901412</v>
      </c>
      <c r="G27" s="13">
        <f>N27/M27</f>
        <v>0.373534101066837</v>
      </c>
      <c r="H27" s="14">
        <f>P27/M27</f>
        <v>0.03502441393669</v>
      </c>
      <c r="I27" s="18"/>
      <c r="J27" s="14"/>
      <c r="K27" s="14"/>
      <c r="L27" s="14"/>
      <c r="M27" s="21">
        <v>3495088667.33</v>
      </c>
      <c r="N27" s="20">
        <f t="shared" si="15"/>
        <v>1305534803.5</v>
      </c>
      <c r="O27" s="21">
        <v>2189553863.83</v>
      </c>
      <c r="P27" s="23">
        <v>122413432.23</v>
      </c>
      <c r="Q27" s="19">
        <v>41443184.12</v>
      </c>
      <c r="R27" s="27">
        <v>22906699.05</v>
      </c>
      <c r="S27" s="27">
        <v>242084618.48</v>
      </c>
      <c r="T27" s="34">
        <v>1754338281.65</v>
      </c>
      <c r="U27" s="38">
        <v>796637194</v>
      </c>
      <c r="V27" s="38">
        <v>796637194</v>
      </c>
      <c r="W27" s="44"/>
      <c r="AB27" s="9"/>
      <c r="AC27" s="9"/>
      <c r="AD27" s="9"/>
      <c r="AE27" s="9"/>
      <c r="AF27" s="9"/>
    </row>
    <row r="28" spans="1:32">
      <c r="A28" s="9"/>
      <c r="B28" s="6">
        <v>2011</v>
      </c>
      <c r="C28" s="9"/>
      <c r="D28" s="9"/>
      <c r="E28" s="11"/>
      <c r="F28" s="6"/>
      <c r="G28" s="6"/>
      <c r="H28" s="6"/>
      <c r="I28" s="11"/>
      <c r="J28" s="14"/>
      <c r="K28" s="14"/>
      <c r="L28" s="14"/>
      <c r="M28" s="6"/>
      <c r="N28" s="6"/>
      <c r="O28" s="24"/>
      <c r="P28" s="24"/>
      <c r="Q28" s="28"/>
      <c r="R28" s="28"/>
      <c r="S28" s="28"/>
      <c r="T28" s="24"/>
      <c r="U28" s="43"/>
      <c r="V28" s="43"/>
      <c r="W28" s="44"/>
      <c r="AB28" s="9"/>
      <c r="AC28" s="9"/>
      <c r="AD28" s="9"/>
      <c r="AE28" s="9"/>
      <c r="AF28" s="9"/>
    </row>
    <row r="29" spans="1:32">
      <c r="A29" s="10"/>
      <c r="B29" s="6">
        <v>2010</v>
      </c>
      <c r="C29" s="9"/>
      <c r="D29" s="9"/>
      <c r="E29" s="11"/>
      <c r="F29" s="6"/>
      <c r="G29" s="6"/>
      <c r="H29" s="6"/>
      <c r="I29" s="11"/>
      <c r="J29" s="14"/>
      <c r="K29" s="14"/>
      <c r="L29" s="14"/>
      <c r="M29" s="6"/>
      <c r="N29" s="6"/>
      <c r="O29" s="24"/>
      <c r="P29" s="24"/>
      <c r="Q29" s="28"/>
      <c r="R29" s="28"/>
      <c r="S29" s="28"/>
      <c r="T29" s="24"/>
      <c r="U29" s="43"/>
      <c r="V29" s="43"/>
      <c r="W29" s="44"/>
      <c r="AB29" s="9"/>
      <c r="AC29" s="9"/>
      <c r="AD29" s="9"/>
      <c r="AE29" s="9"/>
      <c r="AF29" s="9"/>
    </row>
    <row r="30" spans="1:32">
      <c r="A30" s="7" t="s">
        <v>39</v>
      </c>
      <c r="B30" s="6">
        <v>2023</v>
      </c>
      <c r="C30" s="7">
        <v>1996</v>
      </c>
      <c r="D30" s="7">
        <v>2016</v>
      </c>
      <c r="E30" s="11">
        <f>(P30+Q30)/M30</f>
        <v>0.124292110925563</v>
      </c>
      <c r="F30" s="14">
        <f>P30/O30</f>
        <v>0.145233997925144</v>
      </c>
      <c r="G30" s="14">
        <f>N30/M30</f>
        <v>0.144202436732955</v>
      </c>
      <c r="H30" s="14">
        <f>P30/M30</f>
        <v>0.124290901527869</v>
      </c>
      <c r="I30" s="12">
        <f>(P30-P31)/P31</f>
        <v>0.542210500449144</v>
      </c>
      <c r="J30" s="14">
        <f>(T30-T31)/T31</f>
        <v>0.316164682857814</v>
      </c>
      <c r="K30" s="14">
        <f t="shared" ref="K30:K37" si="16">(U30-U31)/U31</f>
        <v>0.0645826251064263</v>
      </c>
      <c r="M30" s="4">
        <v>4267793815.23</v>
      </c>
      <c r="N30" s="20">
        <f>M30-O30</f>
        <v>615426267.63</v>
      </c>
      <c r="O30" s="4">
        <v>3652367547.6</v>
      </c>
      <c r="P30" s="4">
        <v>530447940.83</v>
      </c>
      <c r="Q30" s="28">
        <v>5161.46</v>
      </c>
      <c r="R30" s="28">
        <v>98762845.55</v>
      </c>
      <c r="S30" s="28">
        <v>470030322.18</v>
      </c>
      <c r="T30" s="4">
        <v>3206797965.72</v>
      </c>
      <c r="U30" s="36">
        <v>1027821086</v>
      </c>
      <c r="V30" s="36">
        <v>958538590</v>
      </c>
      <c r="W30" s="44"/>
      <c r="AB30" s="7"/>
      <c r="AC30" s="7"/>
      <c r="AD30" s="7"/>
      <c r="AE30" s="7"/>
      <c r="AF30" s="7"/>
    </row>
    <row r="31" spans="1:32">
      <c r="A31" s="9"/>
      <c r="B31" s="6">
        <v>2022</v>
      </c>
      <c r="C31" s="9"/>
      <c r="D31" s="9"/>
      <c r="E31" s="11">
        <f>(P31+Q31)/M31</f>
        <v>0.108881967128426</v>
      </c>
      <c r="F31" s="14">
        <f>P31/O31</f>
        <v>0.146174949199638</v>
      </c>
      <c r="G31" s="14">
        <f>N31/M31</f>
        <v>0.258094344897165</v>
      </c>
      <c r="H31" s="14">
        <f>P31/M31</f>
        <v>0.108448021445581</v>
      </c>
      <c r="I31" s="12">
        <f t="shared" ref="I31:I39" si="17">(P31-P32)/P32</f>
        <v>0.553525427321262</v>
      </c>
      <c r="J31" s="14">
        <f>(T31-T32)/T32</f>
        <v>0.265511357801264</v>
      </c>
      <c r="K31" s="14">
        <f t="shared" si="16"/>
        <v>0.208675707551295</v>
      </c>
      <c r="L31" s="14"/>
      <c r="M31" s="21">
        <v>3171593207.19</v>
      </c>
      <c r="N31" s="20">
        <f>M31-O31</f>
        <v>818570271.09</v>
      </c>
      <c r="O31" s="21">
        <v>2353022936.1</v>
      </c>
      <c r="P31" s="21">
        <v>343953008.15</v>
      </c>
      <c r="Q31" s="28">
        <v>1376299.18</v>
      </c>
      <c r="R31" s="28">
        <v>57707967.16</v>
      </c>
      <c r="S31" s="28">
        <v>773383847.4</v>
      </c>
      <c r="T31" s="33">
        <v>2436471672.19</v>
      </c>
      <c r="U31" s="36">
        <v>965468590</v>
      </c>
      <c r="V31" s="36">
        <v>958538590</v>
      </c>
      <c r="W31" s="44"/>
      <c r="AB31" s="9"/>
      <c r="AC31" s="9"/>
      <c r="AD31" s="9"/>
      <c r="AE31" s="9"/>
      <c r="AF31" s="9"/>
    </row>
    <row r="32" spans="1:32">
      <c r="A32" s="9"/>
      <c r="B32" s="6">
        <v>2021</v>
      </c>
      <c r="C32" s="9"/>
      <c r="D32" s="9"/>
      <c r="E32" s="11">
        <f t="shared" ref="E32:E40" si="18">(P32+Q32)/M32</f>
        <v>0.0923400343109796</v>
      </c>
      <c r="F32" s="14">
        <f t="shared" ref="F32:F40" si="19">P32/O32</f>
        <v>0.106734499493711</v>
      </c>
      <c r="G32" s="14">
        <f t="shared" ref="G32:G40" si="20">N32/M32</f>
        <v>0.134950903282766</v>
      </c>
      <c r="H32" s="14">
        <f t="shared" ref="H32:H40" si="21">P32/M32</f>
        <v>0.0923305823756004</v>
      </c>
      <c r="I32" s="13">
        <f t="shared" si="17"/>
        <v>0.0758040630428128</v>
      </c>
      <c r="J32" s="14">
        <f t="shared" ref="J32:J39" si="22">(T32-T33)/T33</f>
        <v>0.137019947464054</v>
      </c>
      <c r="K32" s="14">
        <f t="shared" si="16"/>
        <v>0.199957601552533</v>
      </c>
      <c r="L32" s="14"/>
      <c r="M32" s="21">
        <v>2397922657.19</v>
      </c>
      <c r="N32" s="20">
        <f t="shared" ref="N32:N40" si="23">M32-O32</f>
        <v>323601828.59</v>
      </c>
      <c r="O32" s="21">
        <v>2074320828.6</v>
      </c>
      <c r="P32" s="21">
        <v>221401595.43</v>
      </c>
      <c r="Q32" s="28">
        <v>22665.01</v>
      </c>
      <c r="R32" s="28">
        <v>39840870.93</v>
      </c>
      <c r="S32" s="28">
        <v>178187852.39</v>
      </c>
      <c r="T32" s="33">
        <v>1925286294.09</v>
      </c>
      <c r="U32" s="36">
        <v>798782158</v>
      </c>
      <c r="V32" s="36">
        <v>794566246</v>
      </c>
      <c r="W32" s="44"/>
      <c r="AB32" s="9"/>
      <c r="AC32" s="9"/>
      <c r="AD32" s="9"/>
      <c r="AE32" s="9"/>
      <c r="AF32" s="9"/>
    </row>
    <row r="33" spans="1:32">
      <c r="A33" s="9"/>
      <c r="B33" s="6">
        <v>2020</v>
      </c>
      <c r="C33" s="9"/>
      <c r="D33" s="9"/>
      <c r="E33" s="11">
        <f t="shared" si="18"/>
        <v>0.0937074701353158</v>
      </c>
      <c r="F33" s="14">
        <f t="shared" si="19"/>
        <v>0.108435539151202</v>
      </c>
      <c r="G33" s="14">
        <f t="shared" si="20"/>
        <v>0.131587242538234</v>
      </c>
      <c r="H33" s="14">
        <f t="shared" si="21"/>
        <v>0.0941668055611486</v>
      </c>
      <c r="I33" s="13">
        <f t="shared" si="17"/>
        <v>0.038067685806363</v>
      </c>
      <c r="J33" s="14">
        <f t="shared" si="22"/>
        <v>0.249512951393242</v>
      </c>
      <c r="K33" s="14">
        <f t="shared" si="16"/>
        <v>0.428945553936482</v>
      </c>
      <c r="L33" s="14"/>
      <c r="M33" s="21">
        <v>2185494550.48</v>
      </c>
      <c r="N33" s="20">
        <f t="shared" si="23"/>
        <v>287583201.48</v>
      </c>
      <c r="O33" s="21">
        <v>1897911349</v>
      </c>
      <c r="P33" s="21">
        <v>205801040.39</v>
      </c>
      <c r="Q33" s="28">
        <v>-1003875.07</v>
      </c>
      <c r="R33" s="28">
        <v>51143969.08</v>
      </c>
      <c r="S33" s="28">
        <v>378030105.44</v>
      </c>
      <c r="T33" s="33">
        <v>1693273982.03</v>
      </c>
      <c r="U33" s="36">
        <v>665675318</v>
      </c>
      <c r="V33" s="36">
        <v>659771876</v>
      </c>
      <c r="W33" s="44"/>
      <c r="AB33" s="9"/>
      <c r="AC33" s="9"/>
      <c r="AD33" s="9"/>
      <c r="AE33" s="9"/>
      <c r="AF33" s="9"/>
    </row>
    <row r="34" spans="1:32">
      <c r="A34" s="9"/>
      <c r="B34" s="6">
        <v>2019</v>
      </c>
      <c r="C34" s="9"/>
      <c r="D34" s="9"/>
      <c r="E34" s="11">
        <f t="shared" si="18"/>
        <v>0.0971055801939866</v>
      </c>
      <c r="F34" s="14">
        <f t="shared" si="19"/>
        <v>0.12448980369023</v>
      </c>
      <c r="G34" s="14">
        <f t="shared" si="20"/>
        <v>0.225260853007811</v>
      </c>
      <c r="H34" s="14">
        <f t="shared" si="21"/>
        <v>0.096447124320194</v>
      </c>
      <c r="I34" s="13">
        <f t="shared" si="17"/>
        <v>-0.17402301476168</v>
      </c>
      <c r="J34" s="14">
        <f t="shared" si="22"/>
        <v>0.271906286261509</v>
      </c>
      <c r="K34" s="14">
        <f t="shared" si="16"/>
        <v>0.428101919470848</v>
      </c>
      <c r="L34" s="14"/>
      <c r="M34" s="21">
        <v>2055571609.08</v>
      </c>
      <c r="N34" s="20">
        <f t="shared" si="23"/>
        <v>463039814.08</v>
      </c>
      <c r="O34" s="21">
        <v>1592531795</v>
      </c>
      <c r="P34" s="21">
        <v>198253970.53</v>
      </c>
      <c r="Q34" s="28">
        <v>1353503.2</v>
      </c>
      <c r="R34" s="28">
        <v>33750491.3</v>
      </c>
      <c r="S34" s="28">
        <v>191991964.23</v>
      </c>
      <c r="T34" s="33">
        <v>1355147203.67</v>
      </c>
      <c r="U34" s="36">
        <v>465850722</v>
      </c>
      <c r="V34" s="36">
        <v>459810506</v>
      </c>
      <c r="W34" s="44"/>
      <c r="AB34" s="9"/>
      <c r="AC34" s="9"/>
      <c r="AD34" s="9"/>
      <c r="AE34" s="9"/>
      <c r="AF34" s="9"/>
    </row>
    <row r="35" spans="1:32">
      <c r="A35" s="9"/>
      <c r="B35" s="6">
        <v>2018</v>
      </c>
      <c r="C35" s="9"/>
      <c r="D35" s="9"/>
      <c r="E35" s="11">
        <f t="shared" si="18"/>
        <v>0.125470247715255</v>
      </c>
      <c r="F35" s="14">
        <f t="shared" si="19"/>
        <v>0.1837137290892</v>
      </c>
      <c r="G35" s="15">
        <f t="shared" si="20"/>
        <v>0.323453266079702</v>
      </c>
      <c r="H35" s="14">
        <f t="shared" si="21"/>
        <v>0.124290923391616</v>
      </c>
      <c r="I35" s="12">
        <f t="shared" si="17"/>
        <v>0.666142883870169</v>
      </c>
      <c r="J35" s="14">
        <f t="shared" si="22"/>
        <v>0.123689887095143</v>
      </c>
      <c r="K35" s="14">
        <f t="shared" si="16"/>
        <v>0.00066725115127926</v>
      </c>
      <c r="L35" s="14"/>
      <c r="M35" s="21">
        <v>1931143438.96</v>
      </c>
      <c r="N35" s="20">
        <f t="shared" si="23"/>
        <v>624634652.6</v>
      </c>
      <c r="O35" s="21">
        <v>1306508786.36</v>
      </c>
      <c r="P35" s="21">
        <v>240023601.23</v>
      </c>
      <c r="Q35" s="28">
        <v>2277444.43</v>
      </c>
      <c r="R35" s="28">
        <v>45130726.95</v>
      </c>
      <c r="S35" s="28">
        <v>243412728.61</v>
      </c>
      <c r="T35" s="33">
        <v>1065445794.48</v>
      </c>
      <c r="U35" s="36">
        <v>326202714</v>
      </c>
      <c r="V35" s="36">
        <v>134964546</v>
      </c>
      <c r="W35" s="44"/>
      <c r="AB35" s="9"/>
      <c r="AC35" s="9"/>
      <c r="AD35" s="9"/>
      <c r="AE35" s="9"/>
      <c r="AF35" s="9"/>
    </row>
    <row r="36" spans="1:32">
      <c r="A36" s="9"/>
      <c r="B36" s="6">
        <v>2017</v>
      </c>
      <c r="C36" s="9"/>
      <c r="D36" s="9"/>
      <c r="E36" s="11">
        <f t="shared" si="18"/>
        <v>0.121803221086439</v>
      </c>
      <c r="F36" s="14">
        <f t="shared" si="19"/>
        <v>0.135523232361733</v>
      </c>
      <c r="G36" s="14">
        <f t="shared" si="20"/>
        <v>0.111309125008419</v>
      </c>
      <c r="H36" s="14">
        <f t="shared" si="21"/>
        <v>0.120438259949236</v>
      </c>
      <c r="I36" s="12">
        <f t="shared" si="17"/>
        <v>0.439319600747544</v>
      </c>
      <c r="J36" s="14">
        <f t="shared" si="22"/>
        <v>0.230010498376745</v>
      </c>
      <c r="K36" s="14">
        <f t="shared" si="16"/>
        <v>1.0374075</v>
      </c>
      <c r="L36" s="14"/>
      <c r="M36" s="21">
        <v>1196126831.38</v>
      </c>
      <c r="N36" s="20">
        <f t="shared" si="23"/>
        <v>133139831</v>
      </c>
      <c r="O36" s="21">
        <v>1062987000.38</v>
      </c>
      <c r="P36" s="21">
        <v>144059434.25</v>
      </c>
      <c r="Q36" s="28">
        <v>1632666.64</v>
      </c>
      <c r="R36" s="28">
        <v>26757461.94</v>
      </c>
      <c r="S36" s="28">
        <v>174843670.03</v>
      </c>
      <c r="T36" s="33">
        <v>948167111.51</v>
      </c>
      <c r="U36" s="36">
        <v>325985200</v>
      </c>
      <c r="V36" s="36">
        <v>133190272</v>
      </c>
      <c r="W36" s="44"/>
      <c r="AB36" s="9"/>
      <c r="AC36" s="9"/>
      <c r="AD36" s="9"/>
      <c r="AE36" s="9"/>
      <c r="AF36" s="9"/>
    </row>
    <row r="37" spans="1:32">
      <c r="A37" s="9"/>
      <c r="B37" s="6">
        <v>2016</v>
      </c>
      <c r="C37" s="9"/>
      <c r="D37" s="9"/>
      <c r="E37" s="11">
        <f t="shared" si="18"/>
        <v>0.0988176824631842</v>
      </c>
      <c r="F37" s="14">
        <f t="shared" si="19"/>
        <v>0.112405921712588</v>
      </c>
      <c r="G37" s="14">
        <f t="shared" si="20"/>
        <v>0.132697880913633</v>
      </c>
      <c r="H37" s="14">
        <f t="shared" si="21"/>
        <v>0.0974898940991835</v>
      </c>
      <c r="I37" s="12">
        <f t="shared" si="17"/>
        <v>0.504387235419186</v>
      </c>
      <c r="J37" s="14">
        <f t="shared" si="22"/>
        <v>0.236174394035559</v>
      </c>
      <c r="K37" s="14">
        <f t="shared" si="16"/>
        <v>0.333333333333333</v>
      </c>
      <c r="L37" s="14"/>
      <c r="M37" s="21">
        <v>1026655803.71</v>
      </c>
      <c r="N37" s="20">
        <f t="shared" si="23"/>
        <v>136235049.58</v>
      </c>
      <c r="O37" s="21">
        <v>890420754.13</v>
      </c>
      <c r="P37" s="23">
        <v>100088565.58</v>
      </c>
      <c r="Q37" s="28">
        <v>1363181.63</v>
      </c>
      <c r="R37" s="28">
        <v>21883612.08</v>
      </c>
      <c r="S37" s="28">
        <v>69492005.89</v>
      </c>
      <c r="T37" s="33">
        <v>770860990.83</v>
      </c>
      <c r="U37" s="36">
        <v>160000000</v>
      </c>
      <c r="V37" s="36">
        <v>40000000</v>
      </c>
      <c r="W37" s="44"/>
      <c r="AB37" s="9"/>
      <c r="AC37" s="9"/>
      <c r="AD37" s="9"/>
      <c r="AE37" s="9"/>
      <c r="AF37" s="9"/>
    </row>
    <row r="38" spans="1:32">
      <c r="A38" s="9"/>
      <c r="B38" s="6">
        <v>2015</v>
      </c>
      <c r="C38" s="9"/>
      <c r="D38" s="9"/>
      <c r="E38" s="11">
        <f t="shared" si="18"/>
        <v>0.102122372604976</v>
      </c>
      <c r="F38" s="14">
        <f t="shared" si="19"/>
        <v>0.142313135043809</v>
      </c>
      <c r="G38" s="13">
        <f t="shared" si="20"/>
        <v>0.35439373871199</v>
      </c>
      <c r="H38" s="14">
        <f t="shared" si="21"/>
        <v>0.0918782510478093</v>
      </c>
      <c r="I38" s="12">
        <f t="shared" si="17"/>
        <v>0.256007377514907</v>
      </c>
      <c r="J38" s="14">
        <f t="shared" si="22"/>
        <v>-0.0417807283033406</v>
      </c>
      <c r="K38" s="14"/>
      <c r="L38" s="14"/>
      <c r="M38" s="21">
        <v>724122606.18</v>
      </c>
      <c r="N38" s="20">
        <f t="shared" si="23"/>
        <v>256624517.69</v>
      </c>
      <c r="O38" s="21">
        <v>467498088.49</v>
      </c>
      <c r="P38" s="23">
        <v>66531118.6</v>
      </c>
      <c r="Q38" s="28">
        <f>741.8*10000</f>
        <v>7418000</v>
      </c>
      <c r="R38" s="28">
        <v>14353571.4</v>
      </c>
      <c r="S38" s="28">
        <v>73033936.57</v>
      </c>
      <c r="T38" s="28">
        <v>623585955.63</v>
      </c>
      <c r="U38" s="36">
        <v>120000000</v>
      </c>
      <c r="V38" s="36">
        <v>0</v>
      </c>
      <c r="W38" s="44"/>
      <c r="AB38" s="9"/>
      <c r="AC38" s="9"/>
      <c r="AD38" s="9"/>
      <c r="AE38" s="9"/>
      <c r="AF38" s="9"/>
    </row>
    <row r="39" spans="1:32">
      <c r="A39" s="9"/>
      <c r="B39" s="6">
        <v>2014</v>
      </c>
      <c r="C39" s="9"/>
      <c r="D39" s="9"/>
      <c r="E39" s="11">
        <f t="shared" si="18"/>
        <v>0.092404743820588</v>
      </c>
      <c r="F39" s="14">
        <f t="shared" si="19"/>
        <v>0.132106454316004</v>
      </c>
      <c r="G39" s="13">
        <f t="shared" si="20"/>
        <v>0.382219951042547</v>
      </c>
      <c r="H39" s="14">
        <f t="shared" si="21"/>
        <v>0.0816127318149368</v>
      </c>
      <c r="I39" s="13">
        <f t="shared" si="17"/>
        <v>-0.248319190709499</v>
      </c>
      <c r="J39" s="14">
        <f t="shared" si="22"/>
        <v>0.0622324251897966</v>
      </c>
      <c r="K39" s="14"/>
      <c r="L39" s="14"/>
      <c r="M39" s="26">
        <v>649044867.29</v>
      </c>
      <c r="N39" s="20">
        <f t="shared" si="23"/>
        <v>248077897.4</v>
      </c>
      <c r="O39" s="26">
        <v>400966969.89</v>
      </c>
      <c r="P39" s="23">
        <v>52970324.69</v>
      </c>
      <c r="Q39" s="28">
        <f>700.45*10000</f>
        <v>7004500</v>
      </c>
      <c r="R39" s="28">
        <v>11307733.43</v>
      </c>
      <c r="S39" s="28">
        <v>99224680.07</v>
      </c>
      <c r="T39" s="28">
        <v>650775844.37</v>
      </c>
      <c r="U39" s="36"/>
      <c r="V39" s="36"/>
      <c r="W39" s="44"/>
      <c r="AB39" s="10"/>
      <c r="AC39" s="10"/>
      <c r="AD39" s="10"/>
      <c r="AE39" s="10"/>
      <c r="AF39" s="10"/>
    </row>
    <row r="40" spans="1:32">
      <c r="A40" s="9"/>
      <c r="B40" s="6">
        <v>2013</v>
      </c>
      <c r="C40" s="9"/>
      <c r="D40" s="9"/>
      <c r="E40" s="11">
        <f t="shared" si="18"/>
        <v>0.143815880807212</v>
      </c>
      <c r="F40" s="14">
        <f t="shared" si="19"/>
        <v>0.195099189143853</v>
      </c>
      <c r="G40" s="13">
        <f t="shared" si="20"/>
        <v>0.30242869917021</v>
      </c>
      <c r="H40" s="14">
        <f t="shared" si="21"/>
        <v>0.136095595161915</v>
      </c>
      <c r="I40" s="11"/>
      <c r="J40" s="14"/>
      <c r="K40" s="14"/>
      <c r="L40" s="14"/>
      <c r="M40" s="26">
        <v>517791722.18</v>
      </c>
      <c r="N40" s="20">
        <f t="shared" si="23"/>
        <v>156595076.98</v>
      </c>
      <c r="O40" s="26">
        <v>361196645.2</v>
      </c>
      <c r="P40" s="23">
        <v>70469172.6</v>
      </c>
      <c r="Q40" s="28">
        <f>399.75*10000</f>
        <v>3997500</v>
      </c>
      <c r="R40" s="28">
        <v>13149040.82</v>
      </c>
      <c r="S40" s="28">
        <v>90132165.69</v>
      </c>
      <c r="T40" s="35">
        <v>612649198.93</v>
      </c>
      <c r="U40" s="43"/>
      <c r="V40" s="43"/>
      <c r="W40" s="44"/>
      <c r="AB40" s="9"/>
      <c r="AC40" s="9"/>
      <c r="AD40" s="9"/>
      <c r="AE40" s="9"/>
      <c r="AF40" s="9"/>
    </row>
    <row r="41" spans="1:32">
      <c r="A41" s="9"/>
      <c r="B41" s="6">
        <v>2012</v>
      </c>
      <c r="C41" s="9"/>
      <c r="D41" s="9"/>
      <c r="E41" s="11"/>
      <c r="F41" s="6"/>
      <c r="G41" s="6"/>
      <c r="H41" s="6"/>
      <c r="I41" s="11"/>
      <c r="J41" s="14"/>
      <c r="K41" s="14"/>
      <c r="L41" s="14"/>
      <c r="M41" s="6"/>
      <c r="N41" s="6"/>
      <c r="O41" s="24"/>
      <c r="P41" s="24"/>
      <c r="Q41" s="28"/>
      <c r="R41" s="28"/>
      <c r="S41" s="28"/>
      <c r="T41" s="24"/>
      <c r="U41" s="43"/>
      <c r="V41" s="43"/>
      <c r="W41" s="44"/>
      <c r="AB41" s="9"/>
      <c r="AC41" s="9"/>
      <c r="AD41" s="9"/>
      <c r="AE41" s="9"/>
      <c r="AF41" s="9"/>
    </row>
    <row r="42" spans="1:32">
      <c r="A42" s="9"/>
      <c r="B42" s="6">
        <v>2011</v>
      </c>
      <c r="C42" s="9"/>
      <c r="D42" s="9"/>
      <c r="E42" s="11"/>
      <c r="F42" s="6"/>
      <c r="G42" s="6"/>
      <c r="H42" s="6"/>
      <c r="I42" s="11"/>
      <c r="J42" s="14"/>
      <c r="K42" s="14"/>
      <c r="L42" s="14"/>
      <c r="M42" s="6"/>
      <c r="N42" s="6"/>
      <c r="O42" s="24"/>
      <c r="P42" s="24"/>
      <c r="Q42" s="28"/>
      <c r="R42" s="28"/>
      <c r="S42" s="28"/>
      <c r="T42" s="24"/>
      <c r="U42" s="43"/>
      <c r="V42" s="43"/>
      <c r="W42" s="44"/>
      <c r="AB42" s="9"/>
      <c r="AC42" s="9"/>
      <c r="AD42" s="9"/>
      <c r="AE42" s="9"/>
      <c r="AF42" s="9"/>
    </row>
    <row r="43" spans="1:32">
      <c r="A43" s="10"/>
      <c r="B43" s="6">
        <v>2010</v>
      </c>
      <c r="C43" s="9"/>
      <c r="D43" s="9"/>
      <c r="E43" s="11"/>
      <c r="F43" s="6"/>
      <c r="G43" s="6"/>
      <c r="H43" s="6"/>
      <c r="I43" s="11"/>
      <c r="J43" s="14"/>
      <c r="K43" s="14"/>
      <c r="L43" s="14"/>
      <c r="M43" s="6"/>
      <c r="N43" s="6"/>
      <c r="O43" s="24"/>
      <c r="P43" s="24"/>
      <c r="Q43" s="28"/>
      <c r="R43" s="28"/>
      <c r="S43" s="28"/>
      <c r="T43" s="24"/>
      <c r="U43" s="43"/>
      <c r="V43" s="43"/>
      <c r="W43" s="44"/>
      <c r="AB43" s="9"/>
      <c r="AC43" s="9"/>
      <c r="AD43" s="9"/>
      <c r="AE43" s="9"/>
      <c r="AF43" s="9"/>
    </row>
    <row r="44" spans="1:32">
      <c r="A44" s="6" t="s">
        <v>40</v>
      </c>
      <c r="B44" s="6">
        <v>2023</v>
      </c>
      <c r="C44" s="7"/>
      <c r="D44" s="7"/>
      <c r="E44" s="11"/>
      <c r="F44" s="6"/>
      <c r="G44" s="6"/>
      <c r="H44" s="6"/>
      <c r="I44" s="11"/>
      <c r="J44" s="14"/>
      <c r="K44" s="14"/>
      <c r="L44" s="14"/>
      <c r="M44" s="6"/>
      <c r="N44" s="6"/>
      <c r="O44" s="24"/>
      <c r="P44" s="24"/>
      <c r="Q44" s="28"/>
      <c r="R44" s="28"/>
      <c r="S44" s="28"/>
      <c r="T44" s="24"/>
      <c r="U44" s="43"/>
      <c r="V44" s="43"/>
      <c r="W44" s="44"/>
      <c r="AB44" s="7"/>
      <c r="AC44" s="7"/>
      <c r="AD44" s="7"/>
      <c r="AE44" s="7"/>
      <c r="AF44" s="7"/>
    </row>
    <row r="45" spans="1:32">
      <c r="A45" s="6"/>
      <c r="B45" s="6">
        <v>2022</v>
      </c>
      <c r="C45" s="9"/>
      <c r="D45" s="9"/>
      <c r="E45" s="11"/>
      <c r="F45" s="6"/>
      <c r="G45" s="6"/>
      <c r="H45" s="6"/>
      <c r="I45" s="11"/>
      <c r="J45" s="14"/>
      <c r="K45" s="14"/>
      <c r="L45" s="14"/>
      <c r="M45" s="6"/>
      <c r="N45" s="6"/>
      <c r="O45" s="24"/>
      <c r="P45" s="24"/>
      <c r="Q45" s="28"/>
      <c r="R45" s="28"/>
      <c r="S45" s="28"/>
      <c r="T45" s="24"/>
      <c r="U45" s="43"/>
      <c r="V45" s="43"/>
      <c r="W45" s="44"/>
      <c r="AB45" s="9"/>
      <c r="AC45" s="9"/>
      <c r="AD45" s="9"/>
      <c r="AE45" s="9"/>
      <c r="AF45" s="9"/>
    </row>
    <row r="46" spans="1:32">
      <c r="A46" s="6"/>
      <c r="B46" s="6">
        <v>2021</v>
      </c>
      <c r="C46" s="9"/>
      <c r="D46" s="9"/>
      <c r="E46" s="11"/>
      <c r="F46" s="6"/>
      <c r="G46" s="6"/>
      <c r="H46" s="6"/>
      <c r="I46" s="11"/>
      <c r="J46" s="14"/>
      <c r="K46" s="14"/>
      <c r="L46" s="14"/>
      <c r="M46" s="6"/>
      <c r="N46" s="6"/>
      <c r="O46" s="24"/>
      <c r="P46" s="24"/>
      <c r="Q46" s="28"/>
      <c r="R46" s="28"/>
      <c r="S46" s="28"/>
      <c r="T46" s="24"/>
      <c r="U46" s="43"/>
      <c r="V46" s="43"/>
      <c r="W46" s="44"/>
      <c r="AB46" s="9"/>
      <c r="AC46" s="9"/>
      <c r="AD46" s="9"/>
      <c r="AE46" s="9"/>
      <c r="AF46" s="9"/>
    </row>
    <row r="47" spans="1:32">
      <c r="A47" s="6"/>
      <c r="B47" s="6">
        <v>2020</v>
      </c>
      <c r="C47" s="9"/>
      <c r="D47" s="9"/>
      <c r="E47" s="11"/>
      <c r="F47" s="6"/>
      <c r="G47" s="6"/>
      <c r="H47" s="6"/>
      <c r="I47" s="11"/>
      <c r="J47" s="14"/>
      <c r="K47" s="14"/>
      <c r="L47" s="14"/>
      <c r="M47" s="6"/>
      <c r="N47" s="6"/>
      <c r="O47" s="24"/>
      <c r="P47" s="24"/>
      <c r="Q47" s="28"/>
      <c r="R47" s="28"/>
      <c r="S47" s="28"/>
      <c r="T47" s="24"/>
      <c r="U47" s="43"/>
      <c r="V47" s="43"/>
      <c r="W47" s="44"/>
      <c r="AB47" s="9"/>
      <c r="AC47" s="9"/>
      <c r="AD47" s="9"/>
      <c r="AE47" s="9"/>
      <c r="AF47" s="9"/>
    </row>
    <row r="48" spans="1:32">
      <c r="A48" s="6"/>
      <c r="B48" s="6">
        <v>2019</v>
      </c>
      <c r="C48" s="9"/>
      <c r="D48" s="9"/>
      <c r="E48" s="11"/>
      <c r="F48" s="6"/>
      <c r="G48" s="6"/>
      <c r="H48" s="6"/>
      <c r="I48" s="11"/>
      <c r="J48" s="14"/>
      <c r="K48" s="14"/>
      <c r="L48" s="14"/>
      <c r="M48" s="6"/>
      <c r="N48" s="6"/>
      <c r="O48" s="24"/>
      <c r="P48" s="24"/>
      <c r="Q48" s="28"/>
      <c r="R48" s="28"/>
      <c r="S48" s="28"/>
      <c r="T48" s="24"/>
      <c r="U48" s="43"/>
      <c r="V48" s="43"/>
      <c r="W48" s="44"/>
      <c r="AB48" s="9"/>
      <c r="AC48" s="9"/>
      <c r="AD48" s="9"/>
      <c r="AE48" s="9"/>
      <c r="AF48" s="9"/>
    </row>
    <row r="49" spans="1:32">
      <c r="A49" s="6"/>
      <c r="B49" s="6">
        <v>2018</v>
      </c>
      <c r="C49" s="9"/>
      <c r="D49" s="9"/>
      <c r="E49" s="11"/>
      <c r="F49" s="6"/>
      <c r="G49" s="6"/>
      <c r="H49" s="6"/>
      <c r="I49" s="11"/>
      <c r="J49" s="14"/>
      <c r="K49" s="14"/>
      <c r="L49" s="14"/>
      <c r="M49" s="6"/>
      <c r="N49" s="6"/>
      <c r="O49" s="24"/>
      <c r="P49" s="24"/>
      <c r="Q49" s="28"/>
      <c r="R49" s="28"/>
      <c r="S49" s="28"/>
      <c r="T49" s="24"/>
      <c r="U49" s="43"/>
      <c r="V49" s="43"/>
      <c r="W49" s="44"/>
      <c r="AB49" s="9"/>
      <c r="AC49" s="9"/>
      <c r="AD49" s="9"/>
      <c r="AE49" s="9"/>
      <c r="AF49" s="9"/>
    </row>
    <row r="50" spans="1:32">
      <c r="A50" s="6"/>
      <c r="B50" s="6">
        <v>2017</v>
      </c>
      <c r="C50" s="9"/>
      <c r="D50" s="9"/>
      <c r="E50" s="11"/>
      <c r="F50" s="6"/>
      <c r="G50" s="6"/>
      <c r="H50" s="6"/>
      <c r="I50" s="11"/>
      <c r="J50" s="14"/>
      <c r="K50" s="14"/>
      <c r="L50" s="14"/>
      <c r="M50" s="6"/>
      <c r="N50" s="6"/>
      <c r="O50" s="24"/>
      <c r="P50" s="24"/>
      <c r="Q50" s="28"/>
      <c r="R50" s="28"/>
      <c r="S50" s="28"/>
      <c r="T50" s="24"/>
      <c r="U50" s="43"/>
      <c r="V50" s="43"/>
      <c r="W50" s="44"/>
      <c r="AB50" s="9"/>
      <c r="AC50" s="9"/>
      <c r="AD50" s="9"/>
      <c r="AE50" s="9"/>
      <c r="AF50" s="9"/>
    </row>
    <row r="51" spans="1:32">
      <c r="A51" s="6"/>
      <c r="B51" s="6">
        <v>2016</v>
      </c>
      <c r="C51" s="9"/>
      <c r="D51" s="9"/>
      <c r="E51" s="11"/>
      <c r="F51" s="6"/>
      <c r="G51" s="6"/>
      <c r="H51" s="6"/>
      <c r="I51" s="11"/>
      <c r="J51" s="14"/>
      <c r="K51" s="14"/>
      <c r="L51" s="14"/>
      <c r="M51" s="6"/>
      <c r="N51" s="6"/>
      <c r="O51" s="24"/>
      <c r="P51" s="24"/>
      <c r="Q51" s="28"/>
      <c r="R51" s="28"/>
      <c r="S51" s="28"/>
      <c r="T51" s="24"/>
      <c r="U51" s="43"/>
      <c r="V51" s="43"/>
      <c r="W51" s="44"/>
      <c r="AB51" s="9"/>
      <c r="AC51" s="9"/>
      <c r="AD51" s="9"/>
      <c r="AE51" s="9"/>
      <c r="AF51" s="9"/>
    </row>
    <row r="52" spans="1:32">
      <c r="A52" s="6"/>
      <c r="B52" s="6">
        <v>2015</v>
      </c>
      <c r="C52" s="9"/>
      <c r="D52" s="9"/>
      <c r="E52" s="11"/>
      <c r="F52" s="6"/>
      <c r="G52" s="6"/>
      <c r="H52" s="6"/>
      <c r="I52" s="11"/>
      <c r="J52" s="14"/>
      <c r="K52" s="14"/>
      <c r="L52" s="14"/>
      <c r="M52" s="6"/>
      <c r="N52" s="6"/>
      <c r="O52" s="24"/>
      <c r="P52" s="24"/>
      <c r="Q52" s="28"/>
      <c r="R52" s="28"/>
      <c r="S52" s="28"/>
      <c r="T52" s="24"/>
      <c r="U52" s="43"/>
      <c r="V52" s="43"/>
      <c r="W52" s="44"/>
      <c r="AB52" s="9"/>
      <c r="AC52" s="9"/>
      <c r="AD52" s="9"/>
      <c r="AE52" s="9"/>
      <c r="AF52" s="9"/>
    </row>
    <row r="53" spans="1:32">
      <c r="A53" s="6"/>
      <c r="B53" s="6">
        <v>2014</v>
      </c>
      <c r="C53" s="10"/>
      <c r="D53" s="10"/>
      <c r="E53" s="11"/>
      <c r="F53" s="6"/>
      <c r="G53" s="6"/>
      <c r="H53" s="6"/>
      <c r="I53" s="11"/>
      <c r="J53" s="14"/>
      <c r="K53" s="14"/>
      <c r="L53" s="14"/>
      <c r="M53" s="6"/>
      <c r="N53" s="6"/>
      <c r="O53" s="24"/>
      <c r="P53" s="24"/>
      <c r="Q53" s="28"/>
      <c r="R53" s="28"/>
      <c r="S53" s="28"/>
      <c r="T53" s="24"/>
      <c r="U53" s="43"/>
      <c r="V53" s="43"/>
      <c r="W53" s="44"/>
      <c r="AB53" s="10"/>
      <c r="AC53" s="10"/>
      <c r="AD53" s="10"/>
      <c r="AE53" s="10"/>
      <c r="AF53" s="10"/>
    </row>
    <row r="54" spans="1:32">
      <c r="A54" s="6" t="s">
        <v>41</v>
      </c>
      <c r="B54" s="6">
        <v>2023</v>
      </c>
      <c r="C54" s="7"/>
      <c r="D54" s="7"/>
      <c r="E54" s="11"/>
      <c r="F54" s="6"/>
      <c r="G54" s="6"/>
      <c r="H54" s="6"/>
      <c r="I54" s="11"/>
      <c r="J54" s="14"/>
      <c r="K54" s="14"/>
      <c r="L54" s="14"/>
      <c r="M54" s="6"/>
      <c r="N54" s="6"/>
      <c r="O54" s="24"/>
      <c r="P54" s="24"/>
      <c r="Q54" s="28"/>
      <c r="R54" s="28"/>
      <c r="S54" s="28"/>
      <c r="T54" s="24"/>
      <c r="U54" s="43"/>
      <c r="V54" s="43"/>
      <c r="W54" s="44"/>
      <c r="AB54" s="7"/>
      <c r="AC54" s="7"/>
      <c r="AD54" s="7"/>
      <c r="AE54" s="7"/>
      <c r="AF54" s="7"/>
    </row>
    <row r="55" spans="1:32">
      <c r="A55" s="6"/>
      <c r="B55" s="6">
        <v>2022</v>
      </c>
      <c r="C55" s="9"/>
      <c r="D55" s="9"/>
      <c r="E55" s="11"/>
      <c r="F55" s="6"/>
      <c r="G55" s="6"/>
      <c r="H55" s="6"/>
      <c r="I55" s="11"/>
      <c r="J55" s="14">
        <f>(T55-T56)/T56</f>
        <v>0.328394500954267</v>
      </c>
      <c r="K55" s="14"/>
      <c r="L55" s="14"/>
      <c r="M55" s="6"/>
      <c r="N55" s="6"/>
      <c r="O55" s="24"/>
      <c r="P55" s="24"/>
      <c r="Q55" s="28"/>
      <c r="R55" s="28"/>
      <c r="S55" s="28"/>
      <c r="T55" s="28">
        <v>2690710152.71</v>
      </c>
      <c r="U55" s="43"/>
      <c r="V55" s="43"/>
      <c r="W55" s="44"/>
      <c r="AB55" s="9"/>
      <c r="AC55" s="9"/>
      <c r="AD55" s="9"/>
      <c r="AE55" s="9"/>
      <c r="AF55" s="9"/>
    </row>
    <row r="56" spans="1:32">
      <c r="A56" s="6"/>
      <c r="B56" s="6">
        <v>2021</v>
      </c>
      <c r="C56" s="9"/>
      <c r="D56" s="9"/>
      <c r="E56" s="11"/>
      <c r="F56" s="6"/>
      <c r="G56" s="6"/>
      <c r="H56" s="6"/>
      <c r="I56" s="11"/>
      <c r="J56" s="14">
        <f t="shared" ref="J56:J62" si="24">(T56-T57)/T57</f>
        <v>-0.143412163367192</v>
      </c>
      <c r="K56" s="14"/>
      <c r="L56" s="14"/>
      <c r="M56" s="6"/>
      <c r="N56" s="6"/>
      <c r="O56" s="24"/>
      <c r="P56" s="24"/>
      <c r="Q56" s="28"/>
      <c r="R56" s="28"/>
      <c r="S56" s="28"/>
      <c r="T56" s="28">
        <v>2025535449.58</v>
      </c>
      <c r="U56" s="43"/>
      <c r="V56" s="43"/>
      <c r="W56" s="44"/>
      <c r="AB56" s="9"/>
      <c r="AC56" s="9"/>
      <c r="AD56" s="9"/>
      <c r="AE56" s="9"/>
      <c r="AF56" s="9"/>
    </row>
    <row r="57" spans="1:32">
      <c r="A57" s="6"/>
      <c r="B57" s="6">
        <v>2020</v>
      </c>
      <c r="C57" s="9"/>
      <c r="D57" s="9"/>
      <c r="E57" s="11"/>
      <c r="F57" s="6"/>
      <c r="G57" s="6"/>
      <c r="H57" s="6"/>
      <c r="I57" s="11"/>
      <c r="J57" s="14">
        <f t="shared" si="24"/>
        <v>0.36896660405246</v>
      </c>
      <c r="K57" s="14"/>
      <c r="L57" s="14"/>
      <c r="M57" s="6"/>
      <c r="N57" s="6"/>
      <c r="O57" s="24"/>
      <c r="P57" s="24"/>
      <c r="Q57" s="28"/>
      <c r="R57" s="28"/>
      <c r="S57" s="28"/>
      <c r="T57" s="28">
        <v>2364655862.43</v>
      </c>
      <c r="U57" s="43"/>
      <c r="V57" s="43"/>
      <c r="W57" s="44"/>
      <c r="AB57" s="9"/>
      <c r="AC57" s="9"/>
      <c r="AD57" s="9"/>
      <c r="AE57" s="9"/>
      <c r="AF57" s="9"/>
    </row>
    <row r="58" spans="1:32">
      <c r="A58" s="6"/>
      <c r="B58" s="6">
        <v>2019</v>
      </c>
      <c r="C58" s="9"/>
      <c r="D58" s="9"/>
      <c r="E58" s="11"/>
      <c r="F58" s="6"/>
      <c r="G58" s="6"/>
      <c r="H58" s="6"/>
      <c r="I58" s="11"/>
      <c r="J58" s="14">
        <f t="shared" si="24"/>
        <v>0.222575353222556</v>
      </c>
      <c r="K58" s="14"/>
      <c r="L58" s="14"/>
      <c r="M58" s="6"/>
      <c r="N58" s="6"/>
      <c r="O58" s="24"/>
      <c r="P58" s="24"/>
      <c r="Q58" s="28"/>
      <c r="R58" s="28"/>
      <c r="S58" s="28"/>
      <c r="T58" s="28">
        <v>1727329107.54</v>
      </c>
      <c r="U58" s="43"/>
      <c r="V58" s="43"/>
      <c r="W58" s="44"/>
      <c r="AB58" s="9"/>
      <c r="AC58" s="9"/>
      <c r="AD58" s="9"/>
      <c r="AE58" s="9"/>
      <c r="AF58" s="9"/>
    </row>
    <row r="59" spans="1:32">
      <c r="A59" s="6"/>
      <c r="B59" s="6">
        <v>2018</v>
      </c>
      <c r="C59" s="9"/>
      <c r="D59" s="9"/>
      <c r="E59" s="11"/>
      <c r="F59" s="6"/>
      <c r="G59" s="6"/>
      <c r="H59" s="6"/>
      <c r="I59" s="11"/>
      <c r="J59" s="14">
        <f t="shared" si="24"/>
        <v>0.325614220708547</v>
      </c>
      <c r="K59" s="14"/>
      <c r="L59" s="14"/>
      <c r="M59" s="6"/>
      <c r="N59" s="6"/>
      <c r="O59" s="24"/>
      <c r="P59" s="24"/>
      <c r="Q59" s="28"/>
      <c r="R59" s="28"/>
      <c r="S59" s="28"/>
      <c r="T59" s="28">
        <v>1412861058.41</v>
      </c>
      <c r="U59" s="43"/>
      <c r="V59" s="43"/>
      <c r="W59" s="44"/>
      <c r="AB59" s="9"/>
      <c r="AC59" s="9"/>
      <c r="AD59" s="9"/>
      <c r="AE59" s="9"/>
      <c r="AF59" s="9"/>
    </row>
    <row r="60" spans="1:32">
      <c r="A60" s="6"/>
      <c r="B60" s="6">
        <v>2017</v>
      </c>
      <c r="C60" s="9"/>
      <c r="D60" s="9"/>
      <c r="E60" s="11"/>
      <c r="F60" s="6"/>
      <c r="G60" s="6"/>
      <c r="H60" s="6"/>
      <c r="I60" s="11"/>
      <c r="J60" s="14">
        <f t="shared" si="24"/>
        <v>0.0832576082351315</v>
      </c>
      <c r="K60" s="14"/>
      <c r="L60" s="14"/>
      <c r="M60" s="6"/>
      <c r="N60" s="6"/>
      <c r="O60" s="24"/>
      <c r="P60" s="24"/>
      <c r="Q60" s="28"/>
      <c r="R60" s="28"/>
      <c r="S60" s="28"/>
      <c r="T60" s="28">
        <v>1065816160.04</v>
      </c>
      <c r="U60" s="43"/>
      <c r="V60" s="43"/>
      <c r="W60" s="44"/>
      <c r="AB60" s="9"/>
      <c r="AC60" s="9"/>
      <c r="AD60" s="9"/>
      <c r="AE60" s="9"/>
      <c r="AF60" s="9"/>
    </row>
    <row r="61" spans="1:32">
      <c r="A61" s="6"/>
      <c r="B61" s="6">
        <v>2016</v>
      </c>
      <c r="C61" s="9"/>
      <c r="D61" s="9"/>
      <c r="E61" s="11"/>
      <c r="F61" s="6"/>
      <c r="G61" s="6"/>
      <c r="H61" s="6"/>
      <c r="I61" s="11"/>
      <c r="J61" s="14"/>
      <c r="K61" s="14"/>
      <c r="L61" s="14"/>
      <c r="M61" s="6"/>
      <c r="N61" s="6"/>
      <c r="O61" s="24"/>
      <c r="P61" s="24"/>
      <c r="Q61" s="28"/>
      <c r="R61" s="28"/>
      <c r="S61" s="28"/>
      <c r="T61" s="28">
        <v>983899076.21</v>
      </c>
      <c r="U61" s="43"/>
      <c r="V61" s="43"/>
      <c r="W61" s="44"/>
      <c r="AB61" s="9"/>
      <c r="AC61" s="9"/>
      <c r="AD61" s="9"/>
      <c r="AE61" s="9"/>
      <c r="AF61" s="9"/>
    </row>
    <row r="62" spans="1:32">
      <c r="A62" s="6"/>
      <c r="B62" s="6">
        <v>2015</v>
      </c>
      <c r="C62" s="9"/>
      <c r="D62" s="9"/>
      <c r="E62" s="11"/>
      <c r="F62" s="6"/>
      <c r="G62" s="6"/>
      <c r="H62" s="6"/>
      <c r="I62" s="11"/>
      <c r="J62" s="14"/>
      <c r="K62" s="14"/>
      <c r="L62" s="14"/>
      <c r="M62" s="6"/>
      <c r="N62" s="6"/>
      <c r="O62" s="24"/>
      <c r="P62" s="24"/>
      <c r="Q62" s="28"/>
      <c r="R62" s="28"/>
      <c r="S62" s="28"/>
      <c r="T62" s="28"/>
      <c r="U62" s="43"/>
      <c r="V62" s="43"/>
      <c r="W62" s="44"/>
      <c r="AB62" s="9"/>
      <c r="AC62" s="9"/>
      <c r="AD62" s="9"/>
      <c r="AE62" s="9"/>
      <c r="AF62" s="9"/>
    </row>
    <row r="63" spans="1:32">
      <c r="A63" s="6"/>
      <c r="B63" s="6">
        <v>2014</v>
      </c>
      <c r="C63" s="10"/>
      <c r="D63" s="10"/>
      <c r="E63" s="11"/>
      <c r="F63" s="6"/>
      <c r="G63" s="6"/>
      <c r="H63" s="6"/>
      <c r="I63" s="11"/>
      <c r="J63" s="14"/>
      <c r="K63" s="14"/>
      <c r="L63" s="14"/>
      <c r="M63" s="6"/>
      <c r="N63" s="6"/>
      <c r="O63" s="24"/>
      <c r="P63" s="24"/>
      <c r="Q63" s="28"/>
      <c r="R63" s="28"/>
      <c r="S63" s="28"/>
      <c r="T63" s="28"/>
      <c r="U63" s="43"/>
      <c r="V63" s="43"/>
      <c r="W63" s="44"/>
      <c r="AB63" s="10"/>
      <c r="AC63" s="10"/>
      <c r="AD63" s="10"/>
      <c r="AE63" s="10"/>
      <c r="AF63" s="10"/>
    </row>
    <row r="64" spans="1:32">
      <c r="A64" s="6" t="s">
        <v>42</v>
      </c>
      <c r="B64" s="6">
        <v>2023</v>
      </c>
      <c r="C64" s="7"/>
      <c r="D64" s="7"/>
      <c r="E64" s="11"/>
      <c r="F64" s="6"/>
      <c r="G64" s="6"/>
      <c r="H64" s="6"/>
      <c r="I64" s="11"/>
      <c r="J64" s="14"/>
      <c r="K64" s="14"/>
      <c r="L64" s="14"/>
      <c r="M64" s="6"/>
      <c r="N64" s="6"/>
      <c r="O64" s="24"/>
      <c r="P64" s="24"/>
      <c r="Q64" s="28"/>
      <c r="R64" s="28"/>
      <c r="S64" s="28"/>
      <c r="T64" s="24"/>
      <c r="U64" s="43"/>
      <c r="V64" s="43"/>
      <c r="W64" s="44"/>
      <c r="AB64" s="7"/>
      <c r="AC64" s="7"/>
      <c r="AD64" s="7"/>
      <c r="AE64" s="7"/>
      <c r="AF64" s="7"/>
    </row>
    <row r="65" spans="1:32">
      <c r="A65" s="6"/>
      <c r="B65" s="6">
        <v>2022</v>
      </c>
      <c r="C65" s="9"/>
      <c r="D65" s="9"/>
      <c r="E65" s="11"/>
      <c r="F65" s="6"/>
      <c r="G65" s="6"/>
      <c r="H65" s="6"/>
      <c r="I65" s="11"/>
      <c r="J65" s="14"/>
      <c r="K65" s="14"/>
      <c r="L65" s="14"/>
      <c r="M65" s="6"/>
      <c r="N65" s="6"/>
      <c r="O65" s="24"/>
      <c r="P65" s="24"/>
      <c r="Q65" s="28"/>
      <c r="R65" s="28"/>
      <c r="S65" s="28"/>
      <c r="T65" s="24"/>
      <c r="U65" s="43"/>
      <c r="V65" s="43"/>
      <c r="W65" s="44"/>
      <c r="AB65" s="9"/>
      <c r="AC65" s="9"/>
      <c r="AD65" s="9"/>
      <c r="AE65" s="9"/>
      <c r="AF65" s="9"/>
    </row>
    <row r="66" spans="1:32">
      <c r="A66" s="6"/>
      <c r="B66" s="6">
        <v>2021</v>
      </c>
      <c r="C66" s="9"/>
      <c r="D66" s="9"/>
      <c r="E66" s="11"/>
      <c r="F66" s="6"/>
      <c r="G66" s="6"/>
      <c r="H66" s="6"/>
      <c r="I66" s="11"/>
      <c r="J66" s="14"/>
      <c r="K66" s="14"/>
      <c r="L66" s="14"/>
      <c r="M66" s="6"/>
      <c r="N66" s="6"/>
      <c r="O66" s="24"/>
      <c r="P66" s="24"/>
      <c r="Q66" s="28"/>
      <c r="R66" s="28"/>
      <c r="S66" s="28"/>
      <c r="T66" s="24"/>
      <c r="U66" s="43"/>
      <c r="V66" s="43"/>
      <c r="W66" s="44"/>
      <c r="AB66" s="9"/>
      <c r="AC66" s="9"/>
      <c r="AD66" s="9"/>
      <c r="AE66" s="9"/>
      <c r="AF66" s="9"/>
    </row>
    <row r="67" spans="1:32">
      <c r="A67" s="6"/>
      <c r="B67" s="6">
        <v>2020</v>
      </c>
      <c r="C67" s="9"/>
      <c r="D67" s="9"/>
      <c r="E67" s="11"/>
      <c r="F67" s="6"/>
      <c r="G67" s="6"/>
      <c r="H67" s="6"/>
      <c r="I67" s="11"/>
      <c r="J67" s="14"/>
      <c r="K67" s="14"/>
      <c r="L67" s="14"/>
      <c r="M67" s="6"/>
      <c r="N67" s="6"/>
      <c r="O67" s="24"/>
      <c r="P67" s="24"/>
      <c r="Q67" s="28"/>
      <c r="R67" s="28"/>
      <c r="S67" s="28"/>
      <c r="T67" s="24"/>
      <c r="U67" s="43"/>
      <c r="V67" s="43"/>
      <c r="W67" s="44"/>
      <c r="AB67" s="9"/>
      <c r="AC67" s="9"/>
      <c r="AD67" s="9"/>
      <c r="AE67" s="9"/>
      <c r="AF67" s="9"/>
    </row>
    <row r="68" spans="1:32">
      <c r="A68" s="6"/>
      <c r="B68" s="6">
        <v>2019</v>
      </c>
      <c r="C68" s="9"/>
      <c r="D68" s="9"/>
      <c r="E68" s="11"/>
      <c r="F68" s="6"/>
      <c r="G68" s="6"/>
      <c r="H68" s="6"/>
      <c r="I68" s="11"/>
      <c r="J68" s="14"/>
      <c r="K68" s="14"/>
      <c r="L68" s="14"/>
      <c r="M68" s="6"/>
      <c r="N68" s="6"/>
      <c r="O68" s="24"/>
      <c r="P68" s="24"/>
      <c r="Q68" s="28"/>
      <c r="R68" s="28"/>
      <c r="S68" s="28"/>
      <c r="T68" s="24"/>
      <c r="U68" s="43"/>
      <c r="V68" s="43"/>
      <c r="W68" s="44"/>
      <c r="AB68" s="9"/>
      <c r="AC68" s="9"/>
      <c r="AD68" s="9"/>
      <c r="AE68" s="9"/>
      <c r="AF68" s="9"/>
    </row>
    <row r="69" spans="1:32">
      <c r="A69" s="6"/>
      <c r="B69" s="6">
        <v>2018</v>
      </c>
      <c r="C69" s="9"/>
      <c r="D69" s="9"/>
      <c r="E69" s="11"/>
      <c r="F69" s="6"/>
      <c r="G69" s="6"/>
      <c r="H69" s="6"/>
      <c r="I69" s="11"/>
      <c r="J69" s="14"/>
      <c r="K69" s="14"/>
      <c r="L69" s="14"/>
      <c r="M69" s="6"/>
      <c r="N69" s="6"/>
      <c r="O69" s="24"/>
      <c r="P69" s="24"/>
      <c r="Q69" s="28"/>
      <c r="R69" s="28"/>
      <c r="S69" s="28"/>
      <c r="T69" s="24"/>
      <c r="U69" s="43"/>
      <c r="V69" s="43"/>
      <c r="W69" s="44"/>
      <c r="AB69" s="9"/>
      <c r="AC69" s="9"/>
      <c r="AD69" s="9"/>
      <c r="AE69" s="9"/>
      <c r="AF69" s="9"/>
    </row>
    <row r="70" spans="1:32">
      <c r="A70" s="6"/>
      <c r="B70" s="6">
        <v>2017</v>
      </c>
      <c r="C70" s="9"/>
      <c r="D70" s="9"/>
      <c r="E70" s="11"/>
      <c r="F70" s="6"/>
      <c r="G70" s="6"/>
      <c r="H70" s="6"/>
      <c r="I70" s="11"/>
      <c r="J70" s="14"/>
      <c r="K70" s="14"/>
      <c r="L70" s="14"/>
      <c r="M70" s="6"/>
      <c r="N70" s="6"/>
      <c r="O70" s="24"/>
      <c r="P70" s="24"/>
      <c r="Q70" s="28"/>
      <c r="R70" s="28"/>
      <c r="S70" s="28"/>
      <c r="T70" s="24"/>
      <c r="U70" s="43"/>
      <c r="V70" s="43"/>
      <c r="W70" s="44"/>
      <c r="AB70" s="9"/>
      <c r="AC70" s="9"/>
      <c r="AD70" s="9"/>
      <c r="AE70" s="9"/>
      <c r="AF70" s="9"/>
    </row>
    <row r="71" spans="1:32">
      <c r="A71" s="6"/>
      <c r="B71" s="6">
        <v>2016</v>
      </c>
      <c r="C71" s="9"/>
      <c r="D71" s="9"/>
      <c r="E71" s="11"/>
      <c r="F71" s="6"/>
      <c r="G71" s="6"/>
      <c r="H71" s="6"/>
      <c r="I71" s="11"/>
      <c r="J71" s="14"/>
      <c r="K71" s="14"/>
      <c r="L71" s="14"/>
      <c r="M71" s="6"/>
      <c r="N71" s="6"/>
      <c r="O71" s="24"/>
      <c r="P71" s="24"/>
      <c r="Q71" s="28"/>
      <c r="R71" s="28"/>
      <c r="S71" s="28"/>
      <c r="T71" s="24"/>
      <c r="U71" s="43"/>
      <c r="V71" s="43"/>
      <c r="W71" s="44"/>
      <c r="AB71" s="9"/>
      <c r="AC71" s="9"/>
      <c r="AD71" s="9"/>
      <c r="AE71" s="9"/>
      <c r="AF71" s="9"/>
    </row>
    <row r="72" spans="1:32">
      <c r="A72" s="6"/>
      <c r="B72" s="6">
        <v>2015</v>
      </c>
      <c r="C72" s="9"/>
      <c r="D72" s="9"/>
      <c r="E72" s="11"/>
      <c r="F72" s="6"/>
      <c r="G72" s="6"/>
      <c r="H72" s="6"/>
      <c r="I72" s="11"/>
      <c r="J72" s="14"/>
      <c r="K72" s="14"/>
      <c r="L72" s="14"/>
      <c r="M72" s="6"/>
      <c r="N72" s="6"/>
      <c r="O72" s="24"/>
      <c r="P72" s="24"/>
      <c r="Q72" s="28"/>
      <c r="R72" s="28"/>
      <c r="S72" s="28"/>
      <c r="T72" s="24"/>
      <c r="U72" s="43"/>
      <c r="V72" s="43"/>
      <c r="W72" s="44"/>
      <c r="AB72" s="9"/>
      <c r="AC72" s="9"/>
      <c r="AD72" s="9"/>
      <c r="AE72" s="9"/>
      <c r="AF72" s="9"/>
    </row>
    <row r="73" spans="1:32">
      <c r="A73" s="6"/>
      <c r="B73" s="6">
        <v>2014</v>
      </c>
      <c r="C73" s="10"/>
      <c r="D73" s="10"/>
      <c r="E73" s="11"/>
      <c r="F73" s="6"/>
      <c r="G73" s="6"/>
      <c r="H73" s="6"/>
      <c r="I73" s="11"/>
      <c r="J73" s="14"/>
      <c r="K73" s="14"/>
      <c r="L73" s="14"/>
      <c r="M73" s="6"/>
      <c r="N73" s="6"/>
      <c r="O73" s="24"/>
      <c r="P73" s="24"/>
      <c r="Q73" s="28"/>
      <c r="R73" s="28"/>
      <c r="S73" s="28"/>
      <c r="T73" s="24"/>
      <c r="U73" s="43"/>
      <c r="V73" s="43"/>
      <c r="W73" s="44"/>
      <c r="AB73" s="10"/>
      <c r="AC73" s="10"/>
      <c r="AD73" s="10"/>
      <c r="AE73" s="10"/>
      <c r="AF73" s="10"/>
    </row>
    <row r="74" spans="1:32">
      <c r="A74" s="6" t="s">
        <v>43</v>
      </c>
      <c r="B74" s="6">
        <v>2023</v>
      </c>
      <c r="C74" s="7"/>
      <c r="D74" s="7"/>
      <c r="E74" s="11"/>
      <c r="F74" s="6"/>
      <c r="G74" s="6"/>
      <c r="H74" s="6"/>
      <c r="I74" s="11"/>
      <c r="J74" s="14"/>
      <c r="K74" s="14"/>
      <c r="L74" s="14"/>
      <c r="M74" s="6"/>
      <c r="N74" s="6"/>
      <c r="O74" s="24"/>
      <c r="P74" s="24"/>
      <c r="Q74" s="28"/>
      <c r="R74" s="28"/>
      <c r="S74" s="28"/>
      <c r="T74" s="24"/>
      <c r="U74" s="43"/>
      <c r="V74" s="43"/>
      <c r="W74" s="44"/>
      <c r="AB74" s="7"/>
      <c r="AC74" s="7"/>
      <c r="AD74" s="7"/>
      <c r="AE74" s="7"/>
      <c r="AF74" s="7"/>
    </row>
    <row r="75" spans="1:32">
      <c r="A75" s="6"/>
      <c r="B75" s="6">
        <v>2022</v>
      </c>
      <c r="C75" s="9"/>
      <c r="D75" s="9"/>
      <c r="E75" s="11"/>
      <c r="F75" s="6"/>
      <c r="G75" s="6"/>
      <c r="H75" s="6"/>
      <c r="I75" s="11"/>
      <c r="J75" s="14"/>
      <c r="K75" s="14"/>
      <c r="L75" s="14"/>
      <c r="M75" s="6"/>
      <c r="N75" s="6"/>
      <c r="O75" s="24"/>
      <c r="P75" s="24"/>
      <c r="Q75" s="28"/>
      <c r="R75" s="28"/>
      <c r="S75" s="28"/>
      <c r="T75" s="24"/>
      <c r="U75" s="43"/>
      <c r="V75" s="43"/>
      <c r="W75" s="44"/>
      <c r="AB75" s="9"/>
      <c r="AC75" s="9"/>
      <c r="AD75" s="9"/>
      <c r="AE75" s="9"/>
      <c r="AF75" s="9"/>
    </row>
    <row r="76" spans="1:32">
      <c r="A76" s="6"/>
      <c r="B76" s="6">
        <v>2021</v>
      </c>
      <c r="C76" s="9"/>
      <c r="D76" s="9"/>
      <c r="E76" s="11"/>
      <c r="F76" s="6"/>
      <c r="G76" s="6"/>
      <c r="H76" s="6"/>
      <c r="I76" s="11"/>
      <c r="J76" s="14"/>
      <c r="K76" s="14"/>
      <c r="L76" s="14"/>
      <c r="M76" s="6"/>
      <c r="N76" s="6"/>
      <c r="O76" s="24"/>
      <c r="P76" s="24"/>
      <c r="Q76" s="28"/>
      <c r="R76" s="28"/>
      <c r="S76" s="28"/>
      <c r="T76" s="24"/>
      <c r="U76" s="43"/>
      <c r="V76" s="43"/>
      <c r="W76" s="44"/>
      <c r="AB76" s="9"/>
      <c r="AC76" s="9"/>
      <c r="AD76" s="9"/>
      <c r="AE76" s="9"/>
      <c r="AF76" s="9"/>
    </row>
    <row r="77" spans="1:32">
      <c r="A77" s="6"/>
      <c r="B77" s="6">
        <v>2020</v>
      </c>
      <c r="C77" s="9"/>
      <c r="D77" s="9"/>
      <c r="E77" s="11"/>
      <c r="F77" s="6"/>
      <c r="G77" s="6"/>
      <c r="H77" s="6"/>
      <c r="I77" s="11"/>
      <c r="J77" s="14"/>
      <c r="K77" s="14"/>
      <c r="L77" s="14"/>
      <c r="M77" s="6"/>
      <c r="N77" s="6"/>
      <c r="O77" s="24"/>
      <c r="P77" s="24"/>
      <c r="Q77" s="28"/>
      <c r="R77" s="28"/>
      <c r="S77" s="28"/>
      <c r="T77" s="24"/>
      <c r="U77" s="43"/>
      <c r="V77" s="43"/>
      <c r="W77" s="44"/>
      <c r="AB77" s="9"/>
      <c r="AC77" s="9"/>
      <c r="AD77" s="9"/>
      <c r="AE77" s="9"/>
      <c r="AF77" s="9"/>
    </row>
    <row r="78" spans="1:32">
      <c r="A78" s="6"/>
      <c r="B78" s="6">
        <v>2019</v>
      </c>
      <c r="C78" s="9"/>
      <c r="D78" s="9"/>
      <c r="E78" s="11"/>
      <c r="F78" s="6"/>
      <c r="G78" s="6"/>
      <c r="H78" s="6"/>
      <c r="I78" s="11"/>
      <c r="J78" s="14"/>
      <c r="K78" s="14"/>
      <c r="L78" s="14"/>
      <c r="M78" s="6"/>
      <c r="N78" s="6"/>
      <c r="O78" s="24"/>
      <c r="P78" s="24"/>
      <c r="Q78" s="28"/>
      <c r="R78" s="28"/>
      <c r="S78" s="28"/>
      <c r="T78" s="24"/>
      <c r="U78" s="43"/>
      <c r="V78" s="43"/>
      <c r="W78" s="44"/>
      <c r="AB78" s="9"/>
      <c r="AC78" s="9"/>
      <c r="AD78" s="9"/>
      <c r="AE78" s="9"/>
      <c r="AF78" s="9"/>
    </row>
    <row r="79" spans="1:32">
      <c r="A79" s="6"/>
      <c r="B79" s="6">
        <v>2018</v>
      </c>
      <c r="C79" s="9"/>
      <c r="D79" s="9"/>
      <c r="E79" s="11"/>
      <c r="F79" s="6"/>
      <c r="G79" s="6"/>
      <c r="H79" s="6"/>
      <c r="I79" s="11"/>
      <c r="J79" s="14"/>
      <c r="K79" s="14"/>
      <c r="L79" s="14"/>
      <c r="M79" s="6"/>
      <c r="N79" s="6"/>
      <c r="O79" s="24"/>
      <c r="P79" s="24"/>
      <c r="Q79" s="28"/>
      <c r="R79" s="28"/>
      <c r="S79" s="28"/>
      <c r="T79" s="24"/>
      <c r="U79" s="43"/>
      <c r="V79" s="43"/>
      <c r="W79" s="44"/>
      <c r="AB79" s="9"/>
      <c r="AC79" s="9"/>
      <c r="AD79" s="9"/>
      <c r="AE79" s="9"/>
      <c r="AF79" s="9"/>
    </row>
    <row r="80" spans="1:32">
      <c r="A80" s="6"/>
      <c r="B80" s="6">
        <v>2017</v>
      </c>
      <c r="C80" s="9"/>
      <c r="D80" s="9"/>
      <c r="E80" s="11"/>
      <c r="F80" s="6"/>
      <c r="G80" s="6"/>
      <c r="H80" s="6"/>
      <c r="I80" s="11"/>
      <c r="J80" s="14"/>
      <c r="K80" s="14"/>
      <c r="L80" s="14"/>
      <c r="M80" s="6"/>
      <c r="N80" s="6"/>
      <c r="O80" s="24"/>
      <c r="P80" s="24"/>
      <c r="Q80" s="28"/>
      <c r="R80" s="28"/>
      <c r="S80" s="28"/>
      <c r="T80" s="24"/>
      <c r="U80" s="43"/>
      <c r="V80" s="43"/>
      <c r="W80" s="44"/>
      <c r="AB80" s="9"/>
      <c r="AC80" s="9"/>
      <c r="AD80" s="9"/>
      <c r="AE80" s="9"/>
      <c r="AF80" s="9"/>
    </row>
    <row r="81" spans="1:32">
      <c r="A81" s="6"/>
      <c r="B81" s="6">
        <v>2016</v>
      </c>
      <c r="C81" s="9"/>
      <c r="D81" s="9"/>
      <c r="E81" s="11"/>
      <c r="F81" s="6"/>
      <c r="G81" s="6"/>
      <c r="H81" s="6"/>
      <c r="I81" s="11"/>
      <c r="J81" s="14"/>
      <c r="K81" s="14"/>
      <c r="L81" s="14"/>
      <c r="M81" s="6"/>
      <c r="N81" s="6"/>
      <c r="O81" s="24"/>
      <c r="P81" s="24"/>
      <c r="Q81" s="28"/>
      <c r="R81" s="28"/>
      <c r="S81" s="28"/>
      <c r="T81" s="24"/>
      <c r="U81" s="43"/>
      <c r="V81" s="43"/>
      <c r="W81" s="44"/>
      <c r="AB81" s="9"/>
      <c r="AC81" s="9"/>
      <c r="AD81" s="9"/>
      <c r="AE81" s="9"/>
      <c r="AF81" s="9"/>
    </row>
    <row r="82" spans="1:32">
      <c r="A82" s="6"/>
      <c r="B82" s="6">
        <v>2015</v>
      </c>
      <c r="C82" s="9"/>
      <c r="D82" s="9"/>
      <c r="E82" s="11"/>
      <c r="F82" s="6"/>
      <c r="G82" s="6"/>
      <c r="H82" s="6"/>
      <c r="I82" s="11"/>
      <c r="J82" s="14"/>
      <c r="K82" s="14"/>
      <c r="L82" s="14"/>
      <c r="M82" s="6"/>
      <c r="N82" s="6"/>
      <c r="O82" s="24"/>
      <c r="P82" s="24"/>
      <c r="Q82" s="28"/>
      <c r="R82" s="28"/>
      <c r="S82" s="28"/>
      <c r="T82" s="24"/>
      <c r="U82" s="43"/>
      <c r="V82" s="43"/>
      <c r="W82" s="44"/>
      <c r="AB82" s="9"/>
      <c r="AC82" s="9"/>
      <c r="AD82" s="9"/>
      <c r="AE82" s="9"/>
      <c r="AF82" s="9"/>
    </row>
    <row r="83" spans="1:32">
      <c r="A83" s="6"/>
      <c r="B83" s="6">
        <v>2014</v>
      </c>
      <c r="C83" s="10"/>
      <c r="D83" s="10"/>
      <c r="E83" s="11"/>
      <c r="F83" s="6"/>
      <c r="G83" s="6"/>
      <c r="H83" s="6"/>
      <c r="I83" s="11"/>
      <c r="J83" s="14"/>
      <c r="K83" s="14"/>
      <c r="L83" s="14"/>
      <c r="M83" s="6"/>
      <c r="N83" s="6"/>
      <c r="O83" s="24"/>
      <c r="P83" s="24"/>
      <c r="Q83" s="28"/>
      <c r="R83" s="28"/>
      <c r="S83" s="28"/>
      <c r="T83" s="24"/>
      <c r="U83" s="43"/>
      <c r="V83" s="43"/>
      <c r="W83" s="44"/>
      <c r="AB83" s="10"/>
      <c r="AC83" s="10"/>
      <c r="AD83" s="10"/>
      <c r="AE83" s="10"/>
      <c r="AF83" s="10"/>
    </row>
  </sheetData>
  <mergeCells count="22">
    <mergeCell ref="A2:A15"/>
    <mergeCell ref="A16:A29"/>
    <mergeCell ref="A30:A43"/>
    <mergeCell ref="A44:A53"/>
    <mergeCell ref="A54:A63"/>
    <mergeCell ref="A64:A73"/>
    <mergeCell ref="A74:A83"/>
    <mergeCell ref="C2:C15"/>
    <mergeCell ref="C16:C29"/>
    <mergeCell ref="C30:C43"/>
    <mergeCell ref="C44:C53"/>
    <mergeCell ref="C54:C63"/>
    <mergeCell ref="C64:C73"/>
    <mergeCell ref="C74:C83"/>
    <mergeCell ref="D2:D15"/>
    <mergeCell ref="D16:D29"/>
    <mergeCell ref="D30:D43"/>
    <mergeCell ref="D44:D53"/>
    <mergeCell ref="D54:D63"/>
    <mergeCell ref="D64:D73"/>
    <mergeCell ref="D74:D83"/>
    <mergeCell ref="W2:W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2024-08-19T09:26:00Z</dcterms:created>
  <dcterms:modified xsi:type="dcterms:W3CDTF">2024-08-20T14:52:12Z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