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<sst xmlns="http://schemas.openxmlformats.org/spreadsheetml/2006/main" count="162">
  <si>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</si>
  <si>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</si>
  <si>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</si>
  <si>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</si>
  <si>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</si>
  <si>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</si>
  <si>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</si>
  <si>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</si>
  <si>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</si>
  <si>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</si>
  <si>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</si>
  <si>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</si>
  <si>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</si>
  <si>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</si>
  <si>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</si>
  <si>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</si>
  <si>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</si>
  <si>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</si>
  <si>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</si>
  <si>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</si>
  <si>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</si>
  <si>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</si>
  <si>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</si>
  <si>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</si>
  <si>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</si>
  <si>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</si>
  <si>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</si>
  <si>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</si>
  <si>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</si>
  <si>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</si>
  <si>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</si>
  <si>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</si>
  <si>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</si>
  <si>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</si>
  <si>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</si>
  <si>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</si>
  <si>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</si>
  <si>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</si>
  <si>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</si>
  <si>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</si>
  <si>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</si>
  <si>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</si>
  <si>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</si>
  <si>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</si>
  <si>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</si>
  <si>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</si>
  <si>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</si>
  <si>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</si>
  <si>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</si>
  <si>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</si>
  <si>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</si>
  <si>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</si>
  <si>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</si>
  <si>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</si>
  <si>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</si>
  <si>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</si>
  <si>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</si>
  <si>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</si>
  <si>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</si>
  <si>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</si>
  <si>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</si>
  <si>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</si>
  <si>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</si>
  <si>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</si>
  <si>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</si>
  <si>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</si>
  <si>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</si>
  <si>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</si>
  <si>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</si>
  <si>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</si>
  <si>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</si>
  <si>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</si>
  <si>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</si>
  <si>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</si>
  <si>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</si>
  <si>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</si>
  <si>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</si>
  <si>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</si>
  <si>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</si>
  <si>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</si>
  <si>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</si>
  <si>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</si>
  <si>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</si>
  <si>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</si>
  <si>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</si>
  <si>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</si>
  <si>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</si>
  <si>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</si>
  <si>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</si>
  <si>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t>605016(百龙创园)</t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</si>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</sst>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3" borderId="22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23" borderId="22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26" fillId="23" borderId="24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3" fillId="17" borderId="2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7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8"/>
  <sheetViews>
    <sheetView tabSelected="1" topLeftCell="AH1" workbookViewId="0">
      <selection activeCell="AM7" sqref="AM7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7" t="s">
        <v>2</v>
      </c>
      <c r="AV1" s="47"/>
      <c r="AW1" s="47"/>
      <c r="AX1" s="47"/>
      <c r="AY1" s="47"/>
      <c r="AZ1" s="47"/>
      <c r="BA1" s="47"/>
      <c r="BB1" s="47"/>
      <c r="BC1" s="47"/>
      <c r="BD1" s="47"/>
      <c r="BE1" s="60" t="s">
        <v>3</v>
      </c>
      <c r="BF1" s="60"/>
      <c r="BG1" s="60"/>
      <c r="BH1" s="60"/>
      <c r="BI1" s="60"/>
      <c r="BJ1" s="60"/>
      <c r="BK1" s="60"/>
      <c r="BL1" s="60"/>
      <c r="BM1" s="63" t="s">
        <v>4</v>
      </c>
      <c r="BN1" s="63"/>
      <c r="BP1" s="64"/>
      <c r="BQ1" s="64"/>
      <c r="BR1" s="64"/>
      <c r="BS1" s="64"/>
      <c r="BT1" s="64"/>
      <c r="BU1" s="64"/>
      <c r="BV1" s="64"/>
      <c r="BW1" s="64"/>
      <c r="BY1" s="68"/>
      <c r="BZ1" s="68"/>
      <c r="CA1" s="68"/>
      <c r="CB1" s="68"/>
      <c r="CC1" s="68"/>
      <c r="CD1" s="68"/>
      <c r="CE1" s="68"/>
      <c r="CF1" s="68"/>
      <c r="CH1" s="68"/>
      <c r="CI1" s="68"/>
      <c r="CJ1" s="68"/>
      <c r="CK1" s="68"/>
      <c r="CL1" s="68"/>
      <c r="CM1" s="68"/>
      <c r="CN1" s="68"/>
      <c r="CP1" s="68"/>
      <c r="CQ1" s="68"/>
      <c r="CR1" s="68"/>
      <c r="CS1" s="68"/>
      <c r="CT1" s="68"/>
      <c r="CU1" s="68"/>
      <c r="CV1" s="68"/>
      <c r="CX1" s="68"/>
      <c r="CY1" s="68"/>
      <c r="CZ1" s="68"/>
      <c r="DA1" s="68"/>
      <c r="DB1" s="68"/>
      <c r="DC1" s="68"/>
      <c r="DD1" s="68"/>
    </row>
    <row r="2" ht="23.6" spans="1:108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1"/>
      <c r="AL2" s="42" t="s">
        <v>19</v>
      </c>
      <c r="AM2" s="42" t="s">
        <v>20</v>
      </c>
      <c r="AN2" s="42" t="s">
        <v>21</v>
      </c>
      <c r="AO2" s="42" t="s">
        <v>22</v>
      </c>
      <c r="AP2" s="42" t="s">
        <v>23</v>
      </c>
      <c r="AQ2" s="20" t="s">
        <v>24</v>
      </c>
      <c r="AR2" s="20" t="s">
        <v>25</v>
      </c>
      <c r="AS2" s="20" t="s">
        <v>26</v>
      </c>
      <c r="AT2" s="48" t="s">
        <v>27</v>
      </c>
      <c r="AU2" s="49" t="s">
        <v>28</v>
      </c>
      <c r="AV2" s="50" t="s">
        <v>29</v>
      </c>
      <c r="AW2" s="50" t="s">
        <v>30</v>
      </c>
      <c r="AX2" s="50" t="s">
        <v>31</v>
      </c>
      <c r="AY2" s="50" t="s">
        <v>32</v>
      </c>
      <c r="AZ2" s="50" t="s">
        <v>33</v>
      </c>
      <c r="BA2" s="50" t="s">
        <v>34</v>
      </c>
      <c r="BB2" s="50" t="s">
        <v>35</v>
      </c>
      <c r="BC2" s="50" t="s">
        <v>36</v>
      </c>
      <c r="BD2" s="50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1" t="s">
        <v>44</v>
      </c>
      <c r="BL2" s="61" t="s">
        <v>45</v>
      </c>
      <c r="BM2" s="65" t="s">
        <v>46</v>
      </c>
      <c r="BN2" s="65" t="s">
        <v>47</v>
      </c>
      <c r="BO2" s="66"/>
      <c r="BP2" s="64"/>
      <c r="BQ2" s="64"/>
      <c r="BR2" s="64"/>
      <c r="BS2" s="64"/>
      <c r="BT2" s="64"/>
      <c r="BU2" s="64"/>
      <c r="BV2" s="64"/>
      <c r="BW2" s="64"/>
      <c r="BY2" s="68"/>
      <c r="BZ2" s="68"/>
      <c r="CA2" s="68"/>
      <c r="CB2" s="68"/>
      <c r="CC2" s="68"/>
      <c r="CD2" s="68"/>
      <c r="CE2" s="68"/>
      <c r="CF2" s="68"/>
      <c r="CH2" s="68"/>
      <c r="CI2" s="68"/>
      <c r="CJ2" s="68"/>
      <c r="CK2" s="68"/>
      <c r="CL2" s="68"/>
      <c r="CM2" s="68"/>
      <c r="CN2" s="68"/>
      <c r="CP2" s="68"/>
      <c r="CQ2" s="68"/>
      <c r="CR2" s="68"/>
      <c r="CS2" s="68"/>
      <c r="CT2" s="68"/>
      <c r="CU2" s="68"/>
      <c r="CV2" s="68"/>
      <c r="CX2" s="68"/>
      <c r="CY2" s="68"/>
      <c r="CZ2" s="68"/>
      <c r="DA2" s="68"/>
      <c r="DB2" s="68"/>
      <c r="DC2" s="68"/>
      <c r="DD2" s="68"/>
    </row>
    <row r="3" ht="25" spans="1:108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48</v>
      </c>
      <c r="N3" s="32" t="s">
        <v>49</v>
      </c>
      <c r="O3" s="32" t="s">
        <v>50</v>
      </c>
      <c r="P3" s="32" t="s">
        <v>51</v>
      </c>
      <c r="Q3" s="32" t="s">
        <v>52</v>
      </c>
      <c r="R3" s="32" t="s">
        <v>53</v>
      </c>
      <c r="S3" s="32" t="s">
        <v>54</v>
      </c>
      <c r="T3" s="32" t="s">
        <v>55</v>
      </c>
      <c r="U3" s="32" t="s">
        <v>56</v>
      </c>
      <c r="V3" s="32" t="s">
        <v>57</v>
      </c>
      <c r="W3" s="32" t="s">
        <v>58</v>
      </c>
      <c r="X3" s="32" t="s">
        <v>59</v>
      </c>
      <c r="Y3" s="32" t="s">
        <v>60</v>
      </c>
      <c r="Z3" s="32" t="s">
        <v>61</v>
      </c>
      <c r="AA3" s="32" t="s">
        <v>62</v>
      </c>
      <c r="AB3" s="32" t="s">
        <v>63</v>
      </c>
      <c r="AC3" s="32" t="s">
        <v>64</v>
      </c>
      <c r="AD3" s="32" t="s">
        <v>65</v>
      </c>
      <c r="AE3" s="32" t="s">
        <v>66</v>
      </c>
      <c r="AF3" s="32" t="s">
        <v>67</v>
      </c>
      <c r="AG3" s="32" t="s">
        <v>68</v>
      </c>
      <c r="AH3" s="21"/>
      <c r="AI3" s="39" t="s">
        <v>69</v>
      </c>
      <c r="AJ3" s="39" t="s">
        <v>70</v>
      </c>
      <c r="AK3" s="43" t="s">
        <v>71</v>
      </c>
      <c r="AL3" s="21"/>
      <c r="AM3" s="21"/>
      <c r="AN3" s="21"/>
      <c r="AO3" s="44"/>
      <c r="AP3" s="44"/>
      <c r="AQ3" s="21"/>
      <c r="AR3" s="21"/>
      <c r="AS3" s="21"/>
      <c r="AT3" s="51"/>
      <c r="AU3" s="52"/>
      <c r="AV3" s="53"/>
      <c r="AW3" s="50"/>
      <c r="AX3" s="50"/>
      <c r="AY3" s="50"/>
      <c r="AZ3" s="50"/>
      <c r="BA3" s="50"/>
      <c r="BB3" s="50"/>
      <c r="BC3" s="50"/>
      <c r="BD3" s="53"/>
      <c r="BE3" s="61"/>
      <c r="BF3" s="62"/>
      <c r="BG3" s="62"/>
      <c r="BH3" s="62"/>
      <c r="BI3" s="62"/>
      <c r="BJ3" s="61"/>
      <c r="BK3" s="61"/>
      <c r="BL3" s="62"/>
      <c r="BM3" s="65"/>
      <c r="BN3" s="67"/>
      <c r="BO3" s="66"/>
      <c r="BP3" s="64"/>
      <c r="BQ3" s="64"/>
      <c r="BR3" s="64"/>
      <c r="BS3" s="64"/>
      <c r="BT3" s="64"/>
      <c r="BU3" s="64"/>
      <c r="BV3" s="64"/>
      <c r="BW3" s="64"/>
      <c r="BY3" s="68"/>
      <c r="BZ3" s="68"/>
      <c r="CA3" s="68"/>
      <c r="CB3" s="68"/>
      <c r="CC3" s="68"/>
      <c r="CD3" s="68"/>
      <c r="CE3" s="68"/>
      <c r="CF3" s="68"/>
      <c r="CH3" s="68"/>
      <c r="CI3" s="68"/>
      <c r="CJ3" s="68"/>
      <c r="CK3" s="68"/>
      <c r="CL3" s="68"/>
      <c r="CM3" s="68"/>
      <c r="CN3" s="68"/>
      <c r="CP3" s="68"/>
      <c r="CQ3" s="68"/>
      <c r="CR3" s="68"/>
      <c r="CS3" s="68"/>
      <c r="CT3" s="68"/>
      <c r="CU3" s="68"/>
      <c r="CV3" s="68"/>
      <c r="CX3" s="68"/>
      <c r="CY3" s="68"/>
      <c r="CZ3" s="68"/>
      <c r="DA3" s="68"/>
      <c r="DB3" s="68"/>
      <c r="DC3" s="68"/>
      <c r="DD3" s="68"/>
    </row>
    <row r="4" ht="36" spans="1:66">
      <c r="A4" s="69" t="s">
        <v>72</v>
      </c>
      <c r="B4" s="10">
        <v>44517</v>
      </c>
      <c r="C4" s="11" t="s">
        <v>73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 t="shared" ref="J4:J8" si="0">(G4-H4)/H4</f>
        <v>3.70695970695971</v>
      </c>
      <c r="K4" s="27">
        <f t="shared" ref="K4:K8" si="1"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74</v>
      </c>
      <c r="Y4" s="35">
        <f t="shared" ref="Y4:Y8" si="2">(I4-M4)/I4</f>
        <v>0.551262680768401</v>
      </c>
      <c r="Z4" s="35">
        <f t="shared" ref="Z4:Z8" si="3">(N4-O4)/N4</f>
        <v>0.265771812080537</v>
      </c>
      <c r="AA4" s="35">
        <f t="shared" ref="AA4:AA8" si="4">(P4-Q4)/P4</f>
        <v>0.120922832140016</v>
      </c>
      <c r="AB4" s="35">
        <f>(R4-S4)/R4</f>
        <v>0.0909090909090909</v>
      </c>
      <c r="AC4" s="35" t="e">
        <f t="shared" ref="AC4:AC6" si="5">(T4-U4)/T4</f>
        <v>#DIV/0!</v>
      </c>
      <c r="AD4" s="28"/>
      <c r="AE4" s="37" t="s">
        <v>75</v>
      </c>
      <c r="AF4" s="37" t="s">
        <v>76</v>
      </c>
      <c r="AG4" s="37" t="s">
        <v>77</v>
      </c>
      <c r="AH4" s="33" t="s">
        <v>78</v>
      </c>
      <c r="AI4" s="22">
        <v>28.15</v>
      </c>
      <c r="AJ4" s="22">
        <v>21.87</v>
      </c>
      <c r="AK4" s="23">
        <f t="shared" ref="AK4:AK8" si="6">AI4-AJ4</f>
        <v>6.28</v>
      </c>
      <c r="AL4" s="22">
        <v>26.2</v>
      </c>
      <c r="AM4" s="22">
        <v>24.68</v>
      </c>
      <c r="AN4" s="22">
        <v>32.49</v>
      </c>
      <c r="AO4" s="22">
        <f t="shared" ref="AO4:AO8" si="7">(AL4-AM4)*100</f>
        <v>152</v>
      </c>
      <c r="AP4" s="22">
        <v>200</v>
      </c>
      <c r="AQ4" s="45">
        <f t="shared" ref="AQ4:AQ8" si="8">(AN4-AL4)/(AL4-AM4)</f>
        <v>4.13815789473685</v>
      </c>
      <c r="AR4" s="27">
        <f t="shared" ref="AR4:AR8" si="9">(AL4-AM4)/AL4</f>
        <v>0.0580152671755725</v>
      </c>
      <c r="AS4" s="27">
        <f t="shared" ref="AS4:AS8" si="10">(AN4-AL4)/AL4</f>
        <v>0.240076335877863</v>
      </c>
      <c r="AT4" s="54">
        <v>150.88</v>
      </c>
      <c r="AU4" s="17">
        <v>44523</v>
      </c>
      <c r="AV4" s="55">
        <v>26.2</v>
      </c>
      <c r="AW4" s="55">
        <v>200</v>
      </c>
      <c r="AX4" s="55">
        <v>5</v>
      </c>
      <c r="AY4" s="57">
        <f>AV4*AW4*0.2/10000</f>
        <v>0.1048</v>
      </c>
      <c r="AZ4" s="58">
        <f>AV4*AW4+AX4+AY4</f>
        <v>5245.1048</v>
      </c>
      <c r="BA4" s="58">
        <f>(AV4-AM4)*AW4+AX4+AY4</f>
        <v>309.1048</v>
      </c>
      <c r="BB4" s="55">
        <v>26.5</v>
      </c>
      <c r="BC4" s="55">
        <v>25.21</v>
      </c>
      <c r="BD4" s="59">
        <f>(BB4-AV4)/(BB4-BC4)</f>
        <v>0.232558139534884</v>
      </c>
      <c r="BE4" s="55"/>
      <c r="BF4" s="16"/>
      <c r="BG4" s="16"/>
      <c r="BH4" s="16"/>
      <c r="BI4" s="16"/>
      <c r="BJ4" s="16"/>
      <c r="BK4" s="16"/>
      <c r="BL4" s="16"/>
      <c r="BM4" s="16"/>
      <c r="BN4" s="16"/>
    </row>
    <row r="5" ht="36" spans="1:66">
      <c r="A5" s="69" t="s">
        <v>79</v>
      </c>
      <c r="B5" s="13">
        <v>44517</v>
      </c>
      <c r="C5" s="14" t="s">
        <v>80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 t="shared" si="0"/>
        <v>0.467798085291558</v>
      </c>
      <c r="K5" s="27">
        <f t="shared" si="1"/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74</v>
      </c>
      <c r="Y5" s="35">
        <f t="shared" si="2"/>
        <v>0.307068887888339</v>
      </c>
      <c r="Z5" s="36">
        <f t="shared" si="3"/>
        <v>0.106571428571429</v>
      </c>
      <c r="AA5" s="36">
        <f t="shared" si="4"/>
        <v>0.077541642734061</v>
      </c>
      <c r="AB5" s="36">
        <f>(R5-S5)/R5</f>
        <v>0.0463207270595133</v>
      </c>
      <c r="AC5" s="35" t="e">
        <f t="shared" si="5"/>
        <v>#DIV/0!</v>
      </c>
      <c r="AD5" s="28"/>
      <c r="AE5" s="34" t="s">
        <v>75</v>
      </c>
      <c r="AF5" s="34" t="s">
        <v>81</v>
      </c>
      <c r="AG5" s="34" t="s">
        <v>82</v>
      </c>
      <c r="AH5" s="38" t="s">
        <v>78</v>
      </c>
      <c r="AI5" s="23">
        <v>35.48</v>
      </c>
      <c r="AJ5" s="23">
        <v>31.36</v>
      </c>
      <c r="AK5" s="23">
        <f t="shared" si="6"/>
        <v>4.12</v>
      </c>
      <c r="AL5" s="23">
        <v>34.12</v>
      </c>
      <c r="AM5" s="23">
        <v>32.53</v>
      </c>
      <c r="AN5" s="23">
        <v>39.33</v>
      </c>
      <c r="AO5" s="22">
        <f t="shared" si="7"/>
        <v>159</v>
      </c>
      <c r="AP5" s="23">
        <v>100</v>
      </c>
      <c r="AQ5" s="45">
        <f t="shared" si="8"/>
        <v>3.27672955974844</v>
      </c>
      <c r="AR5" s="46">
        <f t="shared" si="9"/>
        <v>0.0466002344665884</v>
      </c>
      <c r="AS5" s="46">
        <f t="shared" si="10"/>
        <v>0.152696365767878</v>
      </c>
      <c r="AT5" s="56">
        <v>37.41</v>
      </c>
      <c r="AU5" s="17">
        <v>44523</v>
      </c>
      <c r="AV5" s="55">
        <v>33.73</v>
      </c>
      <c r="AW5" s="55">
        <v>100</v>
      </c>
      <c r="AX5" s="55">
        <v>5</v>
      </c>
      <c r="AY5" s="57">
        <f>AV5*AW5*0.2/10000</f>
        <v>0.06746</v>
      </c>
      <c r="AZ5" s="58">
        <f>AV5*AW5+AX5+AY5</f>
        <v>3378.06746</v>
      </c>
      <c r="BA5" s="58">
        <f>(AV5-AM5)*AW5+AX5+AY5</f>
        <v>125.06746</v>
      </c>
      <c r="BB5" s="55">
        <v>35.36</v>
      </c>
      <c r="BC5" s="55">
        <v>33.1</v>
      </c>
      <c r="BD5" s="59">
        <f>(BB5-AV5)/(BB5-BC5)</f>
        <v>0.721238938053099</v>
      </c>
      <c r="BE5" s="55"/>
      <c r="BF5" s="16"/>
      <c r="BG5" s="16"/>
      <c r="BH5" s="16"/>
      <c r="BI5" s="16"/>
      <c r="BJ5" s="16"/>
      <c r="BK5" s="16"/>
      <c r="BL5" s="16"/>
      <c r="BM5" s="16"/>
      <c r="BN5" s="16"/>
    </row>
    <row r="6" ht="36" spans="1:66">
      <c r="A6" s="69" t="s">
        <v>83</v>
      </c>
      <c r="B6" s="13">
        <v>44519</v>
      </c>
      <c r="C6" s="14" t="s">
        <v>84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 t="shared" si="0"/>
        <v>0.58030082484231</v>
      </c>
      <c r="K6" s="27">
        <f t="shared" si="1"/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85</v>
      </c>
      <c r="Y6" s="35">
        <f t="shared" si="2"/>
        <v>0.315180722891566</v>
      </c>
      <c r="Z6" s="36">
        <f t="shared" si="3"/>
        <v>0.164265129682997</v>
      </c>
      <c r="AA6" s="36">
        <f t="shared" si="4"/>
        <v>0.124184859654097</v>
      </c>
      <c r="AB6" s="36"/>
      <c r="AC6" s="35" t="e">
        <f t="shared" si="5"/>
        <v>#DIV/0!</v>
      </c>
      <c r="AD6" s="28"/>
      <c r="AE6" s="38" t="s">
        <v>86</v>
      </c>
      <c r="AF6" s="34" t="s">
        <v>87</v>
      </c>
      <c r="AG6" s="34" t="s">
        <v>82</v>
      </c>
      <c r="AH6" s="34" t="s">
        <v>78</v>
      </c>
      <c r="AI6" s="23">
        <v>36.21</v>
      </c>
      <c r="AJ6" s="23">
        <v>27.35</v>
      </c>
      <c r="AK6" s="23">
        <f t="shared" si="6"/>
        <v>8.86</v>
      </c>
      <c r="AL6" s="23">
        <v>32.65</v>
      </c>
      <c r="AM6" s="23">
        <v>30.89</v>
      </c>
      <c r="AN6" s="23">
        <v>36.22</v>
      </c>
      <c r="AO6" s="22">
        <f t="shared" si="7"/>
        <v>176</v>
      </c>
      <c r="AP6" s="23">
        <v>100</v>
      </c>
      <c r="AQ6" s="45">
        <f t="shared" si="8"/>
        <v>2.02840909090909</v>
      </c>
      <c r="AR6" s="46">
        <f t="shared" si="9"/>
        <v>0.0539050535987748</v>
      </c>
      <c r="AS6" s="46">
        <f t="shared" si="10"/>
        <v>0.109341500765697</v>
      </c>
      <c r="AT6" s="56">
        <v>28.82</v>
      </c>
      <c r="AU6" s="17">
        <v>44522</v>
      </c>
      <c r="AV6" s="55">
        <v>32.7</v>
      </c>
      <c r="AW6" s="55">
        <v>100</v>
      </c>
      <c r="AX6" s="55">
        <v>5</v>
      </c>
      <c r="AY6" s="57">
        <f>AV6*AW6*0.2/10000</f>
        <v>0.0654</v>
      </c>
      <c r="AZ6" s="58">
        <f>AV6*AW6+AX6+AY6</f>
        <v>3275.0654</v>
      </c>
      <c r="BA6" s="58">
        <f>(AV6-AM6)*AW6+AX6+AY6</f>
        <v>186.0654</v>
      </c>
      <c r="BB6" s="58">
        <v>33.9</v>
      </c>
      <c r="BC6" s="58">
        <v>32.49</v>
      </c>
      <c r="BD6" s="59">
        <f>(BB6-AV6)/(BB6-BC6)</f>
        <v>0.851063829787233</v>
      </c>
      <c r="BE6" s="55"/>
      <c r="BF6" s="16"/>
      <c r="BG6" s="16"/>
      <c r="BH6" s="16"/>
      <c r="BI6" s="16"/>
      <c r="BJ6" s="16"/>
      <c r="BK6" s="16"/>
      <c r="BL6" s="16"/>
      <c r="BM6" s="16"/>
      <c r="BN6" s="16"/>
    </row>
    <row r="7" ht="36" spans="1:66">
      <c r="A7" s="70" t="s">
        <v>88</v>
      </c>
      <c r="B7" s="17">
        <v>44522</v>
      </c>
      <c r="C7" s="18" t="s">
        <v>89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7">
        <f t="shared" si="0"/>
        <v>0.692702394526796</v>
      </c>
      <c r="K7" s="27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74</v>
      </c>
      <c r="Y7" s="35">
        <f t="shared" si="2"/>
        <v>0.502886597938144</v>
      </c>
      <c r="Z7" s="36">
        <f t="shared" si="3"/>
        <v>0.341719077568134</v>
      </c>
      <c r="AA7" s="36">
        <f t="shared" si="4"/>
        <v>0.0550161812297734</v>
      </c>
      <c r="AB7" s="36"/>
      <c r="AC7" s="16"/>
      <c r="AD7" s="16"/>
      <c r="AE7" s="16" t="s">
        <v>86</v>
      </c>
      <c r="AF7" s="16" t="s">
        <v>87</v>
      </c>
      <c r="AG7" s="40" t="s">
        <v>90</v>
      </c>
      <c r="AH7" s="40" t="s">
        <v>78</v>
      </c>
      <c r="AI7" s="16">
        <v>32.43</v>
      </c>
      <c r="AJ7" s="16">
        <v>26.16</v>
      </c>
      <c r="AK7" s="23">
        <f t="shared" si="6"/>
        <v>6.27</v>
      </c>
      <c r="AL7" s="16">
        <v>30.66</v>
      </c>
      <c r="AM7" s="16">
        <v>29.35</v>
      </c>
      <c r="AN7" s="16">
        <v>38.71</v>
      </c>
      <c r="AO7" s="22">
        <f t="shared" si="7"/>
        <v>131</v>
      </c>
      <c r="AP7" s="16">
        <f>FLOOR(300/(AL7-AM7),100)</f>
        <v>200</v>
      </c>
      <c r="AQ7" s="45">
        <f t="shared" si="8"/>
        <v>6.14503816793894</v>
      </c>
      <c r="AR7" s="46">
        <f t="shared" si="9"/>
        <v>0.042726679712981</v>
      </c>
      <c r="AS7" s="46">
        <f t="shared" si="10"/>
        <v>0.262557077625571</v>
      </c>
      <c r="AT7" s="16">
        <v>38.46</v>
      </c>
      <c r="AU7" s="17">
        <v>44524</v>
      </c>
      <c r="AV7" s="16">
        <v>30.54</v>
      </c>
      <c r="AW7" s="16">
        <v>100</v>
      </c>
      <c r="AX7" s="16">
        <v>5</v>
      </c>
      <c r="AY7" s="57">
        <f>AV7*AW7*0.2/10000</f>
        <v>0.06108</v>
      </c>
      <c r="AZ7" s="58">
        <f>AV7*AW7+AX7+AY7</f>
        <v>3059.06108</v>
      </c>
      <c r="BA7" s="58">
        <f>(AV7-AM7)*AW7+AX7+AY7</f>
        <v>124.06108</v>
      </c>
      <c r="BB7" s="16">
        <v>30.72</v>
      </c>
      <c r="BC7" s="16">
        <v>29.33</v>
      </c>
      <c r="BD7" s="59">
        <f>(BB7-AV7)/(BB7-BC7)</f>
        <v>0.129496402877698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ht="36" spans="1:66">
      <c r="A8" s="70" t="s">
        <v>91</v>
      </c>
      <c r="B8" s="17">
        <v>44522</v>
      </c>
      <c r="C8" s="71" t="s">
        <v>92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7">
        <f t="shared" si="0"/>
        <v>0.414990859232176</v>
      </c>
      <c r="K8" s="27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74</v>
      </c>
      <c r="Y8" s="35">
        <f t="shared" si="2"/>
        <v>0.368091762252346</v>
      </c>
      <c r="Z8" s="36">
        <f t="shared" si="3"/>
        <v>0.199040767386091</v>
      </c>
      <c r="AA8" s="36">
        <f t="shared" si="4"/>
        <v>0.0805031446540881</v>
      </c>
      <c r="AB8" s="16"/>
      <c r="AC8" s="16"/>
      <c r="AD8" s="16"/>
      <c r="AE8" s="16" t="s">
        <v>86</v>
      </c>
      <c r="AF8" s="16" t="s">
        <v>87</v>
      </c>
      <c r="AG8" s="40" t="s">
        <v>93</v>
      </c>
      <c r="AH8" s="40" t="s">
        <v>78</v>
      </c>
      <c r="AI8" s="16">
        <v>8.43</v>
      </c>
      <c r="AJ8" s="16">
        <v>6.78</v>
      </c>
      <c r="AK8" s="23">
        <f t="shared" si="6"/>
        <v>1.65</v>
      </c>
      <c r="AL8" s="16">
        <v>8.03</v>
      </c>
      <c r="AM8" s="16">
        <v>7.66</v>
      </c>
      <c r="AN8" s="16">
        <v>9.31</v>
      </c>
      <c r="AO8" s="22">
        <f t="shared" si="7"/>
        <v>36.9999999999999</v>
      </c>
      <c r="AP8" s="16">
        <f>FLOOR(300/(AL8-AM8),100)</f>
        <v>800</v>
      </c>
      <c r="AQ8" s="45">
        <f t="shared" si="8"/>
        <v>3.45945945945947</v>
      </c>
      <c r="AR8" s="46">
        <f t="shared" si="9"/>
        <v>0.046077210460772</v>
      </c>
      <c r="AS8" s="46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ht="13" spans="1:66">
      <c r="A9" s="70" t="s">
        <v>94</v>
      </c>
      <c r="B9" s="17">
        <v>44523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ht="13" spans="1:66">
      <c r="A10" s="70" t="s">
        <v>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3" spans="1:66">
      <c r="A11" s="70" t="s">
        <v>96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ht="13" spans="1:66">
      <c r="A12" s="70" t="s">
        <v>97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ht="13" spans="1:66">
      <c r="A13" s="70" t="s">
        <v>98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ht="13" spans="1:66">
      <c r="A14" s="70" t="s">
        <v>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ht="13" spans="1:66">
      <c r="A15" s="70" t="s">
        <v>100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ht="13" spans="1:66">
      <c r="A16" s="70" t="s">
        <v>101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ht="13" spans="1:66">
      <c r="A17" s="70" t="s">
        <v>102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ht="13" spans="1:66">
      <c r="A18" s="70" t="s">
        <v>103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ht="13" spans="1:66">
      <c r="A19" s="70" t="s">
        <v>104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ht="13" spans="1:66">
      <c r="A20" s="70" t="s">
        <v>105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ht="13" spans="1:66">
      <c r="A21" s="70" t="s">
        <v>106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ht="13" spans="1:66">
      <c r="A22" s="70" t="s">
        <v>107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ht="13" spans="1:66">
      <c r="A23" s="70" t="s">
        <v>108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ht="13" spans="1:66">
      <c r="A24" s="70" t="s">
        <v>109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ht="13" spans="1:66">
      <c r="A25" s="70" t="s">
        <v>110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ht="13" spans="1:66">
      <c r="A26" s="70" t="s">
        <v>111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ht="13" spans="1:66">
      <c r="A27" s="70" t="s">
        <v>112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ht="13" spans="1:66">
      <c r="A28" s="70" t="s">
        <v>113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ht="13" spans="1:66">
      <c r="A29" s="70" t="s">
        <v>114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ht="13" spans="1:66">
      <c r="A30" s="70" t="s">
        <v>115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ht="13" spans="1:66">
      <c r="A31" s="70" t="s">
        <v>116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ht="13" spans="1:66">
      <c r="A32" s="70" t="s">
        <v>117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ht="13" spans="1:66">
      <c r="A33" s="70" t="s">
        <v>118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3" spans="1:66">
      <c r="A34" s="70" t="s">
        <v>119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ht="13" spans="1:66">
      <c r="A35" s="70" t="s">
        <v>120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ht="13" spans="1:66">
      <c r="A36" s="70" t="s">
        <v>121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ht="13" spans="1:66">
      <c r="A37" s="70" t="s">
        <v>122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ht="13" spans="1:66">
      <c r="A38" s="70" t="s">
        <v>123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ht="13" spans="1:66">
      <c r="A39" s="70" t="s">
        <v>124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ht="13" spans="1:66">
      <c r="A40" s="70" t="s">
        <v>125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ht="13" spans="1:66">
      <c r="A41" s="70" t="s">
        <v>126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ht="13" spans="1:66">
      <c r="A42" s="70" t="s">
        <v>127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ht="13" spans="1:66">
      <c r="A43" s="70" t="s">
        <v>128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ht="13" spans="1:66">
      <c r="A44" s="70" t="s">
        <v>129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ht="13" spans="1:66">
      <c r="A45" s="70" t="s">
        <v>130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ht="13" spans="1:66">
      <c r="A46" s="70" t="s">
        <v>131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ht="13" spans="1:66">
      <c r="A47" s="70" t="s">
        <v>132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ht="13" spans="1:66">
      <c r="A48" s="70" t="s">
        <v>133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ht="13" spans="1:66">
      <c r="A49" s="70" t="s">
        <v>134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ht="13" spans="1:66">
      <c r="A50" s="70" t="s">
        <v>135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ht="13" spans="1:66">
      <c r="A51" s="70" t="s">
        <v>136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ht="13" spans="1:66">
      <c r="A52" s="70" t="s">
        <v>137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ht="13" spans="1:66">
      <c r="A53" s="70" t="s">
        <v>138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ht="13" spans="1:66">
      <c r="A54" s="70" t="s">
        <v>139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ht="13" spans="1:66">
      <c r="A55" s="70" t="s">
        <v>140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ht="13" spans="1:66">
      <c r="A56" s="70" t="s">
        <v>141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ht="13" spans="1:66">
      <c r="A57" s="70" t="s">
        <v>142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ht="13" spans="1:66">
      <c r="A58" s="70" t="s">
        <v>143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ht="13" spans="1:66">
      <c r="A59" s="70" t="s">
        <v>144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ht="13" spans="1:66">
      <c r="A60" s="70" t="s">
        <v>145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ht="13" spans="1:66">
      <c r="A61" s="70" t="s">
        <v>146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ht="13" spans="1:66">
      <c r="A62" s="70" t="s">
        <v>147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ht="13" spans="1:66">
      <c r="A63" s="70" t="s">
        <v>148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ht="13" spans="1:66">
      <c r="A64" s="70" t="s">
        <v>149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ht="13" spans="1:66">
      <c r="A65" s="70" t="s">
        <v>150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ht="13" spans="1:66">
      <c r="A66" s="70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ht="13" spans="1:66">
      <c r="A67" s="70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ht="13" spans="1:66">
      <c r="A68" s="70" t="s">
        <v>153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ht="13" spans="1:66">
      <c r="A69" s="70" t="s">
        <v>154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ht="13" spans="1:66">
      <c r="A70" s="70" t="s">
        <v>155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ht="13" spans="1:66">
      <c r="A71" s="70" t="s">
        <v>156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 spans="1:6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 spans="1:6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 spans="1:6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 spans="1:6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 spans="1:6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 spans="1:6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 spans="1:6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 spans="1:6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 spans="1:6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 spans="1:6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 spans="1:6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 spans="1:6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 spans="1:6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 spans="1:6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 spans="1:6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 spans="1:6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6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 spans="1:66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 spans="1:66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 spans="1:66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 spans="1:66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 spans="1:66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 spans="1:66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</row>
    <row r="495" spans="1:66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9">
    <mergeCell ref="B1:AT1"/>
    <mergeCell ref="AU1:BD1"/>
    <mergeCell ref="BE1:BL1"/>
    <mergeCell ref="BM1:BN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CU1" t="s">
        <v>161</v>
      </c>
    </row>
    <row r="2" spans="1:1">
      <c r="A2" s="2">
        <f>SUM(入场指标!BA4:BA6)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2021-11-24T17:47:00Z</dcterms:created>
  <dcterms:modified xsi:type="dcterms:W3CDTF">2021-11-24T15:53:44Z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