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<sst xmlns="http://schemas.openxmlformats.org/spreadsheetml/2006/main" count="43">
  <si>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</si>
  <si>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</si>
  <si>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</si>
  <si>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</si>
  <si>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</si>
  <si>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</si>
  <si>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</si>
  <si>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</si>
  <si>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</si>
  <si>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</si>
  <si>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</si>
  <si>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</si>
  <si>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</si>
  <si>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</si>
  <si>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</si>
  <si>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</si>
  <si>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</si>
  <si>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</si>
  <si>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</si>
  <si>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</si>
  <si>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</si>
  <si>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</si>
  <si>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</si>
  <si>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</si>
  <si>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</si>
  <si>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</si>
  <si>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</si>
  <si>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</si>
  <si>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>是否好的收盘次数大于坏的收盘次数
(处于下部应该警惕)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</si>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</sst>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8" fillId="1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42" borderId="8" applyNumberFormat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9" fillId="35" borderId="8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1" borderId="7" applyNumberFormat="0" applyAlignment="0" applyProtection="0">
      <alignment vertical="center"/>
    </xf>
    <xf numFmtId="0" fontId="20" fillId="35" borderId="9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5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50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J8" sqref="J8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</cols>
  <sheetData>
    <row r="1" spans="1:32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8" t="s">
        <v>2</v>
      </c>
      <c r="O1" s="18"/>
      <c r="P1" s="18"/>
      <c r="Q1" s="18"/>
      <c r="R1" s="18"/>
      <c r="S1" s="18"/>
      <c r="T1" s="18"/>
      <c r="U1" s="24" t="s">
        <v>3</v>
      </c>
      <c r="V1" s="25" t="s">
        <v>4</v>
      </c>
      <c r="W1" s="25"/>
      <c r="X1" s="25"/>
      <c r="Y1" s="25"/>
      <c r="Z1" s="25"/>
      <c r="AA1" s="25"/>
      <c r="AB1" s="25"/>
      <c r="AC1" s="25"/>
      <c r="AD1" s="25"/>
      <c r="AE1" s="25"/>
      <c r="AF1" s="34" t="s">
        <v>5</v>
      </c>
    </row>
    <row r="2" spans="1:3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8"/>
      <c r="O2" s="18"/>
      <c r="P2" s="18"/>
      <c r="Q2" s="18"/>
      <c r="R2" s="18"/>
      <c r="S2" s="18"/>
      <c r="T2" s="18"/>
      <c r="U2" s="26"/>
      <c r="V2" s="27" t="s">
        <v>6</v>
      </c>
      <c r="W2" s="27"/>
      <c r="X2" s="27"/>
      <c r="Y2" s="27"/>
      <c r="Z2" s="27"/>
      <c r="AA2" s="27"/>
      <c r="AB2" s="27"/>
      <c r="AC2" s="27"/>
      <c r="AD2" s="35" t="s">
        <v>7</v>
      </c>
      <c r="AE2" s="35"/>
      <c r="AF2" s="34"/>
    </row>
    <row r="3" spans="1:3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9" t="s">
        <v>8</v>
      </c>
      <c r="O3" s="19"/>
      <c r="P3" s="19"/>
      <c r="Q3" s="22" t="s">
        <v>9</v>
      </c>
      <c r="R3" s="22"/>
      <c r="S3" s="22"/>
      <c r="T3" s="22"/>
      <c r="U3" s="26"/>
      <c r="V3" s="27"/>
      <c r="W3" s="27"/>
      <c r="X3" s="27"/>
      <c r="Y3" s="27"/>
      <c r="Z3" s="27"/>
      <c r="AA3" s="27"/>
      <c r="AB3" s="27"/>
      <c r="AC3" s="27"/>
      <c r="AD3" s="35"/>
      <c r="AE3" s="35"/>
      <c r="AF3" s="34"/>
    </row>
    <row r="4" spans="1:32">
      <c r="A4" s="2"/>
      <c r="B4" s="4" t="s">
        <v>10</v>
      </c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8" t="s">
        <v>16</v>
      </c>
      <c r="I4" s="8" t="s">
        <v>17</v>
      </c>
      <c r="J4" s="9" t="s">
        <v>18</v>
      </c>
      <c r="K4" s="9" t="s">
        <v>19</v>
      </c>
      <c r="L4" s="10" t="s">
        <v>20</v>
      </c>
      <c r="M4" s="11" t="s">
        <v>21</v>
      </c>
      <c r="N4" s="20" t="s">
        <v>22</v>
      </c>
      <c r="O4" s="20" t="s">
        <v>23</v>
      </c>
      <c r="P4" s="20" t="s">
        <v>24</v>
      </c>
      <c r="Q4" s="23" t="s">
        <v>25</v>
      </c>
      <c r="R4" s="23" t="s">
        <v>26</v>
      </c>
      <c r="S4" s="23" t="s">
        <v>27</v>
      </c>
      <c r="T4" s="23" t="s">
        <v>28</v>
      </c>
      <c r="U4" s="26"/>
      <c r="V4" s="28" t="s">
        <v>29</v>
      </c>
      <c r="W4" s="28" t="s">
        <v>30</v>
      </c>
      <c r="X4" s="27" t="s">
        <v>31</v>
      </c>
      <c r="Y4" s="27"/>
      <c r="Z4" s="33" t="s">
        <v>32</v>
      </c>
      <c r="AA4" s="27" t="s">
        <v>33</v>
      </c>
      <c r="AB4" s="33" t="s">
        <v>34</v>
      </c>
      <c r="AC4" s="33" t="s">
        <v>35</v>
      </c>
      <c r="AD4" s="35" t="s">
        <v>36</v>
      </c>
      <c r="AE4" s="36" t="s">
        <v>37</v>
      </c>
      <c r="AF4" s="34"/>
    </row>
    <row r="5" ht="56" customHeight="1" spans="1:32">
      <c r="A5" s="2"/>
      <c r="B5" s="4"/>
      <c r="C5" s="4"/>
      <c r="D5" s="4"/>
      <c r="E5" s="4"/>
      <c r="F5" s="4"/>
      <c r="G5" s="4"/>
      <c r="H5" s="8"/>
      <c r="I5" s="8"/>
      <c r="J5" s="9"/>
      <c r="K5" s="9"/>
      <c r="L5" s="11"/>
      <c r="M5" s="11"/>
      <c r="N5" s="20"/>
      <c r="O5" s="20"/>
      <c r="P5" s="20"/>
      <c r="Q5" s="23"/>
      <c r="R5" s="23"/>
      <c r="S5" s="23"/>
      <c r="T5" s="23"/>
      <c r="U5" s="26"/>
      <c r="V5" s="28"/>
      <c r="W5" s="28"/>
      <c r="X5" s="29" t="s">
        <v>38</v>
      </c>
      <c r="Y5" s="29" t="s">
        <v>39</v>
      </c>
      <c r="Z5" s="27"/>
      <c r="AA5" s="27"/>
      <c r="AB5" s="27"/>
      <c r="AC5" s="27"/>
      <c r="AD5" s="35"/>
      <c r="AE5" s="35"/>
      <c r="AF5" s="34"/>
    </row>
    <row r="6" ht="18" spans="1:32">
      <c r="A6" s="5">
        <v>44526</v>
      </c>
      <c r="B6" s="6">
        <v>71.25</v>
      </c>
      <c r="C6" s="6">
        <v>72</v>
      </c>
      <c r="D6" s="6">
        <v>74.5</v>
      </c>
      <c r="E6" s="6">
        <v>70.4</v>
      </c>
      <c r="F6" s="6">
        <v>68.96</v>
      </c>
      <c r="G6" s="6">
        <v>68.48</v>
      </c>
      <c r="H6" s="6">
        <v>6.49</v>
      </c>
      <c r="I6" s="7">
        <v>1</v>
      </c>
      <c r="J6" s="12" t="s">
        <v>40</v>
      </c>
      <c r="K6" s="13">
        <f>(B6-VLOOKUP([1]交易计划及执行表!$A$8,[1]交易计划及执行表!$A$4:$BL10004,48,FALSE))/VLOOKUP([1]交易计划及执行表!$A$8,[1]交易计划及执行表!$A$4:$BL10004,48,FALSE)</f>
        <v>-0.0113778271125294</v>
      </c>
      <c r="L6" s="14">
        <f t="shared" ref="L6:L9" si="0">I6/(ROW()-4)</f>
        <v>0.5</v>
      </c>
      <c r="M6" s="21" t="str">
        <f>IF(B6&gt;=(D6-(D6-E6)/2),"上部","下部")</f>
        <v>下部</v>
      </c>
      <c r="N6" s="7" t="str">
        <f>IF(B6&lt;F6,"是","否")</f>
        <v>否</v>
      </c>
      <c r="O6" s="7" t="s">
        <v>41</v>
      </c>
      <c r="P6" s="7" t="s">
        <v>41</v>
      </c>
      <c r="Q6" s="21" t="s">
        <v>42</v>
      </c>
      <c r="R6" s="7" t="s">
        <v>41</v>
      </c>
      <c r="S6" s="21" t="str">
        <f>IF(I6/(ROW()-5)&gt;=0.5,"是","否")</f>
        <v>是</v>
      </c>
      <c r="T6" s="7" t="s">
        <v>41</v>
      </c>
      <c r="U6" s="30" t="s">
        <v>42</v>
      </c>
      <c r="V6" s="30"/>
      <c r="W6" s="31"/>
      <c r="X6" s="32"/>
      <c r="Y6" s="32"/>
      <c r="Z6" s="32"/>
      <c r="AA6" s="32"/>
      <c r="AB6" s="32"/>
      <c r="AC6" s="32"/>
      <c r="AD6" s="32"/>
      <c r="AE6" s="32"/>
      <c r="AF6" s="32">
        <v>67.53</v>
      </c>
    </row>
    <row r="7" spans="1:32">
      <c r="A7" s="5">
        <v>44529</v>
      </c>
      <c r="B7" s="6">
        <v>75.44</v>
      </c>
      <c r="C7" s="6">
        <v>74.7</v>
      </c>
      <c r="D7" s="6">
        <v>77.98</v>
      </c>
      <c r="E7" s="6">
        <v>74.5</v>
      </c>
      <c r="F7" s="6">
        <v>69.57</v>
      </c>
      <c r="G7" s="6">
        <v>68.75</v>
      </c>
      <c r="H7" s="6">
        <v>6.68</v>
      </c>
      <c r="I7" s="7">
        <v>2</v>
      </c>
      <c r="J7" s="15">
        <f t="shared" ref="J7:J9" si="1">(B7-B6)/B6</f>
        <v>0.0588070175438596</v>
      </c>
      <c r="K7" s="13">
        <f>(B7-VLOOKUP([1]交易计划及执行表!$A$8,[1]交易计划及执行表!$A$4:$BL10005,48,FALSE))/VLOOKUP([1]交易计划及执行表!$A$8,[1]交易计划及执行表!$A$4:$BL10005,48,FALSE)</f>
        <v>0.0467600943527127</v>
      </c>
      <c r="L7" s="14">
        <f t="shared" si="0"/>
        <v>0.666666666666667</v>
      </c>
      <c r="M7" s="21" t="str">
        <f>IF(B7&gt;=(D7-(D7-E7)/2),"上部","下部")</f>
        <v>下部</v>
      </c>
      <c r="N7" s="7" t="str">
        <f>IF(B7&lt;F7,"是","否")</f>
        <v>否</v>
      </c>
      <c r="O7" s="7" t="s">
        <v>41</v>
      </c>
      <c r="P7" s="7" t="s">
        <v>41</v>
      </c>
      <c r="Q7" s="21" t="s">
        <v>42</v>
      </c>
      <c r="R7" s="7" t="s">
        <v>41</v>
      </c>
      <c r="S7" s="21" t="str">
        <f>IF(I7/(ROW()-5)&gt;=0.5,"是","否")</f>
        <v>是</v>
      </c>
      <c r="T7" s="7" t="s">
        <v>41</v>
      </c>
      <c r="U7" s="30" t="s">
        <v>42</v>
      </c>
      <c r="V7" s="7"/>
      <c r="W7" s="6"/>
      <c r="X7" s="32"/>
      <c r="Y7" s="32"/>
      <c r="Z7" s="32"/>
      <c r="AA7" s="32"/>
      <c r="AB7" s="32"/>
      <c r="AC7" s="32"/>
      <c r="AD7" s="32"/>
      <c r="AE7" s="32"/>
      <c r="AF7" s="32">
        <f>IF(G7-VLOOKUP([1]交易计划及执行表!$A$8,[1]交易计划及执行表!$A$4:$BL10004,48,FALSE)&gt;0,G7,AF6)</f>
        <v>67.53</v>
      </c>
    </row>
    <row r="8" spans="1:32">
      <c r="A8" s="5">
        <v>44530</v>
      </c>
      <c r="B8" s="6">
        <v>76.71</v>
      </c>
      <c r="C8" s="6">
        <v>75</v>
      </c>
      <c r="D8" s="6">
        <v>77.77</v>
      </c>
      <c r="E8" s="6">
        <v>72.83</v>
      </c>
      <c r="F8" s="6">
        <v>70.25</v>
      </c>
      <c r="G8" s="6">
        <v>69.06</v>
      </c>
      <c r="H8" s="6">
        <v>7.08</v>
      </c>
      <c r="I8" s="7">
        <v>3</v>
      </c>
      <c r="J8" s="15">
        <f t="shared" si="1"/>
        <v>0.0168345705196182</v>
      </c>
      <c r="K8" s="13">
        <f>(B8-VLOOKUP([1]交易计划及执行表!$A$8,[1]交易计划及执行表!$A$4:$BL10006,48,FALSE))/VLOOKUP([1]交易计划及执行表!$A$8,[1]交易计划及执行表!$A$4:$BL10006,48,FALSE)</f>
        <v>0.0643818509782156</v>
      </c>
      <c r="L8" s="14">
        <f t="shared" si="0"/>
        <v>0.75</v>
      </c>
      <c r="M8" s="7" t="str">
        <f>IF(B8&gt;=(D8-(D8-E8)/2),"上部","下部")</f>
        <v>上部</v>
      </c>
      <c r="N8" s="7" t="str">
        <f>IF(B8&lt;F8,"是","否")</f>
        <v>否</v>
      </c>
      <c r="O8" s="7" t="s">
        <v>41</v>
      </c>
      <c r="P8" s="7" t="s">
        <v>41</v>
      </c>
      <c r="Q8" s="21" t="s">
        <v>42</v>
      </c>
      <c r="R8" s="7" t="s">
        <v>41</v>
      </c>
      <c r="S8" s="21" t="str">
        <f>IF(I8/(ROW()-5)&gt;=0.5,"是","否")</f>
        <v>是</v>
      </c>
      <c r="T8" s="7" t="s">
        <v>41</v>
      </c>
      <c r="U8" s="30" t="s">
        <v>42</v>
      </c>
      <c r="V8" s="7"/>
      <c r="W8" s="6"/>
      <c r="X8" s="32"/>
      <c r="Y8" s="32"/>
      <c r="Z8" s="32"/>
      <c r="AA8" s="32"/>
      <c r="AB8" s="32"/>
      <c r="AC8" s="32"/>
      <c r="AD8" s="32"/>
      <c r="AE8" s="32"/>
      <c r="AF8" s="32">
        <f>IF(G8-VLOOKUP([1]交易计划及执行表!$A$8,[1]交易计划及执行表!$A$4:$BL10005,48,FALSE)&gt;0,G8,AF7)</f>
        <v>67.53</v>
      </c>
    </row>
    <row r="9" spans="1:32">
      <c r="A9" s="5">
        <v>44531</v>
      </c>
      <c r="B9" s="6">
        <v>73.5</v>
      </c>
      <c r="C9" s="6">
        <v>76.61</v>
      </c>
      <c r="D9" s="6">
        <v>76.61</v>
      </c>
      <c r="E9" s="6">
        <v>73.41</v>
      </c>
      <c r="F9" s="6">
        <v>70.56</v>
      </c>
      <c r="G9" s="6">
        <v>69.24</v>
      </c>
      <c r="H9" s="6">
        <v>7.2</v>
      </c>
      <c r="I9" s="7">
        <v>3</v>
      </c>
      <c r="J9" s="16">
        <f t="shared" si="1"/>
        <v>-0.0418459131795072</v>
      </c>
      <c r="K9" s="13">
        <f>(B9-VLOOKUP([1]交易计划及执行表!$A$8,[1]交易计划及执行表!$A$4:$BL10007,48,FALSE))/VLOOKUP([1]交易计划及执行表!$A$8,[1]交易计划及执行表!$A$4:$BL10007,48,FALSE)</f>
        <v>0.0198418204523381</v>
      </c>
      <c r="L9" s="14">
        <f t="shared" si="0"/>
        <v>0.6</v>
      </c>
      <c r="M9" s="21" t="str">
        <f>IF(B9&gt;=(D9-(D9-E9)/2),"上部","下部")</f>
        <v>下部</v>
      </c>
      <c r="N9" s="7" t="str">
        <f>IF(B9&lt;F9,"是","否")</f>
        <v>否</v>
      </c>
      <c r="O9" s="7" t="s">
        <v>41</v>
      </c>
      <c r="P9" s="7" t="s">
        <v>41</v>
      </c>
      <c r="Q9" s="7" t="s">
        <v>41</v>
      </c>
      <c r="R9" s="7" t="s">
        <v>41</v>
      </c>
      <c r="S9" s="21" t="str">
        <f>IF(I9/(ROW()-5)&gt;=0.5,"是","否")</f>
        <v>是</v>
      </c>
      <c r="T9" s="7" t="s">
        <v>41</v>
      </c>
      <c r="U9" s="30" t="s">
        <v>42</v>
      </c>
      <c r="V9" s="7"/>
      <c r="W9" s="6"/>
      <c r="X9" s="32"/>
      <c r="Y9" s="32"/>
      <c r="Z9" s="32"/>
      <c r="AA9" s="32"/>
      <c r="AB9" s="32"/>
      <c r="AC9" s="32"/>
      <c r="AD9" s="32"/>
      <c r="AE9" s="32"/>
      <c r="AF9" s="32">
        <f>IF(G9-VLOOKUP([1]交易计划及执行表!$A$8,[1]交易计划及执行表!$A$4:$BL10006,48,FALSE)&gt;0,G9,AF8)</f>
        <v>67.53</v>
      </c>
    </row>
    <row r="10" spans="1:32">
      <c r="A10" s="5">
        <v>44532</v>
      </c>
      <c r="B10" s="6">
        <v>72.09</v>
      </c>
      <c r="C10" s="6">
        <v>72.74</v>
      </c>
      <c r="D10" s="6">
        <v>74.17</v>
      </c>
      <c r="E10" s="6">
        <v>72</v>
      </c>
      <c r="F10" s="6">
        <v>70.71</v>
      </c>
      <c r="G10" s="6">
        <v>69.35</v>
      </c>
      <c r="H10" s="6">
        <v>6.89</v>
      </c>
      <c r="I10" s="7">
        <v>3</v>
      </c>
      <c r="J10" s="17">
        <f>(B10-B9)/B9</f>
        <v>-0.0191836734693877</v>
      </c>
      <c r="K10" s="13">
        <f>(B10-VLOOKUP([1]交易计划及执行表!$A$8,[1]交易计划及执行表!$A$4:$BL10008,48,FALSE))/VLOOKUP([1]交易计划及执行表!$A$8,[1]交易计划及执行表!$A$4:$BL10008,48,FALSE)</f>
        <v>0.00027750797835452</v>
      </c>
      <c r="L10" s="14">
        <f>I10/(ROW()-4)</f>
        <v>0.5</v>
      </c>
      <c r="M10" s="21" t="str">
        <f>IF(B10&gt;=(D10-(D10-E10)/2),"上部","下部")</f>
        <v>下部</v>
      </c>
      <c r="N10" s="7" t="str">
        <f>IF(B10&lt;F10,"是","否")</f>
        <v>否</v>
      </c>
      <c r="O10" s="7" t="s">
        <v>41</v>
      </c>
      <c r="P10" s="7" t="s">
        <v>41</v>
      </c>
      <c r="Q10" s="7" t="s">
        <v>41</v>
      </c>
      <c r="R10" s="7" t="s">
        <v>41</v>
      </c>
      <c r="S10" s="21" t="str">
        <f>IF(I10/(ROW()-5)&gt;=0.5,"是","否")</f>
        <v>是</v>
      </c>
      <c r="T10" s="7" t="s">
        <v>41</v>
      </c>
      <c r="U10" s="30" t="s">
        <v>42</v>
      </c>
      <c r="V10" s="7"/>
      <c r="W10" s="6"/>
      <c r="X10" s="32"/>
      <c r="Y10" s="32"/>
      <c r="Z10" s="32"/>
      <c r="AA10" s="32"/>
      <c r="AB10" s="32"/>
      <c r="AC10" s="32"/>
      <c r="AD10" s="32"/>
      <c r="AE10" s="32"/>
      <c r="AF10" s="32">
        <f>IF(G10-VLOOKUP([1]交易计划及执行表!$A$8,[1]交易计划及执行表!$A$4:$BL10007,48,FALSE)&gt;0,G10,AF9)</f>
        <v>67.53</v>
      </c>
    </row>
    <row r="11" spans="1:32">
      <c r="A11" s="5">
        <v>44533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6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>
      <c r="A12" s="5">
        <v>44534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6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>
      <c r="A13" s="5">
        <v>44535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7"/>
      <c r="V13" s="7"/>
      <c r="W13" s="6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>
      <c r="A14" s="5">
        <v>44536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7"/>
      <c r="V14" s="7"/>
      <c r="W14" s="6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>
      <c r="A15" s="5">
        <v>44537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7"/>
      <c r="V15" s="7"/>
      <c r="W15" s="6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>
      <c r="A16" s="5">
        <v>44538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7"/>
      <c r="V16" s="7"/>
      <c r="W16" s="6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>
      <c r="A17" s="5">
        <v>44539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6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>
      <c r="A18" s="5">
        <v>44540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7"/>
      <c r="V18" s="7"/>
      <c r="W18" s="6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>
      <c r="A19" s="5">
        <v>44541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6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>
      <c r="A20" s="5">
        <v>44542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6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>
      <c r="A21" s="5">
        <v>44543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6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>
      <c r="A22" s="5">
        <v>44544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7"/>
      <c r="V22" s="7"/>
      <c r="W22" s="6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>
      <c r="A23" s="5">
        <v>44545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6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>
      <c r="A24" s="5">
        <v>44546</v>
      </c>
      <c r="B24" s="6"/>
      <c r="C24" s="6"/>
      <c r="D24" s="6"/>
      <c r="E24" s="6"/>
      <c r="F24" s="6"/>
      <c r="G24" s="6"/>
      <c r="H24" s="7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6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>
      <c r="A25" s="5">
        <v>44547</v>
      </c>
      <c r="B25" s="6"/>
      <c r="C25" s="6"/>
      <c r="D25" s="6"/>
      <c r="E25" s="6"/>
      <c r="F25" s="6"/>
      <c r="G25" s="6"/>
      <c r="H25" s="7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>
      <c r="A26" s="5">
        <v>44548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>
      <c r="A27" s="5"/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>
      <c r="A28" s="5"/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>
      <c r="A29" s="5"/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>
      <c r="A30" s="5"/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>
      <c r="A31" s="5"/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>
      <c r="A32" s="5"/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>
      <c r="A33" s="5"/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>
      <c r="A34" s="5"/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>
      <c r="A35" s="5"/>
      <c r="B35" s="6"/>
      <c r="C35" s="6"/>
      <c r="D35" s="6"/>
      <c r="E35" s="6"/>
      <c r="F35" s="6"/>
      <c r="G35" s="6"/>
      <c r="H35" s="7"/>
      <c r="I35" s="7"/>
      <c r="J35" s="7"/>
      <c r="K35" s="7"/>
      <c r="L35" s="6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>
      <c r="A36" s="5"/>
      <c r="B36" s="6"/>
      <c r="C36" s="6"/>
      <c r="D36" s="6"/>
      <c r="E36" s="6"/>
      <c r="F36" s="6"/>
      <c r="G36" s="6"/>
      <c r="H36" s="7"/>
      <c r="I36" s="7"/>
      <c r="J36" s="7"/>
      <c r="K36" s="7"/>
      <c r="L36" s="6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>
      <c r="A37" s="5"/>
      <c r="B37" s="6"/>
      <c r="C37" s="6"/>
      <c r="D37" s="6"/>
      <c r="E37" s="6"/>
      <c r="F37" s="6"/>
      <c r="G37" s="6"/>
      <c r="H37" s="7"/>
      <c r="I37" s="7"/>
      <c r="J37" s="7"/>
      <c r="K37" s="7"/>
      <c r="L37" s="6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>
      <c r="A38" s="5"/>
      <c r="B38" s="6"/>
      <c r="C38" s="6"/>
      <c r="D38" s="6"/>
      <c r="E38" s="6"/>
      <c r="F38" s="6"/>
      <c r="G38" s="6"/>
      <c r="H38" s="7"/>
      <c r="I38" s="7"/>
      <c r="J38" s="7"/>
      <c r="K38" s="7"/>
      <c r="L38" s="6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>
      <c r="A39" s="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>
      <c r="A40" s="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>
      <c r="A41" s="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>
      <c r="A42" s="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>
      <c r="A43" s="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>
      <c r="A49" s="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>
      <c r="A50" s="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>
      <c r="A51" s="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>
      <c r="A52" s="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>
      <c r="A53" s="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>
      <c r="A59" s="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>
      <c r="A60" s="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>
      <c r="A65" s="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>
      <c r="A66" s="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>
      <c r="A67" s="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>
      <c r="A68" s="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>
      <c r="A69" s="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>
      <c r="A70" s="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>
      <c r="A71" s="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>
      <c r="A72" s="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>
      <c r="A73" s="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>
      <c r="A74" s="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>
      <c r="A75" s="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>
      <c r="A76" s="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>
      <c r="A77" s="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>
      <c r="A78" s="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>
      <c r="A79" s="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>
      <c r="A80" s="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>
      <c r="A81" s="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>
      <c r="A82" s="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>
      <c r="A83" s="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>
      <c r="A85" s="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>
      <c r="A86" s="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>
      <c r="A87" s="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>
      <c r="A88" s="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>
      <c r="A89" s="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>
      <c r="A90" s="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>
      <c r="A91" s="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>
      <c r="A92" s="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>
      <c r="A93" s="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>
      <c r="A94" s="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>
      <c r="A95" s="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>
      <c r="A96" s="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>
      <c r="A97" s="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>
      <c r="A98" s="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>
      <c r="A99" s="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>
      <c r="A100" s="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>
      <c r="A101" s="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>
      <c r="A102" s="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>
      <c r="A103" s="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>
      <c r="A104" s="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>
      <c r="A105" s="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>
      <c r="A106" s="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>
      <c r="A107" s="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>
      <c r="A108" s="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>
      <c r="A109" s="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>
      <c r="A110" s="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>
      <c r="A111" s="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>
      <c r="A112" s="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>
      <c r="A113" s="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>
      <c r="A114" s="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>
      <c r="A115" s="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>
      <c r="A116" s="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>
      <c r="A117" s="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>
      <c r="A118" s="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>
      <c r="A119" s="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>
      <c r="A120" s="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>
      <c r="A121" s="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>
      <c r="A122" s="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>
      <c r="A123" s="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>
      <c r="A124" s="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>
      <c r="A125" s="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>
      <c r="A126" s="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>
      <c r="A127" s="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>
      <c r="A128" s="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>
      <c r="A129" s="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38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2021-12-04T06:54:00Z</dcterms:created>
  <dcterms:modified xsi:type="dcterms:W3CDTF">2021-12-02T16:49:10Z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