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<sst xmlns="http://schemas.openxmlformats.org/spreadsheetml/2006/main" count="79">
  <si>
    <t>交易计划</t>
  </si>
  <si>
    <t>实际入场</t>
  </si>
  <si>
    <t>实际出场</t>
  </si>
  <si>
    <t>交易总评</t>
  </si>
  <si>
    <t>交易计划执行结果编码</t>
  </si>
  <si>
    <t>交易计划编码</t>
  </si>
  <si>
    <t>股票代码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</si>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</sst>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2" fillId="31" borderId="10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4" borderId="7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V2" activePane="bottomRight" state="frozen"/>
      <selection/>
      <selection pane="topRight"/>
      <selection pane="bottomLeft"/>
      <selection pane="bottomRight" activeCell="C2" sqref="C$1:C$104857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7" t="s">
        <v>0</v>
      </c>
      <c r="B1" s="8"/>
      <c r="C1" s="9"/>
      <c r="D1" s="10" t="s">
        <v>1</v>
      </c>
      <c r="E1" s="10"/>
      <c r="F1" s="10"/>
      <c r="G1" s="10"/>
      <c r="H1" s="10"/>
      <c r="I1" s="10"/>
      <c r="J1" s="10"/>
      <c r="K1" s="10"/>
      <c r="L1" s="10"/>
      <c r="M1" s="10"/>
      <c r="N1" s="42" t="s">
        <v>2</v>
      </c>
      <c r="O1" s="42"/>
      <c r="P1" s="42"/>
      <c r="Q1" s="42"/>
      <c r="R1" s="42"/>
      <c r="S1" s="42"/>
      <c r="T1" s="42"/>
      <c r="U1" s="42"/>
      <c r="V1" s="42"/>
      <c r="W1" s="52" t="s">
        <v>3</v>
      </c>
      <c r="X1" s="52"/>
      <c r="Y1" s="52"/>
      <c r="Z1" s="52"/>
      <c r="AA1" s="56"/>
      <c r="AB1" s="56"/>
      <c r="AC1" s="56"/>
      <c r="AD1" s="56"/>
      <c r="AE1" s="56"/>
      <c r="AF1" s="56"/>
      <c r="AG1" s="56"/>
      <c r="AH1" s="56"/>
      <c r="AJ1" s="67"/>
      <c r="AK1" s="67"/>
      <c r="AL1" s="67"/>
      <c r="AM1" s="67"/>
      <c r="AN1" s="67"/>
      <c r="AO1" s="67"/>
      <c r="AP1" s="67"/>
      <c r="AQ1" s="67"/>
      <c r="AS1" s="67"/>
      <c r="AT1" s="67"/>
      <c r="AU1" s="67"/>
      <c r="AV1" s="67"/>
      <c r="AW1" s="67"/>
      <c r="AX1" s="67"/>
      <c r="AY1" s="67"/>
      <c r="BA1" s="67"/>
      <c r="BB1" s="67"/>
      <c r="BC1" s="67"/>
      <c r="BD1" s="67"/>
      <c r="BE1" s="67"/>
      <c r="BF1" s="67"/>
      <c r="BG1" s="67"/>
      <c r="BI1" s="67"/>
      <c r="BJ1" s="67"/>
      <c r="BK1" s="67"/>
      <c r="BL1" s="67"/>
      <c r="BM1" s="67"/>
      <c r="BN1" s="67"/>
      <c r="BO1" s="67"/>
    </row>
    <row r="2" ht="23.6" spans="1:67">
      <c r="A2" s="11" t="s">
        <v>4</v>
      </c>
      <c r="B2" s="12" t="s">
        <v>5</v>
      </c>
      <c r="C2" s="13" t="s">
        <v>6</v>
      </c>
      <c r="D2" s="14" t="s">
        <v>7</v>
      </c>
      <c r="E2" s="33" t="s">
        <v>8</v>
      </c>
      <c r="F2" s="33" t="s">
        <v>9</v>
      </c>
      <c r="G2" s="33" t="s">
        <v>10</v>
      </c>
      <c r="H2" s="33" t="s">
        <v>11</v>
      </c>
      <c r="I2" s="33" t="s">
        <v>12</v>
      </c>
      <c r="J2" s="33" t="s">
        <v>13</v>
      </c>
      <c r="K2" s="33" t="s">
        <v>14</v>
      </c>
      <c r="L2" s="33" t="s">
        <v>15</v>
      </c>
      <c r="M2" s="33" t="s">
        <v>16</v>
      </c>
      <c r="N2" s="43" t="s">
        <v>17</v>
      </c>
      <c r="O2" s="43" t="s">
        <v>18</v>
      </c>
      <c r="P2" s="43" t="s">
        <v>19</v>
      </c>
      <c r="Q2" s="43" t="s">
        <v>20</v>
      </c>
      <c r="R2" s="43" t="s">
        <v>21</v>
      </c>
      <c r="S2" s="43" t="s">
        <v>22</v>
      </c>
      <c r="T2" s="43" t="s">
        <v>23</v>
      </c>
      <c r="U2" s="43" t="s">
        <v>24</v>
      </c>
      <c r="V2" s="43" t="s">
        <v>25</v>
      </c>
      <c r="W2" s="53" t="s">
        <v>26</v>
      </c>
      <c r="X2" s="53"/>
      <c r="Y2" s="53" t="s">
        <v>27</v>
      </c>
      <c r="Z2" s="57" t="s">
        <v>28</v>
      </c>
      <c r="AA2" s="56"/>
      <c r="AB2" s="56"/>
      <c r="AC2" s="56"/>
      <c r="AD2" s="56"/>
      <c r="AE2" s="56"/>
      <c r="AF2" s="56"/>
      <c r="AG2" s="56"/>
      <c r="AH2" s="56"/>
      <c r="AJ2" s="67"/>
      <c r="AK2" s="67"/>
      <c r="AL2" s="67"/>
      <c r="AM2" s="67"/>
      <c r="AN2" s="67"/>
      <c r="AO2" s="67"/>
      <c r="AP2" s="67"/>
      <c r="AQ2" s="67"/>
      <c r="AS2" s="67"/>
      <c r="AT2" s="67"/>
      <c r="AU2" s="67"/>
      <c r="AV2" s="67"/>
      <c r="AW2" s="67"/>
      <c r="AX2" s="67"/>
      <c r="AY2" s="67"/>
      <c r="BA2" s="67"/>
      <c r="BB2" s="67"/>
      <c r="BC2" s="67"/>
      <c r="BD2" s="67"/>
      <c r="BE2" s="67"/>
      <c r="BF2" s="67"/>
      <c r="BG2" s="67"/>
      <c r="BI2" s="67"/>
      <c r="BJ2" s="67"/>
      <c r="BK2" s="67"/>
      <c r="BL2" s="67"/>
      <c r="BM2" s="67"/>
      <c r="BN2" s="67"/>
      <c r="BO2" s="67"/>
    </row>
    <row r="3" ht="23.6" spans="1:67">
      <c r="A3" s="15"/>
      <c r="B3" s="16"/>
      <c r="C3" s="17"/>
      <c r="D3" s="18"/>
      <c r="E3" s="34"/>
      <c r="F3" s="33"/>
      <c r="G3" s="33"/>
      <c r="H3" s="33"/>
      <c r="I3" s="33"/>
      <c r="J3" s="33"/>
      <c r="K3" s="33"/>
      <c r="L3" s="33"/>
      <c r="M3" s="34"/>
      <c r="N3" s="43"/>
      <c r="O3" s="44"/>
      <c r="P3" s="43"/>
      <c r="Q3" s="44"/>
      <c r="R3" s="44"/>
      <c r="S3" s="44"/>
      <c r="T3" s="43"/>
      <c r="U3" s="43"/>
      <c r="V3" s="44"/>
      <c r="W3" s="53" t="s">
        <v>29</v>
      </c>
      <c r="X3" s="53" t="s">
        <v>30</v>
      </c>
      <c r="Y3" s="58"/>
      <c r="Z3" s="59"/>
      <c r="AA3" s="56"/>
      <c r="AB3" s="56"/>
      <c r="AC3" s="56"/>
      <c r="AD3" s="56"/>
      <c r="AE3" s="56"/>
      <c r="AF3" s="56"/>
      <c r="AG3" s="56"/>
      <c r="AH3" s="56"/>
      <c r="AJ3" s="67"/>
      <c r="AK3" s="67"/>
      <c r="AL3" s="67"/>
      <c r="AM3" s="67"/>
      <c r="AN3" s="67"/>
      <c r="AO3" s="67"/>
      <c r="AP3" s="67"/>
      <c r="AQ3" s="67"/>
      <c r="AS3" s="67"/>
      <c r="AT3" s="67"/>
      <c r="AU3" s="67"/>
      <c r="AV3" s="67"/>
      <c r="AW3" s="67"/>
      <c r="AX3" s="67"/>
      <c r="AY3" s="67"/>
      <c r="BA3" s="67"/>
      <c r="BB3" s="67"/>
      <c r="BC3" s="67"/>
      <c r="BD3" s="67"/>
      <c r="BE3" s="67"/>
      <c r="BF3" s="67"/>
      <c r="BG3" s="67"/>
      <c r="BI3" s="67"/>
      <c r="BJ3" s="67"/>
      <c r="BK3" s="67"/>
      <c r="BL3" s="67"/>
      <c r="BM3" s="67"/>
      <c r="BN3" s="67"/>
      <c r="BO3" s="67"/>
    </row>
    <row r="4" s="4" customFormat="1" ht="23.6" spans="1:67">
      <c r="A4" s="19" t="s">
        <v>31</v>
      </c>
      <c r="B4" s="69" t="s">
        <v>32</v>
      </c>
      <c r="C4" s="20" t="s">
        <v>33</v>
      </c>
      <c r="D4" s="21">
        <v>44523</v>
      </c>
      <c r="E4" s="35">
        <v>26.2</v>
      </c>
      <c r="F4" s="19">
        <v>200</v>
      </c>
      <c r="G4" s="19">
        <v>5</v>
      </c>
      <c r="H4" s="36">
        <v>0</v>
      </c>
      <c r="I4" s="35">
        <f>E4*F4+G4+H4</f>
        <v>5245</v>
      </c>
      <c r="J4" s="35">
        <f>(E4-VLOOKUP(B4,[1]交易计划及执行表!$A$4:$AX$1000,42,FALSE))*F4+G4+H4</f>
        <v>309</v>
      </c>
      <c r="K4" s="19">
        <v>26.5</v>
      </c>
      <c r="L4" s="19">
        <v>25.21</v>
      </c>
      <c r="M4" s="45">
        <f>(K4-E4)/(K4-L4)</f>
        <v>0.232558139534884</v>
      </c>
      <c r="N4" s="46">
        <v>44526</v>
      </c>
      <c r="O4" s="47">
        <v>24.89</v>
      </c>
      <c r="P4" s="48">
        <v>100</v>
      </c>
      <c r="Q4" s="47">
        <v>5</v>
      </c>
      <c r="R4" s="51">
        <f>O4*P4*0.001</f>
        <v>2.489</v>
      </c>
      <c r="S4" s="40">
        <f>O4*P4-Q4-R4</f>
        <v>2481.511</v>
      </c>
      <c r="T4" s="48">
        <v>27.43</v>
      </c>
      <c r="U4" s="48">
        <v>24.74</v>
      </c>
      <c r="V4" s="54">
        <f>(O4-U4)/(T4-U4)</f>
        <v>0.0557620817843874</v>
      </c>
      <c r="W4" s="40">
        <f>S4-I4/2</f>
        <v>-140.989</v>
      </c>
      <c r="X4" s="55">
        <f>W4+W5</f>
        <v>-1.25900000000001</v>
      </c>
      <c r="Y4" s="54">
        <f>(O4-E4)/VLOOKUP(B4,[1]交易计划及执行表!$A$4:$AX$1000,40,FALSE)</f>
        <v>-0.20859872611465</v>
      </c>
      <c r="Z4" s="60" t="s">
        <v>34</v>
      </c>
      <c r="AA4" s="61"/>
      <c r="AB4" s="62"/>
      <c r="AC4" s="62"/>
      <c r="AD4" s="62"/>
      <c r="AE4" s="62"/>
      <c r="AF4" s="62"/>
      <c r="AG4" s="62"/>
      <c r="AH4" s="62"/>
      <c r="AJ4" s="68"/>
      <c r="AK4" s="68"/>
      <c r="AL4" s="68"/>
      <c r="AM4" s="68"/>
      <c r="AN4" s="68"/>
      <c r="AO4" s="68"/>
      <c r="AP4" s="68"/>
      <c r="AQ4" s="68"/>
      <c r="AS4" s="68"/>
      <c r="AT4" s="68"/>
      <c r="AU4" s="68"/>
      <c r="AV4" s="68"/>
      <c r="AW4" s="68"/>
      <c r="AX4" s="68"/>
      <c r="AY4" s="68"/>
      <c r="BA4" s="68"/>
      <c r="BB4" s="68"/>
      <c r="BC4" s="68"/>
      <c r="BD4" s="68"/>
      <c r="BE4" s="68"/>
      <c r="BF4" s="68"/>
      <c r="BG4" s="68"/>
      <c r="BI4" s="68"/>
      <c r="BJ4" s="68"/>
      <c r="BK4" s="68"/>
      <c r="BL4" s="68"/>
      <c r="BM4" s="68"/>
      <c r="BN4" s="68"/>
      <c r="BO4" s="68"/>
    </row>
    <row r="5" s="4" customFormat="1" ht="13" spans="1:27">
      <c r="A5" s="19" t="s">
        <v>35</v>
      </c>
      <c r="B5" s="19"/>
      <c r="C5" s="20"/>
      <c r="D5" s="21"/>
      <c r="E5" s="35"/>
      <c r="F5" s="19"/>
      <c r="G5" s="19"/>
      <c r="H5" s="36"/>
      <c r="I5" s="35"/>
      <c r="J5" s="35"/>
      <c r="K5" s="19"/>
      <c r="L5" s="19"/>
      <c r="M5" s="45"/>
      <c r="N5" s="21">
        <v>44531</v>
      </c>
      <c r="O5" s="19">
        <v>27.7</v>
      </c>
      <c r="P5" s="19">
        <v>100</v>
      </c>
      <c r="Q5" s="19">
        <v>5</v>
      </c>
      <c r="R5" s="51">
        <f>O5*P5*0.001</f>
        <v>2.77</v>
      </c>
      <c r="S5" s="40">
        <f>O5*P5-Q5-R5</f>
        <v>2762.23</v>
      </c>
      <c r="T5" s="19">
        <v>28.7</v>
      </c>
      <c r="U5" s="19">
        <v>27.5</v>
      </c>
      <c r="V5" s="54">
        <f>(O5-U5)/(T5-U5)</f>
        <v>0.166666666666666</v>
      </c>
      <c r="W5" s="40">
        <f>S5-I4/2</f>
        <v>139.73</v>
      </c>
      <c r="X5" s="55"/>
      <c r="Y5" s="54">
        <f>(O5-E4)/VLOOKUP(B4,[1]交易计划及执行表!$A$4:$AX$1000,40,FALSE)</f>
        <v>0.238853503184713</v>
      </c>
      <c r="Z5" s="60"/>
      <c r="AA5" s="63"/>
    </row>
    <row r="6" s="5" customFormat="1" ht="14" spans="1:27">
      <c r="A6" s="19" t="s">
        <v>36</v>
      </c>
      <c r="B6" s="70" t="s">
        <v>37</v>
      </c>
      <c r="C6" s="20" t="s">
        <v>38</v>
      </c>
      <c r="D6" s="23">
        <v>44523</v>
      </c>
      <c r="E6" s="37">
        <v>33.73</v>
      </c>
      <c r="F6" s="37">
        <v>100</v>
      </c>
      <c r="G6" s="37">
        <v>5</v>
      </c>
      <c r="H6" s="38">
        <f>E6*F6*0.2/10000</f>
        <v>0.06746</v>
      </c>
      <c r="I6" s="39">
        <f>E6*F6+G6+H6</f>
        <v>3378.06746</v>
      </c>
      <c r="J6" s="39">
        <f>(E6-VLOOKUP(B6,[1]交易计划及执行表!$A$4:$AX$1000,42,FALSE))*F6+G6+H6</f>
        <v>125.06746</v>
      </c>
      <c r="K6" s="37">
        <v>35.36</v>
      </c>
      <c r="L6" s="37">
        <v>33.1</v>
      </c>
      <c r="M6" s="49">
        <f>(K6-E6)/(K6-L6)</f>
        <v>0.721238938053099</v>
      </c>
      <c r="N6" s="37"/>
      <c r="O6" s="22"/>
      <c r="P6" s="22"/>
      <c r="Q6" s="22"/>
      <c r="R6" s="22"/>
      <c r="S6" s="40"/>
      <c r="T6" s="22"/>
      <c r="U6" s="22"/>
      <c r="V6" s="54"/>
      <c r="W6" s="40"/>
      <c r="X6" s="22"/>
      <c r="Y6" s="49"/>
      <c r="AA6" s="64"/>
    </row>
    <row r="7" s="5" customFormat="1" ht="14" spans="1:27">
      <c r="A7" s="19" t="s">
        <v>39</v>
      </c>
      <c r="B7" s="70" t="s">
        <v>40</v>
      </c>
      <c r="C7" s="20" t="s">
        <v>41</v>
      </c>
      <c r="D7" s="23">
        <v>44522</v>
      </c>
      <c r="E7" s="39">
        <v>32.7</v>
      </c>
      <c r="F7" s="37">
        <v>100</v>
      </c>
      <c r="G7" s="37">
        <v>5</v>
      </c>
      <c r="H7" s="38">
        <f>E7*F7*0.2/10000</f>
        <v>0.0654</v>
      </c>
      <c r="I7" s="39">
        <f>E7*F7+G7+H7</f>
        <v>3275.0654</v>
      </c>
      <c r="J7" s="39">
        <f>(E7-VLOOKUP(B7,[1]交易计划及执行表!$A$4:$AX$1000,42,FALSE))*F7+G7+H7</f>
        <v>186.0654</v>
      </c>
      <c r="K7" s="39">
        <v>33.9</v>
      </c>
      <c r="L7" s="39">
        <v>32.49</v>
      </c>
      <c r="M7" s="49">
        <f>(K7-E7)/(K7-L7)</f>
        <v>0.851063829787233</v>
      </c>
      <c r="N7" s="37"/>
      <c r="O7" s="22"/>
      <c r="P7" s="22"/>
      <c r="Q7" s="22"/>
      <c r="R7" s="22"/>
      <c r="S7" s="40"/>
      <c r="T7" s="22"/>
      <c r="U7" s="22"/>
      <c r="V7" s="54"/>
      <c r="W7" s="40"/>
      <c r="X7" s="22"/>
      <c r="Y7" s="49"/>
      <c r="AA7" s="64"/>
    </row>
    <row r="8" s="4" customFormat="1" ht="14" spans="1:27">
      <c r="A8" s="19" t="s">
        <v>42</v>
      </c>
      <c r="B8" s="70" t="s">
        <v>43</v>
      </c>
      <c r="C8" s="24" t="s">
        <v>44</v>
      </c>
      <c r="D8" s="25">
        <v>44526</v>
      </c>
      <c r="E8" s="26">
        <v>72.07</v>
      </c>
      <c r="F8" s="26">
        <v>100</v>
      </c>
      <c r="G8" s="26">
        <v>5</v>
      </c>
      <c r="H8" s="38">
        <v>0</v>
      </c>
      <c r="I8" s="39">
        <f>E8*F8+G8+H8</f>
        <v>7212</v>
      </c>
      <c r="J8" s="39">
        <f>(E8-VLOOKUP(B8,[1]交易计划及执行表!$A$4:$AX$1000,42,FALSE))*F8+G8+H8</f>
        <v>524</v>
      </c>
      <c r="K8" s="26">
        <v>74.5</v>
      </c>
      <c r="L8" s="26">
        <v>70.4</v>
      </c>
      <c r="M8" s="49">
        <f>(K8-E8)/(K8-L8)</f>
        <v>0.592682926829271</v>
      </c>
      <c r="N8" s="25"/>
      <c r="O8" s="26"/>
      <c r="P8" s="26"/>
      <c r="Q8" s="26"/>
      <c r="R8" s="26"/>
      <c r="S8" s="40"/>
      <c r="T8" s="26"/>
      <c r="U8" s="26"/>
      <c r="V8" s="54"/>
      <c r="W8" s="40"/>
      <c r="X8" s="26"/>
      <c r="Y8" s="50"/>
      <c r="Z8" s="65"/>
      <c r="AA8" s="63"/>
    </row>
    <row r="9" s="4" customFormat="1" ht="24" spans="1:27">
      <c r="A9" s="19" t="s">
        <v>45</v>
      </c>
      <c r="B9" s="71" t="s">
        <v>46</v>
      </c>
      <c r="C9" s="27" t="s">
        <v>47</v>
      </c>
      <c r="D9" s="25">
        <v>44524</v>
      </c>
      <c r="E9" s="26">
        <v>30.54</v>
      </c>
      <c r="F9" s="26">
        <v>100</v>
      </c>
      <c r="G9" s="26">
        <v>5</v>
      </c>
      <c r="H9" s="40">
        <f>E9*F9*0.2/10000</f>
        <v>0.06108</v>
      </c>
      <c r="I9" s="41">
        <f>E9*F9+G9+H9</f>
        <v>3059.06108</v>
      </c>
      <c r="J9" s="39">
        <f>(E9-VLOOKUP(B9,[1]交易计划及执行表!$A$4:$AX$1000,42,FALSE))*F9+G9+H9</f>
        <v>124.06108</v>
      </c>
      <c r="K9" s="26">
        <v>30.72</v>
      </c>
      <c r="L9" s="26">
        <v>29.33</v>
      </c>
      <c r="M9" s="50">
        <f>(K9-E9)/(K9-L9)</f>
        <v>0.129496402877698</v>
      </c>
      <c r="N9" s="25">
        <v>44525</v>
      </c>
      <c r="O9" s="26">
        <v>30.15</v>
      </c>
      <c r="P9" s="26">
        <v>100</v>
      </c>
      <c r="Q9" s="26">
        <v>5</v>
      </c>
      <c r="R9" s="26">
        <v>3.075</v>
      </c>
      <c r="S9" s="40">
        <f>O9*P9-Q9-R9</f>
        <v>3006.925</v>
      </c>
      <c r="T9" s="26">
        <v>30.69</v>
      </c>
      <c r="U9" s="26">
        <v>30.01</v>
      </c>
      <c r="V9" s="54">
        <f>(O9-U9)/(T9-U9)</f>
        <v>0.205882352941172</v>
      </c>
      <c r="W9" s="40">
        <f>S9-I9</f>
        <v>-52.1360799999998</v>
      </c>
      <c r="X9" s="40">
        <f>S9-I9</f>
        <v>-52.1360799999998</v>
      </c>
      <c r="Y9" s="50">
        <f>(O9-E9)/VLOOKUP(B9,[1]交易计划及执行表!$A$8:$AX$1000,40,FALSE)</f>
        <v>-0.0622009569377991</v>
      </c>
      <c r="Z9" s="66" t="s">
        <v>48</v>
      </c>
      <c r="AA9" s="63"/>
    </row>
    <row r="10" s="5" customFormat="1" ht="14" spans="1:27">
      <c r="A10" s="19" t="s">
        <v>49</v>
      </c>
      <c r="B10" s="71" t="s">
        <v>50</v>
      </c>
      <c r="C10" s="28" t="s">
        <v>51</v>
      </c>
      <c r="D10" s="23">
        <v>44530</v>
      </c>
      <c r="E10" s="22">
        <v>29.81</v>
      </c>
      <c r="F10" s="22">
        <v>100</v>
      </c>
      <c r="G10" s="22">
        <v>5</v>
      </c>
      <c r="H10" s="40">
        <f>E10*F10*0.2/10000</f>
        <v>0.05962</v>
      </c>
      <c r="I10" s="41">
        <f>E10*F10+G10+H10</f>
        <v>2986.05962</v>
      </c>
      <c r="J10" s="39">
        <f>(E10-VLOOKUP(B10,[1]交易计划及执行表!$A$4:$AX$1000,42,FALSE))*F10+G10+H10</f>
        <v>214.05962</v>
      </c>
      <c r="K10" s="22">
        <v>30.32</v>
      </c>
      <c r="L10" s="22">
        <v>28.81</v>
      </c>
      <c r="M10" s="50">
        <f>(K10-E10)/(K10-L10)</f>
        <v>0.337748344370862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49"/>
      <c r="AA10" s="64"/>
    </row>
    <row r="11" ht="13" spans="1:26">
      <c r="A11" s="19" t="s">
        <v>52</v>
      </c>
      <c r="B11" s="70" t="s">
        <v>53</v>
      </c>
      <c r="C11" s="29" t="s">
        <v>54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5"/>
    </row>
    <row r="12" ht="13" spans="1:26">
      <c r="A12" s="19" t="s">
        <v>55</v>
      </c>
      <c r="B12" s="70" t="s">
        <v>56</v>
      </c>
      <c r="C12" s="29" t="s">
        <v>57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5"/>
    </row>
    <row r="13" ht="13" spans="1:26">
      <c r="A13" s="19" t="s">
        <v>58</v>
      </c>
      <c r="B13" s="70" t="s">
        <v>59</v>
      </c>
      <c r="C13" s="3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5"/>
    </row>
    <row r="14" ht="13" spans="1:26">
      <c r="A14" s="19" t="s">
        <v>60</v>
      </c>
      <c r="B14" s="70" t="s">
        <v>61</v>
      </c>
      <c r="C14" s="3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5"/>
    </row>
    <row r="15" ht="13" spans="1:26">
      <c r="A15" s="19" t="s">
        <v>62</v>
      </c>
      <c r="B15" s="70" t="s">
        <v>63</v>
      </c>
      <c r="C15" s="3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5"/>
    </row>
    <row r="16" ht="13" spans="1:26">
      <c r="A16" s="19" t="s">
        <v>64</v>
      </c>
      <c r="B16" s="70" t="s">
        <v>65</v>
      </c>
      <c r="C16" s="3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5"/>
    </row>
    <row r="17" ht="13" spans="1:26">
      <c r="A17" s="19" t="s">
        <v>66</v>
      </c>
      <c r="B17" s="70" t="s">
        <v>67</v>
      </c>
      <c r="C17" s="3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5"/>
    </row>
    <row r="18" ht="13" spans="1:26">
      <c r="A18" s="19" t="s">
        <v>68</v>
      </c>
      <c r="B18" s="70" t="s">
        <v>69</v>
      </c>
      <c r="C18" s="3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5"/>
    </row>
    <row r="19" ht="13" spans="1:26">
      <c r="A19" s="19" t="s">
        <v>70</v>
      </c>
      <c r="B19" s="70" t="s">
        <v>71</v>
      </c>
      <c r="C19" s="3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5"/>
    </row>
    <row r="20" ht="13" spans="1:26">
      <c r="A20" s="19" t="s">
        <v>72</v>
      </c>
      <c r="B20" s="70" t="s">
        <v>73</v>
      </c>
      <c r="C20" s="3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5"/>
    </row>
    <row r="21" spans="1:25">
      <c r="A21" s="19"/>
      <c r="B21" s="31"/>
      <c r="C21" s="32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>
      <c r="A22" s="19"/>
      <c r="B22" s="31"/>
      <c r="C22" s="32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>
      <c r="A23" s="19"/>
      <c r="B23" s="31"/>
      <c r="C23" s="32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>
      <c r="A24" s="19"/>
      <c r="B24" s="31"/>
      <c r="C24" s="32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>
      <c r="A25" s="19"/>
      <c r="B25" s="31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>
      <c r="A26" s="19"/>
      <c r="B26" s="31"/>
      <c r="C26" s="32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>
      <c r="A27" s="19"/>
      <c r="B27" s="31"/>
      <c r="C27" s="3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>
      <c r="A28" s="19"/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>
      <c r="A29" s="19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>
      <c r="A30" s="19"/>
      <c r="B30" s="31"/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>
      <c r="A31" s="19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>
      <c r="A32" s="19"/>
      <c r="B32" s="31"/>
      <c r="C32" s="3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>
      <c r="A33" s="19"/>
      <c r="B33" s="31"/>
      <c r="C33" s="3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>
      <c r="A34" s="19"/>
      <c r="B34" s="31"/>
      <c r="C34" s="3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>
      <c r="A35" s="19"/>
      <c r="B35" s="31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>
      <c r="A36" s="19"/>
      <c r="B36" s="31"/>
      <c r="C36" s="3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>
      <c r="A37" s="19"/>
      <c r="B37" s="31"/>
      <c r="C37" s="3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>
      <c r="A38" s="19"/>
      <c r="B38" s="31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>
      <c r="A39" s="19"/>
      <c r="B39" s="31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>
      <c r="A40" s="19"/>
      <c r="B40" s="31"/>
      <c r="C40" s="32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>
      <c r="A41" s="19"/>
      <c r="B41" s="31"/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>
      <c r="A42" s="19"/>
      <c r="B42" s="31"/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>
      <c r="A43" s="19"/>
      <c r="B43" s="31"/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>
      <c r="A44" s="19"/>
      <c r="B44" s="31"/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>
      <c r="A45" s="19"/>
      <c r="B45" s="31"/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>
      <c r="A46" s="19"/>
      <c r="B46" s="31"/>
      <c r="C46" s="3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>
      <c r="A47" s="19"/>
      <c r="B47" s="31"/>
      <c r="C47" s="32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>
      <c r="A48" s="19"/>
      <c r="B48" s="31"/>
      <c r="C48" s="32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2:25">
      <c r="B49" s="31"/>
      <c r="C49" s="32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2:25">
      <c r="B50" s="31"/>
      <c r="C50" s="32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2:25">
      <c r="B51" s="31"/>
      <c r="C51" s="32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2:25">
      <c r="B52" s="31"/>
      <c r="C52" s="32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2:25">
      <c r="B53" s="31"/>
      <c r="C53" s="32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2:25">
      <c r="B54" s="31"/>
      <c r="C54" s="32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2:25">
      <c r="B55" s="31"/>
      <c r="C55" s="32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2:25">
      <c r="B56" s="31"/>
      <c r="C56" s="32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2:25">
      <c r="B57" s="31"/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2:25">
      <c r="B58" s="31"/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2:25">
      <c r="B59" s="31"/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2:25">
      <c r="B60" s="31"/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2:25">
      <c r="B61" s="31"/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2:25">
      <c r="B62" s="31"/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2:25">
      <c r="B63" s="31"/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2:25">
      <c r="B64" s="31"/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2:25">
      <c r="B65" s="31"/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2:25">
      <c r="B66" s="31"/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2:25">
      <c r="B67" s="31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2:25">
      <c r="B68" s="31"/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2:25">
      <c r="B69" s="31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2:25">
      <c r="B70" s="31"/>
      <c r="C70" s="32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2:25">
      <c r="B71" s="31"/>
      <c r="C71" s="32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2:25"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2:25">
      <c r="B73" s="31"/>
      <c r="C73" s="32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2:25">
      <c r="B74" s="31"/>
      <c r="C74" s="32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2:25">
      <c r="B75" s="31"/>
      <c r="C75" s="32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2:25">
      <c r="B76" s="31"/>
      <c r="C76" s="32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2:25">
      <c r="B77" s="31"/>
      <c r="C77" s="32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2:25">
      <c r="B78" s="31"/>
      <c r="C78" s="32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2:25">
      <c r="B79" s="31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2:25">
      <c r="B80" s="31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2:25">
      <c r="B81" s="31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2:25">
      <c r="B82" s="31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2:25"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2:25">
      <c r="B84" s="31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2:25"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2:25">
      <c r="B86" s="31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2:25"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2:25">
      <c r="B88" s="31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2:25"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2:25">
      <c r="B90" s="31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2:25"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2:25">
      <c r="B92" s="31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2:25"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2:25">
      <c r="B94" s="31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2:25"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2:25">
      <c r="B96" s="31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2:25"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2:25">
      <c r="B98" s="31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2:25"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2:25">
      <c r="B100" s="31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2:25"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2:25">
      <c r="B102" s="31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2:25"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2:25">
      <c r="B104" s="31"/>
      <c r="C104" s="32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2:25"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2:25">
      <c r="B106" s="31"/>
      <c r="C106" s="32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2:25"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2:25">
      <c r="B108" s="31"/>
      <c r="C108" s="32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2:25"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2:25">
      <c r="B110" s="31"/>
      <c r="C110" s="32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2:25"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spans="2:25">
      <c r="B112" s="31"/>
      <c r="C112" s="32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2:25"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2:25">
      <c r="B114" s="31"/>
      <c r="C114" s="32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spans="2:25"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spans="2:25">
      <c r="B116" s="31"/>
      <c r="C116" s="32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2:25"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2:25">
      <c r="B118" s="31"/>
      <c r="C118" s="32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2:25"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2:25">
      <c r="B120" s="31"/>
      <c r="C120" s="32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2:25"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2:25">
      <c r="B122" s="31"/>
      <c r="C122" s="32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2:25"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2:25">
      <c r="B124" s="31"/>
      <c r="C124" s="32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2:25"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2:25">
      <c r="B126" s="31"/>
      <c r="C126" s="32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2:25"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2:25">
      <c r="B128" s="31"/>
      <c r="C128" s="32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2:25"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2:25">
      <c r="B130" s="31"/>
      <c r="C130" s="32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2:25"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2:25">
      <c r="B132" s="31"/>
      <c r="C132" s="32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2:25"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2:25">
      <c r="B134" s="31"/>
      <c r="C134" s="32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2:25"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2:25">
      <c r="B136" s="31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2:25"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2:25">
      <c r="B138" s="31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2:25"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2:25">
      <c r="B140" s="31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2:25"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2:25">
      <c r="B142" s="31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2:25"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2:25">
      <c r="B144" s="31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2:25"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2:25"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2:25"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2:25"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2:25"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2:25"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2:25"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2:25"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2:25"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2:25"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2:25"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2:25"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2:25"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2:25"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2:25"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2:25"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2:25"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2:25"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2:25"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2:25"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2:25"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2:25"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2:25"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2:25"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2:25"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2:25"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2:25"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2:25"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2:25"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2:25"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2:25"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2:25"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2:25"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2:25"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2:25"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2:25"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2:25"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2:25"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2:25"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2:25"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2:25"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2:25"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2:25"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2:25"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2:25"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2:25"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2:25"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2:25"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2:25"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2:25"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2:25"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2:25"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2:25"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2:25"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2:25"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2:25"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2:25"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2:25"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2:25"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2:25"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2:25"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2:25"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2:25"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2:25"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2:25"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2:25"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2:25"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2:25"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2:25"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2:25"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2:25"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2:25"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2:25"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2:25"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2:25"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2:25"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2:25"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2:25"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2:25"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2:25"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2:25"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2:25"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2:25"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2:25"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2:25"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2:25"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2:25"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2:25"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2:25"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2:25"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2:25"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2:25"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2:25"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2:25"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2:25"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2:25"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2:25"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2:25"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2:25"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2:25"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2:25"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2:25"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2:25"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2:25"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2:25"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2:25"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2:25"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2:25"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2:25"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2:25"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2:25"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2:25"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2:25"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2:25"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2:25"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2:25"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2:25"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2:25"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2:25"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2:25"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2:25"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2:25"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2:25"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2:25"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2:25"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2:25"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2:25"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2:25"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2:25"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2:25"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2:25"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2:25"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2:25"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2:25"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2:25"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2:25"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2:25"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2:25"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2:25"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2:25"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2:25"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2:25"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2:25"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2:25"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2:25"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2:25"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2:25"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2:25"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2:25"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2:25"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2:25"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2:25"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2:25"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2:25"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2:25"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2:25"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2:25"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2:25"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2:25"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2:25"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2:25"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2:25"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2:25"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2:25"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2:25"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2:25"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2:25"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2:25"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2:25"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2:25"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2:25"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2:25"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2:25"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2:25"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2:25"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2:25"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2:25"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2:25"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2:25"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2:25"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2:25"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2:25"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2:25"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2:25"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2:25"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2:25"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2:25"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2:25"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2:25"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2:25"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2:25"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2:25"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2:25"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2:25"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2:25"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2:25"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2:25"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2:25"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2:25"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2:25"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2:25"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2:25"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2:25"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2:25"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2:25"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2:25"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2:25"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2:25"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2:25"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2:25"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2:25"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2:25"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2:25"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2:25"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2:25"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2:25"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2:25"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2:25"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2:25"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2:25"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2:25"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2:25"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2:25"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2:25"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2:25"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2:25"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2:25"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2:25"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2:25"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2:25"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2:25"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2:25"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2:25"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2:25"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2:25"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2:25"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2:25"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2:25"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2:25"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2:25"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2:25"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2:25"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2:25"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2:25"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2:25"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2:25"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2:25"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2:25"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2:25"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2:25"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2:25"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2:25"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2:25"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2:25"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2:25"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2:25"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2:25"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2:25"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2:25"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2:25"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2:25"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2:25"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2:25"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2:25"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2:25"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2:25"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2:25"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2:25"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2:25"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2:25"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2:25"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2:25"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2:25"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2:25"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2:25"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2:25"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2:25"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2:25"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2:25"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2:25"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2:25"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2:25"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2:25"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2:25"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2:25"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2:25"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2:25"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2:25"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2:25"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2:25"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2:25"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2:25"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2:25"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2:25"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2:25"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2:25"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2:25"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2:25"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2:25"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2:25"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2:25"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2:25"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2:25"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2:25"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2:25"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2:25"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2:25"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2:25"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2:25"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2:25"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2:25"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2:25"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2:25"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2:25"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2:25"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2:25"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2:25"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2:25"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2:25"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2:25"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2:25"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2:25"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2:25"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2:25"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2:25"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2:25"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2:25"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2:25"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2:25">
      <c r="B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2:25">
      <c r="B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2:25">
      <c r="B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2:25">
      <c r="B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2:25">
      <c r="B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2:25">
      <c r="B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2:25">
      <c r="B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2:2">
      <c r="B480" s="31"/>
    </row>
    <row r="481" spans="2:2">
      <c r="B481" s="31"/>
    </row>
    <row r="482" spans="2:2">
      <c r="B482" s="31"/>
    </row>
    <row r="483" spans="2:2">
      <c r="B483" s="31"/>
    </row>
    <row r="484" spans="2:2">
      <c r="B484" s="31"/>
    </row>
    <row r="485" spans="2:2">
      <c r="B485" s="31"/>
    </row>
    <row r="486" spans="2:2">
      <c r="B486" s="31"/>
    </row>
    <row r="487" spans="2:2">
      <c r="B487" s="31"/>
    </row>
    <row r="488" spans="2:2">
      <c r="B488" s="31"/>
    </row>
    <row r="489" spans="2:2">
      <c r="B489" s="31"/>
    </row>
    <row r="490" spans="2:2">
      <c r="B490" s="31"/>
    </row>
    <row r="491" spans="2:2">
      <c r="B491" s="31"/>
    </row>
    <row r="492" spans="2:2">
      <c r="B492" s="31"/>
    </row>
    <row r="493" spans="2:2">
      <c r="B493" s="31"/>
    </row>
    <row r="494" spans="2:2">
      <c r="B494" s="31"/>
    </row>
    <row r="495" spans="2:2">
      <c r="B495" s="31"/>
    </row>
    <row r="496" spans="2:2">
      <c r="B496" s="31"/>
    </row>
    <row r="497" spans="2:2">
      <c r="B497" s="31"/>
    </row>
    <row r="498" spans="2:2">
      <c r="B498" s="31"/>
    </row>
    <row r="499" spans="2:2">
      <c r="B499" s="31"/>
    </row>
    <row r="500" spans="2:2">
      <c r="B500" s="31"/>
    </row>
    <row r="501" spans="2:2">
      <c r="B501" s="31"/>
    </row>
    <row r="502" spans="2:2">
      <c r="B502" s="31"/>
    </row>
    <row r="503" spans="2:2">
      <c r="B503" s="31"/>
    </row>
    <row r="504" spans="2:2">
      <c r="B504" s="31"/>
    </row>
    <row r="505" spans="2:2">
      <c r="B505" s="31"/>
    </row>
    <row r="506" spans="2:2">
      <c r="B506" s="31"/>
    </row>
    <row r="507" spans="2:2">
      <c r="B507" s="31"/>
    </row>
    <row r="508" spans="2:2">
      <c r="B508" s="31"/>
    </row>
    <row r="509" spans="2:2">
      <c r="B509" s="31"/>
    </row>
    <row r="510" spans="2:2">
      <c r="B510" s="31"/>
    </row>
    <row r="511" spans="2:2">
      <c r="B511" s="31"/>
    </row>
    <row r="512" spans="2:2">
      <c r="B512" s="31"/>
    </row>
    <row r="513" spans="2:2">
      <c r="B513" s="31"/>
    </row>
    <row r="514" spans="2:2">
      <c r="B514" s="31"/>
    </row>
    <row r="515" spans="2:2">
      <c r="B515" s="31"/>
    </row>
    <row r="516" spans="2:2">
      <c r="B516" s="31"/>
    </row>
    <row r="517" spans="2:2">
      <c r="B517" s="31"/>
    </row>
    <row r="518" spans="2:2">
      <c r="B518" s="31"/>
    </row>
    <row r="519" spans="2:2">
      <c r="B519" s="31"/>
    </row>
    <row r="520" spans="2:2">
      <c r="B520" s="31"/>
    </row>
    <row r="521" spans="2:2">
      <c r="B521" s="31"/>
    </row>
    <row r="522" spans="2:2">
      <c r="B522" s="31"/>
    </row>
    <row r="523" spans="2:2">
      <c r="B523" s="31"/>
    </row>
    <row r="524" spans="2:2">
      <c r="B524" s="31"/>
    </row>
    <row r="525" spans="2:2">
      <c r="B525" s="31"/>
    </row>
    <row r="526" spans="2:2">
      <c r="B526" s="31"/>
    </row>
    <row r="527" spans="2:2">
      <c r="B527" s="31"/>
    </row>
    <row r="528" spans="2:2">
      <c r="B528" s="31"/>
    </row>
    <row r="529" spans="2:2">
      <c r="B529" s="31"/>
    </row>
    <row r="530" spans="2:2">
      <c r="B530" s="31"/>
    </row>
    <row r="531" spans="2:2">
      <c r="B531" s="31"/>
    </row>
    <row r="532" spans="2:2">
      <c r="B532" s="31"/>
    </row>
    <row r="533" spans="2:2">
      <c r="B533" s="31"/>
    </row>
    <row r="534" spans="2:2">
      <c r="B534" s="31"/>
    </row>
    <row r="535" spans="2:2">
      <c r="B535" s="31"/>
    </row>
    <row r="536" spans="2:2">
      <c r="B536" s="31"/>
    </row>
    <row r="537" spans="2:2">
      <c r="B537" s="31"/>
    </row>
    <row r="538" spans="2:2">
      <c r="B538" s="31"/>
    </row>
    <row r="539" spans="2:2">
      <c r="B539" s="31"/>
    </row>
    <row r="540" spans="2:2">
      <c r="B540" s="31"/>
    </row>
    <row r="541" spans="2:2">
      <c r="B541" s="31"/>
    </row>
    <row r="542" spans="2:2">
      <c r="B542" s="31"/>
    </row>
    <row r="543" spans="2:2">
      <c r="B543" s="31"/>
    </row>
    <row r="544" spans="2:2">
      <c r="B544" s="31"/>
    </row>
    <row r="545" spans="2:2">
      <c r="B545" s="31"/>
    </row>
    <row r="546" spans="2:2">
      <c r="B546" s="31"/>
    </row>
    <row r="547" spans="2:2">
      <c r="B547" s="31"/>
    </row>
    <row r="548" spans="2:2">
      <c r="B548" s="31"/>
    </row>
    <row r="549" spans="2:2">
      <c r="B549" s="31"/>
    </row>
    <row r="550" spans="2:2">
      <c r="B550" s="31"/>
    </row>
    <row r="551" spans="2:2">
      <c r="B551" s="31"/>
    </row>
    <row r="552" spans="2:2">
      <c r="B552" s="31"/>
    </row>
  </sheetData>
  <mergeCells count="43">
    <mergeCell ref="A1:C1"/>
    <mergeCell ref="D1:M1"/>
    <mergeCell ref="N1:V1"/>
    <mergeCell ref="W1:Z1"/>
    <mergeCell ref="W2:X2"/>
    <mergeCell ref="A2:A3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CU1" t="s">
        <v>78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2021-11-30T09:47:00Z</dcterms:created>
  <dcterms:modified xsi:type="dcterms:W3CDTF">2021-12-02T13:06:52Z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