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<sst xmlns="http://schemas.openxmlformats.org/spreadsheetml/2006/main" count="44">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</sst>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5" fillId="43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0" borderId="6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33" borderId="11" applyNumberFormat="0" applyAlignment="0" applyProtection="0">
      <alignment vertical="center"/>
    </xf>
    <xf numFmtId="0" fontId="15" fillId="29" borderId="9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6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 t="e">
            <v>#DIV/0!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 t="e">
            <v>#DIV/0!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</row>
        <row r="9">
          <cell r="Z9" t="e">
            <v>#DIV/0!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</row>
        <row r="10">
          <cell r="Z10">
            <v>-5.46810273405137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0</v>
          </cell>
          <cell r="O11">
            <v>44537</v>
          </cell>
          <cell r="P11">
            <v>26.7</v>
          </cell>
          <cell r="Q11">
            <v>100</v>
          </cell>
          <cell r="R11">
            <v>5</v>
          </cell>
          <cell r="S11">
            <v>2.67</v>
          </cell>
          <cell r="T11">
            <v>2662.33</v>
          </cell>
          <cell r="U11">
            <v>28.18</v>
          </cell>
          <cell r="V11">
            <v>25.99</v>
          </cell>
          <cell r="W11">
            <v>0.324200913242009</v>
          </cell>
          <cell r="X11">
            <v>-179.67</v>
          </cell>
        </row>
        <row r="11">
          <cell r="Z11">
            <v>-5.11798958014098</v>
          </cell>
          <cell r="AA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1"/>
  <sheetViews>
    <sheetView tabSelected="1" workbookViewId="0">
      <pane xSplit="2" ySplit="1" topLeftCell="AA2" activePane="bottomRight" state="frozen"/>
      <selection/>
      <selection pane="topRight"/>
      <selection pane="bottomLeft"/>
      <selection pane="bottomRight" activeCell="AF18" sqref="AF1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9"/>
      <c r="V3" s="30"/>
      <c r="W3" s="30"/>
      <c r="X3" s="30"/>
      <c r="Y3" s="30"/>
      <c r="Z3" s="30"/>
      <c r="AA3" s="30"/>
      <c r="AB3" s="30"/>
      <c r="AC3" s="30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7" t="s">
        <v>33</v>
      </c>
      <c r="AA4" s="30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9"/>
      <c r="AE5" s="39"/>
      <c r="AF5" s="38"/>
      <c r="AG5" s="42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(B6-VLOOKUP([1]交易计划及执行表!$A$6,[1]交易计划及执行表!$A$4:$BL10004,5,FALSE))/VLOOKUP([1]交易计划及执行表!$A$6,[1]交易计划及执行表!$A$4:$BL10004,5,FALSE)</f>
        <v>0.0447672694930331</v>
      </c>
      <c r="L6" s="16">
        <f>I6/(ROW()-5)</f>
        <v>1</v>
      </c>
      <c r="M6" s="9">
        <f>IF(B6&gt;(D6-(D6-E6)/2),1,-1)</f>
        <v>1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26" t="str">
        <f>IF(I6/(ROW()-5)&gt;0.5,"是","否")</f>
        <v>是</v>
      </c>
      <c r="T6" s="26" t="str">
        <f>IF(SUM($M$6:$M6)&gt;0,"是","否")</f>
        <v>是</v>
      </c>
      <c r="U6" s="33" t="s">
        <v>43</v>
      </c>
      <c r="V6" s="33"/>
      <c r="W6" s="34"/>
      <c r="X6" s="2"/>
      <c r="Y6" s="2"/>
      <c r="Z6" s="2"/>
      <c r="AA6" s="2"/>
      <c r="AB6" s="2"/>
      <c r="AC6" s="2"/>
      <c r="AD6" s="2"/>
      <c r="AE6" s="2"/>
      <c r="AF6" s="41">
        <v>32.53</v>
      </c>
      <c r="AG6" s="2">
        <f>AF6-VLOOKUP([1]交易计划及执行表!$A$6,[1]交易计划及执行表!$A$4:$BL10005,5,FALSE)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>(B7-B6)/B6</f>
        <v>-0.0227014755959139</v>
      </c>
      <c r="K7" s="15">
        <f>(B7-VLOOKUP([1]交易计划及执行表!$A$6,[1]交易计划及执行表!$A$4:$BL10005,5,FALSE))/VLOOKUP([1]交易计划及执行表!$A$6,[1]交易计划及执行表!$A$4:$BL10005,5,FALSE)</f>
        <v>0.0210495108212274</v>
      </c>
      <c r="L7" s="16">
        <f t="shared" ref="L7:L18" si="0">I7/(ROW()-5)</f>
        <v>0.5</v>
      </c>
      <c r="M7" s="22">
        <f t="shared" ref="M7:M18" si="1">IF(B7&gt;(D7-(D7-E7)/2),1,-1)</f>
        <v>-1</v>
      </c>
      <c r="N7" s="9" t="str">
        <f t="shared" ref="N7:N13" si="2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23" t="str">
        <f t="shared" ref="S6:S18" si="3">IF(I7/(ROW()-5)&gt;0.5,"是","否")</f>
        <v>否</v>
      </c>
      <c r="T7" s="23" t="str">
        <f>IF(SUM($M$6:$M7)&gt;0,"是","否")</f>
        <v>否</v>
      </c>
      <c r="U7" s="33" t="s">
        <v>43</v>
      </c>
      <c r="V7" s="35"/>
      <c r="W7" s="36"/>
      <c r="X7" s="2"/>
      <c r="Y7" s="2"/>
      <c r="Z7" s="2"/>
      <c r="AA7" s="2"/>
      <c r="AB7" s="2"/>
      <c r="AC7" s="2"/>
      <c r="AD7" s="2"/>
      <c r="AE7" s="2"/>
      <c r="AF7" s="41">
        <f>IF(AND(G7-VLOOKUP([1]交易计划及执行表!$A$6,[1]交易计划及执行表!$A$4:$BL10004,5,FALSE)&gt;0,G7&gt;G6),G7,AF6)</f>
        <v>32.53</v>
      </c>
      <c r="AG7" s="2">
        <f>AF7-VLOOKUP([1]交易计划及执行表!$A$6,[1]交易计划及执行表!$A$4:$BL10006,5,FALSE)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ref="J7:J18" si="4">(B8-B7)/B7</f>
        <v>0.0743321718931476</v>
      </c>
      <c r="K8" s="15">
        <f>(B8-VLOOKUP([1]交易计划及执行表!$A$6,[1]交易计划及执行表!$A$4:$BL10006,5,FALSE))/VLOOKUP([1]交易计划及执行表!$A$6,[1]交易计划及执行表!$A$4:$BL10006,5,FALSE)</f>
        <v>0.0969463385710051</v>
      </c>
      <c r="L8" s="16">
        <f t="shared" si="0"/>
        <v>0.666666666666667</v>
      </c>
      <c r="M8" s="9">
        <f t="shared" si="1"/>
        <v>1</v>
      </c>
      <c r="N8" s="9" t="str">
        <f t="shared" si="2"/>
        <v>否</v>
      </c>
      <c r="O8" s="9" t="s">
        <v>42</v>
      </c>
      <c r="P8" s="9" t="s">
        <v>42</v>
      </c>
      <c r="Q8" s="9" t="s">
        <v>42</v>
      </c>
      <c r="R8" s="26" t="s">
        <v>43</v>
      </c>
      <c r="S8" s="26" t="str">
        <f t="shared" si="3"/>
        <v>是</v>
      </c>
      <c r="T8" s="26" t="str">
        <f>IF(SUM($M$6:$M8)&gt;0,"是","否")</f>
        <v>是</v>
      </c>
      <c r="U8" s="33" t="s">
        <v>43</v>
      </c>
      <c r="V8" s="35"/>
      <c r="W8" s="36"/>
      <c r="X8" s="2"/>
      <c r="Y8" s="2"/>
      <c r="Z8" s="2"/>
      <c r="AA8" s="2"/>
      <c r="AB8" s="2"/>
      <c r="AC8" s="2"/>
      <c r="AD8" s="2"/>
      <c r="AE8" s="2"/>
      <c r="AF8" s="41">
        <f>IF(AND(G8-VLOOKUP([1]交易计划及执行表!$A$6,[1]交易计划及执行表!$A$4:$BL10005,5,FALSE)&gt;0,G8&gt;G7),G8,AF7)</f>
        <v>32.53</v>
      </c>
      <c r="AG8" s="2">
        <f>AF8-VLOOKUP([1]交易计划及执行表!$A$6,[1]交易计划及执行表!$A$4:$BL10007,5,FALSE)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4"/>
        <v>-0.00513513513513507</v>
      </c>
      <c r="K9" s="15">
        <f>(B9-VLOOKUP([1]交易计划及执行表!$A$6,[1]交易计划及执行表!$A$4:$BL10007,5,FALSE))/VLOOKUP([1]交易计划及执行表!$A$6,[1]交易计划及执行表!$A$4:$BL10007,5,FALSE)</f>
        <v>0.0913133708864514</v>
      </c>
      <c r="L9" s="16">
        <f t="shared" si="0"/>
        <v>0.5</v>
      </c>
      <c r="M9" s="9">
        <f t="shared" si="1"/>
        <v>1</v>
      </c>
      <c r="N9" s="9" t="str">
        <f t="shared" si="2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23" t="str">
        <f t="shared" si="3"/>
        <v>否</v>
      </c>
      <c r="T9" s="26" t="str">
        <f>IF(SUM($M$6:$M9)&gt;0,"是","否")</f>
        <v>是</v>
      </c>
      <c r="U9" s="33" t="s">
        <v>43</v>
      </c>
      <c r="V9" s="35"/>
      <c r="W9" s="36"/>
      <c r="X9" s="2"/>
      <c r="Y9" s="2"/>
      <c r="Z9" s="2"/>
      <c r="AA9" s="2"/>
      <c r="AB9" s="2"/>
      <c r="AC9" s="2"/>
      <c r="AD9" s="2"/>
      <c r="AE9" s="2"/>
      <c r="AF9" s="41">
        <f>IF(AND(G9-VLOOKUP([1]交易计划及执行表!$A$6,[1]交易计划及执行表!$A$4:$BL10006,5,FALSE)&gt;0,G9&gt;G8),G9,AF8)</f>
        <v>32.53</v>
      </c>
      <c r="AG9" s="2">
        <f>AF9-VLOOKUP([1]交易计划及执行表!$A$6,[1]交易计划及执行表!$A$4:$BL10008,5,FALSE)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 t="shared" si="4"/>
        <v>-0.0187449062754688</v>
      </c>
      <c r="K10" s="15">
        <f>(B10-VLOOKUP([1]交易计划及执行表!$A$6,[1]交易计划及执行表!$A$4:$BL10008,5,FALSE))/VLOOKUP([1]交易计划及执行表!$A$6,[1]交易计划及执行表!$A$4:$BL10008,5,FALSE)</f>
        <v>0.070856804032019</v>
      </c>
      <c r="L10" s="18">
        <f t="shared" si="0"/>
        <v>0.4</v>
      </c>
      <c r="M10" s="22">
        <f t="shared" si="1"/>
        <v>-1</v>
      </c>
      <c r="N10" s="9" t="str">
        <f t="shared" si="2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23" t="str">
        <f t="shared" si="3"/>
        <v>否</v>
      </c>
      <c r="T10" s="26" t="str">
        <f>IF(SUM($M$6:$M10)&gt;0,"是","否")</f>
        <v>是</v>
      </c>
      <c r="U10" s="33" t="s">
        <v>43</v>
      </c>
      <c r="V10" s="9"/>
      <c r="W10" s="7"/>
      <c r="X10" s="2"/>
      <c r="Y10" s="2"/>
      <c r="Z10" s="2"/>
      <c r="AA10" s="2"/>
      <c r="AB10" s="2"/>
      <c r="AC10" s="2"/>
      <c r="AD10" s="2"/>
      <c r="AE10" s="2"/>
      <c r="AF10" s="41">
        <f>IF(AND(G10-VLOOKUP([1]交易计划及执行表!$A$6,[1]交易计划及执行表!$A$4:$BL10007,5,FALSE)&gt;0,G10&gt;G9),G10,AF9)</f>
        <v>32.53</v>
      </c>
      <c r="AG10" s="2">
        <f>AF10-VLOOKUP([1]交易计划及执行表!$A$6,[1]交易计划及执行表!$A$4:$BL10009,5,FALSE)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4"/>
        <v>0.00526024363233679</v>
      </c>
      <c r="K11" s="15">
        <f>(B11-VLOOKUP([1]交易计划及执行表!$A$6,[1]交易计划及执行表!$A$4:$BL10009,5,FALSE))/VLOOKUP([1]交易计划及执行表!$A$6,[1]交易计划及执行表!$A$4:$BL10009,5,FALSE)</f>
        <v>0.076489771716573</v>
      </c>
      <c r="L11" s="16">
        <f t="shared" si="0"/>
        <v>0.5</v>
      </c>
      <c r="M11" s="9">
        <f t="shared" si="1"/>
        <v>1</v>
      </c>
      <c r="N11" s="9" t="str">
        <f t="shared" si="2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23" t="str">
        <f t="shared" si="3"/>
        <v>否</v>
      </c>
      <c r="T11" s="26" t="str">
        <f>IF(SUM($M$6:$M11)&gt;0,"是","否")</f>
        <v>是</v>
      </c>
      <c r="U11" s="33" t="s">
        <v>43</v>
      </c>
      <c r="V11" s="9"/>
      <c r="W11" s="7"/>
      <c r="X11" s="2"/>
      <c r="Y11" s="2"/>
      <c r="Z11" s="2"/>
      <c r="AA11" s="2"/>
      <c r="AB11" s="2"/>
      <c r="AC11" s="2"/>
      <c r="AD11" s="2"/>
      <c r="AE11" s="2"/>
      <c r="AF11" s="41">
        <f>IF(AND(G11-VLOOKUP([1]交易计划及执行表!$A$6,[1]交易计划及执行表!$A$4:$BL10008,5,FALSE)&gt;0,G11&gt;G10),G11,AF10)</f>
        <v>33.78</v>
      </c>
      <c r="AG11" s="2">
        <f>AF11-VLOOKUP([1]交易计划及执行表!$A$6,[1]交易计划及执行表!$A$4:$BL10010,5,FALSE)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4"/>
        <v>0.0220324979344532</v>
      </c>
      <c r="K12" s="15">
        <f>(B12-VLOOKUP([1]交易计划及执行表!$A$6,[1]交易计划及执行表!$A$4:$BL10010,5,FALSE))/VLOOKUP([1]交易计划及执行表!$A$6,[1]交易计划及执行表!$A$4:$BL10010,5,FALSE)</f>
        <v>0.100207530388378</v>
      </c>
      <c r="L12" s="16">
        <f t="shared" si="0"/>
        <v>0.571428571428571</v>
      </c>
      <c r="M12" s="9">
        <f t="shared" si="1"/>
        <v>1</v>
      </c>
      <c r="N12" s="9" t="str">
        <f t="shared" si="2"/>
        <v>否</v>
      </c>
      <c r="O12" s="23" t="s">
        <v>42</v>
      </c>
      <c r="P12" s="9" t="s">
        <v>42</v>
      </c>
      <c r="Q12" s="9" t="s">
        <v>42</v>
      </c>
      <c r="R12" s="26" t="s">
        <v>43</v>
      </c>
      <c r="S12" s="26" t="str">
        <f t="shared" si="3"/>
        <v>是</v>
      </c>
      <c r="T12" s="26" t="str">
        <f>IF(SUM($M$6:$M12)&gt;0,"是","否")</f>
        <v>是</v>
      </c>
      <c r="U12" s="33" t="s">
        <v>43</v>
      </c>
      <c r="V12" s="9"/>
      <c r="W12" s="7"/>
      <c r="X12" s="2"/>
      <c r="Y12" s="2"/>
      <c r="Z12" s="2"/>
      <c r="AA12" s="2"/>
      <c r="AB12" s="2"/>
      <c r="AC12" s="2"/>
      <c r="AD12" s="2"/>
      <c r="AE12" s="2"/>
      <c r="AF12" s="41">
        <f>IF(AND(G12-VLOOKUP([1]交易计划及执行表!$A$6,[1]交易计划及执行表!$A$4:$BL10009,5,FALSE)&gt;0,G12&gt;G11),G12,AF11)</f>
        <v>33.91</v>
      </c>
      <c r="AG12" s="2">
        <f>AF12-VLOOKUP([1]交易计划及执行表!$A$6,[1]交易计划及执行表!$A$4:$BL10011,5,FALSE)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 t="shared" si="4"/>
        <v>-0.0083535435192671</v>
      </c>
      <c r="K13" s="15">
        <f>(B13-VLOOKUP([1]交易计划及执行表!$A$6,[1]交易计划及执行表!$A$4:$BL10011,5,FALSE))/VLOOKUP([1]交易计划及执行表!$A$6,[1]交易计划及执行表!$A$4:$BL10011,5,FALSE)</f>
        <v>0.0910168989030537</v>
      </c>
      <c r="L13" s="16">
        <f t="shared" si="0"/>
        <v>0.5</v>
      </c>
      <c r="M13" s="22">
        <f t="shared" si="1"/>
        <v>-1</v>
      </c>
      <c r="N13" s="9" t="str">
        <f>IF(B13&lt;=F13,"是","否")</f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23" t="str">
        <f t="shared" si="3"/>
        <v>否</v>
      </c>
      <c r="T13" s="26" t="str">
        <f>IF(SUM($M$6:$M13)&gt;0,"是","否")</f>
        <v>是</v>
      </c>
      <c r="U13" s="33" t="s">
        <v>43</v>
      </c>
      <c r="V13" s="9"/>
      <c r="W13" s="7"/>
      <c r="X13" s="2"/>
      <c r="Y13" s="2"/>
      <c r="Z13" s="2"/>
      <c r="AA13" s="2"/>
      <c r="AB13" s="2"/>
      <c r="AC13" s="2"/>
      <c r="AD13" s="2"/>
      <c r="AE13" s="2"/>
      <c r="AF13" s="41">
        <f>IF(AND(G13-VLOOKUP([1]交易计划及执行表!$A$6,[1]交易计划及执行表!$A$4:$BL10010,5,FALSE)&gt;0,G13&gt;G12),G13,AF12)</f>
        <v>34.02</v>
      </c>
      <c r="AG13" s="2">
        <f>AF13-VLOOKUP([1]交易计划及执行表!$A$6,[1]交易计划及执行表!$A$4:$BL10012,5,FALSE)</f>
        <v>0.290000000000006</v>
      </c>
    </row>
    <row r="14" ht="18" spans="1:33">
      <c r="A14" s="8">
        <v>44533</v>
      </c>
      <c r="B14" s="7">
        <v>36.8</v>
      </c>
      <c r="C14" s="7">
        <v>36.85</v>
      </c>
      <c r="D14" s="7">
        <v>37.3</v>
      </c>
      <c r="E14" s="7">
        <v>36.5</v>
      </c>
      <c r="F14" s="7">
        <v>35.06</v>
      </c>
      <c r="G14" s="7">
        <v>34.13</v>
      </c>
      <c r="H14" s="7">
        <v>40.82</v>
      </c>
      <c r="I14" s="9">
        <v>4</v>
      </c>
      <c r="J14" s="17">
        <f t="shared" si="4"/>
        <v>0</v>
      </c>
      <c r="K14" s="15">
        <f>(B14-VLOOKUP([1]交易计划及执行表!$A$6,[1]交易计划及执行表!$A$4:$BL10012,5,FALSE))/VLOOKUP([1]交易计划及执行表!$A$6,[1]交易计划及执行表!$A$4:$BL10012,5,FALSE)</f>
        <v>0.0910168989030537</v>
      </c>
      <c r="L14" s="18">
        <f t="shared" si="0"/>
        <v>0.444444444444444</v>
      </c>
      <c r="M14" s="22">
        <f t="shared" si="1"/>
        <v>-1</v>
      </c>
      <c r="N14" s="9" t="str">
        <f>IF(B14&lt;F14,"是","否")</f>
        <v>否</v>
      </c>
      <c r="O14" s="9" t="s">
        <v>42</v>
      </c>
      <c r="P14" s="9" t="s">
        <v>42</v>
      </c>
      <c r="Q14" s="9" t="s">
        <v>42</v>
      </c>
      <c r="R14" s="9" t="s">
        <v>42</v>
      </c>
      <c r="S14" s="23" t="str">
        <f t="shared" si="3"/>
        <v>否</v>
      </c>
      <c r="T14" s="26" t="str">
        <f>IF(SUM($M$6:$M14)&gt;0,"是","否")</f>
        <v>是</v>
      </c>
      <c r="U14" s="33" t="s">
        <v>43</v>
      </c>
      <c r="V14" s="9"/>
      <c r="W14" s="7"/>
      <c r="X14" s="2"/>
      <c r="Y14" s="2"/>
      <c r="Z14" s="2"/>
      <c r="AA14" s="2"/>
      <c r="AB14" s="2"/>
      <c r="AC14" s="2"/>
      <c r="AD14" s="2"/>
      <c r="AE14" s="2"/>
      <c r="AF14" s="41">
        <f>IF(AND(G14-VLOOKUP([1]交易计划及执行表!$A$6,[1]交易计划及执行表!$A$4:$BL10011,5,FALSE)&gt;0,G14&gt;G13),G14,AF13)</f>
        <v>34.13</v>
      </c>
      <c r="AG14" s="2">
        <f>AF14-VLOOKUP([1]交易计划及执行表!$A$6,[1]交易计划及执行表!$A$4:$BL10013,5,FALSE)</f>
        <v>0.400000000000006</v>
      </c>
    </row>
    <row r="15" ht="18" spans="1:33">
      <c r="A15" s="8">
        <v>44536</v>
      </c>
      <c r="B15" s="7">
        <v>37.1</v>
      </c>
      <c r="C15" s="7">
        <v>36.9</v>
      </c>
      <c r="D15" s="7">
        <v>37.81</v>
      </c>
      <c r="E15" s="7">
        <v>36.52</v>
      </c>
      <c r="F15" s="7">
        <v>35.26</v>
      </c>
      <c r="G15" s="7">
        <v>34.25</v>
      </c>
      <c r="H15" s="7">
        <v>40.82</v>
      </c>
      <c r="I15" s="9">
        <v>5</v>
      </c>
      <c r="J15" s="17">
        <f t="shared" si="4"/>
        <v>0.00815217391304359</v>
      </c>
      <c r="K15" s="15">
        <f>(B15-VLOOKUP([1]交易计划及执行表!$A$6,[1]交易计划及执行表!$A$4:$BL10013,5,FALSE))/VLOOKUP([1]交易计划及执行表!$A$6,[1]交易计划及执行表!$A$4:$BL10013,5,FALSE)</f>
        <v>0.0999110584049809</v>
      </c>
      <c r="L15" s="16">
        <f t="shared" si="0"/>
        <v>0.5</v>
      </c>
      <c r="M15" s="22">
        <f t="shared" si="1"/>
        <v>-1</v>
      </c>
      <c r="N15" s="9" t="str">
        <f>IF(B15&lt;F15,"是","否")</f>
        <v>否</v>
      </c>
      <c r="O15" s="9" t="s">
        <v>42</v>
      </c>
      <c r="P15" s="9" t="s">
        <v>42</v>
      </c>
      <c r="Q15" s="9" t="s">
        <v>42</v>
      </c>
      <c r="R15" s="26" t="s">
        <v>43</v>
      </c>
      <c r="S15" s="23" t="str">
        <f t="shared" si="3"/>
        <v>否</v>
      </c>
      <c r="T15" s="23" t="str">
        <f>IF(SUM($M$6:$M15)&gt;0,"是","否")</f>
        <v>否</v>
      </c>
      <c r="U15" s="33" t="s">
        <v>43</v>
      </c>
      <c r="V15" s="9"/>
      <c r="W15" s="7"/>
      <c r="X15" s="2"/>
      <c r="Y15" s="2"/>
      <c r="Z15" s="2"/>
      <c r="AA15" s="2"/>
      <c r="AB15" s="2"/>
      <c r="AC15" s="2"/>
      <c r="AD15" s="2"/>
      <c r="AE15" s="2"/>
      <c r="AF15" s="41">
        <f>IF(AND(G15-VLOOKUP([1]交易计划及执行表!$A$6,[1]交易计划及执行表!$A$4:$BL10012,5,FALSE)&gt;0,G15&gt;G14),G15,AF14)</f>
        <v>34.25</v>
      </c>
      <c r="AG15" s="2">
        <f>AF15-VLOOKUP([1]交易计划及执行表!$A$6,[1]交易计划及执行表!$A$4:$BL10014,5,FALSE)</f>
        <v>0.520000000000003</v>
      </c>
    </row>
    <row r="16" ht="18" spans="1:33">
      <c r="A16" s="8">
        <v>44537</v>
      </c>
      <c r="B16" s="7">
        <v>38.35</v>
      </c>
      <c r="C16" s="7">
        <v>37.63</v>
      </c>
      <c r="D16" s="7">
        <v>38.8</v>
      </c>
      <c r="E16" s="7">
        <v>37.06</v>
      </c>
      <c r="F16" s="7">
        <v>35.55</v>
      </c>
      <c r="G16" s="7">
        <v>34.41</v>
      </c>
      <c r="H16" s="7">
        <v>41.15</v>
      </c>
      <c r="I16" s="9">
        <v>6</v>
      </c>
      <c r="J16" s="17">
        <f t="shared" si="4"/>
        <v>0.0336927223719677</v>
      </c>
      <c r="K16" s="15">
        <f>(B16-VLOOKUP([1]交易计划及执行表!$A$6,[1]交易计划及执行表!$A$4:$BL10014,5,FALSE))/VLOOKUP([1]交易计划及执行表!$A$6,[1]交易计划及执行表!$A$4:$BL10014,5,FALSE)</f>
        <v>0.136970056329677</v>
      </c>
      <c r="L16" s="16">
        <f t="shared" si="0"/>
        <v>0.545454545454545</v>
      </c>
      <c r="M16" s="9">
        <f t="shared" si="1"/>
        <v>1</v>
      </c>
      <c r="N16" s="9" t="str">
        <f>IF(B16&lt;F16,"是","否")</f>
        <v>否</v>
      </c>
      <c r="O16" s="9" t="s">
        <v>42</v>
      </c>
      <c r="P16" s="9" t="s">
        <v>42</v>
      </c>
      <c r="Q16" s="9" t="s">
        <v>42</v>
      </c>
      <c r="R16" s="26" t="s">
        <v>43</v>
      </c>
      <c r="S16" s="26" t="str">
        <f t="shared" si="3"/>
        <v>是</v>
      </c>
      <c r="T16" s="26" t="str">
        <f>IF(SUM($M$6:$M16)&gt;0,"是","否")</f>
        <v>是</v>
      </c>
      <c r="U16" s="33" t="s">
        <v>43</v>
      </c>
      <c r="V16" s="9"/>
      <c r="W16" s="7"/>
      <c r="X16" s="2"/>
      <c r="Y16" s="2"/>
      <c r="Z16" s="2"/>
      <c r="AA16" s="2"/>
      <c r="AB16" s="2"/>
      <c r="AC16" s="2"/>
      <c r="AD16" s="2"/>
      <c r="AE16" s="2"/>
      <c r="AF16" s="41">
        <f>IF(AND(G16-VLOOKUP([1]交易计划及执行表!$A$6,[1]交易计划及执行表!$A$4:$BL10013,5,FALSE)&gt;0,G16&gt;G15),G16,AF15)</f>
        <v>34.41</v>
      </c>
      <c r="AG16" s="2">
        <f>AF16-VLOOKUP([1]交易计划及执行表!$A$6,[1]交易计划及执行表!$A$4:$BL10015,5,FALSE)</f>
        <v>0.68</v>
      </c>
    </row>
    <row r="17" ht="18" spans="1:33">
      <c r="A17" s="8">
        <v>44538</v>
      </c>
      <c r="B17" s="7">
        <v>38.37</v>
      </c>
      <c r="C17" s="7">
        <v>38.35</v>
      </c>
      <c r="D17" s="7">
        <v>38.89</v>
      </c>
      <c r="E17" s="7">
        <v>37.68</v>
      </c>
      <c r="F17" s="7">
        <v>35.82</v>
      </c>
      <c r="G17" s="7">
        <v>34.57</v>
      </c>
      <c r="H17" s="7">
        <v>42.54</v>
      </c>
      <c r="I17" s="9">
        <v>7</v>
      </c>
      <c r="J17" s="17">
        <f t="shared" si="4"/>
        <v>0.000521512385919062</v>
      </c>
      <c r="K17" s="15">
        <f>(B17-VLOOKUP([1]交易计划及执行表!$A$6,[1]交易计划及执行表!$A$4:$BL10015,5,FALSE))/VLOOKUP([1]交易计划及执行表!$A$6,[1]交易计划及执行表!$A$4:$BL10015,5,FALSE)</f>
        <v>0.137563000296472</v>
      </c>
      <c r="L17" s="16">
        <f t="shared" si="0"/>
        <v>0.583333333333333</v>
      </c>
      <c r="M17" s="9">
        <f t="shared" si="1"/>
        <v>1</v>
      </c>
      <c r="N17" s="9" t="str">
        <f>IF(B17&lt;F17,"是","否")</f>
        <v>否</v>
      </c>
      <c r="O17" s="9" t="s">
        <v>42</v>
      </c>
      <c r="P17" s="9" t="s">
        <v>42</v>
      </c>
      <c r="Q17" s="9" t="s">
        <v>42</v>
      </c>
      <c r="R17" s="26" t="s">
        <v>43</v>
      </c>
      <c r="S17" s="26" t="str">
        <f t="shared" si="3"/>
        <v>是</v>
      </c>
      <c r="T17" s="26" t="str">
        <f>IF(SUM($M$6:$M17)&gt;0,"是","否")</f>
        <v>是</v>
      </c>
      <c r="U17" s="33" t="s">
        <v>43</v>
      </c>
      <c r="V17" s="9"/>
      <c r="W17" s="7"/>
      <c r="X17" s="2"/>
      <c r="Y17" s="2"/>
      <c r="Z17" s="2"/>
      <c r="AA17" s="2"/>
      <c r="AB17" s="2"/>
      <c r="AC17" s="2"/>
      <c r="AD17" s="2"/>
      <c r="AE17" s="2"/>
      <c r="AF17" s="41">
        <f>IF(AND(G17-VLOOKUP([1]交易计划及执行表!$A$6,[1]交易计划及执行表!$A$4:$BL10014,5,FALSE)&gt;0,G17&gt;G16),G17,AF16)</f>
        <v>34.57</v>
      </c>
      <c r="AG17" s="2">
        <f>AF17-VLOOKUP([1]交易计划及执行表!$A$6,[1]交易计划及执行表!$A$4:$BL10016,5,FALSE)</f>
        <v>0.840000000000003</v>
      </c>
    </row>
    <row r="18" ht="18" spans="1:33">
      <c r="A18" s="8">
        <v>44539</v>
      </c>
      <c r="B18" s="7">
        <v>37.99</v>
      </c>
      <c r="C18" s="7">
        <v>38.3</v>
      </c>
      <c r="D18" s="7">
        <v>39</v>
      </c>
      <c r="E18" s="7">
        <v>37.85</v>
      </c>
      <c r="F18" s="7">
        <v>36.03</v>
      </c>
      <c r="G18" s="7">
        <v>34.7</v>
      </c>
      <c r="H18" s="7">
        <v>42.56</v>
      </c>
      <c r="I18" s="9">
        <v>7</v>
      </c>
      <c r="J18" s="17">
        <f t="shared" si="4"/>
        <v>-0.00990357049778461</v>
      </c>
      <c r="K18" s="15">
        <f>(B18-VLOOKUP([1]交易计划及执行表!$A$6,[1]交易计划及执行表!$A$4:$BL10016,5,FALSE))/VLOOKUP([1]交易计划及执行表!$A$6,[1]交易计划及执行表!$A$4:$BL10016,5,FALSE)</f>
        <v>0.126297064927365</v>
      </c>
      <c r="L18" s="16">
        <f t="shared" si="0"/>
        <v>0.538461538461538</v>
      </c>
      <c r="M18" s="9">
        <f t="shared" si="1"/>
        <v>-1</v>
      </c>
      <c r="N18" s="9" t="str">
        <f>IF(B18&lt;F18,"是","否")</f>
        <v>否</v>
      </c>
      <c r="O18" s="9" t="s">
        <v>42</v>
      </c>
      <c r="P18" s="9" t="s">
        <v>42</v>
      </c>
      <c r="Q18" s="9" t="s">
        <v>42</v>
      </c>
      <c r="R18" s="26" t="s">
        <v>43</v>
      </c>
      <c r="S18" s="26" t="str">
        <f t="shared" si="3"/>
        <v>是</v>
      </c>
      <c r="T18" s="26" t="str">
        <f>IF(SUM($M$6:$M18)&gt;0,"是","否")</f>
        <v>是</v>
      </c>
      <c r="U18" s="33" t="s">
        <v>43</v>
      </c>
      <c r="V18" s="9"/>
      <c r="W18" s="7"/>
      <c r="X18" s="2"/>
      <c r="Y18" s="2"/>
      <c r="Z18" s="2"/>
      <c r="AA18" s="2"/>
      <c r="AB18" s="2"/>
      <c r="AC18" s="2"/>
      <c r="AD18" s="2"/>
      <c r="AE18" s="2"/>
      <c r="AF18" s="41">
        <f>IF(AND(G18-VLOOKUP([1]交易计划及执行表!$A$6,[1]交易计划及执行表!$A$4:$BL10015,5,FALSE)&gt;0,G18&gt;G17),G18,AF17)</f>
        <v>34.7</v>
      </c>
      <c r="AG18" s="2">
        <f>AF18-VLOOKUP([1]交易计划及执行表!$A$6,[1]交易计划及执行表!$A$4:$BL10017,5,FALSE)</f>
        <v>0.970000000000006</v>
      </c>
    </row>
    <row r="19" spans="1:32">
      <c r="A19" s="8">
        <v>44540</v>
      </c>
      <c r="B19" s="7"/>
      <c r="C19" s="7"/>
      <c r="D19" s="7"/>
      <c r="E19" s="7"/>
      <c r="F19" s="7"/>
      <c r="G19" s="7"/>
      <c r="H19" s="7"/>
      <c r="I19" s="9"/>
      <c r="J19" s="9"/>
      <c r="K19" s="9"/>
      <c r="L19" s="7"/>
      <c r="M19" s="9"/>
      <c r="N19" s="9"/>
      <c r="O19" s="9"/>
      <c r="P19" s="9"/>
      <c r="Q19" s="9"/>
      <c r="R19" s="9"/>
      <c r="S19" s="9"/>
      <c r="T19" s="9"/>
      <c r="U19" s="9"/>
      <c r="V19" s="9"/>
      <c r="W19" s="7"/>
      <c r="X19" s="2"/>
      <c r="Y19" s="2"/>
      <c r="Z19" s="2"/>
      <c r="AA19" s="2"/>
      <c r="AB19" s="2"/>
      <c r="AC19" s="2"/>
      <c r="AD19" s="2"/>
      <c r="AE19" s="2"/>
      <c r="AF19" s="41"/>
    </row>
    <row r="20" spans="1:32">
      <c r="A20" s="8">
        <v>44541</v>
      </c>
      <c r="B20" s="7"/>
      <c r="C20" s="7"/>
      <c r="D20" s="7"/>
      <c r="E20" s="7"/>
      <c r="F20" s="7"/>
      <c r="G20" s="7"/>
      <c r="H20" s="7"/>
      <c r="I20" s="9"/>
      <c r="J20" s="9"/>
      <c r="K20" s="9"/>
      <c r="L20" s="7"/>
      <c r="M20" s="9"/>
      <c r="N20" s="9"/>
      <c r="O20" s="9"/>
      <c r="P20" s="9"/>
      <c r="Q20" s="9"/>
      <c r="R20" s="9"/>
      <c r="S20" s="9"/>
      <c r="T20" s="9"/>
      <c r="U20" s="9"/>
      <c r="V20" s="9"/>
      <c r="W20" s="7"/>
      <c r="X20" s="2"/>
      <c r="Y20" s="2"/>
      <c r="Z20" s="2"/>
      <c r="AA20" s="2"/>
      <c r="AB20" s="2"/>
      <c r="AC20" s="2"/>
      <c r="AD20" s="2"/>
      <c r="AE20" s="2"/>
      <c r="AF20" s="41"/>
    </row>
    <row r="21" spans="1:32">
      <c r="A21" s="8"/>
      <c r="B21" s="7"/>
      <c r="C21" s="7"/>
      <c r="D21" s="7"/>
      <c r="E21" s="7"/>
      <c r="F21" s="7"/>
      <c r="G21" s="7"/>
      <c r="H21" s="7"/>
      <c r="I21" s="9"/>
      <c r="J21" s="9"/>
      <c r="K21" s="9"/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7"/>
      <c r="X21" s="2"/>
      <c r="Y21" s="2"/>
      <c r="Z21" s="2"/>
      <c r="AA21" s="2"/>
      <c r="AB21" s="2"/>
      <c r="AC21" s="2"/>
      <c r="AD21" s="2"/>
      <c r="AE21" s="2"/>
      <c r="AF21" s="41"/>
    </row>
    <row r="22" spans="1:32">
      <c r="A22" s="8"/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2"/>
      <c r="Y22" s="2"/>
      <c r="Z22" s="2"/>
      <c r="AA22" s="2"/>
      <c r="AB22" s="2"/>
      <c r="AC22" s="2"/>
      <c r="AD22" s="2"/>
      <c r="AE22" s="2"/>
      <c r="AF22" s="41"/>
    </row>
    <row r="23" spans="1:32">
      <c r="A23" s="8"/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2"/>
      <c r="Y23" s="2"/>
      <c r="Z23" s="2"/>
      <c r="AA23" s="2"/>
      <c r="AB23" s="2"/>
      <c r="AC23" s="2"/>
      <c r="AD23" s="2"/>
      <c r="AE23" s="2"/>
      <c r="AF23" s="41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2"/>
      <c r="Y24" s="2"/>
      <c r="Z24" s="2"/>
      <c r="AA24" s="2"/>
      <c r="AB24" s="2"/>
      <c r="AC24" s="2"/>
      <c r="AD24" s="2"/>
      <c r="AE24" s="2"/>
      <c r="AF24" s="41"/>
    </row>
    <row r="25" spans="1:32">
      <c r="A25" s="8"/>
      <c r="B25" s="7"/>
      <c r="C25" s="7"/>
      <c r="D25" s="7"/>
      <c r="E25" s="7"/>
      <c r="F25" s="7"/>
      <c r="G25" s="7"/>
      <c r="H25" s="9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2"/>
      <c r="Y25" s="2"/>
      <c r="Z25" s="2"/>
      <c r="AA25" s="2"/>
      <c r="AB25" s="2"/>
      <c r="AC25" s="2"/>
      <c r="AD25" s="2"/>
      <c r="AE25" s="2"/>
      <c r="AF25" s="41"/>
    </row>
    <row r="26" spans="1:32">
      <c r="A26" s="8"/>
      <c r="B26" s="7"/>
      <c r="C26" s="7"/>
      <c r="D26" s="7"/>
      <c r="E26" s="7"/>
      <c r="F26" s="7"/>
      <c r="G26" s="7"/>
      <c r="H26" s="9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2"/>
      <c r="Y26" s="2"/>
      <c r="Z26" s="2"/>
      <c r="AA26" s="2"/>
      <c r="AB26" s="2"/>
      <c r="AC26" s="2"/>
      <c r="AD26" s="2"/>
      <c r="AE26" s="2"/>
      <c r="AF26" s="41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2"/>
      <c r="Y27" s="2"/>
      <c r="Z27" s="2"/>
      <c r="AA27" s="2"/>
      <c r="AB27" s="2"/>
      <c r="AC27" s="2"/>
      <c r="AD27" s="2"/>
      <c r="AE27" s="2"/>
      <c r="AF27" s="41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  <c r="AA28" s="2"/>
      <c r="AB28" s="2"/>
      <c r="AC28" s="2"/>
      <c r="AD28" s="2"/>
      <c r="AE28" s="2"/>
      <c r="AF28" s="41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  <c r="AA29" s="2"/>
      <c r="AB29" s="2"/>
      <c r="AC29" s="2"/>
      <c r="AD29" s="2"/>
      <c r="AE29" s="2"/>
      <c r="AF29" s="41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  <c r="AA30" s="2"/>
      <c r="AB30" s="2"/>
      <c r="AC30" s="2"/>
      <c r="AD30" s="2"/>
      <c r="AE30" s="2"/>
      <c r="AF30" s="41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A31" s="2"/>
      <c r="AB31" s="2"/>
      <c r="AC31" s="2"/>
      <c r="AD31" s="2"/>
      <c r="AE31" s="2"/>
      <c r="AF31" s="41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A32" s="2"/>
      <c r="AB32" s="2"/>
      <c r="AC32" s="2"/>
      <c r="AD32" s="2"/>
      <c r="AE32" s="2"/>
      <c r="AF32" s="41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"/>
      <c r="Y33" s="2"/>
      <c r="Z33" s="2"/>
      <c r="AA33" s="2"/>
      <c r="AB33" s="2"/>
      <c r="AC33" s="2"/>
      <c r="AD33" s="2"/>
      <c r="AE33" s="2"/>
      <c r="AF33" s="41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  <c r="AA34" s="2"/>
      <c r="AB34" s="2"/>
      <c r="AC34" s="2"/>
      <c r="AD34" s="2"/>
      <c r="AE34" s="2"/>
      <c r="AF34" s="41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"/>
      <c r="Y35" s="2"/>
      <c r="Z35" s="2"/>
      <c r="AA35" s="2"/>
      <c r="AB35" s="2"/>
      <c r="AC35" s="2"/>
      <c r="AD35" s="2"/>
      <c r="AE35" s="2"/>
      <c r="AF35" s="41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  <c r="AA36" s="2"/>
      <c r="AB36" s="2"/>
      <c r="AC36" s="2"/>
      <c r="AD36" s="2"/>
      <c r="AE36" s="2"/>
      <c r="AF36" s="41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"/>
      <c r="Y37" s="2"/>
      <c r="Z37" s="2"/>
      <c r="AA37" s="2"/>
      <c r="AB37" s="2"/>
      <c r="AC37" s="2"/>
      <c r="AD37" s="2"/>
      <c r="AE37" s="2"/>
      <c r="AF37" s="41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  <c r="AA38" s="2"/>
      <c r="AB38" s="2"/>
      <c r="AC38" s="2"/>
      <c r="AD38" s="2"/>
      <c r="AE38" s="2"/>
      <c r="AF38" s="41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  <c r="AA39" s="2"/>
      <c r="AB39" s="2"/>
      <c r="AC39" s="2"/>
      <c r="AD39" s="2"/>
      <c r="AE39" s="2"/>
      <c r="AF39" s="41"/>
    </row>
    <row r="40" spans="1:3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"/>
      <c r="Y40" s="2"/>
      <c r="Z40" s="2"/>
      <c r="AA40" s="2"/>
      <c r="AB40" s="2"/>
      <c r="AC40" s="2"/>
      <c r="AD40" s="2"/>
      <c r="AE40" s="2"/>
      <c r="AF40" s="41"/>
    </row>
    <row r="41" spans="1:3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  <c r="AA41" s="2"/>
      <c r="AB41" s="2"/>
      <c r="AC41" s="2"/>
      <c r="AD41" s="2"/>
      <c r="AE41" s="2"/>
      <c r="AF41" s="41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  <c r="AA42" s="2"/>
      <c r="AB42" s="2"/>
      <c r="AC42" s="2"/>
      <c r="AD42" s="2"/>
      <c r="AE42" s="2"/>
      <c r="AF42" s="41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  <c r="AA43" s="2"/>
      <c r="AB43" s="2"/>
      <c r="AC43" s="2"/>
      <c r="AD43" s="2"/>
      <c r="AE43" s="2"/>
      <c r="AF43" s="41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"/>
      <c r="Y44" s="2"/>
      <c r="Z44" s="2"/>
      <c r="AA44" s="2"/>
      <c r="AB44" s="2"/>
      <c r="AC44" s="2"/>
      <c r="AD44" s="2"/>
      <c r="AE44" s="2"/>
      <c r="AF44" s="41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  <c r="AA45" s="2"/>
      <c r="AB45" s="2"/>
      <c r="AC45" s="2"/>
      <c r="AD45" s="2"/>
      <c r="AE45" s="2"/>
      <c r="AF45" s="41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  <c r="AA46" s="2"/>
      <c r="AB46" s="2"/>
      <c r="AC46" s="2"/>
      <c r="AD46" s="2"/>
      <c r="AE46" s="2"/>
      <c r="AF46" s="41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  <c r="AA47" s="2"/>
      <c r="AB47" s="2"/>
      <c r="AC47" s="2"/>
      <c r="AD47" s="2"/>
      <c r="AE47" s="2"/>
      <c r="AF47" s="41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"/>
      <c r="Y48" s="2"/>
      <c r="Z48" s="2"/>
      <c r="AA48" s="2"/>
      <c r="AB48" s="2"/>
      <c r="AC48" s="2"/>
      <c r="AD48" s="2"/>
      <c r="AE48" s="2"/>
      <c r="AF48" s="41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  <c r="AA49" s="2"/>
      <c r="AB49" s="2"/>
      <c r="AC49" s="2"/>
      <c r="AD49" s="2"/>
      <c r="AE49" s="2"/>
      <c r="AF49" s="41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"/>
      <c r="Y50" s="2"/>
      <c r="Z50" s="2"/>
      <c r="AA50" s="2"/>
      <c r="AB50" s="2"/>
      <c r="AC50" s="2"/>
      <c r="AD50" s="2"/>
      <c r="AE50" s="2"/>
      <c r="AF50" s="41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2"/>
      <c r="Y51" s="2"/>
      <c r="Z51" s="2"/>
      <c r="AA51" s="2"/>
      <c r="AB51" s="2"/>
      <c r="AC51" s="2"/>
      <c r="AD51" s="2"/>
      <c r="AE51" s="2"/>
      <c r="AF51" s="41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  <c r="AA52" s="2"/>
      <c r="AB52" s="2"/>
      <c r="AC52" s="2"/>
      <c r="AD52" s="2"/>
      <c r="AE52" s="2"/>
      <c r="AF52" s="41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2"/>
      <c r="Y53" s="2"/>
      <c r="Z53" s="2"/>
      <c r="AA53" s="2"/>
      <c r="AB53" s="2"/>
      <c r="AC53" s="2"/>
      <c r="AD53" s="2"/>
      <c r="AE53" s="2"/>
      <c r="AF53" s="41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  <c r="AA54" s="2"/>
      <c r="AB54" s="2"/>
      <c r="AC54" s="2"/>
      <c r="AD54" s="2"/>
      <c r="AE54" s="2"/>
      <c r="AF54" s="41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"/>
      <c r="Y55" s="2"/>
      <c r="Z55" s="2"/>
      <c r="AA55" s="2"/>
      <c r="AB55" s="2"/>
      <c r="AC55" s="2"/>
      <c r="AD55" s="2"/>
      <c r="AE55" s="2"/>
      <c r="AF55" s="41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"/>
      <c r="Y56" s="2"/>
      <c r="Z56" s="2"/>
      <c r="AA56" s="2"/>
      <c r="AB56" s="2"/>
      <c r="AC56" s="2"/>
      <c r="AD56" s="2"/>
      <c r="AE56" s="2"/>
      <c r="AF56" s="41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"/>
      <c r="Y57" s="2"/>
      <c r="Z57" s="2"/>
      <c r="AA57" s="2"/>
      <c r="AB57" s="2"/>
      <c r="AC57" s="2"/>
      <c r="AD57" s="2"/>
      <c r="AE57" s="2"/>
      <c r="AF57" s="41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  <c r="AA58" s="2"/>
      <c r="AB58" s="2"/>
      <c r="AC58" s="2"/>
      <c r="AD58" s="2"/>
      <c r="AE58" s="2"/>
      <c r="AF58" s="41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"/>
      <c r="Y59" s="2"/>
      <c r="Z59" s="2"/>
      <c r="AA59" s="2"/>
      <c r="AB59" s="2"/>
      <c r="AC59" s="2"/>
      <c r="AD59" s="2"/>
      <c r="AE59" s="2"/>
      <c r="AF59" s="41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  <c r="AA60" s="2"/>
      <c r="AB60" s="2"/>
      <c r="AC60" s="2"/>
      <c r="AD60" s="2"/>
      <c r="AE60" s="2"/>
      <c r="AF60" s="41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  <c r="AA61" s="2"/>
      <c r="AB61" s="2"/>
      <c r="AC61" s="2"/>
      <c r="AD61" s="2"/>
      <c r="AE61" s="2"/>
      <c r="AF61" s="41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"/>
      <c r="Y62" s="2"/>
      <c r="Z62" s="2"/>
      <c r="AA62" s="2"/>
      <c r="AB62" s="2"/>
      <c r="AC62" s="2"/>
      <c r="AD62" s="2"/>
      <c r="AE62" s="2"/>
      <c r="AF62" s="41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  <c r="AA63" s="2"/>
      <c r="AB63" s="2"/>
      <c r="AC63" s="2"/>
      <c r="AD63" s="2"/>
      <c r="AE63" s="2"/>
      <c r="AF63" s="41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  <c r="AA64" s="2"/>
      <c r="AB64" s="2"/>
      <c r="AC64" s="2"/>
      <c r="AD64" s="2"/>
      <c r="AE64" s="2"/>
      <c r="AF64" s="41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"/>
      <c r="Y65" s="2"/>
      <c r="Z65" s="2"/>
      <c r="AA65" s="2"/>
      <c r="AB65" s="2"/>
      <c r="AC65" s="2"/>
      <c r="AD65" s="2"/>
      <c r="AE65" s="2"/>
      <c r="AF65" s="41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  <c r="AA66" s="2"/>
      <c r="AB66" s="2"/>
      <c r="AC66" s="2"/>
      <c r="AD66" s="2"/>
      <c r="AE66" s="2"/>
      <c r="AF66" s="41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  <c r="AA67" s="2"/>
      <c r="AB67" s="2"/>
      <c r="AC67" s="2"/>
      <c r="AD67" s="2"/>
      <c r="AE67" s="2"/>
      <c r="AF67" s="41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  <c r="AA68" s="2"/>
      <c r="AB68" s="2"/>
      <c r="AC68" s="2"/>
      <c r="AD68" s="2"/>
      <c r="AE68" s="2"/>
      <c r="AF68" s="41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"/>
      <c r="Y69" s="2"/>
      <c r="Z69" s="2"/>
      <c r="AA69" s="2"/>
      <c r="AB69" s="2"/>
      <c r="AC69" s="2"/>
      <c r="AD69" s="2"/>
      <c r="AE69" s="2"/>
      <c r="AF69" s="41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  <c r="AA71" s="2"/>
      <c r="AB71" s="2"/>
      <c r="AC71" s="2"/>
      <c r="AD71" s="2"/>
      <c r="AE71" s="2"/>
      <c r="AF71" s="41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  <c r="AA72" s="2"/>
      <c r="AB72" s="2"/>
      <c r="AC72" s="2"/>
      <c r="AD72" s="2"/>
      <c r="AE72" s="2"/>
      <c r="AF72" s="41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  <c r="AA73" s="2"/>
      <c r="AB73" s="2"/>
      <c r="AC73" s="2"/>
      <c r="AD73" s="2"/>
      <c r="AE73" s="2"/>
      <c r="AF73" s="41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  <c r="AA74" s="2"/>
      <c r="AB74" s="2"/>
      <c r="AC74" s="2"/>
      <c r="AD74" s="2"/>
      <c r="AE74" s="2"/>
      <c r="AF74" s="41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  <c r="AA75" s="2"/>
      <c r="AB75" s="2"/>
      <c r="AC75" s="2"/>
      <c r="AD75" s="2"/>
      <c r="AE75" s="2"/>
      <c r="AF75" s="41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  <c r="AA76" s="2"/>
      <c r="AB76" s="2"/>
      <c r="AC76" s="2"/>
      <c r="AD76" s="2"/>
      <c r="AE76" s="2"/>
      <c r="AF76" s="41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"/>
      <c r="Y77" s="2"/>
      <c r="Z77" s="2"/>
      <c r="AA77" s="2"/>
      <c r="AB77" s="2"/>
      <c r="AC77" s="2"/>
      <c r="AD77" s="2"/>
      <c r="AE77" s="2"/>
      <c r="AF77" s="41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  <c r="AA78" s="2"/>
      <c r="AB78" s="2"/>
      <c r="AC78" s="2"/>
      <c r="AD78" s="2"/>
      <c r="AE78" s="2"/>
      <c r="AF78" s="41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"/>
      <c r="Y79" s="2"/>
      <c r="Z79" s="2"/>
      <c r="AA79" s="2"/>
      <c r="AB79" s="2"/>
      <c r="AC79" s="2"/>
      <c r="AD79" s="2"/>
      <c r="AE79" s="2"/>
      <c r="AF79" s="41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  <c r="AA80" s="2"/>
      <c r="AB80" s="2"/>
      <c r="AC80" s="2"/>
      <c r="AD80" s="2"/>
      <c r="AE80" s="2"/>
      <c r="AF80" s="41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2"/>
      <c r="Y81" s="2"/>
      <c r="Z81" s="2"/>
      <c r="AA81" s="2"/>
      <c r="AB81" s="2"/>
      <c r="AC81" s="2"/>
      <c r="AD81" s="2"/>
      <c r="AE81" s="2"/>
      <c r="AF81" s="41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  <c r="AA82" s="2"/>
      <c r="AB82" s="2"/>
      <c r="AC82" s="2"/>
      <c r="AD82" s="2"/>
      <c r="AE82" s="2"/>
      <c r="AF82" s="41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  <c r="AA83" s="2"/>
      <c r="AB83" s="2"/>
      <c r="AC83" s="2"/>
      <c r="AD83" s="2"/>
      <c r="AE83" s="2"/>
      <c r="AF83" s="41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  <c r="AA84" s="2"/>
      <c r="AB84" s="2"/>
      <c r="AC84" s="2"/>
      <c r="AD84" s="2"/>
      <c r="AE84" s="2"/>
      <c r="AF84" s="41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  <c r="AA85" s="2"/>
      <c r="AB85" s="2"/>
      <c r="AC85" s="2"/>
      <c r="AD85" s="2"/>
      <c r="AE85" s="2"/>
      <c r="AF85" s="41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  <c r="AA86" s="2"/>
      <c r="AB86" s="2"/>
      <c r="AC86" s="2"/>
      <c r="AD86" s="2"/>
      <c r="AE86" s="2"/>
      <c r="AF86" s="41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  <c r="AA87" s="2"/>
      <c r="AB87" s="2"/>
      <c r="AC87" s="2"/>
      <c r="AD87" s="2"/>
      <c r="AE87" s="2"/>
      <c r="AF87" s="41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  <c r="AA88" s="2"/>
      <c r="AB88" s="2"/>
      <c r="AC88" s="2"/>
      <c r="AD88" s="2"/>
      <c r="AE88" s="2"/>
      <c r="AF88" s="41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  <c r="AA89" s="2"/>
      <c r="AB89" s="2"/>
      <c r="AC89" s="2"/>
      <c r="AD89" s="2"/>
      <c r="AE89" s="2"/>
      <c r="AF89" s="41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"/>
      <c r="Y90" s="2"/>
      <c r="Z90" s="2"/>
      <c r="AA90" s="2"/>
      <c r="AB90" s="2"/>
      <c r="AC90" s="2"/>
      <c r="AD90" s="2"/>
      <c r="AE90" s="2"/>
      <c r="AF90" s="41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  <c r="AA91" s="2"/>
      <c r="AB91" s="2"/>
      <c r="AC91" s="2"/>
      <c r="AD91" s="2"/>
      <c r="AE91" s="2"/>
      <c r="AF91" s="41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  <c r="AA92" s="2"/>
      <c r="AB92" s="2"/>
      <c r="AC92" s="2"/>
      <c r="AD92" s="2"/>
      <c r="AE92" s="2"/>
      <c r="AF92" s="41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  <c r="AA93" s="2"/>
      <c r="AB93" s="2"/>
      <c r="AC93" s="2"/>
      <c r="AD93" s="2"/>
      <c r="AE93" s="2"/>
      <c r="AF93" s="41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"/>
      <c r="Y94" s="2"/>
      <c r="Z94" s="2"/>
      <c r="AA94" s="2"/>
      <c r="AB94" s="2"/>
      <c r="AC94" s="2"/>
      <c r="AD94" s="2"/>
      <c r="AE94" s="2"/>
      <c r="AF94" s="41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  <c r="AA95" s="2"/>
      <c r="AB95" s="2"/>
      <c r="AC95" s="2"/>
      <c r="AD95" s="2"/>
      <c r="AE95" s="2"/>
      <c r="AF95" s="41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  <c r="AA96" s="2"/>
      <c r="AB96" s="2"/>
      <c r="AC96" s="2"/>
      <c r="AD96" s="2"/>
      <c r="AE96" s="2"/>
      <c r="AF96" s="41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2"/>
      <c r="Y97" s="2"/>
      <c r="Z97" s="2"/>
      <c r="AA97" s="2"/>
      <c r="AB97" s="2"/>
      <c r="AC97" s="2"/>
      <c r="AD97" s="2"/>
      <c r="AE97" s="2"/>
      <c r="AF97" s="41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  <c r="AA98" s="2"/>
      <c r="AB98" s="2"/>
      <c r="AC98" s="2"/>
      <c r="AD98" s="2"/>
      <c r="AE98" s="2"/>
      <c r="AF98" s="41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  <c r="AA99" s="2"/>
      <c r="AB99" s="2"/>
      <c r="AC99" s="2"/>
      <c r="AD99" s="2"/>
      <c r="AE99" s="2"/>
      <c r="AF99" s="41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  <c r="AA100" s="2"/>
      <c r="AB100" s="2"/>
      <c r="AC100" s="2"/>
      <c r="AD100" s="2"/>
      <c r="AE100" s="2"/>
      <c r="AF100" s="41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  <c r="AA101" s="2"/>
      <c r="AB101" s="2"/>
      <c r="AC101" s="2"/>
      <c r="AD101" s="2"/>
      <c r="AE101" s="2"/>
      <c r="AF101" s="41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  <c r="AA102" s="2"/>
      <c r="AB102" s="2"/>
      <c r="AC102" s="2"/>
      <c r="AD102" s="2"/>
      <c r="AE102" s="2"/>
      <c r="AF102" s="41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  <c r="AA103" s="2"/>
      <c r="AB103" s="2"/>
      <c r="AC103" s="2"/>
      <c r="AD103" s="2"/>
      <c r="AE103" s="2"/>
      <c r="AF103" s="41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  <c r="AA104" s="2"/>
      <c r="AB104" s="2"/>
      <c r="AC104" s="2"/>
      <c r="AD104" s="2"/>
      <c r="AE104" s="2"/>
      <c r="AF104" s="41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2"/>
      <c r="Y105" s="2"/>
      <c r="Z105" s="2"/>
      <c r="AA105" s="2"/>
      <c r="AB105" s="2"/>
      <c r="AC105" s="2"/>
      <c r="AD105" s="2"/>
      <c r="AE105" s="2"/>
      <c r="AF105" s="41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"/>
      <c r="Y106" s="2"/>
      <c r="Z106" s="2"/>
      <c r="AA106" s="2"/>
      <c r="AB106" s="2"/>
      <c r="AC106" s="2"/>
      <c r="AD106" s="2"/>
      <c r="AE106" s="2"/>
      <c r="AF106" s="41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  <c r="AA107" s="2"/>
      <c r="AB107" s="2"/>
      <c r="AC107" s="2"/>
      <c r="AD107" s="2"/>
      <c r="AE107" s="2"/>
      <c r="AF107" s="41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  <c r="AA108" s="2"/>
      <c r="AB108" s="2"/>
      <c r="AC108" s="2"/>
      <c r="AD108" s="2"/>
      <c r="AE108" s="2"/>
      <c r="AF108" s="41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  <c r="AA109" s="2"/>
      <c r="AB109" s="2"/>
      <c r="AC109" s="2"/>
      <c r="AD109" s="2"/>
      <c r="AE109" s="2"/>
      <c r="AF109" s="41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  <c r="AA110" s="2"/>
      <c r="AB110" s="2"/>
      <c r="AC110" s="2"/>
      <c r="AD110" s="2"/>
      <c r="AE110" s="2"/>
      <c r="AF110" s="41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  <c r="AA111" s="2"/>
      <c r="AB111" s="2"/>
      <c r="AC111" s="2"/>
      <c r="AD111" s="2"/>
      <c r="AE111" s="2"/>
      <c r="AF111" s="41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2"/>
      <c r="Y112" s="2"/>
      <c r="Z112" s="2"/>
      <c r="AA112" s="2"/>
      <c r="AB112" s="2"/>
      <c r="AC112" s="2"/>
      <c r="AD112" s="2"/>
      <c r="AE112" s="2"/>
      <c r="AF112" s="41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"/>
      <c r="Y113" s="2"/>
      <c r="Z113" s="2"/>
      <c r="AA113" s="2"/>
      <c r="AB113" s="2"/>
      <c r="AC113" s="2"/>
      <c r="AD113" s="2"/>
      <c r="AE113" s="2"/>
      <c r="AF113" s="41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"/>
      <c r="Y114" s="2"/>
      <c r="Z114" s="2"/>
      <c r="AA114" s="2"/>
      <c r="AB114" s="2"/>
      <c r="AC114" s="2"/>
      <c r="AD114" s="2"/>
      <c r="AE114" s="2"/>
      <c r="AF114" s="41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"/>
      <c r="Y115" s="2"/>
      <c r="Z115" s="2"/>
      <c r="AA115" s="2"/>
      <c r="AB115" s="2"/>
      <c r="AC115" s="2"/>
      <c r="AD115" s="2"/>
      <c r="AE115" s="2"/>
      <c r="AF115" s="41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2"/>
      <c r="Y116" s="2"/>
      <c r="Z116" s="2"/>
      <c r="AA116" s="2"/>
      <c r="AB116" s="2"/>
      <c r="AC116" s="2"/>
      <c r="AD116" s="2"/>
      <c r="AE116" s="2"/>
      <c r="AF116" s="41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"/>
      <c r="Y117" s="2"/>
      <c r="Z117" s="2"/>
      <c r="AA117" s="2"/>
      <c r="AB117" s="2"/>
      <c r="AC117" s="2"/>
      <c r="AD117" s="2"/>
      <c r="AE117" s="2"/>
      <c r="AF117" s="41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"/>
      <c r="Y118" s="2"/>
      <c r="Z118" s="2"/>
      <c r="AA118" s="2"/>
      <c r="AB118" s="2"/>
      <c r="AC118" s="2"/>
      <c r="AD118" s="2"/>
      <c r="AE118" s="2"/>
      <c r="AF118" s="41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"/>
      <c r="Y119" s="2"/>
      <c r="Z119" s="2"/>
      <c r="AA119" s="2"/>
      <c r="AB119" s="2"/>
      <c r="AC119" s="2"/>
      <c r="AD119" s="2"/>
      <c r="AE119" s="2"/>
      <c r="AF119" s="41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"/>
      <c r="Y120" s="2"/>
      <c r="Z120" s="2"/>
      <c r="AA120" s="2"/>
      <c r="AB120" s="2"/>
      <c r="AC120" s="2"/>
      <c r="AD120" s="2"/>
      <c r="AE120" s="2"/>
      <c r="AF120" s="41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"/>
      <c r="Y121" s="2"/>
      <c r="Z121" s="2"/>
      <c r="AA121" s="2"/>
      <c r="AB121" s="2"/>
      <c r="AC121" s="2"/>
      <c r="AD121" s="2"/>
      <c r="AE121" s="2"/>
      <c r="AF121" s="41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"/>
      <c r="Y122" s="2"/>
      <c r="Z122" s="2"/>
      <c r="AA122" s="2"/>
      <c r="AB122" s="2"/>
      <c r="AC122" s="2"/>
      <c r="AD122" s="2"/>
      <c r="AE122" s="2"/>
      <c r="AF122" s="41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"/>
      <c r="Y123" s="2"/>
      <c r="Z123" s="2"/>
      <c r="AA123" s="2"/>
      <c r="AB123" s="2"/>
      <c r="AC123" s="2"/>
      <c r="AD123" s="2"/>
      <c r="AE123" s="2"/>
      <c r="AF123" s="41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"/>
      <c r="Y124" s="2"/>
      <c r="Z124" s="2"/>
      <c r="AA124" s="2"/>
      <c r="AB124" s="2"/>
      <c r="AC124" s="2"/>
      <c r="AD124" s="2"/>
      <c r="AE124" s="2"/>
      <c r="AF124" s="41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"/>
      <c r="Y125" s="2"/>
      <c r="Z125" s="2"/>
      <c r="AA125" s="2"/>
      <c r="AB125" s="2"/>
      <c r="AC125" s="2"/>
      <c r="AD125" s="2"/>
      <c r="AE125" s="2"/>
      <c r="AF125" s="41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"/>
      <c r="Y126" s="2"/>
      <c r="Z126" s="2"/>
      <c r="AA126" s="2"/>
      <c r="AB126" s="2"/>
      <c r="AC126" s="2"/>
      <c r="AD126" s="2"/>
      <c r="AE126" s="2"/>
      <c r="AF126" s="41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"/>
      <c r="Y127" s="2"/>
      <c r="Z127" s="2"/>
      <c r="AA127" s="2"/>
      <c r="AB127" s="2"/>
      <c r="AC127" s="2"/>
      <c r="AD127" s="2"/>
      <c r="AE127" s="2"/>
      <c r="AF127" s="41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"/>
      <c r="Y128" s="2"/>
      <c r="Z128" s="2"/>
      <c r="AA128" s="2"/>
      <c r="AB128" s="2"/>
      <c r="AC128" s="2"/>
      <c r="AD128" s="2"/>
      <c r="AE128" s="2"/>
      <c r="AF128" s="41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"/>
      <c r="Y129" s="2"/>
      <c r="Z129" s="2"/>
      <c r="AA129" s="2"/>
      <c r="AB129" s="2"/>
      <c r="AC129" s="2"/>
      <c r="AD129" s="2"/>
      <c r="AE129" s="2"/>
      <c r="AF129" s="41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"/>
      <c r="Y130" s="2"/>
      <c r="Z130" s="2"/>
      <c r="AA130" s="2"/>
      <c r="AB130" s="2"/>
      <c r="AC130" s="2"/>
      <c r="AD130" s="2"/>
      <c r="AE130" s="2"/>
      <c r="AF130" s="4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2021-12-08T22:54:00Z</dcterms:created>
  <dcterms:modified xsi:type="dcterms:W3CDTF">2021-12-10T14:16:11Z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