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<sst xmlns="http://schemas.openxmlformats.org/spreadsheetml/2006/main" count="41">
  <si>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</si>
  <si>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</si>
  <si>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</si>
  <si>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</si>
  <si>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</si>
  <si>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</si>
  <si>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</si>
  <si>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</si>
  <si>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</si>
  <si>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</si>
  <si>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</si>
  <si>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</si>
  <si>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</si>
  <si>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</si>
  <si>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</si>
  <si>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</si>
  <si>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</si>
  <si>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</si>
  <si>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</si>
  <si>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</si>
  <si>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</si>
  <si>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</si>
  <si>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</si>
  <si>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</si>
  <si>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</si>
  <si>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</si>
  <si>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</si>
  <si>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</si>
  <si>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</si>
  <si>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</si>
  <si>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</si>
  <si>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</si>
  <si>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</si>
  <si>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</si>
  <si>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</si>
  <si>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</si>
  <si>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</si>
  <si>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</si>
  <si>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未突破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</si>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</sst>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9" fillId="1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G12" sqref="G1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2" t="s">
        <v>3</v>
      </c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37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4"/>
      <c r="T2" s="25" t="s">
        <v>6</v>
      </c>
      <c r="U2" s="25"/>
      <c r="V2" s="25"/>
      <c r="W2" s="25"/>
      <c r="X2" s="25"/>
      <c r="Y2" s="25"/>
      <c r="Z2" s="25"/>
      <c r="AA2" s="25"/>
      <c r="AB2" s="36" t="s">
        <v>7</v>
      </c>
      <c r="AC2" s="36"/>
      <c r="AD2" s="37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6" t="s">
        <v>25</v>
      </c>
      <c r="T3" s="27" t="s">
        <v>26</v>
      </c>
      <c r="U3" s="27" t="s">
        <v>27</v>
      </c>
      <c r="V3" s="25" t="s">
        <v>28</v>
      </c>
      <c r="W3" s="25"/>
      <c r="X3" s="32" t="s">
        <v>29</v>
      </c>
      <c r="Y3" s="25" t="s">
        <v>30</v>
      </c>
      <c r="Z3" s="32" t="s">
        <v>31</v>
      </c>
      <c r="AA3" s="32" t="s">
        <v>32</v>
      </c>
      <c r="AB3" s="36" t="s">
        <v>33</v>
      </c>
      <c r="AC3" s="38" t="s">
        <v>34</v>
      </c>
      <c r="AD3" s="37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6"/>
      <c r="T4" s="27"/>
      <c r="U4" s="27"/>
      <c r="V4" s="33" t="s">
        <v>35</v>
      </c>
      <c r="W4" s="33" t="s">
        <v>36</v>
      </c>
      <c r="X4" s="25"/>
      <c r="Y4" s="25"/>
      <c r="Z4" s="25"/>
      <c r="AA4" s="25"/>
      <c r="AB4" s="36"/>
      <c r="AC4" s="36"/>
      <c r="AD4" s="37"/>
    </row>
    <row r="5" ht="18" spans="1:30">
      <c r="A5" s="5">
        <v>44522</v>
      </c>
      <c r="B5" s="6">
        <v>33.6</v>
      </c>
      <c r="C5" s="6">
        <v>32.55</v>
      </c>
      <c r="D5" s="6">
        <v>33.9</v>
      </c>
      <c r="E5" s="6">
        <v>32.49</v>
      </c>
      <c r="F5" s="7">
        <v>31.97</v>
      </c>
      <c r="G5" s="7">
        <v>31.62</v>
      </c>
      <c r="H5" s="7">
        <v>28.8</v>
      </c>
      <c r="I5" s="8">
        <v>1</v>
      </c>
      <c r="J5" s="13" t="s">
        <v>37</v>
      </c>
      <c r="K5" s="14">
        <f>(B5-VLOOKUP([1]交易计划及执行表!$A$7,[1]交易计划及执行表!$A$4:$BL10003,48,FALSE))/VLOOKUP([1]交易计划及执行表!$A$7,[1]交易计划及执行表!$A$4:$BL10003,48,FALSE)</f>
        <v>0.0275229357798165</v>
      </c>
      <c r="L5" s="15">
        <f>I5/(ROW()-4)</f>
        <v>1</v>
      </c>
      <c r="M5" s="19" t="s">
        <v>38</v>
      </c>
      <c r="N5" s="20" t="s">
        <v>39</v>
      </c>
      <c r="O5" s="20" t="str">
        <f>IF(B5&lt;F5,"是","否")</f>
        <v>否</v>
      </c>
      <c r="P5" s="20" t="s">
        <v>39</v>
      </c>
      <c r="Q5" s="20" t="str">
        <f t="shared" ref="Q5:Q12" si="0">IF(I5/(ROW()-4)&lt;0.5,"是","否")</f>
        <v>否</v>
      </c>
      <c r="R5" s="20" t="str">
        <f t="shared" ref="R5:R12" si="1">IF(B5&gt;(D5-(D5-E5)/2),"上部","下部")</f>
        <v>上部</v>
      </c>
      <c r="S5" s="28"/>
      <c r="T5" s="29"/>
      <c r="U5" s="34"/>
      <c r="V5" s="31"/>
      <c r="W5" s="31"/>
      <c r="X5" s="31"/>
      <c r="Y5" s="31"/>
      <c r="Z5" s="31"/>
      <c r="AA5" s="31"/>
      <c r="AB5" s="31"/>
      <c r="AC5" s="31"/>
      <c r="AD5" s="31">
        <v>30.89</v>
      </c>
    </row>
    <row r="6" spans="1:30">
      <c r="A6" s="5">
        <v>44523</v>
      </c>
      <c r="B6" s="6">
        <v>33.84</v>
      </c>
      <c r="C6" s="6">
        <v>33.6</v>
      </c>
      <c r="D6" s="6">
        <v>34.29</v>
      </c>
      <c r="E6" s="6">
        <v>33.33</v>
      </c>
      <c r="F6" s="7">
        <v>32.15</v>
      </c>
      <c r="G6" s="7">
        <v>31.7</v>
      </c>
      <c r="H6" s="7">
        <v>29.73</v>
      </c>
      <c r="I6" s="8">
        <v>2</v>
      </c>
      <c r="J6" s="16">
        <f t="shared" ref="J6:J12" si="2">(B6-B5)/B5</f>
        <v>0.0071428571428572</v>
      </c>
      <c r="K6" s="14">
        <f>(B6-VLOOKUP([1]交易计划及执行表!$A$7,[1]交易计划及执行表!$A$4:$BL10004,48,FALSE))/VLOOKUP([1]交易计划及执行表!$A$7,[1]交易计划及执行表!$A$4:$BL10004,48,FALSE)</f>
        <v>0.0348623853211009</v>
      </c>
      <c r="L6" s="15">
        <f t="shared" ref="L5:L12" si="3">I6/(ROW()-4)</f>
        <v>1</v>
      </c>
      <c r="M6" s="19" t="s">
        <v>38</v>
      </c>
      <c r="N6" s="20" t="s">
        <v>39</v>
      </c>
      <c r="O6" s="20" t="str">
        <f t="shared" ref="O6:O12" si="4">IF(B6&lt;F6,"是","否")</f>
        <v>否</v>
      </c>
      <c r="P6" s="20" t="s">
        <v>40</v>
      </c>
      <c r="Q6" s="20" t="str">
        <f t="shared" si="0"/>
        <v>否</v>
      </c>
      <c r="R6" s="20" t="str">
        <f t="shared" si="1"/>
        <v>上部</v>
      </c>
      <c r="S6" s="7"/>
      <c r="T6" s="30"/>
      <c r="U6" s="35"/>
      <c r="V6" s="31"/>
      <c r="W6" s="31"/>
      <c r="X6" s="31"/>
      <c r="Y6" s="31"/>
      <c r="Z6" s="31"/>
      <c r="AA6" s="31"/>
      <c r="AB6" s="31"/>
      <c r="AC6" s="31"/>
      <c r="AD6" s="31">
        <f>IF(G6-VLOOKUP([1]交易计划及执行表!$A$7,[1]交易计划及执行表!$A$4:$BL10004,48,FALSE)&gt;0,G6,AD5)</f>
        <v>30.89</v>
      </c>
    </row>
    <row r="7" spans="1:30">
      <c r="A7" s="5">
        <v>44524</v>
      </c>
      <c r="B7" s="6">
        <v>33.43</v>
      </c>
      <c r="C7" s="6">
        <v>34</v>
      </c>
      <c r="D7" s="6">
        <v>34.66</v>
      </c>
      <c r="E7" s="6">
        <v>33.26</v>
      </c>
      <c r="F7" s="7">
        <v>32.27</v>
      </c>
      <c r="G7" s="7">
        <v>31.77</v>
      </c>
      <c r="H7" s="7">
        <v>29.94</v>
      </c>
      <c r="I7" s="8">
        <v>2</v>
      </c>
      <c r="J7" s="16">
        <f t="shared" si="2"/>
        <v>-0.0121158392434989</v>
      </c>
      <c r="K7" s="14">
        <f>(B7-VLOOKUP([1]交易计划及执行表!$A$7,[1]交易计划及执行表!$A$4:$BL10005,48,FALSE))/VLOOKUP([1]交易计划及执行表!$A$7,[1]交易计划及执行表!$A$4:$BL10005,48,FALSE)</f>
        <v>0.0223241590214066</v>
      </c>
      <c r="L7" s="15">
        <f t="shared" si="3"/>
        <v>0.666666666666667</v>
      </c>
      <c r="M7" s="19" t="s">
        <v>38</v>
      </c>
      <c r="N7" s="20" t="s">
        <v>39</v>
      </c>
      <c r="O7" s="20" t="str">
        <f t="shared" si="4"/>
        <v>否</v>
      </c>
      <c r="P7" s="20" t="s">
        <v>39</v>
      </c>
      <c r="Q7" s="20" t="str">
        <f t="shared" si="0"/>
        <v>否</v>
      </c>
      <c r="R7" s="21" t="str">
        <f t="shared" si="1"/>
        <v>下部</v>
      </c>
      <c r="S7" s="7"/>
      <c r="T7" s="30"/>
      <c r="U7" s="35"/>
      <c r="V7" s="31"/>
      <c r="W7" s="31"/>
      <c r="X7" s="31"/>
      <c r="Y7" s="31"/>
      <c r="Z7" s="31"/>
      <c r="AA7" s="31"/>
      <c r="AB7" s="31"/>
      <c r="AC7" s="31"/>
      <c r="AD7" s="31">
        <f>IF(G7-VLOOKUP([1]交易计划及执行表!$A$7,[1]交易计划及执行表!$A$4:$BL10005,48,FALSE)&gt;0,G7,AD6)</f>
        <v>30.89</v>
      </c>
    </row>
    <row r="8" spans="1:30">
      <c r="A8" s="5">
        <v>44525</v>
      </c>
      <c r="B8" s="6">
        <v>32.85</v>
      </c>
      <c r="C8" s="6">
        <v>33.3</v>
      </c>
      <c r="D8" s="6">
        <v>33.38</v>
      </c>
      <c r="E8" s="6">
        <v>32.59</v>
      </c>
      <c r="F8" s="7">
        <v>32.33</v>
      </c>
      <c r="G8" s="7">
        <v>31.81</v>
      </c>
      <c r="H8" s="7">
        <v>29.58</v>
      </c>
      <c r="I8" s="8">
        <v>2</v>
      </c>
      <c r="J8" s="16">
        <f t="shared" si="2"/>
        <v>-0.0173496859108585</v>
      </c>
      <c r="K8" s="14">
        <f>(B8-VLOOKUP([1]交易计划及执行表!$A$7,[1]交易计划及执行表!$A$4:$BL10006,48,FALSE))/VLOOKUP([1]交易计划及执行表!$A$7,[1]交易计划及执行表!$A$4:$BL10006,48,FALSE)</f>
        <v>0.00458715596330271</v>
      </c>
      <c r="L8" s="15">
        <f t="shared" si="3"/>
        <v>0.5</v>
      </c>
      <c r="M8" s="19" t="s">
        <v>38</v>
      </c>
      <c r="N8" s="21" t="s">
        <v>40</v>
      </c>
      <c r="O8" s="20" t="str">
        <f t="shared" si="4"/>
        <v>否</v>
      </c>
      <c r="P8" s="20" t="s">
        <v>39</v>
      </c>
      <c r="Q8" s="20" t="str">
        <f t="shared" si="0"/>
        <v>否</v>
      </c>
      <c r="R8" s="21" t="str">
        <f t="shared" si="1"/>
        <v>下部</v>
      </c>
      <c r="S8" s="7"/>
      <c r="T8" s="30"/>
      <c r="U8" s="35"/>
      <c r="V8" s="31"/>
      <c r="W8" s="31"/>
      <c r="X8" s="31"/>
      <c r="Y8" s="31"/>
      <c r="Z8" s="31"/>
      <c r="AA8" s="31"/>
      <c r="AB8" s="31"/>
      <c r="AC8" s="31"/>
      <c r="AD8" s="31">
        <f>IF(G8-VLOOKUP([1]交易计划及执行表!$A$7,[1]交易计划及执行表!$A$4:$BL10006,48,FALSE)&gt;0,G8,AD7)</f>
        <v>30.89</v>
      </c>
    </row>
    <row r="9" spans="1:30">
      <c r="A9" s="5">
        <v>44526</v>
      </c>
      <c r="B9" s="7">
        <v>34.35</v>
      </c>
      <c r="C9" s="7">
        <v>32.99</v>
      </c>
      <c r="D9" s="7">
        <v>35.29</v>
      </c>
      <c r="E9" s="7">
        <v>32.88</v>
      </c>
      <c r="F9" s="7">
        <v>32.52</v>
      </c>
      <c r="G9" s="7">
        <v>31.91</v>
      </c>
      <c r="H9" s="7">
        <v>29.06</v>
      </c>
      <c r="I9" s="8">
        <v>3</v>
      </c>
      <c r="J9" s="16">
        <f t="shared" si="2"/>
        <v>0.045662100456621</v>
      </c>
      <c r="K9" s="14">
        <f>(B9-VLOOKUP([1]交易计划及执行表!$A$7,[1]交易计划及执行表!$A$4:$BL10007,48,FALSE))/VLOOKUP([1]交易计划及执行表!$A$7,[1]交易计划及执行表!$A$4:$BL10007,48,FALSE)</f>
        <v>0.0504587155963302</v>
      </c>
      <c r="L9" s="15">
        <f t="shared" si="3"/>
        <v>0.6</v>
      </c>
      <c r="M9" s="19" t="s">
        <v>38</v>
      </c>
      <c r="N9" s="8" t="s">
        <v>39</v>
      </c>
      <c r="O9" s="20" t="str">
        <f t="shared" si="4"/>
        <v>否</v>
      </c>
      <c r="P9" s="8" t="s">
        <v>39</v>
      </c>
      <c r="Q9" s="20" t="str">
        <f t="shared" si="0"/>
        <v>否</v>
      </c>
      <c r="R9" s="20" t="str">
        <f t="shared" si="1"/>
        <v>上部</v>
      </c>
      <c r="S9" s="8"/>
      <c r="T9" s="8"/>
      <c r="U9" s="7"/>
      <c r="V9" s="31"/>
      <c r="W9" s="31"/>
      <c r="X9" s="31"/>
      <c r="Y9" s="31"/>
      <c r="Z9" s="31"/>
      <c r="AA9" s="31"/>
      <c r="AB9" s="31"/>
      <c r="AC9" s="31"/>
      <c r="AD9" s="31">
        <f>IF(G9-VLOOKUP([1]交易计划及执行表!$A$7,[1]交易计划及执行表!$A$4:$BL10007,48,FALSE)&gt;0,G9,AD8)</f>
        <v>30.89</v>
      </c>
    </row>
    <row r="10" spans="1:30">
      <c r="A10" s="5">
        <v>44529</v>
      </c>
      <c r="B10" s="7">
        <v>34.05</v>
      </c>
      <c r="C10" s="7">
        <v>33.98</v>
      </c>
      <c r="D10" s="7">
        <v>34.61</v>
      </c>
      <c r="E10" s="7">
        <v>33.54</v>
      </c>
      <c r="F10" s="7">
        <v>32.67</v>
      </c>
      <c r="G10" s="7">
        <v>32</v>
      </c>
      <c r="H10" s="7">
        <v>30.39</v>
      </c>
      <c r="I10" s="8">
        <v>3</v>
      </c>
      <c r="J10" s="16">
        <f t="shared" si="2"/>
        <v>-0.0087336244541486</v>
      </c>
      <c r="K10" s="14">
        <f>(B10-VLOOKUP([1]交易计划及执行表!$A$7,[1]交易计划及执行表!$A$4:$BL10008,48,FALSE))/VLOOKUP([1]交易计划及执行表!$A$7,[1]交易计划及执行表!$A$4:$BL10008,48,FALSE)</f>
        <v>0.0412844036697246</v>
      </c>
      <c r="L10" s="15">
        <f t="shared" si="3"/>
        <v>0.5</v>
      </c>
      <c r="M10" s="19" t="s">
        <v>38</v>
      </c>
      <c r="N10" s="8" t="s">
        <v>39</v>
      </c>
      <c r="O10" s="20" t="str">
        <f t="shared" si="4"/>
        <v>否</v>
      </c>
      <c r="P10" s="8" t="s">
        <v>39</v>
      </c>
      <c r="Q10" s="20" t="str">
        <f t="shared" si="0"/>
        <v>否</v>
      </c>
      <c r="R10" s="21" t="str">
        <f t="shared" si="1"/>
        <v>下部</v>
      </c>
      <c r="S10" s="8"/>
      <c r="T10" s="8"/>
      <c r="U10" s="7"/>
      <c r="V10" s="31"/>
      <c r="W10" s="31"/>
      <c r="X10" s="31"/>
      <c r="Y10" s="31"/>
      <c r="Z10" s="31"/>
      <c r="AA10" s="31"/>
      <c r="AB10" s="31"/>
      <c r="AC10" s="31"/>
      <c r="AD10" s="31">
        <f>IF(G10-VLOOKUP([1]交易计划及执行表!$A$7,[1]交易计划及执行表!$A$4:$BL10008,48,FALSE)&gt;0,G10,AD9)</f>
        <v>30.89</v>
      </c>
    </row>
    <row r="11" spans="1:30">
      <c r="A11" s="5">
        <v>44530</v>
      </c>
      <c r="B11" s="7">
        <v>34.35</v>
      </c>
      <c r="C11" s="7">
        <v>34.11</v>
      </c>
      <c r="D11" s="7">
        <v>34.76</v>
      </c>
      <c r="E11" s="7">
        <v>33.81</v>
      </c>
      <c r="F11" s="7">
        <v>32.83</v>
      </c>
      <c r="G11" s="7">
        <v>32.09</v>
      </c>
      <c r="H11" s="7">
        <v>30.13</v>
      </c>
      <c r="I11" s="8">
        <v>4</v>
      </c>
      <c r="J11" s="16">
        <f t="shared" si="2"/>
        <v>0.0088105726872248</v>
      </c>
      <c r="K11" s="14">
        <f>(B11-VLOOKUP([1]交易计划及执行表!$A$7,[1]交易计划及执行表!$A$4:$BL10009,48,FALSE))/VLOOKUP([1]交易计划及执行表!$A$7,[1]交易计划及执行表!$A$4:$BL10009,48,FALSE)</f>
        <v>0.0504587155963302</v>
      </c>
      <c r="L11" s="15">
        <f t="shared" si="3"/>
        <v>0.571428571428571</v>
      </c>
      <c r="M11" s="19" t="s">
        <v>38</v>
      </c>
      <c r="N11" s="8" t="s">
        <v>39</v>
      </c>
      <c r="O11" s="20" t="str">
        <f t="shared" si="4"/>
        <v>否</v>
      </c>
      <c r="P11" s="21" t="s">
        <v>40</v>
      </c>
      <c r="Q11" s="20" t="str">
        <f t="shared" si="0"/>
        <v>否</v>
      </c>
      <c r="R11" s="19" t="str">
        <f t="shared" si="1"/>
        <v>上部</v>
      </c>
      <c r="S11" s="8"/>
      <c r="T11" s="8"/>
      <c r="U11" s="7"/>
      <c r="V11" s="31"/>
      <c r="W11" s="31"/>
      <c r="X11" s="31"/>
      <c r="Y11" s="31"/>
      <c r="Z11" s="31"/>
      <c r="AA11" s="31"/>
      <c r="AB11" s="31"/>
      <c r="AC11" s="31"/>
      <c r="AD11" s="31">
        <f>IF(G11-VLOOKUP([1]交易计划及执行表!$A$7,[1]交易计划及执行表!$A$4:$BL10009,48,FALSE)&gt;0,G11,AD10)</f>
        <v>30.89</v>
      </c>
    </row>
    <row r="12" spans="1:30">
      <c r="A12" s="5">
        <v>44531</v>
      </c>
      <c r="B12" s="7">
        <v>36.38</v>
      </c>
      <c r="C12" s="7">
        <v>34.38</v>
      </c>
      <c r="D12" s="7">
        <v>37.79</v>
      </c>
      <c r="E12" s="7">
        <v>34.1</v>
      </c>
      <c r="F12" s="7">
        <v>33.17</v>
      </c>
      <c r="G12" s="7">
        <v>32.26</v>
      </c>
      <c r="H12" s="7">
        <v>30.39</v>
      </c>
      <c r="I12" s="8">
        <v>5</v>
      </c>
      <c r="J12" s="16">
        <f t="shared" si="2"/>
        <v>0.0590975254730714</v>
      </c>
      <c r="K12" s="14">
        <f>(B12-VLOOKUP([1]交易计划及执行表!$A$7,[1]交易计划及执行表!$A$4:$BL10010,48,FALSE))/VLOOKUP([1]交易计划及执行表!$A$7,[1]交易计划及执行表!$A$4:$BL10010,48,FALSE)</f>
        <v>0.112538226299694</v>
      </c>
      <c r="L12" s="15">
        <f t="shared" si="3"/>
        <v>0.625</v>
      </c>
      <c r="M12" s="19" t="s">
        <v>38</v>
      </c>
      <c r="N12" s="8" t="s">
        <v>39</v>
      </c>
      <c r="O12" s="20" t="str">
        <f t="shared" si="4"/>
        <v>否</v>
      </c>
      <c r="P12" s="8" t="s">
        <v>39</v>
      </c>
      <c r="Q12" s="20" t="str">
        <f t="shared" si="0"/>
        <v>否</v>
      </c>
      <c r="R12" s="19" t="str">
        <f t="shared" si="1"/>
        <v>上部</v>
      </c>
      <c r="S12" s="8"/>
      <c r="T12" s="8"/>
      <c r="U12" s="7"/>
      <c r="V12" s="31"/>
      <c r="W12" s="31"/>
      <c r="X12" s="31"/>
      <c r="Y12" s="31"/>
      <c r="Z12" s="31"/>
      <c r="AA12" s="31"/>
      <c r="AB12" s="31"/>
      <c r="AC12" s="31"/>
      <c r="AD12" s="31">
        <f>IF(G12-VLOOKUP([1]交易计划及执行表!$A$7,[1]交易计划及执行表!$A$4:$BL10010,48,FALSE)&gt;0,G12,AD11)</f>
        <v>30.89</v>
      </c>
    </row>
    <row r="13" spans="1:30">
      <c r="A13" s="5">
        <v>44532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>
      <c r="A14" s="5"/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>
      <c r="A15" s="5"/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>
      <c r="A16" s="5"/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5"/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5"/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>
      <c r="A19" s="5"/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5"/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7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5"/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7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>
      <c r="A22" s="5"/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7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5"/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7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5"/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7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5"/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7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>
      <c r="A26" s="5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7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>
      <c r="A27" s="5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31"/>
      <c r="T27" s="8"/>
      <c r="U27" s="8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>
      <c r="A28" s="5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31"/>
      <c r="T28" s="8"/>
      <c r="U28" s="8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>
      <c r="A29" s="5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31"/>
      <c r="T29" s="8"/>
      <c r="U29" s="8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>
      <c r="A30" s="5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31"/>
      <c r="T30" s="8"/>
      <c r="U30" s="8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>
      <c r="A31" s="5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31"/>
      <c r="T31" s="8"/>
      <c r="U31" s="8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>
      <c r="A32" s="5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31"/>
      <c r="T32" s="8"/>
      <c r="U32" s="8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>
      <c r="A33" s="5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31"/>
      <c r="T33" s="8"/>
      <c r="U33" s="8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>
      <c r="A34" s="5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31"/>
      <c r="T34" s="8"/>
      <c r="U34" s="8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>
      <c r="A35" s="5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31"/>
      <c r="T35" s="8"/>
      <c r="U35" s="8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>
      <c r="A36" s="5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31"/>
      <c r="T36" s="8"/>
      <c r="U36" s="8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>
      <c r="A37" s="5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31"/>
      <c r="T37" s="8"/>
      <c r="U37" s="8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>
      <c r="A38" s="5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31"/>
      <c r="T38" s="8"/>
      <c r="U38" s="8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>
      <c r="A39" s="5"/>
      <c r="B39" s="7"/>
      <c r="C39" s="7"/>
      <c r="D39" s="7"/>
      <c r="E39" s="7"/>
      <c r="F39" s="7"/>
      <c r="G39" s="7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31"/>
      <c r="T39" s="8"/>
      <c r="U39" s="8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>
      <c r="A40" s="5"/>
      <c r="B40" s="7"/>
      <c r="C40" s="7"/>
      <c r="D40" s="7"/>
      <c r="E40" s="7"/>
      <c r="F40" s="7"/>
      <c r="G40" s="7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31"/>
      <c r="T40" s="8"/>
      <c r="U40" s="8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1"/>
      <c r="T41" s="8"/>
      <c r="U41" s="8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1"/>
      <c r="T42" s="8"/>
      <c r="U42" s="8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1"/>
      <c r="T43" s="8"/>
      <c r="U43" s="8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1"/>
      <c r="T44" s="8"/>
      <c r="U44" s="8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1"/>
      <c r="T45" s="8"/>
      <c r="U45" s="8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1"/>
      <c r="T46" s="8"/>
      <c r="U46" s="8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1"/>
      <c r="T47" s="8"/>
      <c r="U47" s="8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1"/>
      <c r="T48" s="8"/>
      <c r="U48" s="8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1"/>
      <c r="T49" s="8"/>
      <c r="U49" s="8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1"/>
      <c r="T50" s="8"/>
      <c r="U50" s="8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1"/>
      <c r="T51" s="8"/>
      <c r="U51" s="8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1"/>
      <c r="T52" s="8"/>
      <c r="U52" s="8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1"/>
      <c r="T53" s="8"/>
      <c r="U53" s="8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1"/>
      <c r="T54" s="8"/>
      <c r="U54" s="8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1"/>
      <c r="T55" s="8"/>
      <c r="U55" s="8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1"/>
      <c r="T56" s="8"/>
      <c r="U56" s="8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1"/>
      <c r="T57" s="8"/>
      <c r="U57" s="8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1"/>
      <c r="T58" s="8"/>
      <c r="U58" s="8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1"/>
      <c r="T59" s="8"/>
      <c r="U59" s="8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1"/>
      <c r="T60" s="8"/>
      <c r="U60" s="8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1"/>
      <c r="T61" s="8"/>
      <c r="U61" s="8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1"/>
      <c r="T62" s="8"/>
      <c r="U62" s="8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1"/>
      <c r="T63" s="8"/>
      <c r="U63" s="8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1"/>
      <c r="T64" s="8"/>
      <c r="U64" s="8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1"/>
      <c r="T65" s="8"/>
      <c r="U65" s="8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1"/>
      <c r="T66" s="8"/>
      <c r="U66" s="8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1"/>
      <c r="T67" s="8"/>
      <c r="U67" s="8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1"/>
      <c r="T68" s="8"/>
      <c r="U68" s="8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1"/>
      <c r="T69" s="8"/>
      <c r="U69" s="8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1"/>
      <c r="T70" s="8"/>
      <c r="U70" s="8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1"/>
      <c r="T71" s="8"/>
      <c r="U71" s="8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1"/>
      <c r="T72" s="8"/>
      <c r="U72" s="8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1"/>
      <c r="T73" s="8"/>
      <c r="U73" s="8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1"/>
      <c r="T74" s="8"/>
      <c r="U74" s="8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1"/>
      <c r="T75" s="8"/>
      <c r="U75" s="8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1"/>
      <c r="T76" s="8"/>
      <c r="U76" s="8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1"/>
      <c r="T77" s="8"/>
      <c r="U77" s="8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1"/>
      <c r="T78" s="8"/>
      <c r="U78" s="8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1"/>
      <c r="T79" s="8"/>
      <c r="U79" s="8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1"/>
      <c r="T80" s="8"/>
      <c r="U80" s="8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1"/>
      <c r="T81" s="8"/>
      <c r="U81" s="8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1"/>
      <c r="T82" s="8"/>
      <c r="U82" s="8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1"/>
      <c r="T83" s="8"/>
      <c r="U83" s="8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1"/>
      <c r="T84" s="8"/>
      <c r="U84" s="8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1"/>
      <c r="T85" s="8"/>
      <c r="U85" s="8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1"/>
      <c r="T86" s="8"/>
      <c r="U86" s="8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1"/>
      <c r="T87" s="8"/>
      <c r="U87" s="8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1"/>
      <c r="T88" s="8"/>
      <c r="U88" s="8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1"/>
      <c r="T89" s="8"/>
      <c r="U89" s="8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1"/>
      <c r="T90" s="8"/>
      <c r="U90" s="8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1"/>
      <c r="T91" s="8"/>
      <c r="U91" s="8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1"/>
      <c r="T92" s="8"/>
      <c r="U92" s="8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1"/>
      <c r="T93" s="8"/>
      <c r="U93" s="8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1"/>
      <c r="T94" s="8"/>
      <c r="U94" s="8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1"/>
      <c r="T95" s="8"/>
      <c r="U95" s="8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1"/>
      <c r="T96" s="8"/>
      <c r="U96" s="8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1"/>
      <c r="T97" s="8"/>
      <c r="U97" s="8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1"/>
      <c r="T98" s="8"/>
      <c r="U98" s="8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1"/>
      <c r="T99" s="8"/>
      <c r="U99" s="8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1"/>
      <c r="T100" s="8"/>
      <c r="U100" s="8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1"/>
      <c r="T101" s="8"/>
      <c r="U101" s="8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1"/>
      <c r="T102" s="8"/>
      <c r="U102" s="8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1"/>
      <c r="T103" s="8"/>
      <c r="U103" s="8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1"/>
      <c r="T104" s="8"/>
      <c r="U104" s="8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1"/>
      <c r="T105" s="8"/>
      <c r="U105" s="8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1"/>
      <c r="T106" s="8"/>
      <c r="U106" s="8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1"/>
      <c r="T107" s="8"/>
      <c r="U107" s="8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1"/>
      <c r="T108" s="8"/>
      <c r="U108" s="8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1"/>
      <c r="T109" s="8"/>
      <c r="U109" s="8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1"/>
      <c r="T110" s="8"/>
      <c r="U110" s="8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1"/>
      <c r="T111" s="8"/>
      <c r="U111" s="8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1"/>
      <c r="T112" s="8"/>
      <c r="U112" s="8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1"/>
      <c r="T113" s="8"/>
      <c r="U113" s="8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1"/>
      <c r="T114" s="8"/>
      <c r="U114" s="8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1"/>
      <c r="T115" s="8"/>
      <c r="U115" s="8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1"/>
      <c r="T116" s="8"/>
      <c r="U116" s="8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1"/>
      <c r="T117" s="8"/>
      <c r="U117" s="8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1"/>
      <c r="T118" s="8"/>
      <c r="U118" s="8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1"/>
      <c r="T119" s="8"/>
      <c r="U119" s="8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1"/>
      <c r="T120" s="8"/>
      <c r="U120" s="8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1"/>
      <c r="T121" s="8"/>
      <c r="U121" s="8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1"/>
      <c r="T122" s="8"/>
      <c r="U122" s="8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1"/>
      <c r="T123" s="8"/>
      <c r="U123" s="8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1"/>
      <c r="T124" s="8"/>
      <c r="U124" s="8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>
      <c r="A125" s="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1"/>
      <c r="T125" s="8"/>
      <c r="U125" s="8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>
      <c r="A126" s="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1"/>
      <c r="T126" s="8"/>
      <c r="U126" s="8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>
      <c r="A127" s="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1"/>
      <c r="T127" s="8"/>
      <c r="U127" s="8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>
      <c r="A128" s="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1"/>
      <c r="T128" s="8"/>
      <c r="U128" s="8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>
      <c r="A129" s="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1"/>
      <c r="T129" s="8"/>
      <c r="U129" s="8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>
      <c r="A130" s="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31"/>
      <c r="T130" s="8"/>
      <c r="U130" s="8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>
      <c r="A131" s="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31"/>
      <c r="T131" s="8"/>
      <c r="U131" s="8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21">
      <c r="A132" s="5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5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2021-12-01T15:58:00Z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