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240" windowHeight="1248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<sst xmlns="http://schemas.openxmlformats.org/spreadsheetml/2006/main" count="24" uniqueCount="22">
  <si>
    <t>总金额</t>
  </si>
  <si>
    <t>垫资金额</t>
  </si>
  <si>
    <t>垫资利率(天)</t>
  </si>
  <si>
    <t>垫资时间(天)</t>
  </si>
  <si>
    <t>融资服务费利率(根据融资金额)</t>
  </si>
  <si>
    <t>总的垫资费用</t>
  </si>
  <si>
    <t>前期融资定金</t>
  </si>
  <si>
    <t>剩余待结清垫资费用</t>
  </si>
  <si>
    <t>总的融资服务费</t>
  </si>
  <si>
    <t>融资实收款</t>
  </si>
  <si>
    <t>抵押</t>
  </si>
  <si>
    <t>信用1</t>
  </si>
  <si>
    <t>信用2</t>
  </si>
  <si>
    <t>利率1</t>
  </si>
  <si>
    <t>利率2</t>
  </si>
  <si>
    <t>利率3</t>
  </si>
  <si>
    <t>月还款</t>
  </si>
  <si>
    <t>总月还款</t>
  </si>
  <si>
    <t>实际1</t>
  </si>
  <si>
    <t>实际2</t>
  </si>
  <si>
    <t>实际3</t>
  </si>
  <si>
    <t>实际总垫资费用</t>
  </si>
</sst>
</file>

<file path=xl/styles.xml><?xml version="1.0" encoding="utf-8"?>
<styleSheet xmlns="http://schemas.openxmlformats.org/spreadsheetml/2006/main">
  <numFmts count="6">
    <numFmt numFmtId="176" formatCode="_ &quot;￥&quot;* #,##0.000000_ ;_ &quot;￥&quot;* \-#,##0.000000_ ;_ &quot;￥&quot;* &quot;-&quot;??.000000_ ;_ @_ "/>
    <numFmt numFmtId="177" formatCode="0;[Red]0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4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15" fillId="23" borderId="5" applyNumberFormat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18" fillId="24" borderId="5" applyNumberFormat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1" fillId="17" borderId="4" applyNumberFormat="0" applyAlignment="0" applyProtection="0">
      <alignment vertical="center"/>
    </xf>
    <xf numFmtId="0" fontId="19" fillId="24" borderId="8" applyNumberFormat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0" fillId="10" borderId="2" applyNumberFormat="0" applyFon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</cellStyleXfs>
  <cellXfs count="12">
    <xf numFmtId="0" fontId="0" fillId="0" borderId="0" xfId="0">
      <alignment vertical="center"/>
    </xf>
    <xf numFmtId="44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0" fontId="0" fillId="0" borderId="0" xfId="9" applyNumberFormat="1" applyAlignment="1">
      <alignment horizontal="center" vertical="center"/>
    </xf>
    <xf numFmtId="44" fontId="0" fillId="0" borderId="0" xfId="9" applyNumberFormat="1" applyAlignment="1">
      <alignment horizontal="center" vertical="center"/>
    </xf>
    <xf numFmtId="10" fontId="0" fillId="0" borderId="0" xfId="9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44" fontId="0" fillId="2" borderId="0" xfId="0" applyNumberFormat="1" applyFill="1" applyAlignment="1">
      <alignment horizontal="center" vertical="center"/>
    </xf>
    <xf numFmtId="44" fontId="0" fillId="3" borderId="0" xfId="0" applyNumberFormat="1" applyFill="1" applyAlignment="1">
      <alignment horizontal="center" vertical="center"/>
    </xf>
    <xf numFmtId="44" fontId="0" fillId="0" borderId="0" xfId="9" applyNumberFormat="1" applyFont="1" applyFill="1" applyBorder="1" applyAlignment="1" applyProtection="1">
      <alignment horizontal="center" vertical="center"/>
    </xf>
    <xf numFmtId="0" fontId="0" fillId="2" borderId="0" xfId="0" applyFill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6"/>
  <sheetViews>
    <sheetView tabSelected="1" workbookViewId="0">
      <pane xSplit="2" ySplit="1" topLeftCell="L2" activePane="bottomRight" state="frozen"/>
      <selection/>
      <selection pane="topRight"/>
      <selection pane="bottomLeft"/>
      <selection pane="bottomRight" activeCell="P15" sqref="P15"/>
    </sheetView>
  </sheetViews>
  <sheetFormatPr defaultColWidth="9.14285714285714" defaultRowHeight="17.6" outlineLevelRow="5"/>
  <cols>
    <col min="1" max="2" width="16" style="1"/>
    <col min="3" max="3" width="12.6428571428571" style="1"/>
    <col min="4" max="4" width="14" style="2" customWidth="1"/>
    <col min="5" max="5" width="33.1428571428571" style="3" customWidth="1"/>
    <col min="6" max="6" width="17.0714285714286" style="1"/>
    <col min="7" max="7" width="16.2142857142857" style="1" customWidth="1"/>
    <col min="8" max="8" width="23.4285714285714" style="1" customWidth="1"/>
    <col min="9" max="9" width="18.5714285714286" style="1" customWidth="1"/>
    <col min="10" max="10" width="17.7857142857143" style="1"/>
    <col min="11" max="11" width="16" style="1"/>
    <col min="12" max="12" width="17.0714285714286" style="4"/>
    <col min="13" max="13" width="16" style="4"/>
    <col min="14" max="16" width="9.14285714285714" style="5"/>
    <col min="17" max="19" width="9.14285714285714" style="6"/>
    <col min="20" max="20" width="10.1428571428571" style="6" customWidth="1"/>
    <col min="21" max="23" width="9.14285714285714" style="6"/>
    <col min="24" max="24" width="17.3571428571429" style="6" customWidth="1"/>
  </cols>
  <sheetData>
    <row r="1" spans="1:24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8" t="s">
        <v>5</v>
      </c>
      <c r="G1" s="9" t="s">
        <v>6</v>
      </c>
      <c r="H1" s="9" t="s">
        <v>7</v>
      </c>
      <c r="I1" s="8" t="s">
        <v>8</v>
      </c>
      <c r="J1" s="1" t="s">
        <v>9</v>
      </c>
      <c r="K1" s="1" t="s">
        <v>10</v>
      </c>
      <c r="L1" s="4" t="s">
        <v>11</v>
      </c>
      <c r="M1" s="4" t="s">
        <v>12</v>
      </c>
      <c r="N1" s="5" t="s">
        <v>13</v>
      </c>
      <c r="O1" s="5" t="s">
        <v>14</v>
      </c>
      <c r="P1" s="5" t="s">
        <v>15</v>
      </c>
      <c r="Q1" s="6" t="s">
        <v>16</v>
      </c>
      <c r="R1" s="6" t="s">
        <v>16</v>
      </c>
      <c r="S1" s="6" t="s">
        <v>16</v>
      </c>
      <c r="T1" s="6" t="s">
        <v>17</v>
      </c>
      <c r="U1" s="6" t="s">
        <v>18</v>
      </c>
      <c r="V1" s="6" t="s">
        <v>19</v>
      </c>
      <c r="W1" s="6" t="s">
        <v>20</v>
      </c>
      <c r="X1" s="6" t="s">
        <v>21</v>
      </c>
    </row>
    <row r="2" spans="1:10">
      <c r="A2" s="1">
        <v>2000000</v>
      </c>
      <c r="B2" s="1">
        <v>890000</v>
      </c>
      <c r="C2" s="7">
        <f>9.86/10000</f>
        <v>0.000986</v>
      </c>
      <c r="D2" s="2">
        <v>8</v>
      </c>
      <c r="E2" s="3">
        <f>1.5/100</f>
        <v>0.015</v>
      </c>
      <c r="F2" s="1">
        <f>B2*C2*D2</f>
        <v>7020.32</v>
      </c>
      <c r="G2" s="1">
        <v>2000</v>
      </c>
      <c r="H2" s="1">
        <f>F2-G2</f>
        <v>5020.32</v>
      </c>
      <c r="I2" s="1">
        <f>A2*E2</f>
        <v>30000</v>
      </c>
      <c r="J2" s="1">
        <f>A2-B2-H2-I2</f>
        <v>1074979.68</v>
      </c>
    </row>
    <row r="3" spans="1:24">
      <c r="A3" s="1">
        <v>2000000</v>
      </c>
      <c r="B3" s="1">
        <v>2000000</v>
      </c>
      <c r="C3" s="7">
        <f>9.86/10000</f>
        <v>0.000986</v>
      </c>
      <c r="D3" s="2">
        <v>3</v>
      </c>
      <c r="E3" s="3">
        <v>0.01</v>
      </c>
      <c r="F3" s="1">
        <f>B3*C3*D3</f>
        <v>5916</v>
      </c>
      <c r="G3" s="1">
        <v>2000</v>
      </c>
      <c r="I3" s="1">
        <f>A3*E3</f>
        <v>20000</v>
      </c>
      <c r="K3" s="1">
        <v>1800000</v>
      </c>
      <c r="L3" s="10">
        <v>150000</v>
      </c>
      <c r="M3" s="10">
        <v>50000</v>
      </c>
      <c r="N3" s="5">
        <v>0.034</v>
      </c>
      <c r="O3" s="5">
        <v>0.036</v>
      </c>
      <c r="P3" s="5">
        <v>0.06</v>
      </c>
      <c r="Q3" s="6">
        <f>K3*N3/12</f>
        <v>5100</v>
      </c>
      <c r="R3" s="6">
        <f>L3*O3/12</f>
        <v>450</v>
      </c>
      <c r="S3" s="6">
        <f>M3*P3/12</f>
        <v>250</v>
      </c>
      <c r="T3" s="6">
        <f>Q3+R3+S3</f>
        <v>5800</v>
      </c>
      <c r="U3" s="6">
        <f>K3*C3*3</f>
        <v>5324.4</v>
      </c>
      <c r="V3" s="6">
        <f>L3*C3*3</f>
        <v>443.7</v>
      </c>
      <c r="W3" s="6">
        <f>M3*C3*3</f>
        <v>147.9</v>
      </c>
      <c r="X3" s="11">
        <f>U3+V3+W3</f>
        <v>5916</v>
      </c>
    </row>
    <row r="4" spans="15:20">
      <c r="O4" s="5">
        <v>0.035</v>
      </c>
      <c r="R4" s="6">
        <f>L3*O4/12</f>
        <v>437.5</v>
      </c>
      <c r="T4" s="6">
        <f>Q3+R4+S3</f>
        <v>5787.5</v>
      </c>
    </row>
    <row r="5" spans="20:20">
      <c r="T5" s="6">
        <f>Q3+R4</f>
        <v>5537.5</v>
      </c>
    </row>
    <row r="6" spans="18:18">
      <c r="R6" s="6">
        <f>200000*P3/12</f>
        <v>1000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cp:lastModifiedBy>冬阳</cp:lastModifiedBy>
  <dcterms:created xsi:type="dcterms:W3CDTF">2022-06-24T10:03:00Z</dcterms:created>
  <dcterms:modified xsi:type="dcterms:W3CDTF">2023-06-22T13:42:06Z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2052-5.1.1.7662</vt:lpwstr>
  </property>
  <property fmtid="{D5CDD505-2E9C-101B-9397-08002B2CF9AE}" pid="3" name="ICV">
    <vt:lpwstr>B70818E2415301709B5E82647ADA8CD6</vt:lpwstr>
  </property>
</Properties>
</file>