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<sst xmlns="http://schemas.openxmlformats.org/spreadsheetml/2006/main" count="40">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</sst>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  <numFmt numFmtId="43" formatCode="_ * #,##0.00_ ;_ * \-#,##0.00_ ;_ * &quot;-&quot;??_ ;_ @_ "/>
    <numFmt numFmtId="177" formatCode="0.00_);[Red]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10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O5" sqref="O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5" t="s">
        <v>7</v>
      </c>
      <c r="AC2" s="35"/>
      <c r="AD2" s="3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1" t="s">
        <v>29</v>
      </c>
      <c r="Y3" s="23" t="s">
        <v>30</v>
      </c>
      <c r="Z3" s="31" t="s">
        <v>31</v>
      </c>
      <c r="AA3" s="31" t="s">
        <v>32</v>
      </c>
      <c r="AB3" s="35" t="s">
        <v>33</v>
      </c>
      <c r="AC3" s="37" t="s">
        <v>34</v>
      </c>
      <c r="AD3" s="36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2" t="s">
        <v>35</v>
      </c>
      <c r="W4" s="32" t="s">
        <v>36</v>
      </c>
      <c r="X4" s="23"/>
      <c r="Y4" s="23"/>
      <c r="Z4" s="23"/>
      <c r="AA4" s="23"/>
      <c r="AB4" s="35"/>
      <c r="AC4" s="35"/>
      <c r="AD4" s="36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 t="shared" ref="L5:L10" si="0">I5/(ROW()-4)</f>
        <v>1</v>
      </c>
      <c r="M5" s="8" t="s">
        <v>38</v>
      </c>
      <c r="N5" s="8" t="s">
        <v>38</v>
      </c>
      <c r="O5" s="8" t="str">
        <f>IF(B5&lt;F5,"是","否")</f>
        <v>否</v>
      </c>
      <c r="P5" s="8" t="s">
        <v>38</v>
      </c>
      <c r="Q5" s="8" t="str">
        <f t="shared" ref="Q5:Q10" si="1">IF(I5/(ROW()-4)&lt;0.5,"是","否")</f>
        <v>否</v>
      </c>
      <c r="R5" s="8" t="str">
        <f t="shared" ref="R5:R10" si="2">IF(B5&gt;=(D5-(D5-E5)/2),"上部","下部")</f>
        <v>上部</v>
      </c>
      <c r="S5" s="26"/>
      <c r="T5" s="27"/>
      <c r="U5" s="33"/>
      <c r="V5" s="30"/>
      <c r="W5" s="30"/>
      <c r="X5" s="30"/>
      <c r="Y5" s="30"/>
      <c r="Z5" s="30"/>
      <c r="AA5" s="30"/>
      <c r="AB5" s="30"/>
      <c r="AC5" s="30"/>
      <c r="AD5" s="30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 t="shared" si="0"/>
        <v>0.5</v>
      </c>
      <c r="M6" s="8" t="s">
        <v>38</v>
      </c>
      <c r="N6" s="8" t="s">
        <v>38</v>
      </c>
      <c r="O6" s="8" t="str">
        <f>IF(B6&lt;F6,"是","否")</f>
        <v>否</v>
      </c>
      <c r="P6" s="8" t="s">
        <v>38</v>
      </c>
      <c r="Q6" s="8" t="str">
        <f t="shared" si="1"/>
        <v>否</v>
      </c>
      <c r="R6" s="19" t="str">
        <f t="shared" si="2"/>
        <v>下部</v>
      </c>
      <c r="S6" s="6"/>
      <c r="T6" s="28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IF(G6-VLOOKUP([1]交易计划及执行表!$A$6,[1]交易计划及执行表!$A$4:$BL10004,48,FALSE)&gt;0,G6,AD5)</f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 t="shared" si="0"/>
        <v>0.666666666666667</v>
      </c>
      <c r="M7" s="8" t="s">
        <v>38</v>
      </c>
      <c r="N7" s="8" t="s">
        <v>38</v>
      </c>
      <c r="O7" s="8" t="str">
        <f>IF(B7&lt;F7,"是","否")</f>
        <v>否</v>
      </c>
      <c r="P7" s="8" t="s">
        <v>38</v>
      </c>
      <c r="Q7" s="8" t="str">
        <f t="shared" si="1"/>
        <v>否</v>
      </c>
      <c r="R7" s="8" t="str">
        <f t="shared" si="2"/>
        <v>上部</v>
      </c>
      <c r="S7" s="6"/>
      <c r="T7" s="28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IF(G7-VLOOKUP([1]交易计划及执行表!$A$6,[1]交易计划及执行表!$A$4:$BL10005,48,FALSE)&gt;0,G7,AD6)</f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 t="shared" si="0"/>
        <v>0.5</v>
      </c>
      <c r="M8" s="8" t="s">
        <v>38</v>
      </c>
      <c r="N8" s="8" t="s">
        <v>38</v>
      </c>
      <c r="O8" s="8" t="str">
        <f>IF(B8&lt;F8,"是","否")</f>
        <v>否</v>
      </c>
      <c r="P8" s="8" t="s">
        <v>38</v>
      </c>
      <c r="Q8" s="8" t="str">
        <f t="shared" si="1"/>
        <v>否</v>
      </c>
      <c r="R8" s="8" t="str">
        <f t="shared" si="2"/>
        <v>上部</v>
      </c>
      <c r="S8" s="6"/>
      <c r="T8" s="28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IF(G8-VLOOKUP([1]交易计划及执行表!$A$6,[1]交易计划及执行表!$A$4:$BL10006,48,FALSE)&gt;0,G8,AD7)</f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 t="shared" si="0"/>
        <v>0.4</v>
      </c>
      <c r="M9" s="8" t="s">
        <v>38</v>
      </c>
      <c r="N9" s="8" t="s">
        <v>38</v>
      </c>
      <c r="O9" s="8" t="str">
        <f>IF(B9&lt;F9,"是","否")</f>
        <v>否</v>
      </c>
      <c r="P9" s="19" t="s">
        <v>39</v>
      </c>
      <c r="Q9" s="19" t="str">
        <f t="shared" si="1"/>
        <v>是</v>
      </c>
      <c r="R9" s="19" t="str">
        <f t="shared" si="2"/>
        <v>下部</v>
      </c>
      <c r="S9" s="8"/>
      <c r="T9" s="8"/>
      <c r="U9" s="6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IF(G9-VLOOKUP([1]交易计划及执行表!$A$6,[1]交易计划及执行表!$A$4:$BL10007,48,FALSE)&gt;0,G9,AD8)</f>
        <v>32.53</v>
      </c>
    </row>
    <row r="10" spans="1:30">
      <c r="A10" s="7">
        <v>44530</v>
      </c>
      <c r="B10" s="6">
        <v>36.31</v>
      </c>
      <c r="C10" s="6">
        <v>36.38</v>
      </c>
      <c r="D10" s="6">
        <v>36.56</v>
      </c>
      <c r="E10" s="6">
        <v>35.7</v>
      </c>
      <c r="F10" s="6">
        <v>34.42</v>
      </c>
      <c r="G10" s="6">
        <v>33.78</v>
      </c>
      <c r="H10" s="6">
        <v>40.07</v>
      </c>
      <c r="I10" s="8">
        <v>3</v>
      </c>
      <c r="J10" s="16">
        <f>(B10-B9)/B9</f>
        <v>0.00526024363233679</v>
      </c>
      <c r="K10" s="14">
        <f>(B10-VLOOKUP([1]交易计划及执行表!$A$6,[1]交易计划及执行表!$A$4:$BL10008,48,FALSE))/VLOOKUP([1]交易计划及执行表!$A$6,[1]交易计划及执行表!$A$4:$BL10008,48,FALSE)</f>
        <v>0.076489771716573</v>
      </c>
      <c r="L10" s="15">
        <f t="shared" si="0"/>
        <v>0.5</v>
      </c>
      <c r="M10" s="8" t="s">
        <v>38</v>
      </c>
      <c r="N10" s="19" t="s">
        <v>39</v>
      </c>
      <c r="O10" s="8" t="str">
        <f>IF(B10&lt;F10,"是","否")</f>
        <v>否</v>
      </c>
      <c r="P10" s="8" t="s">
        <v>38</v>
      </c>
      <c r="Q10" s="29" t="str">
        <f t="shared" si="1"/>
        <v>否</v>
      </c>
      <c r="R10" s="29" t="str">
        <f t="shared" si="2"/>
        <v>上部</v>
      </c>
      <c r="S10" s="8"/>
      <c r="T10" s="8"/>
      <c r="U10" s="6"/>
      <c r="V10" s="30"/>
      <c r="W10" s="30"/>
      <c r="X10" s="30"/>
      <c r="Y10" s="30"/>
      <c r="Z10" s="30"/>
      <c r="AA10" s="30"/>
      <c r="AB10" s="30"/>
      <c r="AC10" s="30"/>
      <c r="AD10" s="30">
        <f>IF(G10-VLOOKUP([1]交易计划及执行表!$A$6,[1]交易计划及执行表!$A$4:$BL10008,48,FALSE)&gt;0,G10,AD9)</f>
        <v>33.78</v>
      </c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30"/>
      <c r="T25" s="8"/>
      <c r="U25" s="8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30"/>
      <c r="T26" s="8"/>
      <c r="U26" s="8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2021-11-30T15:37:56Z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