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<sst xmlns="http://schemas.openxmlformats.org/spreadsheetml/2006/main" count="28">
  <si>
    <t>日期</t>
  </si>
  <si>
    <t>弱势卖出指标</t>
  </si>
  <si>
    <t>强势卖出指标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</si>
  <si>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</si>
  <si>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</si>
  <si>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</si>
  <si>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</si>
  <si>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</si>
  <si>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</si>
  <si>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</si>
  <si>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</si>
  <si>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</si>
  <si>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</si>
  <si>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</si>
  <si>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</si>
  <si>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</si>
  <si>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市盈率</t>
  </si>
  <si>
    <t>上涨天数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</si>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</sst>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W3" sqref="W3:W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5357142857143" customWidth="1"/>
    <col min="7" max="7" width="13.3839285714286" customWidth="1"/>
    <col min="8" max="8" width="20.3839285714286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21.875" customWidth="1"/>
    <col min="15" max="15" width="13.8392857142857" style="1" customWidth="1"/>
    <col min="16" max="16" width="13.8392857142857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1" t="s">
        <v>2</v>
      </c>
      <c r="R1" s="11"/>
      <c r="S1" s="11"/>
      <c r="T1" s="11"/>
      <c r="U1" s="11"/>
      <c r="V1" s="11"/>
      <c r="W1" s="11"/>
    </row>
    <row r="2" ht="56" customHeight="1" spans="1:23">
      <c r="A2" s="2"/>
      <c r="B2" s="4" t="s">
        <v>3</v>
      </c>
      <c r="C2" s="4" t="s">
        <v>4</v>
      </c>
      <c r="D2" s="4" t="s">
        <v>5</v>
      </c>
      <c r="E2" s="4" t="s">
        <v>6</v>
      </c>
      <c r="F2" s="9" t="s">
        <v>7</v>
      </c>
      <c r="G2" s="10" t="s">
        <v>8</v>
      </c>
      <c r="H2" s="9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9" t="s">
        <v>15</v>
      </c>
      <c r="O2" s="9" t="s">
        <v>16</v>
      </c>
      <c r="P2" s="9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23" t="s">
        <v>23</v>
      </c>
      <c r="W2" s="23" t="s">
        <v>24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32.53</v>
      </c>
      <c r="G3" s="6">
        <f>F3/(1-VLOOKUP([1]交易计划及执行表!A6,[1]交易计划及执行表!A4:BL10001,43,FALSE))</f>
        <v>34.12</v>
      </c>
      <c r="H3" s="6">
        <f>G3+G3*VLOOKUP([1]交易计划及执行表!A6,[1]交易计划及执行表!A4:BL1000,43,FALSE)*2</f>
        <v>37.3</v>
      </c>
      <c r="I3" s="8" t="s">
        <v>25</v>
      </c>
      <c r="J3" s="8" t="s">
        <v>25</v>
      </c>
      <c r="K3" s="8" t="s">
        <v>25</v>
      </c>
      <c r="L3" s="8" t="s">
        <v>25</v>
      </c>
      <c r="M3" s="8" t="str">
        <f>IF(B3&gt;(D3-(D3-C3)/3),"上部",IF(B3&gt;=(E3+(D3-C3)/3),"中部","下部"))</f>
        <v>上部</v>
      </c>
      <c r="N3" s="8" t="s">
        <v>25</v>
      </c>
      <c r="O3" s="6">
        <v>36.8</v>
      </c>
      <c r="P3" s="8">
        <v>1</v>
      </c>
      <c r="Q3" s="13" t="s">
        <v>26</v>
      </c>
      <c r="R3" s="14">
        <f>O5/VLOOKUP([1]交易计划及执行表!A6,[1]交易计划及执行表!A4:BL10001,45,FALSE)</f>
        <v>1.02111734830259</v>
      </c>
      <c r="S3" s="15">
        <f>(B3-VLOOKUP([1]交易计划及执行表!A6,[1]交易计划及执行表!A4:BL10001,48,FALSE))/VLOOKUP([1]交易计划及执行表!A6,[1]交易计划及执行表!A4:BL10001,48,FALSE)</f>
        <v>0.0447672694930331</v>
      </c>
      <c r="T3" s="16">
        <f>P3/(ROW()-2)</f>
        <v>1</v>
      </c>
      <c r="U3" s="13" t="s">
        <v>27</v>
      </c>
      <c r="V3" s="8" t="s">
        <v>25</v>
      </c>
      <c r="W3" s="24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33.73</v>
      </c>
      <c r="G4" s="6">
        <f>F4/(1-VLOOKUP([1]交易计划及执行表!A6,[1]交易计划及执行表!A4:BL10002,43,FALSE))</f>
        <v>35.3786535505687</v>
      </c>
      <c r="H4" s="6">
        <f>G4+G4*VLOOKUP([1]交易计划及执行表!A6,[1]交易计划及执行表!A4:BL1000,43,FALSE)*2</f>
        <v>38.6759606517061</v>
      </c>
      <c r="I4" s="8" t="s">
        <v>25</v>
      </c>
      <c r="J4" s="8" t="s">
        <v>25</v>
      </c>
      <c r="K4" s="8" t="s">
        <v>25</v>
      </c>
      <c r="L4" s="8" t="s">
        <v>25</v>
      </c>
      <c r="M4" s="8" t="str">
        <f>IF(B4&gt;(D4-(D4-C4)/3),"上部",IF(B4&gt;(E4+(D4-C4)/3),"中部","下部"))</f>
        <v>中部</v>
      </c>
      <c r="N4" s="8" t="s">
        <v>25</v>
      </c>
      <c r="O4" s="6">
        <v>39.09</v>
      </c>
      <c r="P4" s="8">
        <v>1</v>
      </c>
      <c r="Q4" s="17">
        <v>1</v>
      </c>
      <c r="R4" s="18">
        <f>O4/VLOOKUP([1]交易计划及执行表!A6,[1]交易计划及执行表!A4:BL10001,45,FALSE)</f>
        <v>1.04490777866881</v>
      </c>
      <c r="S4" s="19">
        <f>(B4-VLOOKUP([1]交易计划及执行表!A6,[1]交易计划及执行表!A4:BL10001,48,FALSE))/VLOOKUP([1]交易计划及执行表!A6,[1]交易计划及执行表!A4:BL10001,48,FALSE)</f>
        <v>0.0210495108212274</v>
      </c>
      <c r="T4" s="16">
        <f>P4/(ROW()-2)</f>
        <v>0.5</v>
      </c>
      <c r="U4" s="22">
        <f>(B4-B3)/B3</f>
        <v>-0.0227014755959139</v>
      </c>
      <c r="V4" s="8" t="s">
        <v>25</v>
      </c>
      <c r="W4" s="24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33.73</v>
      </c>
      <c r="G5" s="6">
        <f>F5/(1-VLOOKUP([1]交易计划及执行表!A6,[1]交易计划及执行表!A4:BL10002,43,FALSE))</f>
        <v>35.3786535505687</v>
      </c>
      <c r="H5" s="6">
        <f>G5+G5*VLOOKUP([1]交易计划及执行表!A6,[1]交易计划及执行表!A4:BL1000,43,FALSE)*2</f>
        <v>38.6759606517061</v>
      </c>
      <c r="I5" s="8" t="s">
        <v>25</v>
      </c>
      <c r="J5" s="8" t="s">
        <v>25</v>
      </c>
      <c r="K5" s="8" t="s">
        <v>25</v>
      </c>
      <c r="L5" s="8" t="s">
        <v>25</v>
      </c>
      <c r="M5" s="8" t="str">
        <f>IF(B5&gt;(D5-(D5-C5)/3),"上部",IF(B5&gt;(E5+(D5-C5)/3),"中部","下部"))</f>
        <v>上部</v>
      </c>
      <c r="N5" s="8" t="s">
        <v>25</v>
      </c>
      <c r="O5" s="6">
        <v>38.2</v>
      </c>
      <c r="P5" s="8">
        <v>2</v>
      </c>
      <c r="Q5" s="20">
        <v>2</v>
      </c>
      <c r="R5" s="21">
        <f>O5/VLOOKUP([1]交易计划及执行表!A6,[1]交易计划及执行表!A4:BL10001,45,FALSE)</f>
        <v>1.02111734830259</v>
      </c>
      <c r="S5" s="22">
        <f>(B5-VLOOKUP([1]交易计划及执行表!A6,[1]交易计划及执行表!A4:BL10001,48,FALSE))/VLOOKUP([1]交易计划及执行表!A6,[1]交易计划及执行表!A4:BL10001,48,FALSE)</f>
        <v>0.0969463385710051</v>
      </c>
      <c r="T5" s="16">
        <f>P5/(ROW()-2)</f>
        <v>0.666666666666667</v>
      </c>
      <c r="U5" s="22">
        <f>(B5-B4)/B4</f>
        <v>0.0743321718931476</v>
      </c>
      <c r="V5" s="8" t="s">
        <v>25</v>
      </c>
      <c r="W5" s="24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33.73</v>
      </c>
      <c r="G6" s="6">
        <f>F6/(1-VLOOKUP([1]交易计划及执行表!A6,[1]交易计划及执行表!A4:BL10002,43,FALSE))</f>
        <v>35.3786535505687</v>
      </c>
      <c r="H6" s="6">
        <f>G6+G6*VLOOKUP([1]交易计划及执行表!A6,[1]交易计划及执行表!A4:BL1000,43,FALSE)*2</f>
        <v>38.6759606517061</v>
      </c>
      <c r="I6" s="8" t="s">
        <v>25</v>
      </c>
      <c r="J6" s="8" t="s">
        <v>25</v>
      </c>
      <c r="K6" s="8" t="s">
        <v>25</v>
      </c>
      <c r="L6" s="8" t="s">
        <v>25</v>
      </c>
      <c r="M6" s="8" t="str">
        <f>IF(B6&gt;(D6-(D6-C6)/3),"上部",IF(B6&gt;(E6+(D6-C6)/3),"中部","下部"))</f>
        <v>中部</v>
      </c>
      <c r="N6" s="8" t="s">
        <v>25</v>
      </c>
      <c r="O6" s="6">
        <v>41.04</v>
      </c>
      <c r="P6" s="8">
        <v>2</v>
      </c>
      <c r="Q6" s="20">
        <v>2</v>
      </c>
      <c r="R6" s="21">
        <f>O6/VLOOKUP([1]交易计划及执行表!A6,[1]交易计划及执行表!A4:BL10001,45,FALSE)</f>
        <v>1.09703287890938</v>
      </c>
      <c r="S6" s="22">
        <f>(B6-VLOOKUP([1]交易计划及执行表!A6,[1]交易计划及执行表!A4:BL10001,48,FALSE))/VLOOKUP([1]交易计划及执行表!A6,[1]交易计划及执行表!A4:BL10001,48,FALSE)</f>
        <v>0.0913133708864514</v>
      </c>
      <c r="T6" s="16">
        <f>P6/(ROW()-2)</f>
        <v>0.5</v>
      </c>
      <c r="U6" s="22">
        <f>(B6-B5)/B5</f>
        <v>-0.00513513513513507</v>
      </c>
      <c r="V6" s="8" t="s">
        <v>25</v>
      </c>
      <c r="W6" s="24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6"/>
      <c r="H7" s="6"/>
      <c r="I7" s="8"/>
      <c r="J7" s="8"/>
      <c r="K7" s="8"/>
      <c r="L7" s="8"/>
      <c r="M7" s="8"/>
      <c r="N7" s="8"/>
      <c r="O7" s="6"/>
      <c r="P7" s="8"/>
      <c r="Q7" s="8"/>
      <c r="R7" s="6"/>
      <c r="S7" s="8"/>
      <c r="T7" s="8"/>
      <c r="U7" s="8"/>
      <c r="V7" s="8"/>
      <c r="W7" s="1"/>
    </row>
    <row r="8" spans="1:23">
      <c r="A8" s="7">
        <v>44528</v>
      </c>
      <c r="B8" s="6"/>
      <c r="C8" s="6"/>
      <c r="D8" s="6"/>
      <c r="E8" s="6"/>
      <c r="F8" s="6"/>
      <c r="G8" s="6"/>
      <c r="H8" s="6"/>
      <c r="I8" s="8"/>
      <c r="J8" s="8"/>
      <c r="K8" s="8"/>
      <c r="L8" s="8"/>
      <c r="M8" s="8"/>
      <c r="N8" s="8"/>
      <c r="O8" s="6"/>
      <c r="P8" s="8"/>
      <c r="Q8" s="8"/>
      <c r="R8" s="6"/>
      <c r="S8" s="8"/>
      <c r="T8" s="8"/>
      <c r="U8" s="8"/>
      <c r="V8" s="8"/>
      <c r="W8" s="1"/>
    </row>
    <row r="9" spans="1:23">
      <c r="A9" s="7">
        <v>44529</v>
      </c>
      <c r="B9" s="6"/>
      <c r="C9" s="6"/>
      <c r="D9" s="6"/>
      <c r="E9" s="6"/>
      <c r="F9" s="6"/>
      <c r="G9" s="6"/>
      <c r="H9" s="6"/>
      <c r="I9" s="8"/>
      <c r="J9" s="8"/>
      <c r="K9" s="8"/>
      <c r="L9" s="8"/>
      <c r="M9" s="8"/>
      <c r="N9" s="8"/>
      <c r="O9" s="6"/>
      <c r="P9" s="8"/>
      <c r="Q9" s="8"/>
      <c r="R9" s="6"/>
      <c r="S9" s="8"/>
      <c r="T9" s="8"/>
      <c r="U9" s="8"/>
      <c r="V9" s="8"/>
      <c r="W9" s="1"/>
    </row>
    <row r="10" spans="1:23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8"/>
      <c r="M10" s="8"/>
      <c r="N10" s="8"/>
      <c r="O10" s="6"/>
      <c r="P10" s="8"/>
      <c r="Q10" s="8"/>
      <c r="R10" s="6"/>
      <c r="S10" s="8"/>
      <c r="T10" s="8"/>
      <c r="U10" s="8"/>
      <c r="V10" s="8"/>
      <c r="W10" s="1"/>
    </row>
    <row r="11" spans="1:23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6"/>
      <c r="P11" s="8"/>
      <c r="Q11" s="8"/>
      <c r="R11" s="6"/>
      <c r="S11" s="8"/>
      <c r="T11" s="8"/>
      <c r="U11" s="8"/>
      <c r="V11" s="8"/>
      <c r="W11" s="1"/>
    </row>
    <row r="12" spans="1:23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8"/>
      <c r="M12" s="8"/>
      <c r="N12" s="8"/>
      <c r="O12" s="6"/>
      <c r="P12" s="8"/>
      <c r="Q12" s="8"/>
      <c r="R12" s="6"/>
      <c r="S12" s="8"/>
      <c r="T12" s="8"/>
      <c r="U12" s="8"/>
      <c r="V12" s="8"/>
      <c r="W12" s="1"/>
    </row>
    <row r="13" spans="1:23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8"/>
      <c r="M13" s="8"/>
      <c r="N13" s="8"/>
      <c r="O13" s="6"/>
      <c r="P13" s="8"/>
      <c r="Q13" s="8"/>
      <c r="R13" s="6"/>
      <c r="S13" s="8"/>
      <c r="T13" s="8"/>
      <c r="U13" s="8"/>
      <c r="V13" s="8"/>
      <c r="W13" s="1"/>
    </row>
    <row r="14" spans="1:23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8"/>
      <c r="M14" s="8"/>
      <c r="N14" s="8"/>
      <c r="O14" s="6"/>
      <c r="P14" s="8"/>
      <c r="Q14" s="8"/>
      <c r="R14" s="6"/>
      <c r="S14" s="8"/>
      <c r="T14" s="8"/>
      <c r="U14" s="8"/>
      <c r="V14" s="8"/>
      <c r="W14" s="1"/>
    </row>
    <row r="15" spans="1:23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8"/>
      <c r="M15" s="8"/>
      <c r="N15" s="8"/>
      <c r="O15" s="6"/>
      <c r="P15" s="8"/>
      <c r="Q15" s="8"/>
      <c r="R15" s="6"/>
      <c r="S15" s="8"/>
      <c r="T15" s="8"/>
      <c r="U15" s="8"/>
      <c r="V15" s="8"/>
      <c r="W15" s="1"/>
    </row>
    <row r="16" spans="1:23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8"/>
      <c r="M16" s="8"/>
      <c r="N16" s="8"/>
      <c r="O16" s="6"/>
      <c r="P16" s="8"/>
      <c r="Q16" s="8"/>
      <c r="R16" s="6"/>
      <c r="S16" s="8"/>
      <c r="T16" s="8"/>
      <c r="U16" s="8"/>
      <c r="V16" s="8"/>
      <c r="W16" s="1"/>
    </row>
    <row r="17" spans="1:23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8"/>
      <c r="M17" s="8"/>
      <c r="N17" s="8"/>
      <c r="O17" s="6"/>
      <c r="P17" s="8"/>
      <c r="Q17" s="8"/>
      <c r="R17" s="6"/>
      <c r="S17" s="8"/>
      <c r="T17" s="8"/>
      <c r="U17" s="8"/>
      <c r="V17" s="8"/>
      <c r="W17" s="1"/>
    </row>
    <row r="18" spans="1:23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8"/>
      <c r="M18" s="8"/>
      <c r="N18" s="8"/>
      <c r="O18" s="6"/>
      <c r="P18" s="8"/>
      <c r="Q18" s="8"/>
      <c r="R18" s="6"/>
      <c r="S18" s="8"/>
      <c r="T18" s="8"/>
      <c r="U18" s="8"/>
      <c r="V18" s="8"/>
      <c r="W18" s="1"/>
    </row>
    <row r="19" spans="1:23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8"/>
      <c r="M19" s="8"/>
      <c r="N19" s="8"/>
      <c r="O19" s="6"/>
      <c r="P19" s="8"/>
      <c r="Q19" s="8"/>
      <c r="R19" s="6"/>
      <c r="S19" s="8"/>
      <c r="T19" s="8"/>
      <c r="U19" s="8"/>
      <c r="V19" s="8"/>
      <c r="W19" s="1"/>
    </row>
    <row r="20" spans="1:23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8"/>
      <c r="M20" s="8"/>
      <c r="N20" s="8"/>
      <c r="O20" s="6"/>
      <c r="P20" s="8"/>
      <c r="Q20" s="8"/>
      <c r="R20" s="6"/>
      <c r="S20" s="8"/>
      <c r="T20" s="8"/>
      <c r="U20" s="8"/>
      <c r="V20" s="8"/>
      <c r="W20" s="1"/>
    </row>
    <row r="21" spans="1:23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8"/>
      <c r="M21" s="8"/>
      <c r="N21" s="8"/>
      <c r="O21" s="6"/>
      <c r="P21" s="8"/>
      <c r="Q21" s="8"/>
      <c r="R21" s="6"/>
      <c r="S21" s="8"/>
      <c r="T21" s="8"/>
      <c r="U21" s="8"/>
      <c r="V21" s="8"/>
      <c r="W21" s="1"/>
    </row>
    <row r="22" spans="1:23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8"/>
      <c r="M22" s="8"/>
      <c r="N22" s="8"/>
      <c r="O22" s="6"/>
      <c r="P22" s="8"/>
      <c r="Q22" s="8"/>
      <c r="R22" s="6"/>
      <c r="S22" s="8"/>
      <c r="T22" s="8"/>
      <c r="U22" s="8"/>
      <c r="V22" s="8"/>
      <c r="W22" s="1"/>
    </row>
    <row r="23" spans="1:23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  <c r="O23" s="6"/>
      <c r="P23" s="8"/>
      <c r="Q23" s="8"/>
      <c r="R23" s="6"/>
      <c r="S23" s="8"/>
      <c r="T23" s="8"/>
      <c r="U23" s="8"/>
      <c r="V23" s="8"/>
      <c r="W23" s="1"/>
    </row>
    <row r="24" spans="1:23">
      <c r="A24" s="7">
        <v>44544</v>
      </c>
      <c r="B24" s="6"/>
      <c r="C24" s="6"/>
      <c r="D24" s="6"/>
      <c r="E24" s="6"/>
      <c r="F24" s="6"/>
      <c r="G24" s="6"/>
      <c r="H24" s="6"/>
      <c r="I24" s="8"/>
      <c r="J24" s="8"/>
      <c r="K24" s="8"/>
      <c r="L24" s="8"/>
      <c r="M24" s="8"/>
      <c r="N24" s="8"/>
      <c r="O24" s="8"/>
      <c r="P24" s="8"/>
      <c r="Q24" s="8"/>
      <c r="R24" s="6"/>
      <c r="S24" s="8"/>
      <c r="T24" s="8"/>
      <c r="U24" s="8"/>
      <c r="V24" s="8"/>
      <c r="W24" s="1"/>
    </row>
    <row r="25" spans="1:22">
      <c r="A25" s="7">
        <v>44545</v>
      </c>
      <c r="B25" s="6"/>
      <c r="C25" s="6"/>
      <c r="D25" s="6"/>
      <c r="E25" s="6"/>
      <c r="F25" s="6"/>
      <c r="G25" s="6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7">
        <v>44546</v>
      </c>
      <c r="B26" s="6"/>
      <c r="C26" s="6"/>
      <c r="D26" s="6"/>
      <c r="E26" s="6"/>
      <c r="F26" s="6"/>
      <c r="G26" s="6"/>
      <c r="H26" s="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7">
        <v>44547</v>
      </c>
      <c r="B27" s="6"/>
      <c r="C27" s="6"/>
      <c r="D27" s="6"/>
      <c r="E27" s="6"/>
      <c r="F27" s="6"/>
      <c r="G27" s="6"/>
      <c r="H27" s="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7">
        <v>44548</v>
      </c>
      <c r="B28" s="6"/>
      <c r="C28" s="6"/>
      <c r="D28" s="6"/>
      <c r="E28" s="6"/>
      <c r="F28" s="6"/>
      <c r="G28" s="6"/>
      <c r="H28" s="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7">
        <v>44549</v>
      </c>
      <c r="B29" s="6"/>
      <c r="C29" s="6"/>
      <c r="D29" s="6"/>
      <c r="E29" s="6"/>
      <c r="F29" s="6"/>
      <c r="G29" s="6"/>
      <c r="H29" s="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7">
        <v>44550</v>
      </c>
      <c r="B30" s="6"/>
      <c r="C30" s="6"/>
      <c r="D30" s="6"/>
      <c r="E30" s="6"/>
      <c r="F30" s="6"/>
      <c r="G30" s="6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7">
        <v>44551</v>
      </c>
      <c r="B31" s="6"/>
      <c r="C31" s="6"/>
      <c r="D31" s="6"/>
      <c r="E31" s="6"/>
      <c r="F31" s="6"/>
      <c r="G31" s="6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7">
        <v>44552</v>
      </c>
      <c r="B32" s="6"/>
      <c r="C32" s="6"/>
      <c r="D32" s="6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7">
        <v>44553</v>
      </c>
      <c r="B33" s="6"/>
      <c r="C33" s="6"/>
      <c r="D33" s="6"/>
      <c r="E33" s="6"/>
      <c r="F33" s="6"/>
      <c r="G33" s="6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7">
        <v>44554</v>
      </c>
      <c r="B34" s="6"/>
      <c r="C34" s="6"/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7">
        <v>44555</v>
      </c>
      <c r="B35" s="6"/>
      <c r="C35" s="6"/>
      <c r="D35" s="6"/>
      <c r="E35" s="6"/>
      <c r="F35" s="6"/>
      <c r="G35" s="6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7">
        <v>44556</v>
      </c>
      <c r="B36" s="6"/>
      <c r="C36" s="6"/>
      <c r="D36" s="6"/>
      <c r="E36" s="6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7">
        <v>44557</v>
      </c>
      <c r="B37" s="6"/>
      <c r="C37" s="6"/>
      <c r="D37" s="6"/>
      <c r="E37" s="6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7">
        <v>44558</v>
      </c>
      <c r="B38" s="6"/>
      <c r="C38" s="6"/>
      <c r="D38" s="6"/>
      <c r="E38" s="6"/>
      <c r="F38" s="6"/>
      <c r="G38" s="6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</sheetData>
  <mergeCells count="3">
    <mergeCell ref="B1:N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2021-11-26T19:21:54Z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