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<sst xmlns="http://schemas.openxmlformats.org/spreadsheetml/2006/main" count="48">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</sst>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 "/>
    <numFmt numFmtId="179" formatCode="0.00_);\(0.00\)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8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45" borderId="12" applyNumberFormat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2" fillId="37" borderId="12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2" borderId="10" applyNumberFormat="0" applyAlignment="0" applyProtection="0">
      <alignment vertical="center"/>
    </xf>
    <xf numFmtId="0" fontId="19" fillId="37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5" borderId="4" xfId="0" applyNumberFormat="1" applyFill="1" applyBorder="1" applyAlignment="1">
      <alignment horizontal="center" vertical="center"/>
    </xf>
    <xf numFmtId="178" fontId="0" fillId="16" borderId="1" xfId="0" applyNumberFormat="1" applyFill="1" applyBorder="1" applyAlignment="1">
      <alignment horizontal="center" vertical="center"/>
    </xf>
    <xf numFmtId="178" fontId="0" fillId="16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E6" activePane="bottomRight" state="frozen"/>
      <selection/>
      <selection pane="topRight"/>
      <selection pane="bottomLeft"/>
      <selection pane="bottomRight" activeCell="Z6" sqref="Z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($B6-VLOOKUP([1]交易计划及执行表!$A$6,[1]交易计划及执行表!$A$4:$AF10004,6,FALSE))/VLOOKUP([1]交易计划及执行表!$A$6,[1]交易计划及执行表!$A$4:$AF10004,6,FALSE)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(AG6-VLOOKUP([1]交易计划及执行表!$A$6,[1]交易计划及执行表!$A$4:$AF10005,6,FALSE))*100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($B7-VLOOKUP([1]交易计划及执行表!$A$6,[1]交易计划及执行表!$A$4:$AF10005,6,FALSE))/VLOOKUP([1]交易计划及执行表!$A$6,[1]交易计划及执行表!$A$4:$AF10005,6,FALSE)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8" si="0">I7/(ROW()-5)</f>
        <v>0.5</v>
      </c>
      <c r="N7" s="27">
        <f t="shared" ref="N7:N28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8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IF(AND(G7-VLOOKUP([1]交易计划及执行表!$A$6,[1]交易计划及执行表!$A$4:$AF10004,6,FALSE)&gt;0,G7&gt;G6),G7,AG6)</f>
        <v>32.53</v>
      </c>
      <c r="AH7" s="50"/>
      <c r="AI7" s="51">
        <f>(AG7-VLOOKUP([1]交易计划及执行表!$A$6,[1]交易计划及执行表!$A$4:$AF10006,6,FALSE))*100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8" si="4">(B8-B7)/B7</f>
        <v>0.0743321718931476</v>
      </c>
      <c r="K8" s="17">
        <f>($B8-VLOOKUP([1]交易计划及执行表!$A$6,[1]交易计划及执行表!$A$4:$AF10006,6,FALSE))/VLOOKUP([1]交易计划及执行表!$A$6,[1]交易计划及执行表!$A$4:$AF10006,6,FALSE)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IF(AND(G8-VLOOKUP([1]交易计划及执行表!$A$6,[1]交易计划及执行表!$A$4:$AF10005,6,FALSE)&gt;0,G8&gt;G7),G8,AG7)</f>
        <v>32.53</v>
      </c>
      <c r="AH8" s="50"/>
      <c r="AI8" s="51">
        <f>(AG8-VLOOKUP([1]交易计划及执行表!$A$6,[1]交易计划及执行表!$A$4:$AF10007,6,FALSE))*100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($B9-VLOOKUP([1]交易计划及执行表!$A$6,[1]交易计划及执行表!$A$4:$AF10007,6,FALSE))/VLOOKUP([1]交易计划及执行表!$A$6,[1]交易计划及执行表!$A$4:$AF10007,6,FALSE)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IF(AND(G9-VLOOKUP([1]交易计划及执行表!$A$6,[1]交易计划及执行表!$A$4:$AF10006,6,FALSE)&gt;0,G9&gt;G8),G9,AG8)</f>
        <v>32.53</v>
      </c>
      <c r="AH9" s="50"/>
      <c r="AI9" s="51">
        <f>(AG9-VLOOKUP([1]交易计划及执行表!$A$6,[1]交易计划及执行表!$A$4:$AF10008,6,FALSE))*100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($B10-VLOOKUP([1]交易计划及执行表!$A$6,[1]交易计划及执行表!$A$4:$AF10008,6,FALSE))/VLOOKUP([1]交易计划及执行表!$A$6,[1]交易计划及执行表!$A$4:$AF10008,6,FALSE)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IF(AND(G10-VLOOKUP([1]交易计划及执行表!$A$6,[1]交易计划及执行表!$A$4:$AF10007,6,FALSE)&gt;0,G10&gt;G9),G10,AG9)</f>
        <v>32.53</v>
      </c>
      <c r="AH10" s="50"/>
      <c r="AI10" s="51">
        <f>(AG10-VLOOKUP([1]交易计划及执行表!$A$6,[1]交易计划及执行表!$A$4:$AF10009,6,FALSE))*100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($B11-VLOOKUP([1]交易计划及执行表!$A$6,[1]交易计划及执行表!$A$4:$AF10009,6,FALSE))/VLOOKUP([1]交易计划及执行表!$A$6,[1]交易计划及执行表!$A$4:$AF10009,6,FALSE)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IF(AND(G11-VLOOKUP([1]交易计划及执行表!$A$6,[1]交易计划及执行表!$A$4:$AF10008,6,FALSE)&gt;0,G11&gt;G10),G11,AG10)</f>
        <v>33.78</v>
      </c>
      <c r="AH11" s="50"/>
      <c r="AI11" s="51">
        <f>(AG11-VLOOKUP([1]交易计划及执行表!$A$6,[1]交易计划及执行表!$A$4:$AF10010,6,FALSE))*100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($B12-VLOOKUP([1]交易计划及执行表!$A$6,[1]交易计划及执行表!$A$4:$AF10010,6,FALSE))/VLOOKUP([1]交易计划及执行表!$A$6,[1]交易计划及执行表!$A$4:$AF10010,6,FALSE)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IF(AND(G12-VLOOKUP([1]交易计划及执行表!$A$6,[1]交易计划及执行表!$A$4:$AF10009,6,FALSE)&gt;0,G12&gt;G11),G12,AG11)</f>
        <v>33.91</v>
      </c>
      <c r="AH12" s="50"/>
      <c r="AI12" s="51">
        <f>(AG12-VLOOKUP([1]交易计划及执行表!$A$6,[1]交易计划及执行表!$A$4:$AF10011,6,FALSE))*100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($B13-VLOOKUP([1]交易计划及执行表!$A$6,[1]交易计划及执行表!$A$4:$AF10011,6,FALSE))/VLOOKUP([1]交易计划及执行表!$A$6,[1]交易计划及执行表!$A$4:$AF10011,6,FALSE)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IF(AND(G13-VLOOKUP([1]交易计划及执行表!$A$6,[1]交易计划及执行表!$A$4:$AF10010,6,FALSE)&gt;0,G13&gt;G12),G13,AG12)</f>
        <v>34.02</v>
      </c>
      <c r="AH13" s="50"/>
      <c r="AI13" s="51">
        <f>(AG13-VLOOKUP([1]交易计划及执行表!$A$6,[1]交易计划及执行表!$A$4:$AF10012,6,FALSE))*100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($B14-VLOOKUP([1]交易计划及执行表!$A$6,[1]交易计划及执行表!$A$4:$AF10012,6,FALSE))/VLOOKUP([1]交易计划及执行表!$A$6,[1]交易计划及执行表!$A$4:$AF10012,6,FALSE)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8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IF(AND(G14-VLOOKUP([1]交易计划及执行表!$A$6,[1]交易计划及执行表!$A$4:$AF10011,6,FALSE)&gt;0,G14&gt;G13),G14,AG13)</f>
        <v>34.13</v>
      </c>
      <c r="AH14" s="50"/>
      <c r="AI14" s="51">
        <f>(AG14-VLOOKUP([1]交易计划及执行表!$A$6,[1]交易计划及执行表!$A$4:$AF10013,6,FALSE))*100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($B15-VLOOKUP([1]交易计划及执行表!$A$6,[1]交易计划及执行表!$A$4:$AF10013,6,FALSE))/VLOOKUP([1]交易计划及执行表!$A$6,[1]交易计划及执行表!$A$4:$AF10013,6,FALSE)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IF(AND(G15-VLOOKUP([1]交易计划及执行表!$A$6,[1]交易计划及执行表!$A$4:$AF10012,6,FALSE)&gt;0,G15&gt;G14),G15,AG14)</f>
        <v>34.25</v>
      </c>
      <c r="AH15" s="50"/>
      <c r="AI15" s="51">
        <f>(AG15-VLOOKUP([1]交易计划及执行表!$A$6,[1]交易计划及执行表!$A$4:$AF10014,6,FALSE))*100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($B16-VLOOKUP([1]交易计划及执行表!$A$6,[1]交易计划及执行表!$A$4:$AF10014,6,FALSE))/VLOOKUP([1]交易计划及执行表!$A$6,[1]交易计划及执行表!$A$4:$AF10014,6,FALSE)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IF(AND(G16-VLOOKUP([1]交易计划及执行表!$A$6,[1]交易计划及执行表!$A$4:$AF10013,6,FALSE)&gt;0,G16&gt;G15),G16,AG15)</f>
        <v>34.41</v>
      </c>
      <c r="AH16" s="50"/>
      <c r="AI16" s="51">
        <f>(AG16-VLOOKUP([1]交易计划及执行表!$A$6,[1]交易计划及执行表!$A$4:$AF10015,6,FALSE))*100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($B17-VLOOKUP([1]交易计划及执行表!$A$6,[1]交易计划及执行表!$A$4:$AF10015,6,FALSE))/VLOOKUP([1]交易计划及执行表!$A$6,[1]交易计划及执行表!$A$4:$AF10015,6,FALSE)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IF(AND(G17-VLOOKUP([1]交易计划及执行表!$A$6,[1]交易计划及执行表!$A$4:$AF10014,6,FALSE)&gt;0,G17&gt;G16),G17,AG16)</f>
        <v>34.57</v>
      </c>
      <c r="AH17" s="50"/>
      <c r="AI17" s="51">
        <f>(AG17-VLOOKUP([1]交易计划及执行表!$A$6,[1]交易计划及执行表!$A$4:$AF10016,6,FALSE))*100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($B18-VLOOKUP([1]交易计划及执行表!$A$6,[1]交易计划及执行表!$A$4:$AF10016,6,FALSE))/VLOOKUP([1]交易计划及执行表!$A$6,[1]交易计划及执行表!$A$4:$AF10016,6,FALSE)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IF(AND(G18-VLOOKUP([1]交易计划及执行表!$A$6,[1]交易计划及执行表!$A$4:$AF10015,6,FALSE)&gt;0,G18&gt;G17),G18,AG17)</f>
        <v>34.7</v>
      </c>
      <c r="AH18" s="50"/>
      <c r="AI18" s="51">
        <f>(AG18-VLOOKUP([1]交易计划及执行表!$A$6,[1]交易计划及执行表!$A$4:$AF10017,6,FALSE))*100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($B19-VLOOKUP([1]交易计划及执行表!$A$6,[1]交易计划及执行表!$A$4:$AF10017,6,FALSE))/VLOOKUP([1]交易计划及执行表!$A$6,[1]交易计划及执行表!$A$4:$AF10017,6,FALSE)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IF(AND(G19-VLOOKUP([1]交易计划及执行表!$A$6,[1]交易计划及执行表!$A$4:$AF10016,6,FALSE)&gt;0,G19&gt;G18),G19,AG18)</f>
        <v>34.8</v>
      </c>
      <c r="AH19" s="50"/>
      <c r="AI19" s="51">
        <f>(AG19-VLOOKUP([1]交易计划及执行表!$A$6,[1]交易计划及执行表!$A$4:$AF10018,6,FALSE))*100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($B20-VLOOKUP([1]交易计划及执行表!$A$6,[1]交易计划及执行表!$A$4:$AF10018,6,FALSE))/VLOOKUP([1]交易计划及执行表!$A$6,[1]交易计划及执行表!$A$4:$AF10018,6,FALSE)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IF(AND(G20-VLOOKUP([1]交易计划及执行表!$A$6,[1]交易计划及执行表!$A$4:$AF10017,6,FALSE)&gt;0,G20&gt;G19),G20,AG19)</f>
        <v>34.91</v>
      </c>
      <c r="AH20" s="50"/>
      <c r="AI20" s="51">
        <f>(AG20-VLOOKUP([1]交易计划及执行表!$A$6,[1]交易计划及执行表!$A$4:$AF10019,6,FALSE))*100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($B21-VLOOKUP([1]交易计划及执行表!$A$6,[1]交易计划及执行表!$A$4:$AF10019,6,FALSE))/VLOOKUP([1]交易计划及执行表!$A$6,[1]交易计划及执行表!$A$4:$AF10019,6,FALSE)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IF(AND(G21-VLOOKUP([1]交易计划及执行表!$A$6,[1]交易计划及执行表!$A$4:$AF10018,6,FALSE)&gt;0,G21&gt;G20),G21,AG20)</f>
        <v>35.02</v>
      </c>
      <c r="AH21" s="50"/>
      <c r="AI21" s="51">
        <f>(AG21-VLOOKUP([1]交易计划及执行表!$A$6,[1]交易计划及执行表!$A$4:$AF10020,6,FALSE))*100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($B22-VLOOKUP([1]交易计划及执行表!$A$6,[1]交易计划及执行表!$A$4:$AF10020,6,FALSE))/VLOOKUP([1]交易计划及执行表!$A$6,[1]交易计划及执行表!$A$4:$AF10020,6,FALSE)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IF(AND(G22-VLOOKUP([1]交易计划及执行表!$A$6,[1]交易计划及执行表!$A$4:$AF10019,6,FALSE)&gt;0,G22&gt;G21),G22,AG21)</f>
        <v>35.11</v>
      </c>
      <c r="AH22" s="50"/>
      <c r="AI22" s="51">
        <f>(AG22-VLOOKUP([1]交易计划及执行表!$A$6,[1]交易计划及执行表!$A$4:$AF10021,6,FALSE))*100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($B23-VLOOKUP([1]交易计划及执行表!$A$6,[1]交易计划及执行表!$A$4:$AF10021,6,FALSE))/VLOOKUP([1]交易计划及执行表!$A$6,[1]交易计划及执行表!$A$4:$AF10021,6,FALSE)</f>
        <v>0.12689000889416</v>
      </c>
      <c r="L23" s="17">
        <f>($B23-VLOOKUP([1]交易计划及执行表!$A$22,[1]交易计划及执行表!$A$4:$AF10021,6,FALSE))/VLOOKUP([1]交易计划及执行表!$A$22,[1]交易计划及执行表!$A$4:$AF10021,6,FALSE)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IF(AND(G23-VLOOKUP([1]交易计划及执行表!$A$6,[1]交易计划及执行表!$A$4:$AF10020,6,FALSE)&gt;0,G23&gt;G22),G23,AG22)</f>
        <v>35.23</v>
      </c>
      <c r="AH23" s="50">
        <v>36.65</v>
      </c>
      <c r="AI23" s="51">
        <f>(AG23-VLOOKUP([1]交易计划及执行表!$A$6,[1]交易计划及执行表!$A$4:$AF10022,6,FALSE))*100</f>
        <v>150</v>
      </c>
      <c r="AJ23" s="3">
        <f>(AH23-VLOOKUP([1]交易计划及执行表!$A$22,[1]交易计划及执行表!$A$4:$AF10022,6,FALSE))*200</f>
        <v>-450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($B24-VLOOKUP([1]交易计划及执行表!$A$6,[1]交易计划及执行表!$A$4:$AF10022,6,FALSE))/VLOOKUP([1]交易计划及执行表!$A$6,[1]交易计划及执行表!$A$4:$AF10022,6,FALSE)</f>
        <v>0.153276015416543</v>
      </c>
      <c r="L24" s="17">
        <f>($B24-VLOOKUP([1]交易计划及执行表!$A$22,[1]交易计划及执行表!$A$4:$AF10022,6,FALSE))/VLOOKUP([1]交易计划及执行表!$A$22,[1]交易计划及执行表!$A$4:$AF10022,6,FALSE)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IF(AND(G24-VLOOKUP([1]交易计划及执行表!$A$6,[1]交易计划及执行表!$A$4:$AF10021,6,FALSE)&gt;0,G24&gt;G23),G24,AG23)</f>
        <v>35.37</v>
      </c>
      <c r="AH24" s="50">
        <f>IF(AND(G24-VLOOKUP([1]交易计划及执行表!$A$22,[1]交易计划及执行表!$A$4:$AF10021,6,FALSE)&gt;0,G24&gt;G23),G24,AH23)</f>
        <v>36.65</v>
      </c>
      <c r="AI24" s="51">
        <f>(AG24-VLOOKUP([1]交易计划及执行表!$A$6,[1]交易计划及执行表!$A$4:$AF10023,6,FALSE))*100</f>
        <v>164</v>
      </c>
      <c r="AJ24" s="3">
        <f>(AH24-VLOOKUP([1]交易计划及执行表!$A$22,[1]交易计划及执行表!$A$4:$AF10023,6,FALSE))*200</f>
        <v>-450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($B25-VLOOKUP([1]交易计划及执行表!$A$6,[1]交易计划及执行表!$A$4:$AF10023,6,FALSE))/VLOOKUP([1]交易计划及执行表!$A$6,[1]交易计划及执行表!$A$4:$AF10023,6,FALSE)</f>
        <v>0.18410910168989</v>
      </c>
      <c r="L25" s="17">
        <f>($B25-VLOOKUP([1]交易计划及执行表!$A$22,[1]交易计划及执行表!$A$4:$AF10023,6,FALSE))/VLOOKUP([1]交易计划及执行表!$A$22,[1]交易计划及执行表!$A$4:$AF10023,6,FALSE)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IF(AND(G25-VLOOKUP([1]交易计划及执行表!$A$6,[1]交易计划及执行表!$A$4:$AF10022,6,FALSE)&gt;0,G25&gt;G24),G25,AG24)</f>
        <v>35.55</v>
      </c>
      <c r="AH25" s="50">
        <f>IF(AND(G25-VLOOKUP([1]交易计划及执行表!$A$22,[1]交易计划及执行表!$A$4:$AF10022,6,FALSE)&gt;0,G25&gt;G24),G25,AH24)</f>
        <v>36.65</v>
      </c>
      <c r="AI25" s="51">
        <f>(AG25-VLOOKUP([1]交易计划及执行表!$A$6,[1]交易计划及执行表!$A$4:$AF10024,6,FALSE))*100</f>
        <v>182</v>
      </c>
      <c r="AJ25" s="3">
        <f>(AH25-VLOOKUP([1]交易计划及执行表!$A$22,[1]交易计划及执行表!$A$4:$AF10024,6,FALSE))*200</f>
        <v>-450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($B26-VLOOKUP([1]交易计划及执行表!$A$6,[1]交易计划及执行表!$A$4:$AF10024,6,FALSE))/VLOOKUP([1]交易计划及执行表!$A$6,[1]交易计划及执行表!$A$4:$AF10024,6,FALSE)</f>
        <v>0.185591461606878</v>
      </c>
      <c r="L26" s="17">
        <f>($B26-VLOOKUP([1]交易计划及执行表!$A$22,[1]交易计划及执行表!$A$4:$AF10024,6,FALSE))/VLOOKUP([1]交易计划及执行表!$A$22,[1]交易计划及执行表!$A$4:$AF10024,6,FALSE)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IF(AND(G26-VLOOKUP([1]交易计划及执行表!$A$6,[1]交易计划及执行表!$A$4:$AF10023,6,FALSE)&gt;0,G26&gt;G25),G26,AG25)</f>
        <v>35.72</v>
      </c>
      <c r="AH26" s="50">
        <f>IF(AND(G26-VLOOKUP([1]交易计划及执行表!$A$22,[1]交易计划及执行表!$A$4:$AF10023,6,FALSE)&gt;0,G26&gt;G25),G26,AH25)</f>
        <v>36.65</v>
      </c>
      <c r="AI26" s="51">
        <f>(AG26-VLOOKUP([1]交易计划及执行表!$A$6,[1]交易计划及执行表!$A$4:$AF10025,6,FALSE))*100</f>
        <v>199</v>
      </c>
      <c r="AJ26" s="3">
        <f>(AH26-VLOOKUP([1]交易计划及执行表!$A$22,[1]交易计划及执行表!$A$4:$AF10025,6,FALSE))*200</f>
        <v>-450</v>
      </c>
    </row>
    <row r="27" ht="18" spans="1:36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9">
        <v>37.94</v>
      </c>
      <c r="G27" s="9">
        <v>36</v>
      </c>
      <c r="H27" s="9">
        <v>44.36</v>
      </c>
      <c r="I27" s="15">
        <v>14</v>
      </c>
      <c r="J27" s="19">
        <f t="shared" si="4"/>
        <v>0.0702675668917228</v>
      </c>
      <c r="K27" s="17">
        <f>($B27-VLOOKUP([1]交易计划及执行表!$A$6,[1]交易计划及执行表!$A$4:$AF10025,6,FALSE))/VLOOKUP([1]交易计划及执行表!$A$6,[1]交易计划及执行表!$A$4:$AF10025,6,FALSE)</f>
        <v>0.268900088941595</v>
      </c>
      <c r="L27" s="17">
        <f>($B27-VLOOKUP([1]交易计划及执行表!$A$22,[1]交易计划及执行表!$A$4:$AF10025,6,FALSE))/VLOOKUP([1]交易计划及执行表!$A$22,[1]交易计划及执行表!$A$4:$AF10025,6,FALSE)</f>
        <v>0.10025706940874</v>
      </c>
      <c r="M27" s="18">
        <f t="shared" si="0"/>
        <v>0.636363636363636</v>
      </c>
      <c r="N27" s="29">
        <f t="shared" si="1"/>
        <v>1</v>
      </c>
      <c r="O27" s="15" t="str">
        <f t="shared" si="5"/>
        <v>否</v>
      </c>
      <c r="P27" s="15" t="s">
        <v>46</v>
      </c>
      <c r="Q27" s="15" t="s">
        <v>46</v>
      </c>
      <c r="R27" s="32" t="s">
        <v>47</v>
      </c>
      <c r="S27" s="32" t="s">
        <v>47</v>
      </c>
      <c r="T27" s="32" t="str">
        <f t="shared" si="3"/>
        <v>是</v>
      </c>
      <c r="U27" s="32" t="str">
        <f>IF(SUM($N$6:$N27)&gt;0,"是","否")</f>
        <v>是</v>
      </c>
      <c r="V27" s="38" t="s">
        <v>47</v>
      </c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>
        <f>IF(AND(G27-VLOOKUP([1]交易计划及执行表!$A$6,[1]交易计划及执行表!$A$4:$AF10024,6,FALSE)&gt;0,G27&gt;G26),G27,AG26)</f>
        <v>36</v>
      </c>
      <c r="AH27" s="50">
        <f>IF(AND(G27-VLOOKUP([1]交易计划及执行表!$A$22,[1]交易计划及执行表!$A$4:$AF10024,6,FALSE)&gt;0,G27&gt;G26),G27,AH26)</f>
        <v>36.65</v>
      </c>
      <c r="AI27" s="51">
        <f>(AG27-VLOOKUP([1]交易计划及执行表!$A$6,[1]交易计划及执行表!$A$4:$AF10026,6,FALSE))*100</f>
        <v>227</v>
      </c>
      <c r="AJ27" s="3">
        <f>(AH27-VLOOKUP([1]交易计划及执行表!$A$22,[1]交易计划及执行表!$A$4:$AF10026,6,FALSE))*200</f>
        <v>-450</v>
      </c>
    </row>
    <row r="28" ht="18" spans="1:36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9">
        <v>38.46</v>
      </c>
      <c r="G28" s="9">
        <v>36.29</v>
      </c>
      <c r="H28" s="9">
        <v>47.48</v>
      </c>
      <c r="I28" s="15">
        <v>15</v>
      </c>
      <c r="J28" s="19">
        <f t="shared" si="4"/>
        <v>0.0128504672897197</v>
      </c>
      <c r="K28" s="17">
        <f>($B28-VLOOKUP([1]交易计划及执行表!$A$6,[1]交易计划及执行表!$A$4:$AF10026,6,FALSE))/VLOOKUP([1]交易计划及执行表!$A$6,[1]交易计划及执行表!$A$4:$AF10026,6,FALSE)</f>
        <v>0.285206048028461</v>
      </c>
      <c r="L28" s="17">
        <f>($B28-VLOOKUP([1]交易计划及执行表!$A$22,[1]交易计划及执行表!$A$4:$AF10026,6,FALSE))/VLOOKUP([1]交易计划及执行表!$A$22,[1]交易计划及执行表!$A$4:$AF10026,6,FALSE)</f>
        <v>0.11439588688946</v>
      </c>
      <c r="M28" s="18">
        <f t="shared" si="0"/>
        <v>0.652173913043478</v>
      </c>
      <c r="N28" s="29">
        <f t="shared" si="1"/>
        <v>1</v>
      </c>
      <c r="O28" s="15" t="str">
        <f t="shared" si="5"/>
        <v>否</v>
      </c>
      <c r="P28" s="15" t="s">
        <v>46</v>
      </c>
      <c r="Q28" s="15" t="s">
        <v>46</v>
      </c>
      <c r="R28" s="32" t="s">
        <v>47</v>
      </c>
      <c r="S28" s="32" t="s">
        <v>47</v>
      </c>
      <c r="T28" s="32" t="str">
        <f t="shared" si="3"/>
        <v>是</v>
      </c>
      <c r="U28" s="32" t="str">
        <f>IF(SUM($N$6:$N28)&gt;0,"是","否")</f>
        <v>是</v>
      </c>
      <c r="V28" s="38" t="s">
        <v>47</v>
      </c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>
        <f>IF(AND(G28-VLOOKUP([1]交易计划及执行表!$A$6,[1]交易计划及执行表!$A$4:$AF10025,6,FALSE)&gt;0,G28&gt;G27),G28,AG27)</f>
        <v>36.29</v>
      </c>
      <c r="AH28" s="50">
        <f>IF(AND(G28-VLOOKUP([1]交易计划及执行表!$A$22,[1]交易计划及执行表!$A$4:$AF10025,6,FALSE)&gt;0,G28&gt;G27),G28,AH27)</f>
        <v>36.65</v>
      </c>
      <c r="AI28" s="51">
        <f>(AG28-VLOOKUP([1]交易计划及执行表!$A$6,[1]交易计划及执行表!$A$4:$AF10027,6,FALSE))*100</f>
        <v>256</v>
      </c>
      <c r="AJ28" s="3">
        <f>(AH28-VLOOKUP([1]交易计划及执行表!$A$22,[1]交易计划及执行表!$A$4:$AF10027,6,FALSE))*200</f>
        <v>-450</v>
      </c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2021-12-14T06:54:00Z</dcterms:created>
  <dcterms:modified xsi:type="dcterms:W3CDTF">2021-12-23T16:01:10Z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