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技术面" sheetId="1" r:id="rId1"/>
    <sheet name="基本面" sheetId="2" r:id="rId2"/>
  </sheets>
  <calcPr calcId="144525"/>
</workbook>
</file>

<file path=xl/sharedStrings.xml><?xml version="1.0" encoding="utf-8"?>
<sst xmlns="http://schemas.openxmlformats.org/spreadsheetml/2006/main" count="129">
  <si>
    <t>股票代码</t>
  </si>
  <si>
    <t>股票简称</t>
  </si>
  <si>
    <t>基本每(元)
2021.09.30</t>
  </si>
  <si>
    <t>行业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</si>
  <si>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</si>
  <si>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</si>
  <si>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</si>
  <si>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</si>
  <si>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</si>
  <si>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</si>
  <si>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</si>
  <si>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</si>
  <si>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</si>
  <si>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</si>
  <si>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</si>
  <si>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</si>
  <si>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</si>
  <si>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</si>
  <si>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</si>
  <si>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</si>
  <si>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</si>
  <si>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</si>
  <si>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</si>
  <si>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</si>
  <si>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</si>
  <si>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波动收缩情况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</si>
  <si>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</si>
  <si>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</si>
  <si>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</si>
  <si>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</si>
  <si>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</si>
  <si>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</si>
  <si>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</si>
  <si>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</si>
  <si>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</si>
  <si>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</si>
  <si>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</si>
  <si>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</si>
  <si>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</si>
  <si>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</si>
  <si>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</si>
  <si>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</si>
  <si>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</si>
  <si>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</si>
  <si>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</si>
  <si>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</si>
  <si>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</si>
  <si>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</si>
  <si>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同仁堂</t>
  </si>
  <si>
    <t>中药</t>
  </si>
  <si>
    <t>均向上</t>
  </si>
  <si>
    <t>24w</t>
  </si>
  <si>
    <t>4T</t>
  </si>
  <si>
    <t>成交量先随价格收缩逐级减少，然后随价格收缩保持不变</t>
  </si>
  <si>
    <t>新化股份</t>
  </si>
  <si>
    <t>化学制品</t>
  </si>
  <si>
    <t>8w</t>
  </si>
  <si>
    <t>3T</t>
  </si>
  <si>
    <t>成交量一直随价格收缩逐级减少，最后随着价格收缩期间空头几乎被榨干</t>
  </si>
  <si>
    <t>600976.SH</t>
  </si>
  <si>
    <t>健民集团</t>
  </si>
  <si>
    <t>20w</t>
  </si>
  <si>
    <t>是</t>
  </si>
  <si>
    <t>可以入场</t>
  </si>
  <si>
    <t>002932.SZ</t>
  </si>
  <si>
    <t>明德生物</t>
  </si>
  <si>
    <t>医疗器械</t>
  </si>
  <si>
    <t>18w</t>
  </si>
  <si>
    <t>不宜入场
（股价已处于第6个基底）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</si>
  <si>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</si>
  <si>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</si>
  <si>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</si>
  <si>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</si>
  <si>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</si>
  <si>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</si>
  <si>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</si>
  <si>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t>买入后到最高点涨幅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</si>
  <si>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</si>
  <si>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</si>
  <si>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</si>
  <si>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</si>
  <si>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</si>
  <si>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</si>
  <si>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</si>
  <si>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</si>
  <si>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</si>
  <si>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</si>
  <si>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</si>
  <si>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</si>
  <si>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</si>
  <si>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</si>
  <si>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</si>
  <si>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</si>
  <si>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</si>
  <si>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</si>
  <si>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</si>
  <si>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</si>
  <si>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</si>
  <si>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</si>
  <si>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</si>
  <si>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</si>
  <si>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</si>
  <si>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</si>
  <si>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</si>
  <si>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</si>
  <si>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</si>
  <si>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</si>
  <si>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</si>
  <si>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</si>
  <si>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</si>
  <si>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</si>
  <si>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</si>
  <si>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</si>
  <si>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</si>
  <si>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</si>
  <si>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</si>
  <si>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（由62.96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先增加到66.27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，再减少到63.3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）</t>
    </r>
  </si>
  <si>
    <r>
      <t>适度进场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（机构持有股份占比变化不大）</t>
    </r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</si>
  <si>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</si>
  <si>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由0.87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增加到1.08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，再增加到3.07</t>
    </r>
    <r>
      <rPr>
        <sz val="12"/>
        <rFont val="Calibri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</si>
  <si>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利润增长和销售额增长下滑减速，持有机构数量大幅下滑，但机构持股占比持续上升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</si>
  <si>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</si>
  <si>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（由</t>
    </r>
    <r>
      <rPr>
        <sz val="12"/>
        <rFont val="Calibri"/>
        <charset val="134"/>
      </rPr>
      <t>39.27%</t>
    </r>
    <r>
      <rPr>
        <sz val="12"/>
        <rFont val="方正书宋_GBK"/>
        <charset val="134"/>
      </rPr>
      <t>先增加到</t>
    </r>
    <r>
      <rPr>
        <sz val="12"/>
        <rFont val="Calibri"/>
        <charset val="134"/>
      </rPr>
      <t>43.12%</t>
    </r>
    <r>
      <rPr>
        <sz val="12"/>
        <rFont val="方正书宋_GBK"/>
        <charset val="134"/>
      </rPr>
      <t>，再减少到</t>
    </r>
    <r>
      <rPr>
        <sz val="12"/>
        <rFont val="Calibri"/>
        <charset val="134"/>
      </rPr>
      <t>39.23%</t>
    </r>
    <r>
      <rPr>
        <sz val="12"/>
        <rFont val="方正书宋_GBK"/>
        <charset val="134"/>
      </rPr>
      <t>）</t>
    </r>
  </si>
  <si>
    <t>002932</t>
  </si>
  <si>
    <t>数据不全</t>
  </si>
  <si>
    <t>先变多再变少
(由2家到37家，再到1家)</t>
  </si>
  <si>
    <t>持续增加
(由1.37%增加到2.23%，再到4.5%)</t>
  </si>
  <si>
    <t>公司回购</t>
  </si>
  <si>
    <t>（机构持有股份占比变化不大）</t>
  </si>
</sst>
</file>

<file path=xl/styles.xml><?xml version="1.0" encoding="utf-8"?>
<styleSheet xmlns="http://schemas.openxmlformats.org/spreadsheetml/2006/main">
  <numFmts count="9">
    <numFmt numFmtId="176" formatCode="yyyy/mm/dd"/>
    <numFmt numFmtId="43" formatCode="_ * #,##0.00_ ;_ * \-#,##0.00_ ;_ * &quot;-&quot;??_ ;_ @_ "/>
    <numFmt numFmtId="177" formatCode="0.00_);\(0.00\)"/>
    <numFmt numFmtId="41" formatCode="_ * #,##0_ ;_ * \-#,##0_ ;_ * &quot;-&quot;_ ;_ @_ "/>
    <numFmt numFmtId="178" formatCode="yyyy&quot;/&quot;mm&quot;/&quot;dd"/>
    <numFmt numFmtId="42" formatCode="_ &quot;￥&quot;* #,##0_ ;_ &quot;￥&quot;* \-#,##0_ ;_ &quot;￥&quot;* &quot;-&quot;_ ;_ @_ "/>
    <numFmt numFmtId="179" formatCode="0.00_ "/>
    <numFmt numFmtId="180" formatCode="0.00_ ;[Red]\-0.00\ "/>
    <numFmt numFmtId="44" formatCode="_ &quot;￥&quot;* #,##0.00_ ;_ &quot;￥&quot;* \-#,##0.00_ ;_ &quot;￥&quot;* &quot;-&quot;??_ ;_ @_ "/>
  </numFmts>
  <fonts count="40">
    <font>
      <sz val="12"/>
      <color theme="1"/>
      <name val="宋体"/>
      <charset val="134"/>
      <scheme val="minor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Calibri"/>
      <charset val="134"/>
    </font>
    <font>
      <sz val="12"/>
      <name val="方正书宋_GBK"/>
      <charset val="134"/>
    </font>
    <font>
      <sz val="12"/>
      <name val="Helvetica Neue Regular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rgb="FF000000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sz val="12"/>
      <color rgb="FF152122"/>
      <name val="宋体"/>
      <charset val="134"/>
    </font>
    <font>
      <sz val="12"/>
      <color rgb="FF000000"/>
      <name val="宋体"/>
      <charset val="134"/>
    </font>
    <font>
      <sz val="12"/>
      <color indexed="8"/>
      <name val="宋体"/>
      <charset val="134"/>
    </font>
    <font>
      <b/>
      <sz val="12"/>
      <color rgb="FF161616"/>
      <name val="宋体"/>
      <charset val="134"/>
    </font>
    <font>
      <sz val="12"/>
      <color rgb="FF161616"/>
      <name val="宋体"/>
      <charset val="134"/>
    </font>
    <font>
      <b/>
      <sz val="12"/>
      <name val="宋体"/>
      <charset val="134"/>
    </font>
    <font>
      <b/>
      <sz val="12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name val="方正书宋_GBK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2" fillId="3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7" fillId="24" borderId="9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0" fillId="25" borderId="11" applyNumberFormat="0" applyAlignment="0" applyProtection="0">
      <alignment vertical="center"/>
    </xf>
    <xf numFmtId="0" fontId="29" fillId="24" borderId="10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0" fillId="30" borderId="14" applyNumberFormat="0" applyFon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</cellStyleXfs>
  <cellXfs count="10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 wrapText="1"/>
    </xf>
    <xf numFmtId="179" fontId="1" fillId="2" borderId="1" xfId="9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 wrapText="1"/>
    </xf>
    <xf numFmtId="10" fontId="1" fillId="3" borderId="1" xfId="9" applyNumberFormat="1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/>
    </xf>
    <xf numFmtId="180" fontId="5" fillId="2" borderId="1" xfId="0" applyNumberFormat="1" applyFont="1" applyFill="1" applyBorder="1" applyAlignment="1">
      <alignment horizontal="center" vertical="center"/>
    </xf>
    <xf numFmtId="10" fontId="5" fillId="3" borderId="1" xfId="9" applyNumberFormat="1" applyFont="1" applyFill="1" applyBorder="1" applyAlignment="1">
      <alignment horizontal="center" vertical="center"/>
    </xf>
    <xf numFmtId="179" fontId="1" fillId="2" borderId="1" xfId="9" applyNumberFormat="1" applyFont="1" applyFill="1" applyBorder="1" applyAlignment="1">
      <alignment horizontal="center" vertical="center" wrapText="1"/>
    </xf>
    <xf numFmtId="179" fontId="6" fillId="2" borderId="1" xfId="9" applyNumberFormat="1" applyFont="1" applyFill="1" applyBorder="1" applyAlignment="1">
      <alignment horizontal="center" vertical="center" wrapText="1"/>
    </xf>
    <xf numFmtId="179" fontId="1" fillId="0" borderId="1" xfId="9" applyNumberFormat="1" applyFont="1" applyBorder="1" applyAlignment="1">
      <alignment horizontal="center" vertical="center"/>
    </xf>
    <xf numFmtId="179" fontId="3" fillId="0" borderId="1" xfId="9" applyNumberFormat="1" applyFont="1" applyBorder="1" applyAlignment="1">
      <alignment horizontal="center" vertical="center"/>
    </xf>
    <xf numFmtId="179" fontId="3" fillId="2" borderId="1" xfId="9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179" fontId="7" fillId="2" borderId="1" xfId="9" applyNumberFormat="1" applyFont="1" applyFill="1" applyBorder="1" applyAlignment="1">
      <alignment horizontal="center" vertical="center" wrapText="1"/>
    </xf>
    <xf numFmtId="10" fontId="1" fillId="2" borderId="1" xfId="9" applyNumberFormat="1" applyFont="1" applyFill="1" applyBorder="1" applyAlignment="1">
      <alignment horizontal="center" vertical="center"/>
    </xf>
    <xf numFmtId="179" fontId="1" fillId="4" borderId="1" xfId="9" applyNumberFormat="1" applyFont="1" applyFill="1" applyBorder="1" applyAlignment="1">
      <alignment horizontal="center" vertical="center" wrapText="1"/>
    </xf>
    <xf numFmtId="10" fontId="6" fillId="4" borderId="1" xfId="9" applyNumberFormat="1" applyFont="1" applyFill="1" applyBorder="1" applyAlignment="1">
      <alignment horizontal="center" vertical="center" wrapText="1"/>
    </xf>
    <xf numFmtId="10" fontId="1" fillId="4" borderId="1" xfId="9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5" fillId="4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 wrapText="1"/>
    </xf>
    <xf numFmtId="10" fontId="6" fillId="2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5" fillId="5" borderId="1" xfId="9" applyNumberFormat="1" applyFont="1" applyFill="1" applyBorder="1" applyAlignment="1">
      <alignment horizontal="center" vertical="center"/>
    </xf>
    <xf numFmtId="10" fontId="5" fillId="2" borderId="1" xfId="9" applyNumberFormat="1" applyFont="1" applyFill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 wrapText="1"/>
    </xf>
    <xf numFmtId="178" fontId="1" fillId="2" borderId="1" xfId="9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78" fontId="3" fillId="2" borderId="1" xfId="9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178" fontId="5" fillId="5" borderId="1" xfId="9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7" fontId="1" fillId="0" borderId="1" xfId="9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76" fontId="4" fillId="0" borderId="1" xfId="9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80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>
      <alignment horizontal="center" vertical="center" wrapText="1"/>
    </xf>
    <xf numFmtId="177" fontId="13" fillId="2" borderId="1" xfId="0" applyNumberFormat="1" applyFont="1" applyFill="1" applyBorder="1" applyAlignment="1">
      <alignment horizontal="center" vertical="center" wrapText="1"/>
    </xf>
    <xf numFmtId="177" fontId="14" fillId="2" borderId="1" xfId="0" applyNumberFormat="1" applyFont="1" applyFill="1" applyBorder="1" applyAlignment="1">
      <alignment horizontal="center" vertical="center" wrapText="1"/>
    </xf>
    <xf numFmtId="177" fontId="10" fillId="8" borderId="1" xfId="0" applyNumberFormat="1" applyFont="1" applyFill="1" applyBorder="1" applyAlignment="1">
      <alignment horizontal="center" vertical="center" wrapText="1"/>
    </xf>
    <xf numFmtId="177" fontId="16" fillId="8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>
      <alignment horizontal="center" vertical="center" wrapText="1"/>
    </xf>
    <xf numFmtId="177" fontId="14" fillId="2" borderId="1" xfId="0" applyNumberFormat="1" applyFont="1" applyFill="1" applyBorder="1" applyAlignment="1">
      <alignment horizontal="center" vertical="center"/>
    </xf>
    <xf numFmtId="177" fontId="17" fillId="2" borderId="1" xfId="0" applyNumberFormat="1" applyFont="1" applyFill="1" applyBorder="1" applyAlignment="1">
      <alignment horizontal="center" vertical="center" wrapText="1"/>
    </xf>
    <xf numFmtId="10" fontId="10" fillId="3" borderId="1" xfId="9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10" fontId="15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49" fontId="10" fillId="3" borderId="5" xfId="0" applyNumberFormat="1" applyFont="1" applyFill="1" applyBorder="1" applyAlignment="1">
      <alignment horizontal="center" vertical="center" wrapText="1"/>
    </xf>
    <xf numFmtId="49" fontId="10" fillId="3" borderId="6" xfId="0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176" fontId="18" fillId="3" borderId="1" xfId="0" applyNumberFormat="1" applyFont="1" applyFill="1" applyBorder="1" applyAlignment="1">
      <alignment horizontal="center" vertical="center"/>
    </xf>
    <xf numFmtId="14" fontId="19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176" fontId="14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7"/>
  <sheetViews>
    <sheetView workbookViewId="0">
      <pane xSplit="5" ySplit="3" topLeftCell="F4" activePane="bottomRight" state="frozen"/>
      <selection/>
      <selection pane="topRight"/>
      <selection pane="bottomLeft"/>
      <selection pane="bottomRight" activeCell="F7" sqref="F7"/>
    </sheetView>
  </sheetViews>
  <sheetFormatPr defaultColWidth="9.14285714285714" defaultRowHeight="17.6" outlineLevelRow="6"/>
  <cols>
    <col min="1" max="1" width="13.3928571428571" customWidth="1"/>
    <col min="2" max="2" width="11.1517857142857" customWidth="1"/>
    <col min="10" max="10" width="11.3035714285714" customWidth="1"/>
    <col min="14" max="14" width="11.0089285714286" customWidth="1"/>
    <col min="15" max="16" width="9.28571428571429"/>
    <col min="29" max="31" width="9.28571428571429"/>
    <col min="32" max="33" width="9.42857142857143"/>
    <col min="38" max="38" width="22.0178571428571" customWidth="1"/>
    <col min="42" max="42" width="18.4464285714286" customWidth="1"/>
    <col min="43" max="43" width="13.5357142857143" customWidth="1"/>
  </cols>
  <sheetData>
    <row r="1" spans="1:43">
      <c r="A1" s="69" t="s">
        <v>0</v>
      </c>
      <c r="B1" s="69" t="s">
        <v>1</v>
      </c>
      <c r="C1" s="69" t="s">
        <v>2</v>
      </c>
      <c r="D1" s="70" t="s">
        <v>3</v>
      </c>
      <c r="E1" s="77" t="s">
        <v>4</v>
      </c>
      <c r="F1" s="77" t="s">
        <v>5</v>
      </c>
      <c r="G1" s="77"/>
      <c r="H1" s="77"/>
      <c r="I1" s="77"/>
      <c r="J1" s="77"/>
      <c r="K1" s="77"/>
      <c r="L1" s="77"/>
      <c r="M1" s="77"/>
      <c r="N1" s="77"/>
      <c r="O1" s="77"/>
      <c r="P1" s="77"/>
      <c r="Q1" s="77" t="s">
        <v>6</v>
      </c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94" t="s">
        <v>7</v>
      </c>
      <c r="AK1" s="97"/>
      <c r="AL1" s="98"/>
      <c r="AM1" s="69" t="s">
        <v>8</v>
      </c>
      <c r="AN1" s="69"/>
      <c r="AO1" s="69"/>
      <c r="AP1" s="101" t="s">
        <v>9</v>
      </c>
      <c r="AQ1" s="102" t="s">
        <v>10</v>
      </c>
    </row>
    <row r="2" spans="1:43">
      <c r="A2" s="69"/>
      <c r="B2" s="69"/>
      <c r="C2" s="69"/>
      <c r="D2" s="70"/>
      <c r="E2" s="77"/>
      <c r="F2" s="77" t="s">
        <v>11</v>
      </c>
      <c r="G2" s="77" t="s">
        <v>12</v>
      </c>
      <c r="H2" s="77" t="s">
        <v>13</v>
      </c>
      <c r="I2" s="77" t="s">
        <v>14</v>
      </c>
      <c r="J2" s="77" t="s">
        <v>15</v>
      </c>
      <c r="K2" s="81" t="s">
        <v>16</v>
      </c>
      <c r="L2" s="82" t="s">
        <v>17</v>
      </c>
      <c r="M2" s="81" t="s">
        <v>18</v>
      </c>
      <c r="N2" s="86" t="s">
        <v>19</v>
      </c>
      <c r="O2" s="86" t="s">
        <v>20</v>
      </c>
      <c r="P2" s="86" t="s">
        <v>21</v>
      </c>
      <c r="Q2" s="77" t="s">
        <v>22</v>
      </c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89" t="s">
        <v>23</v>
      </c>
      <c r="AK2" s="89" t="s">
        <v>24</v>
      </c>
      <c r="AL2" s="99" t="s">
        <v>25</v>
      </c>
      <c r="AM2" s="89" t="s">
        <v>26</v>
      </c>
      <c r="AN2" s="89" t="s">
        <v>27</v>
      </c>
      <c r="AO2" s="89" t="s">
        <v>28</v>
      </c>
      <c r="AP2" s="101"/>
      <c r="AQ2" s="102"/>
    </row>
    <row r="3" ht="71" spans="1:43">
      <c r="A3" s="69"/>
      <c r="B3" s="69"/>
      <c r="C3" s="69"/>
      <c r="D3" s="70"/>
      <c r="E3" s="77"/>
      <c r="F3" s="77"/>
      <c r="G3" s="77"/>
      <c r="H3" s="77"/>
      <c r="I3" s="77"/>
      <c r="J3" s="77"/>
      <c r="K3" s="81"/>
      <c r="L3" s="82"/>
      <c r="M3" s="81"/>
      <c r="N3" s="86"/>
      <c r="O3" s="86"/>
      <c r="P3" s="86"/>
      <c r="Q3" s="81" t="s">
        <v>29</v>
      </c>
      <c r="R3" s="81" t="s">
        <v>30</v>
      </c>
      <c r="S3" s="81" t="s">
        <v>31</v>
      </c>
      <c r="T3" s="81" t="s">
        <v>32</v>
      </c>
      <c r="U3" s="81" t="s">
        <v>33</v>
      </c>
      <c r="V3" s="81" t="s">
        <v>34</v>
      </c>
      <c r="W3" s="81" t="s">
        <v>35</v>
      </c>
      <c r="X3" s="81" t="s">
        <v>36</v>
      </c>
      <c r="Y3" s="81" t="s">
        <v>37</v>
      </c>
      <c r="Z3" s="81" t="s">
        <v>38</v>
      </c>
      <c r="AA3" s="81" t="s">
        <v>39</v>
      </c>
      <c r="AB3" s="89" t="s">
        <v>40</v>
      </c>
      <c r="AC3" s="86" t="s">
        <v>41</v>
      </c>
      <c r="AD3" s="86" t="s">
        <v>42</v>
      </c>
      <c r="AE3" s="86" t="s">
        <v>43</v>
      </c>
      <c r="AF3" s="86" t="s">
        <v>44</v>
      </c>
      <c r="AG3" s="86" t="s">
        <v>45</v>
      </c>
      <c r="AH3" s="86" t="s">
        <v>46</v>
      </c>
      <c r="AI3" s="95" t="s">
        <v>47</v>
      </c>
      <c r="AJ3" s="89"/>
      <c r="AK3" s="89"/>
      <c r="AL3" s="100"/>
      <c r="AM3" s="89"/>
      <c r="AN3" s="89"/>
      <c r="AO3" s="89"/>
      <c r="AP3" s="101"/>
      <c r="AQ3" s="102"/>
    </row>
    <row r="4" ht="53" spans="1:43">
      <c r="A4" s="71">
        <v>600085</v>
      </c>
      <c r="B4" s="71" t="s">
        <v>48</v>
      </c>
      <c r="C4" s="72">
        <v>0.671</v>
      </c>
      <c r="D4" s="71" t="s">
        <v>49</v>
      </c>
      <c r="E4" s="71"/>
      <c r="F4" s="78">
        <v>31.92</v>
      </c>
      <c r="G4" s="78">
        <v>32.63</v>
      </c>
      <c r="H4" s="78">
        <v>33.17</v>
      </c>
      <c r="I4" s="83" t="s">
        <v>50</v>
      </c>
      <c r="J4" s="78">
        <v>33.73</v>
      </c>
      <c r="K4" s="78">
        <v>22.98</v>
      </c>
      <c r="L4" s="78">
        <v>44.42</v>
      </c>
      <c r="M4" s="71"/>
      <c r="N4" s="87">
        <f>(J4-K4)/K4</f>
        <v>0.467798085291558</v>
      </c>
      <c r="O4" s="87">
        <f>(L4-J4)/L4</f>
        <v>0.240657361548852</v>
      </c>
      <c r="P4" s="88"/>
      <c r="Q4" s="78">
        <v>30.78</v>
      </c>
      <c r="R4" s="78">
        <v>35</v>
      </c>
      <c r="S4" s="78">
        <v>31.27</v>
      </c>
      <c r="T4" s="78">
        <v>34.82</v>
      </c>
      <c r="U4" s="78">
        <v>32.12</v>
      </c>
      <c r="V4" s="78">
        <v>34.11</v>
      </c>
      <c r="W4" s="78">
        <v>32.53</v>
      </c>
      <c r="X4" s="88"/>
      <c r="Y4" s="88"/>
      <c r="Z4" s="88"/>
      <c r="AA4" s="88"/>
      <c r="AB4" s="90" t="s">
        <v>51</v>
      </c>
      <c r="AC4" s="87">
        <f>(L4-Q4)/L4</f>
        <v>0.307068887888339</v>
      </c>
      <c r="AD4" s="87">
        <f>(R4-S4)/R4</f>
        <v>0.106571428571429</v>
      </c>
      <c r="AE4" s="92">
        <f>(T4-U4)/T4</f>
        <v>0.077541642734061</v>
      </c>
      <c r="AF4" s="92">
        <f>(V4-W4)/V4</f>
        <v>0.0463207270595133</v>
      </c>
      <c r="AG4" s="92" t="e">
        <f>(X4-Y4)/X4</f>
        <v>#DIV/0!</v>
      </c>
      <c r="AH4" s="88"/>
      <c r="AI4" s="90" t="s">
        <v>52</v>
      </c>
      <c r="AJ4" s="91"/>
      <c r="AK4" s="71"/>
      <c r="AL4" s="91" t="s">
        <v>53</v>
      </c>
      <c r="AM4" s="71"/>
      <c r="AN4" s="71"/>
      <c r="AO4" s="71"/>
      <c r="AP4" s="71"/>
      <c r="AQ4" s="103">
        <v>44517</v>
      </c>
    </row>
    <row r="5" ht="71" spans="1:43">
      <c r="A5" s="71">
        <v>603867</v>
      </c>
      <c r="B5" s="71" t="s">
        <v>54</v>
      </c>
      <c r="C5" s="72">
        <v>0.777</v>
      </c>
      <c r="D5" s="73" t="s">
        <v>55</v>
      </c>
      <c r="E5" s="71"/>
      <c r="F5" s="78">
        <v>28.2</v>
      </c>
      <c r="G5" s="78">
        <v>29.15</v>
      </c>
      <c r="H5" s="78">
        <v>31.53</v>
      </c>
      <c r="I5" s="83" t="s">
        <v>50</v>
      </c>
      <c r="J5" s="78">
        <v>32.57</v>
      </c>
      <c r="K5" s="78">
        <v>20.61</v>
      </c>
      <c r="L5" s="78">
        <v>41.5</v>
      </c>
      <c r="M5" s="71"/>
      <c r="N5" s="87">
        <f>(J5-K5)/K5</f>
        <v>0.58030082484231</v>
      </c>
      <c r="O5" s="87">
        <f>(L5-J5)/L5</f>
        <v>0.215180722891566</v>
      </c>
      <c r="P5" s="71"/>
      <c r="Q5" s="78">
        <v>28.42</v>
      </c>
      <c r="R5" s="78">
        <v>34.7</v>
      </c>
      <c r="S5" s="78">
        <v>29</v>
      </c>
      <c r="T5" s="78">
        <v>35.27</v>
      </c>
      <c r="U5" s="78">
        <v>30.89</v>
      </c>
      <c r="V5" s="78"/>
      <c r="W5" s="88"/>
      <c r="X5" s="88"/>
      <c r="Y5" s="88"/>
      <c r="Z5" s="88"/>
      <c r="AA5" s="88"/>
      <c r="AB5" s="90" t="s">
        <v>56</v>
      </c>
      <c r="AC5" s="87">
        <f>(L5-Q5)/L5</f>
        <v>0.315180722891566</v>
      </c>
      <c r="AD5" s="87">
        <f>(R5-S5)/R5</f>
        <v>0.164265129682997</v>
      </c>
      <c r="AE5" s="92">
        <f>(T5-U5)/T5</f>
        <v>0.124184859654097</v>
      </c>
      <c r="AF5" s="92" t="e">
        <f>(V5-W5)/V5</f>
        <v>#DIV/0!</v>
      </c>
      <c r="AG5" s="92" t="e">
        <f>(X5-Y5)/X5</f>
        <v>#DIV/0!</v>
      </c>
      <c r="AH5" s="88"/>
      <c r="AI5" s="90" t="s">
        <v>57</v>
      </c>
      <c r="AJ5" s="71"/>
      <c r="AK5" s="71"/>
      <c r="AL5" s="91" t="s">
        <v>58</v>
      </c>
      <c r="AM5" s="71"/>
      <c r="AN5" s="71"/>
      <c r="AO5" s="71"/>
      <c r="AP5" s="71"/>
      <c r="AQ5" s="103">
        <v>44519</v>
      </c>
    </row>
    <row r="6" ht="18" spans="1:43">
      <c r="A6" s="74" t="s">
        <v>59</v>
      </c>
      <c r="B6" s="74" t="s">
        <v>60</v>
      </c>
      <c r="C6" s="75">
        <v>1.69</v>
      </c>
      <c r="D6" s="76" t="s">
        <v>49</v>
      </c>
      <c r="E6" s="76"/>
      <c r="F6" s="79">
        <v>44.14</v>
      </c>
      <c r="G6" s="79">
        <v>46.62</v>
      </c>
      <c r="H6" s="79">
        <v>53.22</v>
      </c>
      <c r="I6" s="79"/>
      <c r="J6" s="79">
        <v>64.8</v>
      </c>
      <c r="K6" s="79">
        <v>23.91</v>
      </c>
      <c r="L6" s="84">
        <v>64.99</v>
      </c>
      <c r="M6" s="84">
        <v>40.73</v>
      </c>
      <c r="N6" s="87">
        <f>(J6-K6)/K6</f>
        <v>1.71016311166876</v>
      </c>
      <c r="O6" s="87">
        <f>(L6-J6)/L6</f>
        <v>0.0029235266964148</v>
      </c>
      <c r="P6" s="87">
        <f>(L6-M6)/M6</f>
        <v>0.595629756935919</v>
      </c>
      <c r="Q6" s="84">
        <v>40</v>
      </c>
      <c r="R6" s="84">
        <v>52.68</v>
      </c>
      <c r="S6" s="84">
        <v>41.62</v>
      </c>
      <c r="T6" s="84">
        <v>58.1</v>
      </c>
      <c r="U6" s="84">
        <v>49.46</v>
      </c>
      <c r="V6" s="84">
        <v>64.68</v>
      </c>
      <c r="W6" s="84">
        <v>59.29</v>
      </c>
      <c r="X6" s="84"/>
      <c r="Y6" s="84"/>
      <c r="Z6" s="84"/>
      <c r="AA6" s="84"/>
      <c r="AB6" s="76" t="s">
        <v>61</v>
      </c>
      <c r="AC6" s="87">
        <f>(L6-Q6)/L6</f>
        <v>0.384520695491614</v>
      </c>
      <c r="AD6" s="87">
        <f>(R6-S6)/R6</f>
        <v>0.209946848899013</v>
      </c>
      <c r="AE6" s="87">
        <f>(T6-U6)/T6</f>
        <v>0.148709122203098</v>
      </c>
      <c r="AF6" s="87">
        <f>(V6-W6)/V6</f>
        <v>0.0833333333333334</v>
      </c>
      <c r="AG6" s="87" t="e">
        <f>(X6-Y6)/X6</f>
        <v>#DIV/0!</v>
      </c>
      <c r="AH6" s="87"/>
      <c r="AI6" s="76" t="s">
        <v>52</v>
      </c>
      <c r="AJ6" s="76" t="s">
        <v>62</v>
      </c>
      <c r="AK6" s="76" t="s">
        <v>62</v>
      </c>
      <c r="AL6" s="76"/>
      <c r="AM6" s="76" t="s">
        <v>62</v>
      </c>
      <c r="AN6" s="76" t="s">
        <v>62</v>
      </c>
      <c r="AO6" s="76" t="s">
        <v>62</v>
      </c>
      <c r="AP6" s="104" t="s">
        <v>63</v>
      </c>
      <c r="AQ6" s="105">
        <v>44547</v>
      </c>
    </row>
    <row r="7" ht="53" spans="1:43">
      <c r="A7" s="74" t="s">
        <v>64</v>
      </c>
      <c r="B7" s="74" t="s">
        <v>65</v>
      </c>
      <c r="C7" s="75">
        <v>10.68</v>
      </c>
      <c r="D7" s="76" t="s">
        <v>66</v>
      </c>
      <c r="E7" s="76">
        <v>5</v>
      </c>
      <c r="F7" s="80">
        <v>64.6</v>
      </c>
      <c r="G7" s="80">
        <v>66.59</v>
      </c>
      <c r="H7" s="80">
        <v>70.61</v>
      </c>
      <c r="I7" s="80"/>
      <c r="J7" s="80">
        <v>73.4</v>
      </c>
      <c r="K7" s="80">
        <v>41.79</v>
      </c>
      <c r="L7" s="85">
        <v>90.29</v>
      </c>
      <c r="M7" s="80">
        <v>64.66</v>
      </c>
      <c r="N7" s="87">
        <f>(J7-K7)/K7</f>
        <v>0.756401052883465</v>
      </c>
      <c r="O7" s="87">
        <f>(L7-J7)/L7</f>
        <v>0.187063905194374</v>
      </c>
      <c r="P7" s="87">
        <f>(L7-M7)/M7</f>
        <v>0.396381070213424</v>
      </c>
      <c r="Q7" s="80">
        <v>60.05</v>
      </c>
      <c r="R7" s="80">
        <v>74.75</v>
      </c>
      <c r="S7" s="80">
        <v>65.5</v>
      </c>
      <c r="T7" s="80">
        <v>77.98</v>
      </c>
      <c r="U7" s="80">
        <v>70.4</v>
      </c>
      <c r="V7" s="80">
        <v>77.77</v>
      </c>
      <c r="W7" s="80">
        <v>73.27</v>
      </c>
      <c r="X7" s="80"/>
      <c r="Y7" s="80"/>
      <c r="Z7" s="80"/>
      <c r="AA7" s="80"/>
      <c r="AB7" s="91" t="s">
        <v>67</v>
      </c>
      <c r="AC7" s="87">
        <f>(L7-Q7)/L7</f>
        <v>0.33492081072101</v>
      </c>
      <c r="AD7" s="87">
        <f>(R7-S7)/R7</f>
        <v>0.123745819397993</v>
      </c>
      <c r="AE7" s="87">
        <f>(T7-U7)/T7</f>
        <v>0.0972044113875352</v>
      </c>
      <c r="AF7" s="93">
        <f>(V7-W7)/V7</f>
        <v>0.0578629291500579</v>
      </c>
      <c r="AG7" s="96"/>
      <c r="AH7" s="96"/>
      <c r="AI7" s="91" t="s">
        <v>52</v>
      </c>
      <c r="AJ7" s="91" t="s">
        <v>62</v>
      </c>
      <c r="AK7" s="91" t="s">
        <v>62</v>
      </c>
      <c r="AL7" s="91"/>
      <c r="AM7" s="91" t="s">
        <v>62</v>
      </c>
      <c r="AN7" s="91" t="s">
        <v>62</v>
      </c>
      <c r="AO7" s="91" t="s">
        <v>62</v>
      </c>
      <c r="AP7" s="106" t="s">
        <v>68</v>
      </c>
      <c r="AQ7" s="107">
        <v>44571</v>
      </c>
    </row>
  </sheetData>
  <mergeCells count="29">
    <mergeCell ref="F1:P1"/>
    <mergeCell ref="Q1:AI1"/>
    <mergeCell ref="AJ1:AL1"/>
    <mergeCell ref="AM1:AO1"/>
    <mergeCell ref="Q2:AI2"/>
    <mergeCell ref="A1:A3"/>
    <mergeCell ref="B1:B3"/>
    <mergeCell ref="C1:C3"/>
    <mergeCell ref="D1:D3"/>
    <mergeCell ref="E1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AJ2:AJ3"/>
    <mergeCell ref="AK2:AK3"/>
    <mergeCell ref="AL2:AL3"/>
    <mergeCell ref="AM2:AM3"/>
    <mergeCell ref="AN2:AN3"/>
    <mergeCell ref="AO2:AO3"/>
    <mergeCell ref="AP1:AP3"/>
    <mergeCell ref="AQ1:AQ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N7"/>
  <sheetViews>
    <sheetView tabSelected="1" workbookViewId="0">
      <pane xSplit="5" ySplit="3" topLeftCell="BB4" activePane="bottomRight" state="frozen"/>
      <selection/>
      <selection pane="topRight"/>
      <selection pane="bottomLeft"/>
      <selection pane="bottomRight" activeCell="BC6" sqref="BC6"/>
    </sheetView>
  </sheetViews>
  <sheetFormatPr defaultColWidth="9.14285714285714" defaultRowHeight="17.6" outlineLevelRow="6"/>
  <cols>
    <col min="1" max="1" width="10.7053571428571" customWidth="1"/>
    <col min="2" max="2" width="10.5625" customWidth="1"/>
    <col min="3" max="3" width="10.8571428571429" customWidth="1"/>
    <col min="4" max="4" width="11.75" customWidth="1"/>
    <col min="6" max="6" width="14.8839285714286" customWidth="1"/>
    <col min="7" max="7" width="12.5" customWidth="1"/>
    <col min="8" max="8" width="11.9017857142857" customWidth="1"/>
    <col min="21" max="21" width="10.1428571428571"/>
    <col min="22" max="22" width="10.8571428571429" customWidth="1"/>
    <col min="24" max="24" width="11.3035714285714" customWidth="1"/>
    <col min="25" max="26" width="12.1964285714286" customWidth="1"/>
    <col min="28" max="29" width="9.28571428571429"/>
    <col min="30" max="30" width="12.7946428571429" customWidth="1"/>
    <col min="31" max="31" width="9.28571428571429"/>
    <col min="34" max="34" width="9.28571428571429"/>
    <col min="36" max="36" width="12.4910714285714" customWidth="1"/>
    <col min="37" max="37" width="11.4464285714286" customWidth="1"/>
    <col min="38" max="38" width="12.1964285714286" customWidth="1"/>
    <col min="39" max="39" width="10.5625" customWidth="1"/>
    <col min="40" max="40" width="9.28571428571429"/>
    <col min="41" max="41" width="11.8928571428571" customWidth="1"/>
    <col min="42" max="42" width="12.0446428571429" customWidth="1"/>
    <col min="55" max="55" width="17.2589285714286" customWidth="1"/>
    <col min="56" max="56" width="27.0803571428571" customWidth="1"/>
    <col min="57" max="57" width="17.4107142857143" customWidth="1"/>
    <col min="58" max="58" width="15.9196428571429" customWidth="1"/>
    <col min="60" max="60" width="13.9821428571429" customWidth="1"/>
    <col min="61" max="61" width="17.2589285714286" customWidth="1"/>
    <col min="63" max="63" width="12.6428571428571" customWidth="1"/>
    <col min="64" max="64" width="22.6160714285714" customWidth="1"/>
    <col min="65" max="65" width="11.0089285714286" customWidth="1"/>
    <col min="66" max="66" width="18" customWidth="1"/>
  </cols>
  <sheetData>
    <row r="1" ht="25" customHeight="1" spans="1:66">
      <c r="A1" s="1" t="s">
        <v>0</v>
      </c>
      <c r="B1" s="1" t="s">
        <v>1</v>
      </c>
      <c r="C1" s="1" t="s">
        <v>3</v>
      </c>
      <c r="D1" s="2" t="s">
        <v>69</v>
      </c>
      <c r="E1" s="10" t="s">
        <v>70</v>
      </c>
      <c r="F1" s="11" t="s">
        <v>71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26" t="s">
        <v>72</v>
      </c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42" t="s">
        <v>73</v>
      </c>
      <c r="AQ1" s="33"/>
      <c r="AR1" s="33"/>
      <c r="AS1" s="33"/>
      <c r="AT1" s="49" t="s">
        <v>74</v>
      </c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18" t="s">
        <v>75</v>
      </c>
      <c r="BK1" s="11"/>
      <c r="BL1" s="2"/>
      <c r="BM1" s="65" t="s">
        <v>10</v>
      </c>
      <c r="BN1" s="66" t="s">
        <v>76</v>
      </c>
    </row>
    <row r="2" ht="46" customHeight="1" spans="1:66">
      <c r="A2" s="1"/>
      <c r="B2" s="3"/>
      <c r="C2" s="1"/>
      <c r="D2" s="2"/>
      <c r="E2" s="10"/>
      <c r="F2" s="12" t="s">
        <v>77</v>
      </c>
      <c r="G2" s="13"/>
      <c r="H2" s="13"/>
      <c r="I2" s="18" t="s">
        <v>78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27"/>
      <c r="X2" s="12" t="s">
        <v>79</v>
      </c>
      <c r="Y2" s="13"/>
      <c r="Z2" s="13"/>
      <c r="AA2" s="33" t="s">
        <v>80</v>
      </c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9"/>
      <c r="AN2" s="29"/>
      <c r="AO2" s="29"/>
      <c r="AP2" s="42"/>
      <c r="AQ2" s="33"/>
      <c r="AR2" s="33"/>
      <c r="AS2" s="33"/>
      <c r="AT2" s="43" t="s">
        <v>81</v>
      </c>
      <c r="AU2" s="43" t="s">
        <v>82</v>
      </c>
      <c r="AV2" s="50" t="s">
        <v>83</v>
      </c>
      <c r="AW2" s="52" t="s">
        <v>84</v>
      </c>
      <c r="AX2" s="53"/>
      <c r="AY2" s="53"/>
      <c r="AZ2" s="53"/>
      <c r="BA2" s="53"/>
      <c r="BB2" s="1"/>
      <c r="BC2" s="1" t="s">
        <v>85</v>
      </c>
      <c r="BD2" s="1"/>
      <c r="BE2" s="1"/>
      <c r="BF2" s="1"/>
      <c r="BG2" s="1"/>
      <c r="BH2" s="1"/>
      <c r="BI2" s="1"/>
      <c r="BJ2" s="11"/>
      <c r="BK2" s="11"/>
      <c r="BL2" s="1" t="s">
        <v>86</v>
      </c>
      <c r="BM2" s="65"/>
      <c r="BN2" s="66"/>
    </row>
    <row r="3" ht="64" customHeight="1" spans="1:66">
      <c r="A3" s="1"/>
      <c r="B3" s="3"/>
      <c r="C3" s="1"/>
      <c r="D3" s="2"/>
      <c r="E3" s="10"/>
      <c r="F3" s="13" t="s">
        <v>87</v>
      </c>
      <c r="G3" s="13" t="s">
        <v>88</v>
      </c>
      <c r="H3" s="13" t="s">
        <v>89</v>
      </c>
      <c r="I3" s="19" t="s">
        <v>90</v>
      </c>
      <c r="J3" s="19" t="s">
        <v>91</v>
      </c>
      <c r="K3" s="20" t="s">
        <v>92</v>
      </c>
      <c r="L3" s="20" t="s">
        <v>93</v>
      </c>
      <c r="M3" s="19" t="s">
        <v>90</v>
      </c>
      <c r="N3" s="19" t="s">
        <v>91</v>
      </c>
      <c r="O3" s="19" t="s">
        <v>92</v>
      </c>
      <c r="P3" s="19" t="s">
        <v>93</v>
      </c>
      <c r="Q3" s="19" t="s">
        <v>90</v>
      </c>
      <c r="R3" s="19" t="s">
        <v>91</v>
      </c>
      <c r="S3" s="19" t="s">
        <v>92</v>
      </c>
      <c r="T3" s="19" t="s">
        <v>93</v>
      </c>
      <c r="U3" s="28" t="s">
        <v>94</v>
      </c>
      <c r="V3" s="29" t="s">
        <v>95</v>
      </c>
      <c r="W3" s="29" t="s">
        <v>96</v>
      </c>
      <c r="X3" s="13" t="s">
        <v>87</v>
      </c>
      <c r="Y3" s="13" t="s">
        <v>88</v>
      </c>
      <c r="Z3" s="12" t="s">
        <v>89</v>
      </c>
      <c r="AA3" s="34" t="s">
        <v>90</v>
      </c>
      <c r="AB3" s="34" t="s">
        <v>91</v>
      </c>
      <c r="AC3" s="26" t="s">
        <v>92</v>
      </c>
      <c r="AD3" s="2" t="s">
        <v>93</v>
      </c>
      <c r="AE3" s="34" t="s">
        <v>90</v>
      </c>
      <c r="AF3" s="34" t="s">
        <v>91</v>
      </c>
      <c r="AG3" s="34" t="s">
        <v>92</v>
      </c>
      <c r="AH3" s="34" t="s">
        <v>93</v>
      </c>
      <c r="AI3" s="34" t="s">
        <v>90</v>
      </c>
      <c r="AJ3" s="34" t="s">
        <v>91</v>
      </c>
      <c r="AK3" s="34" t="s">
        <v>92</v>
      </c>
      <c r="AL3" s="34" t="s">
        <v>93</v>
      </c>
      <c r="AM3" s="28" t="s">
        <v>97</v>
      </c>
      <c r="AN3" s="29" t="s">
        <v>98</v>
      </c>
      <c r="AO3" s="29" t="s">
        <v>99</v>
      </c>
      <c r="AP3" s="42" t="s">
        <v>100</v>
      </c>
      <c r="AQ3" s="33" t="s">
        <v>101</v>
      </c>
      <c r="AR3" s="43" t="s">
        <v>102</v>
      </c>
      <c r="AS3" s="43" t="s">
        <v>103</v>
      </c>
      <c r="AT3" s="43"/>
      <c r="AU3" s="43"/>
      <c r="AV3" s="50"/>
      <c r="AW3" s="11" t="s">
        <v>87</v>
      </c>
      <c r="AX3" s="11" t="s">
        <v>88</v>
      </c>
      <c r="AY3" s="18" t="s">
        <v>89</v>
      </c>
      <c r="AZ3" s="53" t="s">
        <v>104</v>
      </c>
      <c r="BA3" s="53" t="s">
        <v>105</v>
      </c>
      <c r="BB3" s="1" t="s">
        <v>106</v>
      </c>
      <c r="BC3" s="56" t="s">
        <v>107</v>
      </c>
      <c r="BD3" s="56" t="s">
        <v>108</v>
      </c>
      <c r="BE3" s="61" t="s">
        <v>109</v>
      </c>
      <c r="BF3" s="56" t="s">
        <v>110</v>
      </c>
      <c r="BG3" s="1" t="s">
        <v>111</v>
      </c>
      <c r="BH3" s="1" t="s">
        <v>112</v>
      </c>
      <c r="BI3" s="1" t="s">
        <v>111</v>
      </c>
      <c r="BJ3" s="10" t="s">
        <v>113</v>
      </c>
      <c r="BK3" s="11" t="s">
        <v>114</v>
      </c>
      <c r="BL3" s="1"/>
      <c r="BM3" s="65"/>
      <c r="BN3" s="66"/>
    </row>
    <row r="4" ht="60" spans="1:66">
      <c r="A4" s="4">
        <v>600085</v>
      </c>
      <c r="B4" s="5" t="s">
        <v>48</v>
      </c>
      <c r="C4" s="5" t="s">
        <v>49</v>
      </c>
      <c r="D4" s="6">
        <v>0.33</v>
      </c>
      <c r="E4" s="14">
        <v>0.671</v>
      </c>
      <c r="F4" s="15">
        <v>0.3333</v>
      </c>
      <c r="G4" s="15">
        <v>0.3</v>
      </c>
      <c r="H4" s="15">
        <v>0.2879</v>
      </c>
      <c r="I4" s="21"/>
      <c r="J4" s="21"/>
      <c r="K4" s="21"/>
      <c r="L4" s="22"/>
      <c r="M4" s="22"/>
      <c r="N4" s="22"/>
      <c r="O4" s="22"/>
      <c r="P4" s="22"/>
      <c r="Q4" s="22"/>
      <c r="R4" s="22"/>
      <c r="S4" s="22"/>
      <c r="T4" s="24"/>
      <c r="U4" s="30"/>
      <c r="V4" s="30"/>
      <c r="W4" s="31"/>
      <c r="X4" s="15">
        <v>0.2143</v>
      </c>
      <c r="Y4" s="15">
        <v>0.156</v>
      </c>
      <c r="Z4" s="15">
        <v>0.1125</v>
      </c>
      <c r="AA4" s="35"/>
      <c r="AB4" s="35"/>
      <c r="AC4" s="35"/>
      <c r="AD4" s="6"/>
      <c r="AE4" s="6"/>
      <c r="AF4" s="6"/>
      <c r="AG4" s="6"/>
      <c r="AH4" s="6"/>
      <c r="AI4" s="6"/>
      <c r="AJ4" s="6"/>
      <c r="AK4" s="6"/>
      <c r="AL4" s="35"/>
      <c r="AM4" s="31"/>
      <c r="AN4" s="31"/>
      <c r="AO4" s="30"/>
      <c r="AP4" s="44">
        <v>35606</v>
      </c>
      <c r="AQ4" s="35"/>
      <c r="AR4" s="45"/>
      <c r="AS4" s="45"/>
      <c r="AT4" s="45">
        <v>13.71</v>
      </c>
      <c r="AU4" s="45">
        <v>13.71</v>
      </c>
      <c r="AV4" s="45"/>
      <c r="AW4" s="54"/>
      <c r="AX4" s="54"/>
      <c r="AY4" s="54"/>
      <c r="AZ4" s="54"/>
      <c r="BA4" s="54"/>
      <c r="BB4" s="4"/>
      <c r="BC4" s="57">
        <v>20</v>
      </c>
      <c r="BD4" s="58" t="s">
        <v>115</v>
      </c>
      <c r="BE4" s="58" t="s">
        <v>116</v>
      </c>
      <c r="BF4" s="4"/>
      <c r="BG4" s="4"/>
      <c r="BH4" s="4"/>
      <c r="BI4" s="4"/>
      <c r="BJ4" s="14">
        <v>9.2</v>
      </c>
      <c r="BK4" s="38">
        <f>BJ4/AT4</f>
        <v>0.671043034281546</v>
      </c>
      <c r="BL4" s="63" t="s">
        <v>117</v>
      </c>
      <c r="BM4" s="67">
        <v>44578</v>
      </c>
      <c r="BN4" s="68"/>
    </row>
    <row r="5" ht="74" spans="1:66">
      <c r="A5" s="4">
        <v>603867</v>
      </c>
      <c r="B5" s="5" t="s">
        <v>54</v>
      </c>
      <c r="C5" s="5" t="s">
        <v>55</v>
      </c>
      <c r="D5" s="6">
        <v>0.3881</v>
      </c>
      <c r="E5" s="14">
        <v>0.777</v>
      </c>
      <c r="F5" s="15">
        <v>1.7333</v>
      </c>
      <c r="G5" s="15">
        <v>-0.2247</v>
      </c>
      <c r="H5" s="15">
        <v>-0.3036</v>
      </c>
      <c r="I5" s="21"/>
      <c r="J5" s="21"/>
      <c r="K5" s="21"/>
      <c r="L5" s="22"/>
      <c r="M5" s="22"/>
      <c r="N5" s="22"/>
      <c r="O5" s="22"/>
      <c r="P5" s="22"/>
      <c r="Q5" s="22"/>
      <c r="R5" s="22"/>
      <c r="S5" s="22"/>
      <c r="T5" s="24"/>
      <c r="U5" s="30"/>
      <c r="V5" s="30"/>
      <c r="W5" s="31"/>
      <c r="X5" s="15">
        <v>0.9186</v>
      </c>
      <c r="Y5" s="15">
        <v>0.3642</v>
      </c>
      <c r="Z5" s="15">
        <v>0.2326</v>
      </c>
      <c r="AA5" s="35"/>
      <c r="AB5" s="35"/>
      <c r="AC5" s="35"/>
      <c r="AD5" s="6"/>
      <c r="AE5" s="6"/>
      <c r="AF5" s="6"/>
      <c r="AG5" s="6"/>
      <c r="AH5" s="6"/>
      <c r="AI5" s="6"/>
      <c r="AJ5" s="6"/>
      <c r="AK5" s="6"/>
      <c r="AL5" s="35"/>
      <c r="AM5" s="31"/>
      <c r="AN5" s="31"/>
      <c r="AO5" s="30"/>
      <c r="AP5" s="44">
        <v>43643</v>
      </c>
      <c r="AQ5" s="35"/>
      <c r="AR5" s="45"/>
      <c r="AS5" s="45"/>
      <c r="AT5" s="45">
        <v>1.414</v>
      </c>
      <c r="AU5" s="45">
        <v>0.8566</v>
      </c>
      <c r="AV5" s="45"/>
      <c r="AW5" s="54"/>
      <c r="AX5" s="54"/>
      <c r="AY5" s="54"/>
      <c r="AZ5" s="54"/>
      <c r="BA5" s="54"/>
      <c r="BB5" s="4"/>
      <c r="BC5" s="4">
        <v>2</v>
      </c>
      <c r="BD5" s="58" t="s">
        <v>118</v>
      </c>
      <c r="BE5" s="62" t="s">
        <v>119</v>
      </c>
      <c r="BF5" s="4"/>
      <c r="BG5" s="4"/>
      <c r="BH5" s="4"/>
      <c r="BI5" s="4"/>
      <c r="BJ5" s="14">
        <v>1.1</v>
      </c>
      <c r="BK5" s="38">
        <f>BJ5/AT5</f>
        <v>0.777934936350778</v>
      </c>
      <c r="BL5" s="63" t="s">
        <v>120</v>
      </c>
      <c r="BM5" s="67">
        <v>44578</v>
      </c>
      <c r="BN5" s="68"/>
    </row>
    <row r="6" ht="60" spans="1:66">
      <c r="A6" s="4">
        <v>600976</v>
      </c>
      <c r="B6" s="5" t="s">
        <v>60</v>
      </c>
      <c r="C6" s="5" t="s">
        <v>49</v>
      </c>
      <c r="D6" s="6">
        <v>0.4423</v>
      </c>
      <c r="E6" s="14">
        <v>1.69</v>
      </c>
      <c r="F6" s="15">
        <v>2.8333</v>
      </c>
      <c r="G6" s="15">
        <v>1.973</v>
      </c>
      <c r="H6" s="15">
        <v>1.061</v>
      </c>
      <c r="I6" s="21"/>
      <c r="J6" s="21"/>
      <c r="K6" s="21"/>
      <c r="L6" s="22"/>
      <c r="M6" s="22"/>
      <c r="N6" s="22"/>
      <c r="O6" s="22"/>
      <c r="P6" s="22"/>
      <c r="Q6" s="22"/>
      <c r="R6" s="22"/>
      <c r="S6" s="22"/>
      <c r="T6" s="24"/>
      <c r="U6" s="30"/>
      <c r="V6" s="30"/>
      <c r="W6" s="31"/>
      <c r="X6" s="15">
        <v>0.5809</v>
      </c>
      <c r="Y6" s="36">
        <v>0.6068</v>
      </c>
      <c r="Z6" s="36">
        <v>0.6104</v>
      </c>
      <c r="AA6" s="35"/>
      <c r="AB6" s="35"/>
      <c r="AC6" s="35"/>
      <c r="AD6" s="6"/>
      <c r="AE6" s="6"/>
      <c r="AF6" s="6"/>
      <c r="AG6" s="6"/>
      <c r="AH6" s="6"/>
      <c r="AI6" s="6"/>
      <c r="AJ6" s="6"/>
      <c r="AK6" s="6"/>
      <c r="AL6" s="35"/>
      <c r="AM6" s="31"/>
      <c r="AN6" s="31"/>
      <c r="AO6" s="30"/>
      <c r="AP6" s="44">
        <v>38096</v>
      </c>
      <c r="AQ6" s="35"/>
      <c r="AR6" s="45"/>
      <c r="AS6" s="45"/>
      <c r="AT6" s="45">
        <v>1.534</v>
      </c>
      <c r="AU6" s="45">
        <v>1.522</v>
      </c>
      <c r="AV6" s="45"/>
      <c r="AW6" s="54"/>
      <c r="AX6" s="54"/>
      <c r="AY6" s="54"/>
      <c r="AZ6" s="54"/>
      <c r="BA6" s="54"/>
      <c r="BB6" s="4"/>
      <c r="BC6" s="4">
        <v>15</v>
      </c>
      <c r="BD6" s="58" t="s">
        <v>121</v>
      </c>
      <c r="BE6" s="58" t="s">
        <v>122</v>
      </c>
      <c r="BF6" s="4"/>
      <c r="BG6" s="4"/>
      <c r="BH6" s="4"/>
      <c r="BI6" s="4"/>
      <c r="BJ6" s="14">
        <v>2.57</v>
      </c>
      <c r="BK6" s="37">
        <f>BJ6/AT6</f>
        <v>1.67535853976532</v>
      </c>
      <c r="BL6" s="63" t="s">
        <v>117</v>
      </c>
      <c r="BM6" s="67">
        <v>44578</v>
      </c>
      <c r="BN6" s="68"/>
    </row>
    <row r="7" ht="90" customHeight="1" spans="1:66">
      <c r="A7" s="108" t="s">
        <v>123</v>
      </c>
      <c r="B7" s="8" t="s">
        <v>65</v>
      </c>
      <c r="C7" s="8" t="s">
        <v>66</v>
      </c>
      <c r="D7" s="9">
        <v>0.1612</v>
      </c>
      <c r="E7" s="16">
        <v>9.587</v>
      </c>
      <c r="F7" s="17">
        <v>164</v>
      </c>
      <c r="G7" s="17">
        <v>1.8698</v>
      </c>
      <c r="H7" s="17">
        <v>1.7958</v>
      </c>
      <c r="I7" s="23">
        <v>0.27</v>
      </c>
      <c r="J7" s="23">
        <v>0.78</v>
      </c>
      <c r="K7" s="23">
        <v>0.89</v>
      </c>
      <c r="L7" s="23">
        <v>1.08</v>
      </c>
      <c r="M7" s="24">
        <v>0.24</v>
      </c>
      <c r="N7" s="22">
        <v>0.6</v>
      </c>
      <c r="O7" s="22">
        <v>0.67</v>
      </c>
      <c r="P7" s="22">
        <v>0.62</v>
      </c>
      <c r="Q7" s="25">
        <v>0.03</v>
      </c>
      <c r="R7" s="25">
        <v>2.15</v>
      </c>
      <c r="S7" s="25">
        <v>3.82</v>
      </c>
      <c r="T7" s="25">
        <v>6.98</v>
      </c>
      <c r="U7" s="31">
        <f>((M7+N7+O7+P7)/4-(I7+J7+K7+L7)/4)/((I7+J7+K7+L7)/4)</f>
        <v>-0.294701986754967</v>
      </c>
      <c r="V7" s="31">
        <f>((Q7+R7+S7+T7)/4-(M7+N7+O7+P7)/4)/((M7+N7+O7+P7)/4)</f>
        <v>5.09389671361502</v>
      </c>
      <c r="W7" s="32"/>
      <c r="X7" s="17">
        <v>13.2586</v>
      </c>
      <c r="Y7" s="37">
        <v>1.8525</v>
      </c>
      <c r="Z7" s="37">
        <v>1.9614</v>
      </c>
      <c r="AA7" s="35"/>
      <c r="AB7" s="35">
        <v>0.2277</v>
      </c>
      <c r="AC7" s="35">
        <v>0.1645</v>
      </c>
      <c r="AD7" s="35">
        <v>5.12</v>
      </c>
      <c r="AE7" s="38">
        <v>0.3989</v>
      </c>
      <c r="AF7" s="38">
        <v>0.0213</v>
      </c>
      <c r="AG7" s="38">
        <v>0.0803</v>
      </c>
      <c r="AH7" s="38">
        <v>0.1427</v>
      </c>
      <c r="AI7" s="38">
        <v>-0.0694</v>
      </c>
      <c r="AJ7" s="38">
        <v>2.3883</v>
      </c>
      <c r="AK7" s="38">
        <v>2.8798</v>
      </c>
      <c r="AL7" s="39">
        <v>3.4657</v>
      </c>
      <c r="AM7" s="40" t="s">
        <v>124</v>
      </c>
      <c r="AN7" s="41">
        <f>(AE7+AF7+AG7+AH7)/4</f>
        <v>0.1608</v>
      </c>
      <c r="AO7" s="46">
        <f>(AI7+AJ7+AK7+AL7)/4</f>
        <v>2.1661</v>
      </c>
      <c r="AP7" s="47">
        <v>43291</v>
      </c>
      <c r="AQ7" s="38"/>
      <c r="AR7" s="48"/>
      <c r="AS7" s="48"/>
      <c r="AT7" s="48">
        <v>1.049</v>
      </c>
      <c r="AU7" s="48">
        <v>0.6011</v>
      </c>
      <c r="AV7" s="51">
        <f>AU7*(1-0.33)</f>
        <v>0.402737</v>
      </c>
      <c r="AW7" s="55">
        <v>44.64</v>
      </c>
      <c r="AX7" s="55">
        <v>64.54</v>
      </c>
      <c r="AY7" s="55">
        <v>45.35</v>
      </c>
      <c r="AZ7" s="55">
        <f>($AW7+$AX7+$AY7)/(16+22+23)</f>
        <v>2.53327868852459</v>
      </c>
      <c r="BA7" s="55">
        <v>1.9962</v>
      </c>
      <c r="BB7" s="59">
        <f>BA7/AZ7</f>
        <v>0.787990681421083</v>
      </c>
      <c r="BC7" s="60">
        <v>1</v>
      </c>
      <c r="BD7" s="60" t="s">
        <v>125</v>
      </c>
      <c r="BE7" s="62" t="s">
        <v>126</v>
      </c>
      <c r="BF7" s="62" t="s">
        <v>127</v>
      </c>
      <c r="BG7" s="60"/>
      <c r="BH7" s="60"/>
      <c r="BI7" s="60"/>
      <c r="BJ7" s="16">
        <v>10.35</v>
      </c>
      <c r="BK7" s="37">
        <f>BJ7/AT7</f>
        <v>9.86653956148713</v>
      </c>
      <c r="BL7" s="64" t="s">
        <v>128</v>
      </c>
      <c r="BM7" s="67">
        <v>44578</v>
      </c>
      <c r="BN7" s="68"/>
    </row>
  </sheetData>
  <mergeCells count="22">
    <mergeCell ref="F1:W1"/>
    <mergeCell ref="X1:AO1"/>
    <mergeCell ref="AT1:BI1"/>
    <mergeCell ref="F2:H2"/>
    <mergeCell ref="I2:W2"/>
    <mergeCell ref="X2:Z2"/>
    <mergeCell ref="AA2:AO2"/>
    <mergeCell ref="AW2:BB2"/>
    <mergeCell ref="BC2:BI2"/>
    <mergeCell ref="A1:A3"/>
    <mergeCell ref="B1:B3"/>
    <mergeCell ref="C1:C3"/>
    <mergeCell ref="D1:D3"/>
    <mergeCell ref="E1:E3"/>
    <mergeCell ref="AT2:AT3"/>
    <mergeCell ref="AU2:AU3"/>
    <mergeCell ref="AV2:AV3"/>
    <mergeCell ref="BL2:BL3"/>
    <mergeCell ref="BM1:BM3"/>
    <mergeCell ref="BN1:BN3"/>
    <mergeCell ref="AP1:AS2"/>
    <mergeCell ref="BJ1:BK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技术面</vt:lpstr>
      <vt:lpstr>基本面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2022-01-21T15:02:00Z</dcterms:created>
  <dcterms:modified xsi:type="dcterms:W3CDTF">2022-01-20T16:13:29Z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