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<sst xmlns="http://schemas.openxmlformats.org/spreadsheetml/2006/main" count="26">
  <si>
    <t>日期</t>
  </si>
  <si>
    <t>弱势卖出指标</t>
  </si>
  <si>
    <t>强势卖出指标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</si>
  <si>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</si>
  <si>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</si>
  <si>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</si>
  <si>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</si>
  <si>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</si>
  <si>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</si>
  <si>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</si>
  <si>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</si>
  <si>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</si>
  <si>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</si>
  <si>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</si>
  <si>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</si>
  <si>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</si>
  <si>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市盈率</t>
  </si>
  <si>
    <t>基底数
(超过2个快到达第三个时，要考虑卖出)</t>
  </si>
  <si>
    <t>市盈率是否翻倍
(超过2倍要考虑卖出)</t>
  </si>
  <si>
    <t>单日涨幅
(创新高要注意)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</si>
  <si>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</si>
  <si>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</si>
  <si>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是否出现长长的上阴影线</t>
  </si>
  <si>
    <t>是否出现巨大的价差
（即最高价和最低价之间的差价拉大）</t>
  </si>
  <si>
    <t>否</t>
  </si>
  <si>
    <t>6.21%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</si>
</sst>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b/>
      <sz val="10"/>
      <color indexed="8"/>
      <name val="Helvetica Neue"/>
      <charset val="134"/>
    </font>
    <font>
      <sz val="10"/>
      <color indexed="8"/>
      <name val="Helvetica Neue"/>
      <charset val="134"/>
    </font>
    <font>
      <b/>
      <sz val="10"/>
      <color rgb="FF000000"/>
      <name val="Helvetica Neue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4" borderId="0" xfId="0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0"/>
  <sheetViews>
    <sheetView tabSelected="1" workbookViewId="0">
      <pane xSplit="2" ySplit="1" topLeftCell="O2" activePane="bottomRight" state="frozen"/>
      <selection/>
      <selection pane="topRight"/>
      <selection pane="bottomLeft"/>
      <selection pane="bottomRight" activeCell="S4" sqref="S4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3.5357142857143" customWidth="1"/>
    <col min="7" max="7" width="29.0089285714286" customWidth="1"/>
    <col min="8" max="8" width="23.3571428571429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5" width="21.875" customWidth="1"/>
    <col min="16" max="16" width="20.5267857142857" customWidth="1"/>
    <col min="17" max="17" width="18.4464285714286" customWidth="1"/>
    <col min="18" max="18" width="20.3839285714286" customWidth="1"/>
    <col min="19" max="19" width="22.3125" customWidth="1"/>
    <col min="20" max="20" width="18.3035714285714" customWidth="1"/>
    <col min="21" max="21" width="20.6785714285714" customWidth="1"/>
    <col min="22" max="22" width="45.2321428571429" customWidth="1"/>
  </cols>
  <sheetData>
    <row r="1" spans="1:2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9" t="s">
        <v>2</v>
      </c>
      <c r="Q1" s="9"/>
      <c r="R1" s="9"/>
      <c r="S1" s="9"/>
      <c r="T1" s="9"/>
      <c r="U1" s="9"/>
      <c r="V1" s="9"/>
    </row>
    <row r="2" ht="56" customHeight="1" spans="1:22">
      <c r="A2" s="1"/>
      <c r="B2" s="3" t="s">
        <v>3</v>
      </c>
      <c r="C2" s="3" t="s">
        <v>4</v>
      </c>
      <c r="D2" s="3" t="s">
        <v>5</v>
      </c>
      <c r="E2" s="3" t="s">
        <v>6</v>
      </c>
      <c r="F2" s="7" t="s">
        <v>7</v>
      </c>
      <c r="G2" s="8" t="s">
        <v>8</v>
      </c>
      <c r="H2" s="7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7" t="s">
        <v>15</v>
      </c>
      <c r="O2" s="7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6" t="s">
        <v>22</v>
      </c>
      <c r="V2" s="16" t="s">
        <v>23</v>
      </c>
    </row>
    <row r="3" ht="62" spans="1:21">
      <c r="A3" s="4">
        <v>44523</v>
      </c>
      <c r="B3" s="5">
        <v>35.24</v>
      </c>
      <c r="C3" s="5">
        <v>33.15</v>
      </c>
      <c r="D3" s="5">
        <v>35.36</v>
      </c>
      <c r="E3" s="5">
        <v>33.1</v>
      </c>
      <c r="F3" s="5">
        <v>32.53</v>
      </c>
      <c r="G3" s="5">
        <f>F3/(1-VLOOKUP([1]交易计划及执行表!A6,[1]交易计划及执行表!A4:BL10001,43,FALSE))</f>
        <v>34.12</v>
      </c>
      <c r="H3" s="5">
        <f>G3+G3*VLOOKUP([1]交易计划及执行表!A6,[1]交易计划及执行表!A4:BL1000,43,FALSE)*2</f>
        <v>37.3</v>
      </c>
      <c r="I3" s="6" t="s">
        <v>24</v>
      </c>
      <c r="J3" s="6" t="s">
        <v>24</v>
      </c>
      <c r="K3" s="6" t="s">
        <v>24</v>
      </c>
      <c r="L3" s="6" t="s">
        <v>24</v>
      </c>
      <c r="M3" s="6" t="str">
        <f>IF(B3&gt;(D3-(D3-C3)/3),"上部",IF(B3&gt;=(E3+(D3-C3)/3),"中部","下部"))</f>
        <v>上部</v>
      </c>
      <c r="N3" s="6" t="s">
        <v>24</v>
      </c>
      <c r="O3" s="6"/>
      <c r="P3" s="11"/>
      <c r="Q3" s="11"/>
      <c r="R3" s="12" t="s">
        <v>25</v>
      </c>
      <c r="S3" s="13">
        <f>(B3-VLOOKUP([1]交易计划及执行表!A6,[1]交易计划及执行表!A4:BL10001,48,FALSE))/VLOOKUP([1]交易计划及执行表!A6,[1]交易计划及执行表!A4:BL10001,48,FALSE)</f>
        <v>0.0447672694930331</v>
      </c>
      <c r="T3" s="6"/>
      <c r="U3" s="6"/>
    </row>
    <row r="4" spans="1:21">
      <c r="A4" s="4">
        <v>44524</v>
      </c>
      <c r="B4" s="5">
        <v>34.44</v>
      </c>
      <c r="C4" s="5">
        <v>35.1</v>
      </c>
      <c r="D4" s="5">
        <v>35.13</v>
      </c>
      <c r="E4" s="5">
        <v>34.38</v>
      </c>
      <c r="F4" s="5">
        <v>33.73</v>
      </c>
      <c r="G4" s="5">
        <f>F4/(1-VLOOKUP([1]交易计划及执行表!A6,[1]交易计划及执行表!A4:BL10002,43,FALSE))</f>
        <v>35.3786535505687</v>
      </c>
      <c r="H4" s="5">
        <f>G4+G4*VLOOKUP([1]交易计划及执行表!A6,[1]交易计划及执行表!A4:BL1000,43,FALSE)*2</f>
        <v>38.6759606517061</v>
      </c>
      <c r="I4" s="6" t="s">
        <v>24</v>
      </c>
      <c r="J4" s="6" t="s">
        <v>24</v>
      </c>
      <c r="K4" s="6" t="s">
        <v>24</v>
      </c>
      <c r="L4" s="6" t="s">
        <v>24</v>
      </c>
      <c r="M4" s="6" t="str">
        <f>IF(B4&gt;(D4-(D4-C4)/3),"上部",IF(B4&gt;(E4+(D4-C4)/3),"中部","下部"))</f>
        <v>中部</v>
      </c>
      <c r="N4" s="6" t="s">
        <v>24</v>
      </c>
      <c r="O4" s="6"/>
      <c r="R4" s="14">
        <f>(B4-B3)/B3</f>
        <v>-0.0227014755959139</v>
      </c>
      <c r="S4" s="15">
        <f>(B4-VLOOKUP([1]交易计划及执行表!A6,[1]交易计划及执行表!A4:BL10001,48,FALSE))/VLOOKUP([1]交易计划及执行表!A6,[1]交易计划及执行表!A4:BL10001,48,FALSE)</f>
        <v>0.0210495108212274</v>
      </c>
      <c r="T4" s="6"/>
      <c r="U4" s="6"/>
    </row>
    <row r="5" spans="1:21">
      <c r="A5" s="4">
        <v>44525</v>
      </c>
      <c r="B5" s="5">
        <v>37</v>
      </c>
      <c r="C5" s="5">
        <v>34.6</v>
      </c>
      <c r="D5" s="5">
        <v>37.6</v>
      </c>
      <c r="E5" s="5">
        <v>34.6</v>
      </c>
      <c r="F5" s="5">
        <v>33.73</v>
      </c>
      <c r="G5" s="5">
        <f>F5/(1-VLOOKUP([1]交易计划及执行表!A6,[1]交易计划及执行表!A4:BL10002,43,FALSE))</f>
        <v>35.3786535505687</v>
      </c>
      <c r="H5" s="5">
        <f>G5+G5*VLOOKUP([1]交易计划及执行表!A6,[1]交易计划及执行表!A4:BL1000,43,FALSE)*2</f>
        <v>38.6759606517061</v>
      </c>
      <c r="I5" s="6" t="s">
        <v>24</v>
      </c>
      <c r="J5" s="6" t="s">
        <v>24</v>
      </c>
      <c r="K5" s="6" t="s">
        <v>24</v>
      </c>
      <c r="L5" s="6" t="s">
        <v>24</v>
      </c>
      <c r="M5" s="6" t="str">
        <f>IF(B5&gt;(D5-(D5-C5)/3),"上部",IF(B5&gt;(E5+(D5-C5)/3),"中部","下部"))</f>
        <v>上部</v>
      </c>
      <c r="N5" s="6" t="s">
        <v>24</v>
      </c>
      <c r="O5" s="6"/>
      <c r="P5" s="6"/>
      <c r="Q5" s="6"/>
      <c r="R5" s="14">
        <f>(B5-B4)/B4</f>
        <v>0.0743321718931476</v>
      </c>
      <c r="S5" s="14">
        <f>(B5-VLOOKUP([1]交易计划及执行表!A6,[1]交易计划及执行表!A4:BL10001,48,FALSE))/VLOOKUP([1]交易计划及执行表!A6,[1]交易计划及执行表!A4:BL10001,48,FALSE)</f>
        <v>0.0969463385710051</v>
      </c>
      <c r="T5" s="6"/>
      <c r="U5" s="6"/>
    </row>
    <row r="6" spans="1:21">
      <c r="A6" s="4">
        <v>44526</v>
      </c>
      <c r="B6" s="5">
        <v>36.81</v>
      </c>
      <c r="C6" s="5">
        <v>37</v>
      </c>
      <c r="D6" s="5">
        <v>37.25</v>
      </c>
      <c r="E6" s="5">
        <v>36.34</v>
      </c>
      <c r="F6" s="5">
        <v>33.73</v>
      </c>
      <c r="G6" s="5">
        <f>F6/(1-VLOOKUP([1]交易计划及执行表!A6,[1]交易计划及执行表!A4:BL10002,43,FALSE))</f>
        <v>35.3786535505687</v>
      </c>
      <c r="H6" s="5">
        <f>G6+G6*VLOOKUP([1]交易计划及执行表!A6,[1]交易计划及执行表!A4:BL1000,43,FALSE)*2</f>
        <v>38.6759606517061</v>
      </c>
      <c r="I6" s="6" t="s">
        <v>24</v>
      </c>
      <c r="J6" s="6" t="s">
        <v>24</v>
      </c>
      <c r="K6" s="6" t="s">
        <v>24</v>
      </c>
      <c r="L6" s="6" t="s">
        <v>24</v>
      </c>
      <c r="M6" s="6" t="str">
        <f>IF(B6&gt;(D6-(D6-C6)/3),"上部",IF(B6&gt;(E6+(D6-C6)/3),"中部","下部"))</f>
        <v>中部</v>
      </c>
      <c r="N6" s="6" t="s">
        <v>24</v>
      </c>
      <c r="O6" s="6">
        <v>41.04</v>
      </c>
      <c r="P6" s="6">
        <v>2</v>
      </c>
      <c r="Q6" s="5">
        <f>O6/VLOOKUP([1]交易计划及执行表!A6,[1]交易计划及执行表!A4:BL10001,45,FALSE)</f>
        <v>1.09703287890938</v>
      </c>
      <c r="R6" s="14">
        <f>(B6-B5)/B5</f>
        <v>-0.00513513513513507</v>
      </c>
      <c r="S6" s="14">
        <f>(B6-VLOOKUP([1]交易计划及执行表!A6,[1]交易计划及执行表!A4:BL10001,48,FALSE))/VLOOKUP([1]交易计划及执行表!A6,[1]交易计划及执行表!A4:BL10001,48,FALSE)</f>
        <v>0.0913133708864514</v>
      </c>
      <c r="T6" s="6"/>
      <c r="U6" s="6"/>
    </row>
    <row r="7" spans="1:21">
      <c r="A7" s="4">
        <v>44527</v>
      </c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4">
        <v>44528</v>
      </c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4">
        <v>44529</v>
      </c>
      <c r="B9" s="5"/>
      <c r="C9" s="5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4">
        <v>44530</v>
      </c>
      <c r="B10" s="5"/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4">
        <v>44531</v>
      </c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4">
        <v>44532</v>
      </c>
      <c r="B12" s="5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4">
        <v>44533</v>
      </c>
      <c r="B13" s="5"/>
      <c r="C13" s="5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4">
        <v>44534</v>
      </c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4">
        <v>44535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4">
        <v>44536</v>
      </c>
      <c r="B16" s="5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4">
        <v>44537</v>
      </c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4">
        <v>44538</v>
      </c>
      <c r="B18" s="5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4">
        <v>44539</v>
      </c>
      <c r="B19" s="5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4">
        <v>44540</v>
      </c>
      <c r="B20" s="5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4">
        <v>44541</v>
      </c>
      <c r="B21" s="5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4">
        <v>44542</v>
      </c>
      <c r="B22" s="5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4">
        <v>44543</v>
      </c>
      <c r="B23" s="5"/>
      <c r="C23" s="5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4">
        <v>44544</v>
      </c>
      <c r="B24" s="5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4">
        <v>44545</v>
      </c>
      <c r="B25" s="5"/>
      <c r="C25" s="5"/>
      <c r="D25" s="5"/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4">
        <v>44546</v>
      </c>
      <c r="B26" s="5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4">
        <v>44547</v>
      </c>
      <c r="B27" s="5"/>
      <c r="C27" s="5"/>
      <c r="D27" s="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4">
        <v>44548</v>
      </c>
      <c r="B28" s="5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4">
        <v>44549</v>
      </c>
      <c r="B29" s="5"/>
      <c r="C29" s="5"/>
      <c r="D29" s="5"/>
      <c r="E29" s="5"/>
      <c r="F29" s="5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4">
        <v>44550</v>
      </c>
      <c r="B30" s="5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4">
        <v>44551</v>
      </c>
      <c r="B31" s="5"/>
      <c r="C31" s="5"/>
      <c r="D31" s="5"/>
      <c r="E31" s="5"/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4">
        <v>44552</v>
      </c>
      <c r="B32" s="5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4">
        <v>44553</v>
      </c>
      <c r="B33" s="5"/>
      <c r="C33" s="5"/>
      <c r="D33" s="5"/>
      <c r="E33" s="5"/>
      <c r="F33" s="5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4">
        <v>44554</v>
      </c>
      <c r="B34" s="5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4">
        <v>44555</v>
      </c>
      <c r="B35" s="5"/>
      <c r="C35" s="5"/>
      <c r="D35" s="5"/>
      <c r="E35" s="5"/>
      <c r="F35" s="5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4">
        <v>44556</v>
      </c>
      <c r="B36" s="5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4">
        <v>44557</v>
      </c>
      <c r="B37" s="5"/>
      <c r="C37" s="5"/>
      <c r="D37" s="5"/>
      <c r="E37" s="5"/>
      <c r="F37" s="5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4">
        <v>44558</v>
      </c>
      <c r="B38" s="5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</sheetData>
  <mergeCells count="3">
    <mergeCell ref="B1:N1"/>
    <mergeCell ref="P1:V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2021-11-30T14:54:00Z</dcterms:created>
  <dcterms:modified xsi:type="dcterms:W3CDTF">2021-11-26T18:44:24Z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