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<sst xmlns="http://schemas.openxmlformats.org/spreadsheetml/2006/main" count="78">
  <si>
    <t>交易计划执行结果编码</t>
  </si>
  <si>
    <t>交易计划编码</t>
  </si>
  <si>
    <t>股票代码</t>
  </si>
  <si>
    <t>实际入场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</si>
  <si>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</si>
  <si>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</si>
  <si>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</si>
  <si>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</si>
  <si>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</si>
  <si>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</si>
  <si>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</si>
  <si>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</si>
  <si>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</si>
  <si>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</si>
  <si>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</si>
  <si>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</si>
  <si>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</si>
  <si>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</si>
  <si>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</si>
  <si>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</si>
  <si>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</si>
  <si>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</si>
  <si>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</si>
  <si>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</si>
  <si>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</si>
  <si>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</si>
  <si>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</si>
  <si>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</si>
  <si>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</si>
  <si>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</si>
  <si>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</si>
  <si>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</si>
  <si>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</si>
  <si>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</si>
  <si>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</si>
  <si>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</si>
  <si>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</si>
  <si>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</si>
  <si>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</si>
  <si>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</si>
  <si>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</si>
  <si>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</si>
  <si>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</si>
  <si>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</si>
  <si>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</si>
  <si>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</si>
  <si>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</si>
  <si>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</si>
  <si>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</si>
  <si>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</si>
  <si>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</si>
  <si>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t>JG_0000008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</si>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</sst>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8" fillId="28" borderId="9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4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left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left" vertical="center" wrapText="1"/>
    </xf>
    <xf numFmtId="0" fontId="7" fillId="0" borderId="1" xfId="4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O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7" sqref="B7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3.2410714285714" customWidth="1"/>
    <col min="15" max="16" width="13.9821428571429" customWidth="1"/>
    <col min="17" max="17" width="19.0446428571429" customWidth="1"/>
    <col min="18" max="18" width="21.5803571428571" customWidth="1"/>
    <col min="19" max="21" width="20.375" customWidth="1"/>
    <col min="22" max="23" width="21.4196428571429" customWidth="1"/>
    <col min="24" max="25" width="26.9285714285714" customWidth="1"/>
    <col min="26" max="26" width="32.5803571428571" customWidth="1"/>
  </cols>
  <sheetData>
    <row r="1" ht="23.6" spans="1:67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41" t="s">
        <v>4</v>
      </c>
      <c r="O1" s="41"/>
      <c r="P1" s="41"/>
      <c r="Q1" s="41"/>
      <c r="R1" s="41"/>
      <c r="S1" s="41"/>
      <c r="T1" s="41"/>
      <c r="U1" s="41"/>
      <c r="V1" s="41"/>
      <c r="W1" s="51" t="s">
        <v>5</v>
      </c>
      <c r="X1" s="51"/>
      <c r="Y1" s="51"/>
      <c r="Z1" s="51"/>
      <c r="AA1" s="55"/>
      <c r="AB1" s="55"/>
      <c r="AC1" s="55"/>
      <c r="AD1" s="55"/>
      <c r="AE1" s="55"/>
      <c r="AF1" s="55"/>
      <c r="AG1" s="55"/>
      <c r="AH1" s="55"/>
      <c r="AJ1" s="66"/>
      <c r="AK1" s="66"/>
      <c r="AL1" s="66"/>
      <c r="AM1" s="66"/>
      <c r="AN1" s="66"/>
      <c r="AO1" s="66"/>
      <c r="AP1" s="66"/>
      <c r="AQ1" s="66"/>
      <c r="AS1" s="66"/>
      <c r="AT1" s="66"/>
      <c r="AU1" s="66"/>
      <c r="AV1" s="66"/>
      <c r="AW1" s="66"/>
      <c r="AX1" s="66"/>
      <c r="AY1" s="66"/>
      <c r="BA1" s="66"/>
      <c r="BB1" s="66"/>
      <c r="BC1" s="66"/>
      <c r="BD1" s="66"/>
      <c r="BE1" s="66"/>
      <c r="BF1" s="66"/>
      <c r="BG1" s="66"/>
      <c r="BI1" s="66"/>
      <c r="BJ1" s="66"/>
      <c r="BK1" s="66"/>
      <c r="BL1" s="66"/>
      <c r="BM1" s="66"/>
      <c r="BN1" s="66"/>
      <c r="BO1" s="66"/>
    </row>
    <row r="2" ht="23.6" spans="1:67">
      <c r="A2" s="7"/>
      <c r="B2" s="11"/>
      <c r="C2" s="12"/>
      <c r="D2" s="13" t="s">
        <v>6</v>
      </c>
      <c r="E2" s="32" t="s">
        <v>7</v>
      </c>
      <c r="F2" s="32" t="s">
        <v>8</v>
      </c>
      <c r="G2" s="32" t="s">
        <v>9</v>
      </c>
      <c r="H2" s="32" t="s">
        <v>10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15</v>
      </c>
      <c r="N2" s="42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52" t="s">
        <v>25</v>
      </c>
      <c r="X2" s="52"/>
      <c r="Y2" s="52" t="s">
        <v>26</v>
      </c>
      <c r="Z2" s="56" t="s">
        <v>27</v>
      </c>
      <c r="AA2" s="55"/>
      <c r="AB2" s="55"/>
      <c r="AC2" s="55"/>
      <c r="AD2" s="55"/>
      <c r="AE2" s="55"/>
      <c r="AF2" s="55"/>
      <c r="AG2" s="55"/>
      <c r="AH2" s="55"/>
      <c r="AJ2" s="66"/>
      <c r="AK2" s="66"/>
      <c r="AL2" s="66"/>
      <c r="AM2" s="66"/>
      <c r="AN2" s="66"/>
      <c r="AO2" s="66"/>
      <c r="AP2" s="66"/>
      <c r="AQ2" s="66"/>
      <c r="AS2" s="66"/>
      <c r="AT2" s="66"/>
      <c r="AU2" s="66"/>
      <c r="AV2" s="66"/>
      <c r="AW2" s="66"/>
      <c r="AX2" s="66"/>
      <c r="AY2" s="66"/>
      <c r="BA2" s="66"/>
      <c r="BB2" s="66"/>
      <c r="BC2" s="66"/>
      <c r="BD2" s="66"/>
      <c r="BE2" s="66"/>
      <c r="BF2" s="66"/>
      <c r="BG2" s="66"/>
      <c r="BI2" s="66"/>
      <c r="BJ2" s="66"/>
      <c r="BK2" s="66"/>
      <c r="BL2" s="66"/>
      <c r="BM2" s="66"/>
      <c r="BN2" s="66"/>
      <c r="BO2" s="66"/>
    </row>
    <row r="3" ht="23.6" spans="1:67">
      <c r="A3" s="14"/>
      <c r="B3" s="15"/>
      <c r="C3" s="16"/>
      <c r="D3" s="17"/>
      <c r="E3" s="33"/>
      <c r="F3" s="32"/>
      <c r="G3" s="32"/>
      <c r="H3" s="32"/>
      <c r="I3" s="32"/>
      <c r="J3" s="32"/>
      <c r="K3" s="32"/>
      <c r="L3" s="32"/>
      <c r="M3" s="33"/>
      <c r="N3" s="42"/>
      <c r="O3" s="43"/>
      <c r="P3" s="42"/>
      <c r="Q3" s="43"/>
      <c r="R3" s="43"/>
      <c r="S3" s="43"/>
      <c r="T3" s="42"/>
      <c r="U3" s="42"/>
      <c r="V3" s="43"/>
      <c r="W3" s="52" t="s">
        <v>28</v>
      </c>
      <c r="X3" s="52" t="s">
        <v>29</v>
      </c>
      <c r="Y3" s="57"/>
      <c r="Z3" s="58"/>
      <c r="AA3" s="55"/>
      <c r="AB3" s="55"/>
      <c r="AC3" s="55"/>
      <c r="AD3" s="55"/>
      <c r="AE3" s="55"/>
      <c r="AF3" s="55"/>
      <c r="AG3" s="55"/>
      <c r="AH3" s="55"/>
      <c r="AJ3" s="66"/>
      <c r="AK3" s="66"/>
      <c r="AL3" s="66"/>
      <c r="AM3" s="66"/>
      <c r="AN3" s="66"/>
      <c r="AO3" s="66"/>
      <c r="AP3" s="66"/>
      <c r="AQ3" s="66"/>
      <c r="AS3" s="66"/>
      <c r="AT3" s="66"/>
      <c r="AU3" s="66"/>
      <c r="AV3" s="66"/>
      <c r="AW3" s="66"/>
      <c r="AX3" s="66"/>
      <c r="AY3" s="66"/>
      <c r="BA3" s="66"/>
      <c r="BB3" s="66"/>
      <c r="BC3" s="66"/>
      <c r="BD3" s="66"/>
      <c r="BE3" s="66"/>
      <c r="BF3" s="66"/>
      <c r="BG3" s="66"/>
      <c r="BI3" s="66"/>
      <c r="BJ3" s="66"/>
      <c r="BK3" s="66"/>
      <c r="BL3" s="66"/>
      <c r="BM3" s="66"/>
      <c r="BN3" s="66"/>
      <c r="BO3" s="66"/>
    </row>
    <row r="4" s="4" customFormat="1" ht="23.6" spans="1:67">
      <c r="A4" s="18" t="s">
        <v>30</v>
      </c>
      <c r="B4" s="68" t="s">
        <v>31</v>
      </c>
      <c r="C4" s="19" t="s">
        <v>32</v>
      </c>
      <c r="D4" s="20">
        <v>44523</v>
      </c>
      <c r="E4" s="34">
        <v>26.2</v>
      </c>
      <c r="F4" s="18">
        <v>200</v>
      </c>
      <c r="G4" s="18">
        <v>5</v>
      </c>
      <c r="H4" s="35">
        <v>0</v>
      </c>
      <c r="I4" s="34">
        <f>E4*F4+G4+H4</f>
        <v>5245</v>
      </c>
      <c r="J4" s="34">
        <f>(E4-VLOOKUP(B4,[1]交易计划及执行表!$A$4:$AX$1000,42,FALSE))*F4+G4+H4</f>
        <v>309</v>
      </c>
      <c r="K4" s="18">
        <v>26.5</v>
      </c>
      <c r="L4" s="18">
        <v>25.21</v>
      </c>
      <c r="M4" s="44">
        <f>(K4-E4)/(K4-L4)</f>
        <v>0.232558139534884</v>
      </c>
      <c r="N4" s="45">
        <v>44526</v>
      </c>
      <c r="O4" s="46">
        <v>24.89</v>
      </c>
      <c r="P4" s="47">
        <v>100</v>
      </c>
      <c r="Q4" s="46">
        <v>5</v>
      </c>
      <c r="R4" s="50">
        <f>O4*P4*0.001</f>
        <v>2.489</v>
      </c>
      <c r="S4" s="39">
        <f>O4*P4-Q4-R4</f>
        <v>2481.511</v>
      </c>
      <c r="T4" s="47">
        <v>27.43</v>
      </c>
      <c r="U4" s="47">
        <v>24.74</v>
      </c>
      <c r="V4" s="53">
        <f>(O4-U4)/(T4-U4)</f>
        <v>0.0557620817843874</v>
      </c>
      <c r="W4" s="39">
        <f>S4-I4/2</f>
        <v>-140.989</v>
      </c>
      <c r="X4" s="54">
        <f>W4+W5</f>
        <v>-1.25900000000001</v>
      </c>
      <c r="Y4" s="53">
        <f>(O4-E4)/VLOOKUP(B4,[1]交易计划及执行表!$A$4:$AX$1000,40,FALSE)</f>
        <v>-0.20859872611465</v>
      </c>
      <c r="Z4" s="59" t="s">
        <v>33</v>
      </c>
      <c r="AA4" s="60"/>
      <c r="AB4" s="61"/>
      <c r="AC4" s="61"/>
      <c r="AD4" s="61"/>
      <c r="AE4" s="61"/>
      <c r="AF4" s="61"/>
      <c r="AG4" s="61"/>
      <c r="AH4" s="61"/>
      <c r="AJ4" s="67"/>
      <c r="AK4" s="67"/>
      <c r="AL4" s="67"/>
      <c r="AM4" s="67"/>
      <c r="AN4" s="67"/>
      <c r="AO4" s="67"/>
      <c r="AP4" s="67"/>
      <c r="AQ4" s="67"/>
      <c r="AS4" s="67"/>
      <c r="AT4" s="67"/>
      <c r="AU4" s="67"/>
      <c r="AV4" s="67"/>
      <c r="AW4" s="67"/>
      <c r="AX4" s="67"/>
      <c r="AY4" s="67"/>
      <c r="BA4" s="67"/>
      <c r="BB4" s="67"/>
      <c r="BC4" s="67"/>
      <c r="BD4" s="67"/>
      <c r="BE4" s="67"/>
      <c r="BF4" s="67"/>
      <c r="BG4" s="67"/>
      <c r="BI4" s="67"/>
      <c r="BJ4" s="67"/>
      <c r="BK4" s="67"/>
      <c r="BL4" s="67"/>
      <c r="BM4" s="67"/>
      <c r="BN4" s="67"/>
      <c r="BO4" s="67"/>
    </row>
    <row r="5" s="4" customFormat="1" ht="13" spans="1:27">
      <c r="A5" s="18" t="s">
        <v>34</v>
      </c>
      <c r="B5" s="68" t="s">
        <v>31</v>
      </c>
      <c r="C5" s="19"/>
      <c r="D5" s="20"/>
      <c r="E5" s="34"/>
      <c r="F5" s="18"/>
      <c r="G5" s="18"/>
      <c r="H5" s="35"/>
      <c r="I5" s="34"/>
      <c r="J5" s="34"/>
      <c r="K5" s="18"/>
      <c r="L5" s="18"/>
      <c r="M5" s="44"/>
      <c r="N5" s="20">
        <v>44531</v>
      </c>
      <c r="O5" s="18">
        <v>27.7</v>
      </c>
      <c r="P5" s="18">
        <v>100</v>
      </c>
      <c r="Q5" s="18">
        <v>5</v>
      </c>
      <c r="R5" s="50">
        <f>O5*P5*0.001</f>
        <v>2.77</v>
      </c>
      <c r="S5" s="39">
        <f>O5*P5-Q5-R5</f>
        <v>2762.23</v>
      </c>
      <c r="T5" s="18">
        <v>28.7</v>
      </c>
      <c r="U5" s="18">
        <v>27.5</v>
      </c>
      <c r="V5" s="53">
        <f>(O5-U5)/(T5-U5)</f>
        <v>0.166666666666666</v>
      </c>
      <c r="W5" s="39">
        <f>S5-I4/2</f>
        <v>139.73</v>
      </c>
      <c r="X5" s="54"/>
      <c r="Y5" s="53">
        <f>(O5-E4)/VLOOKUP(B4,[1]交易计划及执行表!$A$4:$AX$1000,40,FALSE)</f>
        <v>0.238853503184713</v>
      </c>
      <c r="Z5" s="59"/>
      <c r="AA5" s="62"/>
    </row>
    <row r="6" s="5" customFormat="1" ht="14" spans="1:27">
      <c r="A6" s="18" t="s">
        <v>35</v>
      </c>
      <c r="B6" s="69" t="s">
        <v>36</v>
      </c>
      <c r="C6" s="19" t="s">
        <v>37</v>
      </c>
      <c r="D6" s="22">
        <v>44523</v>
      </c>
      <c r="E6" s="36">
        <v>33.73</v>
      </c>
      <c r="F6" s="36">
        <v>100</v>
      </c>
      <c r="G6" s="36">
        <v>5</v>
      </c>
      <c r="H6" s="37">
        <f>E6*F6*0.2/10000</f>
        <v>0.06746</v>
      </c>
      <c r="I6" s="38">
        <f>E6*F6+G6+H6</f>
        <v>3378.06746</v>
      </c>
      <c r="J6" s="38">
        <f>(E6-VLOOKUP(B6,[1]交易计划及执行表!$A$4:$AX$1000,42,FALSE))*F6+G6+H6</f>
        <v>125.06746</v>
      </c>
      <c r="K6" s="36">
        <v>35.36</v>
      </c>
      <c r="L6" s="36">
        <v>33.1</v>
      </c>
      <c r="M6" s="48">
        <f>(K6-E6)/(K6-L6)</f>
        <v>0.721238938053099</v>
      </c>
      <c r="N6" s="36"/>
      <c r="O6" s="21"/>
      <c r="P6" s="21"/>
      <c r="Q6" s="21"/>
      <c r="R6" s="21"/>
      <c r="S6" s="39"/>
      <c r="T6" s="21"/>
      <c r="U6" s="21"/>
      <c r="V6" s="53"/>
      <c r="W6" s="39"/>
      <c r="X6" s="21"/>
      <c r="Y6" s="48"/>
      <c r="AA6" s="63"/>
    </row>
    <row r="7" s="5" customFormat="1" ht="14" spans="1:27">
      <c r="A7" s="18" t="s">
        <v>38</v>
      </c>
      <c r="B7" s="69" t="s">
        <v>39</v>
      </c>
      <c r="C7" s="19" t="s">
        <v>40</v>
      </c>
      <c r="D7" s="22">
        <v>44522</v>
      </c>
      <c r="E7" s="38">
        <v>32.7</v>
      </c>
      <c r="F7" s="36">
        <v>100</v>
      </c>
      <c r="G7" s="36">
        <v>5</v>
      </c>
      <c r="H7" s="37">
        <f>E7*F7*0.2/10000</f>
        <v>0.0654</v>
      </c>
      <c r="I7" s="38">
        <f>E7*F7+G7+H7</f>
        <v>3275.0654</v>
      </c>
      <c r="J7" s="38">
        <f>(E7-VLOOKUP(B7,[1]交易计划及执行表!$A$4:$AX$1000,42,FALSE))*F7+G7+H7</f>
        <v>186.0654</v>
      </c>
      <c r="K7" s="38">
        <v>33.9</v>
      </c>
      <c r="L7" s="38">
        <v>32.49</v>
      </c>
      <c r="M7" s="48">
        <f>(K7-E7)/(K7-L7)</f>
        <v>0.851063829787233</v>
      </c>
      <c r="N7" s="36"/>
      <c r="O7" s="21"/>
      <c r="P7" s="21"/>
      <c r="Q7" s="21"/>
      <c r="R7" s="21"/>
      <c r="S7" s="39"/>
      <c r="T7" s="21"/>
      <c r="U7" s="21"/>
      <c r="V7" s="53"/>
      <c r="W7" s="39"/>
      <c r="X7" s="21"/>
      <c r="Y7" s="48"/>
      <c r="AA7" s="63"/>
    </row>
    <row r="8" s="4" customFormat="1" ht="14" spans="1:27">
      <c r="A8" s="18" t="s">
        <v>41</v>
      </c>
      <c r="B8" s="69" t="s">
        <v>42</v>
      </c>
      <c r="C8" s="23" t="s">
        <v>43</v>
      </c>
      <c r="D8" s="24">
        <v>44526</v>
      </c>
      <c r="E8" s="25">
        <v>72.07</v>
      </c>
      <c r="F8" s="25">
        <v>100</v>
      </c>
      <c r="G8" s="25">
        <v>5</v>
      </c>
      <c r="H8" s="37">
        <v>0</v>
      </c>
      <c r="I8" s="38">
        <f>E8*F8+G8+H8</f>
        <v>7212</v>
      </c>
      <c r="J8" s="38">
        <f>(E8-VLOOKUP(B8,[1]交易计划及执行表!$A$4:$AX$1000,42,FALSE))*F8+G8+H8</f>
        <v>524</v>
      </c>
      <c r="K8" s="25">
        <v>74.5</v>
      </c>
      <c r="L8" s="25">
        <v>70.4</v>
      </c>
      <c r="M8" s="48">
        <f>(K8-E8)/(K8-L8)</f>
        <v>0.592682926829271</v>
      </c>
      <c r="N8" s="24"/>
      <c r="O8" s="25"/>
      <c r="P8" s="25"/>
      <c r="Q8" s="25"/>
      <c r="R8" s="25"/>
      <c r="S8" s="39"/>
      <c r="T8" s="25"/>
      <c r="U8" s="25"/>
      <c r="V8" s="53"/>
      <c r="W8" s="39"/>
      <c r="X8" s="25"/>
      <c r="Y8" s="49"/>
      <c r="Z8" s="64"/>
      <c r="AA8" s="62"/>
    </row>
    <row r="9" s="4" customFormat="1" ht="24" spans="1:27">
      <c r="A9" s="18" t="s">
        <v>44</v>
      </c>
      <c r="B9" s="70" t="s">
        <v>45</v>
      </c>
      <c r="C9" s="26" t="s">
        <v>46</v>
      </c>
      <c r="D9" s="24">
        <v>44524</v>
      </c>
      <c r="E9" s="25">
        <v>30.54</v>
      </c>
      <c r="F9" s="25">
        <v>100</v>
      </c>
      <c r="G9" s="25">
        <v>5</v>
      </c>
      <c r="H9" s="39">
        <f>E9*F9*0.2/10000</f>
        <v>0.06108</v>
      </c>
      <c r="I9" s="40">
        <f>E9*F9+G9+H9</f>
        <v>3059.06108</v>
      </c>
      <c r="J9" s="38">
        <f>(E9-VLOOKUP(B9,[1]交易计划及执行表!$A$4:$AX$1000,42,FALSE))*F9+G9+H9</f>
        <v>124.06108</v>
      </c>
      <c r="K9" s="25">
        <v>30.72</v>
      </c>
      <c r="L9" s="25">
        <v>29.33</v>
      </c>
      <c r="M9" s="49">
        <f>(K9-E9)/(K9-L9)</f>
        <v>0.129496402877698</v>
      </c>
      <c r="N9" s="24">
        <v>44525</v>
      </c>
      <c r="O9" s="25">
        <v>30.15</v>
      </c>
      <c r="P9" s="25">
        <v>100</v>
      </c>
      <c r="Q9" s="25">
        <v>5</v>
      </c>
      <c r="R9" s="25">
        <v>3.075</v>
      </c>
      <c r="S9" s="39">
        <f>O9*P9-Q9-R9</f>
        <v>3006.925</v>
      </c>
      <c r="T9" s="25">
        <v>30.69</v>
      </c>
      <c r="U9" s="25">
        <v>30.01</v>
      </c>
      <c r="V9" s="53">
        <f>(O9-U9)/(T9-U9)</f>
        <v>0.205882352941172</v>
      </c>
      <c r="W9" s="39">
        <f>S9-I9</f>
        <v>-52.1360799999998</v>
      </c>
      <c r="X9" s="39">
        <f>S9-I9</f>
        <v>-52.1360799999998</v>
      </c>
      <c r="Y9" s="49">
        <f>(O9-E9)/VLOOKUP(B9,[1]交易计划及执行表!$A$8:$AX$1000,40,FALSE)</f>
        <v>-0.0622009569377991</v>
      </c>
      <c r="Z9" s="65" t="s">
        <v>47</v>
      </c>
      <c r="AA9" s="62"/>
    </row>
    <row r="10" s="5" customFormat="1" ht="14" spans="1:27">
      <c r="A10" s="18" t="s">
        <v>48</v>
      </c>
      <c r="B10" s="70" t="s">
        <v>49</v>
      </c>
      <c r="C10" s="27" t="s">
        <v>50</v>
      </c>
      <c r="D10" s="22">
        <v>44530</v>
      </c>
      <c r="E10" s="21">
        <v>29.81</v>
      </c>
      <c r="F10" s="21">
        <v>100</v>
      </c>
      <c r="G10" s="21">
        <v>5</v>
      </c>
      <c r="H10" s="39">
        <f>E10*F10*0.2/10000</f>
        <v>0.05962</v>
      </c>
      <c r="I10" s="40">
        <f>E10*F10+G10+H10</f>
        <v>2986.05962</v>
      </c>
      <c r="J10" s="38">
        <f>(E10-VLOOKUP(B10,[1]交易计划及执行表!$A$4:$AX$1000,42,FALSE))*F10+G10+H10</f>
        <v>214.05962</v>
      </c>
      <c r="K10" s="21">
        <v>30.32</v>
      </c>
      <c r="L10" s="21">
        <v>28.81</v>
      </c>
      <c r="M10" s="49">
        <f>(K10-E10)/(K10-L10)</f>
        <v>0.337748344370862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48"/>
      <c r="AA10" s="63"/>
    </row>
    <row r="11" ht="13" spans="1:26">
      <c r="A11" s="18" t="s">
        <v>51</v>
      </c>
      <c r="B11" s="69" t="s">
        <v>52</v>
      </c>
      <c r="C11" s="28" t="s">
        <v>53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</row>
    <row r="12" ht="13" spans="1:26">
      <c r="A12" s="18" t="s">
        <v>54</v>
      </c>
      <c r="B12" s="69" t="s">
        <v>55</v>
      </c>
      <c r="C12" s="28" t="s">
        <v>56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</row>
    <row r="13" ht="13" spans="1:26">
      <c r="A13" s="18" t="s">
        <v>57</v>
      </c>
      <c r="B13" s="69" t="s">
        <v>58</v>
      </c>
      <c r="C13" s="29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</row>
    <row r="14" ht="13" spans="1:26">
      <c r="A14" s="18" t="s">
        <v>59</v>
      </c>
      <c r="B14" s="69" t="s">
        <v>60</v>
      </c>
      <c r="C14" s="29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</row>
    <row r="15" ht="13" spans="1:26">
      <c r="A15" s="18" t="s">
        <v>61</v>
      </c>
      <c r="B15" s="69" t="s">
        <v>62</v>
      </c>
      <c r="C15" s="29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</row>
    <row r="16" ht="13" spans="1:26">
      <c r="A16" s="18" t="s">
        <v>63</v>
      </c>
      <c r="B16" s="69" t="s">
        <v>64</v>
      </c>
      <c r="C16" s="29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</row>
    <row r="17" ht="13" spans="1:26">
      <c r="A17" s="18" t="s">
        <v>65</v>
      </c>
      <c r="B17" s="69" t="s">
        <v>66</v>
      </c>
      <c r="C17" s="2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</row>
    <row r="18" ht="13" spans="1:26">
      <c r="A18" s="18" t="s">
        <v>67</v>
      </c>
      <c r="B18" s="69" t="s">
        <v>68</v>
      </c>
      <c r="C18" s="29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</row>
    <row r="19" ht="13" spans="1:26">
      <c r="A19" s="18" t="s">
        <v>69</v>
      </c>
      <c r="B19" s="69" t="s">
        <v>70</v>
      </c>
      <c r="C19" s="29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</row>
    <row r="20" ht="13" spans="1:26">
      <c r="A20" s="18" t="s">
        <v>71</v>
      </c>
      <c r="B20" s="69" t="s">
        <v>72</v>
      </c>
      <c r="C20" s="29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</row>
    <row r="21" spans="1:25">
      <c r="A21" s="18"/>
      <c r="B21" s="30"/>
      <c r="C21" s="31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>
      <c r="A22" s="18"/>
      <c r="B22" s="30"/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>
      <c r="A23" s="18"/>
      <c r="B23" s="30"/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>
      <c r="A24" s="18"/>
      <c r="B24" s="30"/>
      <c r="C24" s="31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>
      <c r="A25" s="18"/>
      <c r="B25" s="30"/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>
      <c r="A26" s="18"/>
      <c r="B26" s="30"/>
      <c r="C26" s="31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>
      <c r="A27" s="18"/>
      <c r="B27" s="30"/>
      <c r="C27" s="31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>
      <c r="A28" s="18"/>
      <c r="B28" s="30"/>
      <c r="C28" s="31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>
      <c r="A29" s="18"/>
      <c r="B29" s="30"/>
      <c r="C29" s="31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>
      <c r="A30" s="18"/>
      <c r="B30" s="30"/>
      <c r="C30" s="31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>
      <c r="A31" s="18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>
      <c r="A32" s="18"/>
      <c r="B32" s="30"/>
      <c r="C32" s="31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>
      <c r="A33" s="18"/>
      <c r="B33" s="30"/>
      <c r="C33" s="3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>
      <c r="A34" s="18"/>
      <c r="B34" s="30"/>
      <c r="C34" s="31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>
      <c r="A35" s="18"/>
      <c r="B35" s="30"/>
      <c r="C35" s="3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>
      <c r="A36" s="18"/>
      <c r="B36" s="30"/>
      <c r="C36" s="31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>
      <c r="A37" s="18"/>
      <c r="B37" s="30"/>
      <c r="C37" s="31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>
      <c r="A38" s="18"/>
      <c r="B38" s="30"/>
      <c r="C38" s="31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>
      <c r="A39" s="18"/>
      <c r="B39" s="30"/>
      <c r="C39" s="31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>
      <c r="A40" s="18"/>
      <c r="B40" s="30"/>
      <c r="C40" s="31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>
      <c r="A41" s="18"/>
      <c r="B41" s="30"/>
      <c r="C41" s="31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>
      <c r="A42" s="18"/>
      <c r="B42" s="30"/>
      <c r="C42" s="31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>
      <c r="A43" s="18"/>
      <c r="B43" s="30"/>
      <c r="C43" s="31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>
      <c r="A44" s="18"/>
      <c r="B44" s="30"/>
      <c r="C44" s="31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>
      <c r="A45" s="18"/>
      <c r="B45" s="30"/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>
      <c r="A46" s="18"/>
      <c r="B46" s="30"/>
      <c r="C46" s="31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>
      <c r="A47" s="18"/>
      <c r="B47" s="30"/>
      <c r="C47" s="31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>
      <c r="A48" s="18"/>
      <c r="B48" s="30"/>
      <c r="C48" s="31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2:25">
      <c r="B49" s="30"/>
      <c r="C49" s="31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2:25">
      <c r="B50" s="30"/>
      <c r="C50" s="31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2:25">
      <c r="B51" s="30"/>
      <c r="C51" s="31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2:25">
      <c r="B52" s="30"/>
      <c r="C52" s="31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2:25">
      <c r="B53" s="30"/>
      <c r="C53" s="31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>
      <c r="B54" s="30"/>
      <c r="C54" s="31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2:25">
      <c r="B55" s="30"/>
      <c r="C55" s="31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2:25">
      <c r="B56" s="30"/>
      <c r="C56" s="31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2:25">
      <c r="B57" s="30"/>
      <c r="C57" s="31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2:25">
      <c r="B58" s="30"/>
      <c r="C58" s="31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2:25">
      <c r="B59" s="30"/>
      <c r="C59" s="31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2:25">
      <c r="B60" s="30"/>
      <c r="C60" s="31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2:25">
      <c r="B61" s="30"/>
      <c r="C61" s="31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2:25">
      <c r="B62" s="30"/>
      <c r="C62" s="31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2:25">
      <c r="B63" s="30"/>
      <c r="C63" s="31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2:25">
      <c r="B64" s="30"/>
      <c r="C64" s="31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2:25">
      <c r="B65" s="30"/>
      <c r="C65" s="31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2:25">
      <c r="B66" s="30"/>
      <c r="C66" s="31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2:25">
      <c r="B67" s="30"/>
      <c r="C67" s="31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2:25">
      <c r="B68" s="30"/>
      <c r="C68" s="31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2:25">
      <c r="B69" s="30"/>
      <c r="C69" s="31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2:25">
      <c r="B70" s="30"/>
      <c r="C70" s="31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2:25">
      <c r="B71" s="30"/>
      <c r="C71" s="31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2:25">
      <c r="B72" s="30"/>
      <c r="C72" s="31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2:25">
      <c r="B73" s="30"/>
      <c r="C73" s="31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2:25">
      <c r="B74" s="30"/>
      <c r="C74" s="31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2:25">
      <c r="B75" s="30"/>
      <c r="C75" s="31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2:25">
      <c r="B76" s="30"/>
      <c r="C76" s="31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2:25">
      <c r="B77" s="30"/>
      <c r="C77" s="31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2:25">
      <c r="B78" s="30"/>
      <c r="C78" s="31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2:25">
      <c r="B79" s="30"/>
      <c r="C79" s="31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2:25">
      <c r="B80" s="30"/>
      <c r="C80" s="31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2:25">
      <c r="B81" s="30"/>
      <c r="C81" s="31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2:25">
      <c r="B82" s="30"/>
      <c r="C82" s="31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2:25">
      <c r="B83" s="30"/>
      <c r="C83" s="31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2:25">
      <c r="B84" s="30"/>
      <c r="C84" s="31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2:25">
      <c r="B85" s="30"/>
      <c r="C85" s="31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2:25">
      <c r="B86" s="30"/>
      <c r="C86" s="31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2:25">
      <c r="B87" s="30"/>
      <c r="C87" s="31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2:25">
      <c r="B88" s="30"/>
      <c r="C88" s="31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2:25">
      <c r="B89" s="30"/>
      <c r="C89" s="31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2:25">
      <c r="B90" s="30"/>
      <c r="C90" s="31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2:25">
      <c r="B91" s="30"/>
      <c r="C91" s="31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2:25">
      <c r="B92" s="30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2:25">
      <c r="B93" s="30"/>
      <c r="C93" s="31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2:25">
      <c r="B94" s="30"/>
      <c r="C94" s="31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2:25">
      <c r="B95" s="30"/>
      <c r="C95" s="31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2:25">
      <c r="B96" s="30"/>
      <c r="C96" s="31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2:25">
      <c r="B97" s="30"/>
      <c r="C97" s="31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2:25">
      <c r="B98" s="30"/>
      <c r="C98" s="31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2:25">
      <c r="B99" s="30"/>
      <c r="C99" s="31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2:25">
      <c r="B100" s="30"/>
      <c r="C100" s="31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2:25">
      <c r="B101" s="30"/>
      <c r="C101" s="31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2:25">
      <c r="B102" s="30"/>
      <c r="C102" s="31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2:25">
      <c r="B103" s="30"/>
      <c r="C103" s="31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2:25">
      <c r="B104" s="30"/>
      <c r="C104" s="31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2:25">
      <c r="B105" s="30"/>
      <c r="C105" s="31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2:25">
      <c r="B106" s="30"/>
      <c r="C106" s="31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2:25">
      <c r="B107" s="30"/>
      <c r="C107" s="31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2:25">
      <c r="B108" s="30"/>
      <c r="C108" s="31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2:25">
      <c r="B109" s="30"/>
      <c r="C109" s="31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2:25">
      <c r="B110" s="30"/>
      <c r="C110" s="31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2:25">
      <c r="B111" s="30"/>
      <c r="C111" s="31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2:25">
      <c r="B112" s="30"/>
      <c r="C112" s="31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2:25">
      <c r="B113" s="30"/>
      <c r="C113" s="31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2:25">
      <c r="B114" s="30"/>
      <c r="C114" s="31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2:25">
      <c r="B115" s="30"/>
      <c r="C115" s="31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2:25">
      <c r="B116" s="30"/>
      <c r="C116" s="31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2:25">
      <c r="B117" s="30"/>
      <c r="C117" s="31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2:25">
      <c r="B118" s="30"/>
      <c r="C118" s="31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2:25">
      <c r="B119" s="30"/>
      <c r="C119" s="31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2:25">
      <c r="B120" s="30"/>
      <c r="C120" s="31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2:25">
      <c r="B121" s="30"/>
      <c r="C121" s="31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2:25">
      <c r="B122" s="30"/>
      <c r="C122" s="31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2:25">
      <c r="B123" s="30"/>
      <c r="C123" s="31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2:25">
      <c r="B124" s="30"/>
      <c r="C124" s="31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2:25">
      <c r="B125" s="30"/>
      <c r="C125" s="31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2:25">
      <c r="B126" s="30"/>
      <c r="C126" s="31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2:25">
      <c r="B127" s="30"/>
      <c r="C127" s="31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2:25">
      <c r="B128" s="30"/>
      <c r="C128" s="31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2:25">
      <c r="B129" s="30"/>
      <c r="C129" s="31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2:25">
      <c r="B130" s="30"/>
      <c r="C130" s="31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2:25">
      <c r="B131" s="30"/>
      <c r="C131" s="31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2:25">
      <c r="B132" s="30"/>
      <c r="C132" s="31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2:25">
      <c r="B133" s="30"/>
      <c r="C133" s="31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2:25">
      <c r="B134" s="30"/>
      <c r="C134" s="31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2:25">
      <c r="B135" s="30"/>
      <c r="C135" s="31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2:25">
      <c r="B136" s="30"/>
      <c r="C136" s="31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2:25">
      <c r="B137" s="30"/>
      <c r="C137" s="31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2:25">
      <c r="B138" s="30"/>
      <c r="C138" s="31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2:25">
      <c r="B139" s="30"/>
      <c r="C139" s="31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2:25">
      <c r="B140" s="30"/>
      <c r="C140" s="31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2:25">
      <c r="B141" s="30"/>
      <c r="C141" s="31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2:25">
      <c r="B142" s="30"/>
      <c r="C142" s="31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2:25">
      <c r="B143" s="30"/>
      <c r="C143" s="31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2:25">
      <c r="B144" s="30"/>
      <c r="C144" s="31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2:25">
      <c r="B145" s="30"/>
      <c r="C145" s="31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2:25">
      <c r="B146" s="30"/>
      <c r="C146" s="31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2:25">
      <c r="B147" s="30"/>
      <c r="C147" s="31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2:25">
      <c r="B148" s="30"/>
      <c r="C148" s="31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2:25">
      <c r="B149" s="30"/>
      <c r="C149" s="31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2:25">
      <c r="B150" s="30"/>
      <c r="C150" s="31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2:25">
      <c r="B151" s="30"/>
      <c r="C151" s="31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2:25">
      <c r="B152" s="30"/>
      <c r="C152" s="31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2:25">
      <c r="B153" s="30"/>
      <c r="C153" s="31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2:25">
      <c r="B154" s="30"/>
      <c r="C154" s="31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2:25">
      <c r="B155" s="30"/>
      <c r="C155" s="31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2:25">
      <c r="B156" s="30"/>
      <c r="C156" s="31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2:25">
      <c r="B157" s="30"/>
      <c r="C157" s="31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2:25">
      <c r="B158" s="30"/>
      <c r="C158" s="31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2:25">
      <c r="B159" s="30"/>
      <c r="C159" s="31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2:25">
      <c r="B160" s="30"/>
      <c r="C160" s="31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2:25">
      <c r="B161" s="30"/>
      <c r="C161" s="31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2:25">
      <c r="B162" s="30"/>
      <c r="C162" s="31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2:25">
      <c r="B163" s="30"/>
      <c r="C163" s="31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2:25">
      <c r="B164" s="30"/>
      <c r="C164" s="31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2:25">
      <c r="B165" s="30"/>
      <c r="C165" s="31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2:25">
      <c r="B166" s="30"/>
      <c r="C166" s="31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2:25">
      <c r="B167" s="30"/>
      <c r="C167" s="31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2:25">
      <c r="B168" s="30"/>
      <c r="C168" s="31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2:25">
      <c r="B169" s="30"/>
      <c r="C169" s="31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2:25">
      <c r="B170" s="30"/>
      <c r="C170" s="31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2:25">
      <c r="B171" s="30"/>
      <c r="C171" s="31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2:25">
      <c r="B172" s="30"/>
      <c r="C172" s="31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2:25">
      <c r="B173" s="30"/>
      <c r="C173" s="31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2:25">
      <c r="B174" s="30"/>
      <c r="C174" s="31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2:25">
      <c r="B175" s="30"/>
      <c r="C175" s="31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2:25">
      <c r="B176" s="30"/>
      <c r="C176" s="31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2:25">
      <c r="B177" s="30"/>
      <c r="C177" s="31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2:25">
      <c r="B178" s="30"/>
      <c r="C178" s="31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2:25">
      <c r="B179" s="30"/>
      <c r="C179" s="31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2:25">
      <c r="B180" s="30"/>
      <c r="C180" s="31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2:25">
      <c r="B181" s="30"/>
      <c r="C181" s="31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2:25">
      <c r="B182" s="30"/>
      <c r="C182" s="31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2:25">
      <c r="B183" s="30"/>
      <c r="C183" s="31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2:25">
      <c r="B184" s="30"/>
      <c r="C184" s="31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2:25">
      <c r="B185" s="30"/>
      <c r="C185" s="31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2:25">
      <c r="B186" s="30"/>
      <c r="C186" s="31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2:25">
      <c r="B187" s="30"/>
      <c r="C187" s="31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2:25">
      <c r="B188" s="30"/>
      <c r="C188" s="31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2:25">
      <c r="B189" s="30"/>
      <c r="C189" s="31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2:25">
      <c r="B190" s="30"/>
      <c r="C190" s="31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2:25">
      <c r="B191" s="30"/>
      <c r="C191" s="31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2:25">
      <c r="B192" s="30"/>
      <c r="C192" s="31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2:25">
      <c r="B193" s="30"/>
      <c r="C193" s="31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2:25">
      <c r="B194" s="30"/>
      <c r="C194" s="31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2:25">
      <c r="B195" s="30"/>
      <c r="C195" s="31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2:25">
      <c r="B196" s="30"/>
      <c r="C196" s="31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2:25">
      <c r="B197" s="30"/>
      <c r="C197" s="31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2:25">
      <c r="B198" s="30"/>
      <c r="C198" s="31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2:25">
      <c r="B199" s="30"/>
      <c r="C199" s="31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2:25">
      <c r="B200" s="30"/>
      <c r="C200" s="31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2:25">
      <c r="B201" s="30"/>
      <c r="C201" s="31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2:25">
      <c r="B202" s="30"/>
      <c r="C202" s="31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2:25">
      <c r="B203" s="30"/>
      <c r="C203" s="31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2:25">
      <c r="B204" s="30"/>
      <c r="C204" s="31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2:25">
      <c r="B205" s="30"/>
      <c r="C205" s="31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2:25">
      <c r="B206" s="30"/>
      <c r="C206" s="31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2:25">
      <c r="B207" s="30"/>
      <c r="C207" s="31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2:25">
      <c r="B208" s="30"/>
      <c r="C208" s="31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2:25">
      <c r="B209" s="30"/>
      <c r="C209" s="31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2:25">
      <c r="B210" s="30"/>
      <c r="C210" s="31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2:25">
      <c r="B211" s="30"/>
      <c r="C211" s="31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2:25">
      <c r="B212" s="30"/>
      <c r="C212" s="31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2:25">
      <c r="B213" s="30"/>
      <c r="C213" s="31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2:25">
      <c r="B214" s="30"/>
      <c r="C214" s="31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2:25">
      <c r="B215" s="30"/>
      <c r="C215" s="31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2:25">
      <c r="B216" s="30"/>
      <c r="C216" s="31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2:25">
      <c r="B217" s="30"/>
      <c r="C217" s="31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2:25">
      <c r="B218" s="30"/>
      <c r="C218" s="31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2:25">
      <c r="B219" s="30"/>
      <c r="C219" s="31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2:25">
      <c r="B220" s="30"/>
      <c r="C220" s="31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2:25">
      <c r="B221" s="30"/>
      <c r="C221" s="31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2:25">
      <c r="B222" s="30"/>
      <c r="C222" s="31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2:25">
      <c r="B223" s="30"/>
      <c r="C223" s="31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2:25">
      <c r="B224" s="30"/>
      <c r="C224" s="31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2:25">
      <c r="B225" s="30"/>
      <c r="C225" s="31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2:25">
      <c r="B226" s="30"/>
      <c r="C226" s="31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2:25">
      <c r="B227" s="30"/>
      <c r="C227" s="31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2:25">
      <c r="B228" s="30"/>
      <c r="C228" s="31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2:25">
      <c r="B229" s="30"/>
      <c r="C229" s="31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2:25">
      <c r="B230" s="30"/>
      <c r="C230" s="31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2:25">
      <c r="B231" s="30"/>
      <c r="C231" s="31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2:25">
      <c r="B232" s="30"/>
      <c r="C232" s="31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2:25">
      <c r="B233" s="30"/>
      <c r="C233" s="31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2:25">
      <c r="B234" s="30"/>
      <c r="C234" s="31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2:25">
      <c r="B235" s="30"/>
      <c r="C235" s="31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2:25">
      <c r="B236" s="30"/>
      <c r="C236" s="31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2:25">
      <c r="B237" s="30"/>
      <c r="C237" s="31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2:25">
      <c r="B238" s="30"/>
      <c r="C238" s="31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2:25">
      <c r="B239" s="30"/>
      <c r="C239" s="31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2:25">
      <c r="B240" s="30"/>
      <c r="C240" s="31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2:25">
      <c r="B241" s="30"/>
      <c r="C241" s="31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2:25">
      <c r="B242" s="30"/>
      <c r="C242" s="31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2:25">
      <c r="B243" s="30"/>
      <c r="C243" s="31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2:25">
      <c r="B244" s="30"/>
      <c r="C244" s="31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2:25">
      <c r="B245" s="30"/>
      <c r="C245" s="31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2:25">
      <c r="B246" s="30"/>
      <c r="C246" s="31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2:25">
      <c r="B247" s="30"/>
      <c r="C247" s="31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2:25">
      <c r="B248" s="30"/>
      <c r="C248" s="31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2:25">
      <c r="B249" s="30"/>
      <c r="C249" s="31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2:25">
      <c r="B250" s="30"/>
      <c r="C250" s="31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2:25">
      <c r="B251" s="30"/>
      <c r="C251" s="31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2:25">
      <c r="B252" s="30"/>
      <c r="C252" s="31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2:25">
      <c r="B253" s="30"/>
      <c r="C253" s="31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2:25">
      <c r="B254" s="30"/>
      <c r="C254" s="31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2:25">
      <c r="B255" s="30"/>
      <c r="C255" s="31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2:25">
      <c r="B256" s="30"/>
      <c r="C256" s="31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2:25">
      <c r="B257" s="30"/>
      <c r="C257" s="31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2:25">
      <c r="B258" s="30"/>
      <c r="C258" s="31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2:25">
      <c r="B259" s="30"/>
      <c r="C259" s="31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2:25">
      <c r="B260" s="30"/>
      <c r="C260" s="31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2:25">
      <c r="B261" s="30"/>
      <c r="C261" s="31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2:25">
      <c r="B262" s="30"/>
      <c r="C262" s="31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2:25">
      <c r="B263" s="30"/>
      <c r="C263" s="31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2:25">
      <c r="B264" s="30"/>
      <c r="C264" s="31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2:25">
      <c r="B265" s="30"/>
      <c r="C265" s="31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2:25">
      <c r="B266" s="30"/>
      <c r="C266" s="31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2:25">
      <c r="B267" s="30"/>
      <c r="C267" s="31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2:25">
      <c r="B268" s="30"/>
      <c r="C268" s="31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2:25">
      <c r="B269" s="30"/>
      <c r="C269" s="31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2:25">
      <c r="B270" s="30"/>
      <c r="C270" s="31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2:25">
      <c r="B271" s="30"/>
      <c r="C271" s="31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2:25">
      <c r="B272" s="30"/>
      <c r="C272" s="31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2:25">
      <c r="B273" s="30"/>
      <c r="C273" s="31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2:25">
      <c r="B274" s="30"/>
      <c r="C274" s="31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2:25">
      <c r="B275" s="30"/>
      <c r="C275" s="31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2:25">
      <c r="B276" s="30"/>
      <c r="C276" s="31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2:25">
      <c r="B277" s="30"/>
      <c r="C277" s="31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2:25">
      <c r="B278" s="30"/>
      <c r="C278" s="31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2:25">
      <c r="B279" s="30"/>
      <c r="C279" s="31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2:25">
      <c r="B280" s="30"/>
      <c r="C280" s="31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2:25">
      <c r="B281" s="30"/>
      <c r="C281" s="31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2:25">
      <c r="B282" s="30"/>
      <c r="C282" s="31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2:25">
      <c r="B283" s="30"/>
      <c r="C283" s="31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2:25">
      <c r="B284" s="30"/>
      <c r="C284" s="31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2:25">
      <c r="B285" s="30"/>
      <c r="C285" s="31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2:25">
      <c r="B286" s="30"/>
      <c r="C286" s="31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2:25">
      <c r="B287" s="30"/>
      <c r="C287" s="31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2:25">
      <c r="B288" s="30"/>
      <c r="C288" s="31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2:25">
      <c r="B289" s="30"/>
      <c r="C289" s="31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2:25">
      <c r="B290" s="30"/>
      <c r="C290" s="31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2:25">
      <c r="B291" s="30"/>
      <c r="C291" s="31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2:25">
      <c r="B292" s="30"/>
      <c r="C292" s="31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2:25">
      <c r="B293" s="30"/>
      <c r="C293" s="31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2:25">
      <c r="B294" s="30"/>
      <c r="C294" s="31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2:25">
      <c r="B295" s="30"/>
      <c r="C295" s="31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2:25">
      <c r="B296" s="30"/>
      <c r="C296" s="31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2:25">
      <c r="B297" s="30"/>
      <c r="C297" s="31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2:25">
      <c r="B298" s="30"/>
      <c r="C298" s="31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2:25">
      <c r="B299" s="30"/>
      <c r="C299" s="31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2:25">
      <c r="B300" s="30"/>
      <c r="C300" s="31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2:25">
      <c r="B301" s="30"/>
      <c r="C301" s="31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2:25">
      <c r="B302" s="30"/>
      <c r="C302" s="31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2:25">
      <c r="B303" s="30"/>
      <c r="C303" s="31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2:25">
      <c r="B304" s="30"/>
      <c r="C304" s="31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2:25">
      <c r="B305" s="30"/>
      <c r="C305" s="31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2:25">
      <c r="B306" s="30"/>
      <c r="C306" s="31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2:25">
      <c r="B307" s="30"/>
      <c r="C307" s="31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2:25">
      <c r="B308" s="30"/>
      <c r="C308" s="31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2:25">
      <c r="B309" s="30"/>
      <c r="C309" s="31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2:25">
      <c r="B310" s="30"/>
      <c r="C310" s="31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2:25">
      <c r="B311" s="30"/>
      <c r="C311" s="31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2:25">
      <c r="B312" s="30"/>
      <c r="C312" s="31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2:25">
      <c r="B313" s="30"/>
      <c r="C313" s="31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2:25">
      <c r="B314" s="30"/>
      <c r="C314" s="31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2:25">
      <c r="B315" s="30"/>
      <c r="C315" s="31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2:25">
      <c r="B316" s="30"/>
      <c r="C316" s="31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2:25">
      <c r="B317" s="30"/>
      <c r="C317" s="31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2:25">
      <c r="B318" s="30"/>
      <c r="C318" s="31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2:25">
      <c r="B319" s="30"/>
      <c r="C319" s="31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2:25">
      <c r="B320" s="30"/>
      <c r="C320" s="31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2:25">
      <c r="B321" s="30"/>
      <c r="C321" s="31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2:25">
      <c r="B322" s="30"/>
      <c r="C322" s="31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2:25">
      <c r="B323" s="30"/>
      <c r="C323" s="31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2:25">
      <c r="B324" s="30"/>
      <c r="C324" s="31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2:25">
      <c r="B325" s="30"/>
      <c r="C325" s="31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2:25">
      <c r="B326" s="30"/>
      <c r="C326" s="31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2:25">
      <c r="B327" s="30"/>
      <c r="C327" s="31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2:25">
      <c r="B328" s="30"/>
      <c r="C328" s="31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2:25">
      <c r="B329" s="30"/>
      <c r="C329" s="31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2:25">
      <c r="B330" s="30"/>
      <c r="C330" s="31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2:25">
      <c r="B331" s="30"/>
      <c r="C331" s="31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2:25">
      <c r="B332" s="30"/>
      <c r="C332" s="31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2:25">
      <c r="B333" s="30"/>
      <c r="C333" s="31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2:25">
      <c r="B334" s="30"/>
      <c r="C334" s="31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2:25">
      <c r="B335" s="30"/>
      <c r="C335" s="31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2:25">
      <c r="B336" s="30"/>
      <c r="C336" s="31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2:25">
      <c r="B337" s="30"/>
      <c r="C337" s="31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2:25">
      <c r="B338" s="30"/>
      <c r="C338" s="31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2:25">
      <c r="B339" s="30"/>
      <c r="C339" s="31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2:25">
      <c r="B340" s="30"/>
      <c r="C340" s="31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2:25">
      <c r="B341" s="30"/>
      <c r="C341" s="31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2:25">
      <c r="B342" s="30"/>
      <c r="C342" s="31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2:25">
      <c r="B343" s="30"/>
      <c r="C343" s="31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2:25">
      <c r="B344" s="30"/>
      <c r="C344" s="31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2:25">
      <c r="B345" s="30"/>
      <c r="C345" s="31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2:25">
      <c r="B346" s="30"/>
      <c r="C346" s="31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2:25">
      <c r="B347" s="30"/>
      <c r="C347" s="31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2:25">
      <c r="B348" s="30"/>
      <c r="C348" s="31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2:25">
      <c r="B349" s="30"/>
      <c r="C349" s="31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2:25">
      <c r="B350" s="30"/>
      <c r="C350" s="31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2:25">
      <c r="B351" s="30"/>
      <c r="C351" s="31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2:25">
      <c r="B352" s="30"/>
      <c r="C352" s="31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2:25">
      <c r="B353" s="30"/>
      <c r="C353" s="31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2:25">
      <c r="B354" s="30"/>
      <c r="C354" s="31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2:25">
      <c r="B355" s="30"/>
      <c r="C355" s="31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2:25">
      <c r="B356" s="30"/>
      <c r="C356" s="31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2:25">
      <c r="B357" s="30"/>
      <c r="C357" s="31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2:25">
      <c r="B358" s="30"/>
      <c r="C358" s="31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2:25">
      <c r="B359" s="30"/>
      <c r="C359" s="31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2:25">
      <c r="B360" s="30"/>
      <c r="C360" s="31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2:25">
      <c r="B361" s="30"/>
      <c r="C361" s="31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2:25">
      <c r="B362" s="30"/>
      <c r="C362" s="31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2:25">
      <c r="B363" s="30"/>
      <c r="C363" s="31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2:25">
      <c r="B364" s="30"/>
      <c r="C364" s="31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2:25">
      <c r="B365" s="30"/>
      <c r="C365" s="31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2:25">
      <c r="B366" s="30"/>
      <c r="C366" s="31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2:25">
      <c r="B367" s="30"/>
      <c r="C367" s="31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2:25">
      <c r="B368" s="30"/>
      <c r="C368" s="31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2:25">
      <c r="B369" s="30"/>
      <c r="C369" s="31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2:25">
      <c r="B370" s="30"/>
      <c r="C370" s="31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2:25">
      <c r="B371" s="30"/>
      <c r="C371" s="31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2:25">
      <c r="B372" s="30"/>
      <c r="C372" s="31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2:25">
      <c r="B373" s="30"/>
      <c r="C373" s="31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2:25">
      <c r="B374" s="30"/>
      <c r="C374" s="31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2:25">
      <c r="B375" s="30"/>
      <c r="C375" s="31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2:25">
      <c r="B376" s="30"/>
      <c r="C376" s="31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2:25">
      <c r="B377" s="30"/>
      <c r="C377" s="31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2:25">
      <c r="B378" s="30"/>
      <c r="C378" s="31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2:25">
      <c r="B379" s="30"/>
      <c r="C379" s="31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2:25">
      <c r="B380" s="30"/>
      <c r="C380" s="31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2:25">
      <c r="B381" s="30"/>
      <c r="C381" s="31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2:25">
      <c r="B382" s="30"/>
      <c r="C382" s="31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2:25">
      <c r="B383" s="30"/>
      <c r="C383" s="31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2:25">
      <c r="B384" s="30"/>
      <c r="C384" s="31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2:25">
      <c r="B385" s="30"/>
      <c r="C385" s="31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2:25">
      <c r="B386" s="30"/>
      <c r="C386" s="31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2:25">
      <c r="B387" s="30"/>
      <c r="C387" s="31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2:25">
      <c r="B388" s="30"/>
      <c r="C388" s="31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2:25">
      <c r="B389" s="30"/>
      <c r="C389" s="31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2:25">
      <c r="B390" s="30"/>
      <c r="C390" s="31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2:25">
      <c r="B391" s="30"/>
      <c r="C391" s="31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2:25">
      <c r="B392" s="30"/>
      <c r="C392" s="31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2:25">
      <c r="B393" s="30"/>
      <c r="C393" s="31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2:25">
      <c r="B394" s="30"/>
      <c r="C394" s="31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2:25">
      <c r="B395" s="30"/>
      <c r="C395" s="31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2:25">
      <c r="B396" s="30"/>
      <c r="C396" s="31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2:25">
      <c r="B397" s="30"/>
      <c r="C397" s="31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2:25">
      <c r="B398" s="30"/>
      <c r="C398" s="31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2:25">
      <c r="B399" s="30"/>
      <c r="C399" s="31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2:25">
      <c r="B400" s="30"/>
      <c r="C400" s="31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2:25">
      <c r="B401" s="30"/>
      <c r="C401" s="31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2:25">
      <c r="B402" s="30"/>
      <c r="C402" s="31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2:25">
      <c r="B403" s="30"/>
      <c r="C403" s="31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2:25">
      <c r="B404" s="30"/>
      <c r="C404" s="31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2:25">
      <c r="B405" s="30"/>
      <c r="C405" s="31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2:25">
      <c r="B406" s="30"/>
      <c r="C406" s="31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2:25">
      <c r="B407" s="30"/>
      <c r="C407" s="31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2:25">
      <c r="B408" s="30"/>
      <c r="C408" s="31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2:25">
      <c r="B409" s="30"/>
      <c r="C409" s="31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2:25">
      <c r="B410" s="30"/>
      <c r="C410" s="31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2:25">
      <c r="B411" s="30"/>
      <c r="C411" s="31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2:25">
      <c r="B412" s="30"/>
      <c r="C412" s="31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2:25">
      <c r="B413" s="30"/>
      <c r="C413" s="31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2:25">
      <c r="B414" s="30"/>
      <c r="C414" s="31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2:25">
      <c r="B415" s="30"/>
      <c r="C415" s="31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2:25">
      <c r="B416" s="30"/>
      <c r="C416" s="31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2:25">
      <c r="B417" s="30"/>
      <c r="C417" s="31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2:25">
      <c r="B418" s="30"/>
      <c r="C418" s="31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2:25">
      <c r="B419" s="30"/>
      <c r="C419" s="31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2:25">
      <c r="B420" s="30"/>
      <c r="C420" s="31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2:25">
      <c r="B421" s="30"/>
      <c r="C421" s="31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2:25">
      <c r="B422" s="30"/>
      <c r="C422" s="31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2:25">
      <c r="B423" s="30"/>
      <c r="C423" s="31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2:25">
      <c r="B424" s="30"/>
      <c r="C424" s="31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2:25">
      <c r="B425" s="30"/>
      <c r="C425" s="31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2:25">
      <c r="B426" s="30"/>
      <c r="C426" s="31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2:25">
      <c r="B427" s="30"/>
      <c r="C427" s="31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2:25">
      <c r="B428" s="30"/>
      <c r="C428" s="31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2:25">
      <c r="B429" s="30"/>
      <c r="C429" s="31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2:25">
      <c r="B430" s="30"/>
      <c r="C430" s="31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2:25">
      <c r="B431" s="30"/>
      <c r="C431" s="31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2:25">
      <c r="B432" s="30"/>
      <c r="C432" s="31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2:25">
      <c r="B433" s="30"/>
      <c r="C433" s="31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2:25">
      <c r="B434" s="30"/>
      <c r="C434" s="31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2:25">
      <c r="B435" s="30"/>
      <c r="C435" s="31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2:25">
      <c r="B436" s="30"/>
      <c r="C436" s="31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2:25">
      <c r="B437" s="30"/>
      <c r="C437" s="31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2:25">
      <c r="B438" s="30"/>
      <c r="C438" s="31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2:25">
      <c r="B439" s="30"/>
      <c r="C439" s="31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2:25">
      <c r="B440" s="30"/>
      <c r="C440" s="31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2:25">
      <c r="B441" s="30"/>
      <c r="C441" s="31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2:25">
      <c r="B442" s="30"/>
      <c r="C442" s="31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2:25">
      <c r="B443" s="30"/>
      <c r="C443" s="31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2:25">
      <c r="B444" s="30"/>
      <c r="C444" s="31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2:25">
      <c r="B445" s="30"/>
      <c r="C445" s="31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2:25">
      <c r="B446" s="30"/>
      <c r="C446" s="31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2:25">
      <c r="B447" s="30"/>
      <c r="C447" s="31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2:25">
      <c r="B448" s="30"/>
      <c r="C448" s="31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2:25">
      <c r="B449" s="30"/>
      <c r="C449" s="31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2:25">
      <c r="B450" s="30"/>
      <c r="C450" s="31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2:25">
      <c r="B451" s="30"/>
      <c r="C451" s="31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2:25">
      <c r="B452" s="30"/>
      <c r="C452" s="31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2:25">
      <c r="B453" s="30"/>
      <c r="C453" s="31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2:25">
      <c r="B454" s="30"/>
      <c r="C454" s="31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2:25">
      <c r="B455" s="30"/>
      <c r="C455" s="31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2:25">
      <c r="B456" s="30"/>
      <c r="C456" s="31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2:25">
      <c r="B457" s="30"/>
      <c r="C457" s="31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2:25">
      <c r="B458" s="30"/>
      <c r="C458" s="31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2:25">
      <c r="B459" s="30"/>
      <c r="C459" s="31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2:25">
      <c r="B460" s="30"/>
      <c r="C460" s="31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2:25">
      <c r="B461" s="30"/>
      <c r="C461" s="31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2:25">
      <c r="B462" s="30"/>
      <c r="C462" s="31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2:25">
      <c r="B463" s="30"/>
      <c r="C463" s="31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2:25">
      <c r="B464" s="30"/>
      <c r="C464" s="31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2:25">
      <c r="B465" s="30"/>
      <c r="C465" s="31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2:25">
      <c r="B466" s="30"/>
      <c r="C466" s="31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2:25">
      <c r="B467" s="30"/>
      <c r="C467" s="31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2:25">
      <c r="B468" s="30"/>
      <c r="C468" s="31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2:25">
      <c r="B469" s="30"/>
      <c r="C469" s="31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2:25">
      <c r="B470" s="30"/>
      <c r="C470" s="31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2:25">
      <c r="B471" s="30"/>
      <c r="C471" s="31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2:25">
      <c r="B472" s="30"/>
      <c r="C472" s="31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2:25">
      <c r="B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2:25">
      <c r="B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2:25">
      <c r="B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2:25">
      <c r="B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2:25">
      <c r="B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2:25">
      <c r="B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2:25">
      <c r="B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2:2">
      <c r="B480" s="30"/>
    </row>
    <row r="481" spans="2:2">
      <c r="B481" s="30"/>
    </row>
    <row r="482" spans="2:2">
      <c r="B482" s="30"/>
    </row>
    <row r="483" spans="2:2">
      <c r="B483" s="30"/>
    </row>
    <row r="484" spans="2:2">
      <c r="B484" s="30"/>
    </row>
    <row r="485" spans="2:2">
      <c r="B485" s="30"/>
    </row>
    <row r="486" spans="2:2">
      <c r="B486" s="30"/>
    </row>
    <row r="487" spans="2:2">
      <c r="B487" s="30"/>
    </row>
    <row r="488" spans="2:2">
      <c r="B488" s="30"/>
    </row>
    <row r="489" spans="2:2">
      <c r="B489" s="30"/>
    </row>
    <row r="490" spans="2:2">
      <c r="B490" s="30"/>
    </row>
    <row r="491" spans="2:2">
      <c r="B491" s="30"/>
    </row>
    <row r="492" spans="2:2">
      <c r="B492" s="30"/>
    </row>
    <row r="493" spans="2:2">
      <c r="B493" s="30"/>
    </row>
    <row r="494" spans="2:2">
      <c r="B494" s="30"/>
    </row>
    <row r="495" spans="2:2">
      <c r="B495" s="30"/>
    </row>
    <row r="496" spans="2:2">
      <c r="B496" s="30"/>
    </row>
    <row r="497" spans="2:2">
      <c r="B497" s="30"/>
    </row>
    <row r="498" spans="2:2">
      <c r="B498" s="30"/>
    </row>
    <row r="499" spans="2:2">
      <c r="B499" s="30"/>
    </row>
    <row r="500" spans="2:2">
      <c r="B500" s="30"/>
    </row>
    <row r="501" spans="2:2">
      <c r="B501" s="30"/>
    </row>
    <row r="502" spans="2:2">
      <c r="B502" s="30"/>
    </row>
    <row r="503" spans="2:2">
      <c r="B503" s="30"/>
    </row>
    <row r="504" spans="2:2">
      <c r="B504" s="30"/>
    </row>
    <row r="505" spans="2:2">
      <c r="B505" s="30"/>
    </row>
    <row r="506" spans="2:2">
      <c r="B506" s="30"/>
    </row>
    <row r="507" spans="2:2">
      <c r="B507" s="30"/>
    </row>
    <row r="508" spans="2:2">
      <c r="B508" s="30"/>
    </row>
    <row r="509" spans="2:2">
      <c r="B509" s="30"/>
    </row>
    <row r="510" spans="2:2">
      <c r="B510" s="30"/>
    </row>
    <row r="511" spans="2:2">
      <c r="B511" s="30"/>
    </row>
    <row r="512" spans="2:2">
      <c r="B512" s="30"/>
    </row>
    <row r="513" spans="2:2">
      <c r="B513" s="30"/>
    </row>
    <row r="514" spans="2:2">
      <c r="B514" s="30"/>
    </row>
    <row r="515" spans="2:2">
      <c r="B515" s="30"/>
    </row>
    <row r="516" spans="2:2">
      <c r="B516" s="30"/>
    </row>
    <row r="517" spans="2:2">
      <c r="B517" s="30"/>
    </row>
    <row r="518" spans="2:2">
      <c r="B518" s="30"/>
    </row>
    <row r="519" spans="2:2">
      <c r="B519" s="30"/>
    </row>
    <row r="520" spans="2:2">
      <c r="B520" s="30"/>
    </row>
    <row r="521" spans="2:2">
      <c r="B521" s="30"/>
    </row>
    <row r="522" spans="2:2">
      <c r="B522" s="30"/>
    </row>
    <row r="523" spans="2:2">
      <c r="B523" s="30"/>
    </row>
    <row r="524" spans="2:2">
      <c r="B524" s="30"/>
    </row>
    <row r="525" spans="2:2">
      <c r="B525" s="30"/>
    </row>
    <row r="526" spans="2:2">
      <c r="B526" s="30"/>
    </row>
    <row r="527" spans="2:2">
      <c r="B527" s="30"/>
    </row>
    <row r="528" spans="2:2">
      <c r="B528" s="30"/>
    </row>
    <row r="529" spans="2:2">
      <c r="B529" s="30"/>
    </row>
    <row r="530" spans="2:2">
      <c r="B530" s="30"/>
    </row>
    <row r="531" spans="2:2">
      <c r="B531" s="30"/>
    </row>
    <row r="532" spans="2:2">
      <c r="B532" s="30"/>
    </row>
    <row r="533" spans="2:2">
      <c r="B533" s="30"/>
    </row>
    <row r="534" spans="2:2">
      <c r="B534" s="30"/>
    </row>
    <row r="535" spans="2:2">
      <c r="B535" s="30"/>
    </row>
    <row r="536" spans="2:2">
      <c r="B536" s="30"/>
    </row>
    <row r="537" spans="2:2">
      <c r="B537" s="30"/>
    </row>
    <row r="538" spans="2:2">
      <c r="B538" s="30"/>
    </row>
    <row r="539" spans="2:2">
      <c r="B539" s="30"/>
    </row>
    <row r="540" spans="2:2">
      <c r="B540" s="30"/>
    </row>
    <row r="541" spans="2:2">
      <c r="B541" s="30"/>
    </row>
    <row r="542" spans="2:2">
      <c r="B542" s="30"/>
    </row>
    <row r="543" spans="2:2">
      <c r="B543" s="30"/>
    </row>
    <row r="544" spans="2:2">
      <c r="B544" s="30"/>
    </row>
    <row r="545" spans="2:2">
      <c r="B545" s="30"/>
    </row>
    <row r="546" spans="2:2">
      <c r="B546" s="30"/>
    </row>
    <row r="547" spans="2:2">
      <c r="B547" s="30"/>
    </row>
    <row r="548" spans="2:2">
      <c r="B548" s="30"/>
    </row>
    <row r="549" spans="2:2">
      <c r="B549" s="30"/>
    </row>
    <row r="550" spans="2:2">
      <c r="B550" s="30"/>
    </row>
    <row r="551" spans="2:2">
      <c r="B551" s="30"/>
    </row>
    <row r="552" spans="2:2">
      <c r="B552" s="30"/>
    </row>
  </sheetData>
  <mergeCells count="41">
    <mergeCell ref="D1:M1"/>
    <mergeCell ref="N1:V1"/>
    <mergeCell ref="W1:Z1"/>
    <mergeCell ref="W2:X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X4:X5"/>
    <mergeCell ref="Y2:Y3"/>
    <mergeCell ref="Z2:Z3"/>
    <mergeCell ref="Z4:Z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CU1" t="s">
        <v>77</v>
      </c>
    </row>
    <row r="2" spans="1:6">
      <c r="A2" s="2" t="e">
        <f>SUM(交易计划及执行表!$J4:$J10)-SUM(IF(交易计划及执行表!$O4&gt;0,VLOOKUP(交易计划及执行表!$B4,交易计划及执行表!B4:U995,53,FALSE)))</f>
        <v>#REF!</v>
      </c>
      <c r="F2" s="3" t="e">
        <f>SUM(IF(交易计划及执行表!$O4&gt;0,VLOOKUP(交易计划及执行表!$B4,交易计划及执行表!B4:U995,53,FALSE),0))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2021-12-02T13:13:32Z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