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<sst xmlns="http://schemas.openxmlformats.org/spreadsheetml/2006/main" count="59" uniqueCount="59">
  <si>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</si>
  <si>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</si>
  <si>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</si>
  <si>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</si>
  <si>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</si>
  <si>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</si>
  <si>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</si>
  <si>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增长率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</si>
  <si>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</si>
  <si>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</si>
  <si>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</si>
  <si>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</si>
  <si>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</si>
  <si>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</si>
  <si>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</si>
  <si>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</si>
  <si>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</si>
  <si>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营业利润增长率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</si>
  <si>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</si>
  <si>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</si>
  <si>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</si>
  <si>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</si>
  <si>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</si>
  <si>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</si>
  <si>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</si>
  <si>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</si>
  <si>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经营利润占总投入资本的比值</t>
  </si>
  <si>
    <t>利润总额占总投入资本的比值</t>
  </si>
  <si>
    <t>有息债务占投入资本的比值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</si>
  <si>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</si>
  <si>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</si>
  <si>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</si>
  <si>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</si>
  <si>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</si>
  <si>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</si>
  <si>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</si>
  <si>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交易性金融负债</t>
  </si>
  <si>
    <t>衍生金融负债</t>
  </si>
  <si>
    <t>可供出售金融资产</t>
  </si>
  <si>
    <t>持有至到期投资</t>
  </si>
  <si>
    <t>其他债权投资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</si>
  <si>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</si>
  <si>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</si>
  <si>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</si>
  <si>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</si>
  <si>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</si>
  <si>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</si>
  <si>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以公允价值计量且其变动计入当期损益的金融资产</t>
  </si>
  <si>
    <t>交易性金融资产</t>
  </si>
  <si>
    <t>苏泊尔</t>
  </si>
  <si>
    <t>飞科电器</t>
  </si>
  <si>
    <t>德业股份</t>
  </si>
  <si>
    <t>石头科技</t>
  </si>
  <si>
    <t>小熊电器</t>
  </si>
  <si>
    <t>德昌股份</t>
  </si>
  <si>
    <t>富佳股份</t>
  </si>
  <si>
    <t>比依股份</t>
  </si>
  <si>
    <t>欧圣电气</t>
  </si>
  <si>
    <t>联合精密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</si>
</sst>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38" borderId="8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44" fontId="0" fillId="0" borderId="1" xfId="9" applyNumberFormat="1" applyBorder="1">
      <alignment vertical="center"/>
    </xf>
    <xf numFmtId="10" fontId="0" fillId="0" borderId="1" xfId="9" applyNumberFormat="1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44" fontId="2" fillId="0" borderId="1" xfId="0" applyNumberFormat="1" applyFont="1" applyBorder="1">
      <alignment vertical="center"/>
    </xf>
    <xf numFmtId="44" fontId="2" fillId="0" borderId="1" xfId="0" applyNumberFormat="1" applyFont="1" applyFill="1" applyBorder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vertical="center"/>
    </xf>
    <xf numFmtId="4" fontId="2" fillId="0" borderId="0" xfId="0" applyNumberFormat="1" applyFont="1">
      <alignment vertical="center"/>
    </xf>
    <xf numFmtId="44" fontId="1" fillId="4" borderId="1" xfId="0" applyNumberFormat="1" applyFont="1" applyFill="1" applyBorder="1">
      <alignment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2" xfId="0" applyNumberFormat="1" applyBorder="1">
      <alignment vertical="center"/>
    </xf>
    <xf numFmtId="10" fontId="0" fillId="6" borderId="1" xfId="9" applyNumberFormat="1" applyFill="1" applyBorder="1" applyAlignment="1">
      <alignment horizontal="center" vertical="center" wrapText="1"/>
    </xf>
    <xf numFmtId="44" fontId="0" fillId="2" borderId="1" xfId="9" applyNumberFormat="1" applyFill="1" applyBorder="1" applyAlignment="1">
      <alignment horizontal="center" vertical="center" wrapText="1"/>
    </xf>
    <xf numFmtId="44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44" fontId="0" fillId="0" borderId="1" xfId="9" applyNumberFormat="1" applyFill="1" applyBorder="1" applyAlignment="1">
      <alignment horizontal="center" vertical="center" wrapText="1"/>
    </xf>
    <xf numFmtId="44" fontId="0" fillId="0" borderId="1" xfId="9" applyNumberFormat="1" applyFill="1" applyBorder="1" applyAlignment="1">
      <alignment horizontal="center" vertical="center"/>
    </xf>
    <xf numFmtId="44" fontId="2" fillId="0" borderId="0" xfId="0" applyNumberFormat="1" applyFont="1" applyFill="1">
      <alignment vertical="center"/>
    </xf>
    <xf numFmtId="44" fontId="0" fillId="0" borderId="2" xfId="9" applyNumberFormat="1" applyBorder="1" applyAlignment="1">
      <alignment horizontal="center" vertical="center"/>
    </xf>
    <xf numFmtId="44" fontId="3" fillId="8" borderId="1" xfId="9" applyNumberFormat="1" applyFon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3" fillId="0" borderId="1" xfId="9" applyNumberFormat="1" applyFont="1" applyFill="1" applyBorder="1" applyAlignment="1">
      <alignment horizontal="center" vertical="center"/>
    </xf>
    <xf numFmtId="44" fontId="2" fillId="0" borderId="0" xfId="9" applyNumberFormat="1" applyFont="1">
      <alignment vertical="center"/>
    </xf>
    <xf numFmtId="44" fontId="0" fillId="0" borderId="2" xfId="9" applyNumberFormat="1" applyBorder="1">
      <alignment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10" fontId="0" fillId="0" borderId="2" xfId="9" applyNumberFormat="1" applyBorder="1">
      <alignment vertical="center"/>
    </xf>
    <xf numFmtId="10" fontId="0" fillId="15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3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E5" sqref="E5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1.7692307692308" style="1" customWidth="1"/>
    <col min="6" max="6" width="20.9230769230769" style="3" customWidth="1"/>
    <col min="7" max="7" width="19.8461538461538" style="4" customWidth="1"/>
    <col min="8" max="8" width="19.8461538461538" style="5" customWidth="1"/>
    <col min="9" max="9" width="18.7692307692308" style="1" customWidth="1"/>
    <col min="10" max="10" width="18.7692307692308" style="6" customWidth="1"/>
    <col min="11" max="11" width="13.4615384615385" style="6" customWidth="1"/>
    <col min="12" max="12" width="11.5384615384615" style="6" customWidth="1"/>
    <col min="13" max="13" width="18.1538461538462" style="6" customWidth="1"/>
    <col min="14" max="14" width="18.7692307692308" style="6" customWidth="1"/>
    <col min="15" max="15" width="14.5384615384615" style="6" customWidth="1"/>
    <col min="16" max="17" width="52.6923076923077" style="6" customWidth="1"/>
    <col min="18" max="18" width="16.3846153846154" style="6" customWidth="1"/>
    <col min="19" max="19" width="21.2307692307692" style="6" customWidth="1"/>
    <col min="20" max="21" width="18.7692307692308" style="6" customWidth="1"/>
    <col min="22" max="22" width="16.3846153846154" style="6" customWidth="1"/>
    <col min="23" max="23" width="21.2307692307692" style="6" customWidth="1"/>
    <col min="24" max="24" width="23.6153846153846" style="6" customWidth="1"/>
    <col min="25" max="25" width="16.3846153846154" style="6" customWidth="1"/>
    <col min="26" max="26" width="19.8461538461538" style="6" customWidth="1"/>
    <col min="27" max="27" width="11.5384615384615" style="6" customWidth="1"/>
    <col min="28" max="28" width="55.1538461538462" style="6" customWidth="1"/>
    <col min="29" max="29" width="18.7692307692308" style="6" customWidth="1"/>
    <col min="30" max="30" width="16.3846153846154" style="3" customWidth="1"/>
    <col min="31" max="31" width="21.2307692307692" style="3" customWidth="1"/>
    <col min="32" max="32" width="18.7692307692308" style="7" customWidth="1"/>
    <col min="33" max="33" width="18.7692307692308" style="2" customWidth="1"/>
    <col min="34" max="34" width="18.7692307692308" style="8" customWidth="1"/>
    <col min="35" max="35" width="19.8461538461538" style="7" customWidth="1"/>
    <col min="36" max="36" width="17.6153846153846" style="2" customWidth="1"/>
    <col min="37" max="37" width="17.8461538461538" style="9" customWidth="1"/>
    <col min="38" max="38" width="13.9230769230769" style="6" customWidth="1"/>
    <col min="39" max="39" width="9.23076923076923" style="6" customWidth="1"/>
    <col min="40" max="40" width="13.9230769230769" style="6" customWidth="1"/>
    <col min="41" max="41" width="11.5384615384615" style="6" customWidth="1"/>
    <col min="42" max="42" width="16.3846153846154" style="6" customWidth="1"/>
    <col min="43" max="43" width="11.5384615384615" style="6" customWidth="1"/>
    <col min="44" max="44" width="17.6153846153846" style="10" customWidth="1"/>
    <col min="45" max="46" width="32.1538461538462" style="11" customWidth="1"/>
    <col min="47" max="47" width="29.6923076923077" style="11" customWidth="1"/>
  </cols>
  <sheetData>
    <row r="1" spans="1:47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4" t="s">
        <v>5</v>
      </c>
      <c r="G1" s="4" t="s">
        <v>6</v>
      </c>
      <c r="H1" s="5" t="s">
        <v>7</v>
      </c>
      <c r="I1" s="26" t="s">
        <v>8</v>
      </c>
      <c r="J1" s="27" t="s">
        <v>9</v>
      </c>
      <c r="K1" s="27"/>
      <c r="L1" s="27"/>
      <c r="M1" s="27"/>
      <c r="N1" s="27"/>
      <c r="O1" s="27"/>
      <c r="P1" s="27"/>
      <c r="Q1" s="27"/>
      <c r="R1" s="27"/>
      <c r="S1" s="31" t="s">
        <v>10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5" t="s">
        <v>11</v>
      </c>
      <c r="AE1" s="26" t="s">
        <v>12</v>
      </c>
      <c r="AF1" s="36" t="s">
        <v>13</v>
      </c>
      <c r="AG1" s="40" t="s">
        <v>14</v>
      </c>
      <c r="AH1" s="41" t="s">
        <v>15</v>
      </c>
      <c r="AI1" s="42" t="s">
        <v>16</v>
      </c>
      <c r="AJ1" s="43" t="s">
        <v>17</v>
      </c>
      <c r="AK1" s="49" t="s">
        <v>18</v>
      </c>
      <c r="AL1" s="50" t="s">
        <v>19</v>
      </c>
      <c r="AM1" s="51" t="s">
        <v>20</v>
      </c>
      <c r="AN1" s="52" t="s">
        <v>21</v>
      </c>
      <c r="AO1" s="56" t="s">
        <v>22</v>
      </c>
      <c r="AP1" s="57" t="s">
        <v>23</v>
      </c>
      <c r="AQ1" s="58" t="s">
        <v>24</v>
      </c>
      <c r="AR1" s="2" t="s">
        <v>25</v>
      </c>
      <c r="AS1" s="2" t="s">
        <v>26</v>
      </c>
      <c r="AT1" s="2" t="s">
        <v>27</v>
      </c>
      <c r="AU1" s="2" t="s">
        <v>28</v>
      </c>
    </row>
    <row r="2" spans="1:47">
      <c r="A2" s="12"/>
      <c r="B2" s="12"/>
      <c r="C2" s="12"/>
      <c r="D2" s="5"/>
      <c r="E2" s="12"/>
      <c r="F2" s="4"/>
      <c r="I2" s="26"/>
      <c r="J2" s="27" t="s">
        <v>29</v>
      </c>
      <c r="K2" s="27" t="s">
        <v>30</v>
      </c>
      <c r="L2" s="27" t="s">
        <v>31</v>
      </c>
      <c r="M2" s="27" t="s">
        <v>32</v>
      </c>
      <c r="N2" s="27" t="s">
        <v>33</v>
      </c>
      <c r="O2" s="27" t="s">
        <v>34</v>
      </c>
      <c r="P2" s="27" t="s">
        <v>35</v>
      </c>
      <c r="Q2" s="27" t="s">
        <v>36</v>
      </c>
      <c r="R2" s="27" t="s">
        <v>37</v>
      </c>
      <c r="S2" s="31" t="s">
        <v>38</v>
      </c>
      <c r="T2" s="31" t="s">
        <v>39</v>
      </c>
      <c r="U2" s="31" t="s">
        <v>40</v>
      </c>
      <c r="V2" s="31" t="s">
        <v>41</v>
      </c>
      <c r="W2" s="31" t="s">
        <v>42</v>
      </c>
      <c r="X2" s="32" t="s">
        <v>43</v>
      </c>
      <c r="Y2" s="32" t="s">
        <v>44</v>
      </c>
      <c r="Z2" s="32" t="s">
        <v>45</v>
      </c>
      <c r="AA2" s="32" t="s">
        <v>46</v>
      </c>
      <c r="AB2" s="32" t="s">
        <v>47</v>
      </c>
      <c r="AC2" s="32" t="s">
        <v>48</v>
      </c>
      <c r="AD2" s="35"/>
      <c r="AE2" s="26"/>
      <c r="AF2" s="36"/>
      <c r="AG2" s="44"/>
      <c r="AH2" s="41"/>
      <c r="AI2" s="42"/>
      <c r="AJ2" s="43"/>
      <c r="AK2" s="49"/>
      <c r="AL2" s="50"/>
      <c r="AM2" s="51"/>
      <c r="AN2" s="52"/>
      <c r="AO2" s="56"/>
      <c r="AP2" s="57"/>
      <c r="AQ2" s="58"/>
      <c r="AR2" s="2"/>
      <c r="AS2" s="2"/>
      <c r="AT2" s="2"/>
      <c r="AU2" s="2"/>
    </row>
    <row r="3" spans="1:47">
      <c r="A3" s="12" t="s">
        <v>49</v>
      </c>
      <c r="B3" s="1">
        <v>2022</v>
      </c>
      <c r="C3" s="12"/>
      <c r="D3" s="5"/>
      <c r="E3" s="16">
        <v>808654476</v>
      </c>
      <c r="F3" s="4">
        <v>12952655903.47</v>
      </c>
      <c r="G3" s="4">
        <v>7072690188.28</v>
      </c>
      <c r="H3" s="5">
        <f t="shared" ref="H3:H12" si="0">(G3-G4)/G4</f>
        <v>-0.0764682839010608</v>
      </c>
      <c r="I3" s="26"/>
      <c r="J3" s="27"/>
      <c r="K3" s="27"/>
      <c r="L3" s="27"/>
      <c r="M3" s="27">
        <v>150779916.58</v>
      </c>
      <c r="N3" s="27"/>
      <c r="O3" s="27"/>
      <c r="P3" s="27"/>
      <c r="Q3" s="27"/>
      <c r="R3" s="27"/>
      <c r="S3" s="31"/>
      <c r="T3" s="31"/>
      <c r="U3" s="31">
        <v>1024794890.43</v>
      </c>
      <c r="V3" s="31">
        <v>62196139.53</v>
      </c>
      <c r="W3" s="31"/>
      <c r="X3" s="32"/>
      <c r="Y3" s="32"/>
      <c r="Z3" s="32">
        <v>3563140907.75</v>
      </c>
      <c r="AA3" s="32"/>
      <c r="AB3" s="32"/>
      <c r="AC3" s="32">
        <v>431382527.79</v>
      </c>
      <c r="AD3" s="37">
        <f>SUM(J3:R3)</f>
        <v>150779916.58</v>
      </c>
      <c r="AE3" s="4">
        <f>SUM(S3:AC3)</f>
        <v>5081514465.5</v>
      </c>
      <c r="AF3" s="4">
        <f>G3+AD3</f>
        <v>7223470104.86</v>
      </c>
      <c r="AG3" s="5"/>
      <c r="AH3" s="45">
        <v>2545209603.98</v>
      </c>
      <c r="AI3" s="4">
        <v>2535238829.73</v>
      </c>
      <c r="AJ3" s="5">
        <f>(AI3-AI4)/AI4</f>
        <v>0.0629433345086449</v>
      </c>
      <c r="AK3" s="53">
        <v>-97423287.91</v>
      </c>
      <c r="AL3" s="4"/>
      <c r="AM3" s="4"/>
      <c r="AN3" s="4"/>
      <c r="AO3" s="4"/>
      <c r="AP3" s="4"/>
      <c r="AQ3" s="4"/>
      <c r="AR3" s="2"/>
      <c r="AS3" s="60">
        <f>AI3/AF3</f>
        <v>0.35097242639992</v>
      </c>
      <c r="AT3" s="2">
        <f>AH3/AF3</f>
        <v>0.352352756643592</v>
      </c>
      <c r="AU3" s="2">
        <f>AD3/AF3</f>
        <v>0.0208736125977118</v>
      </c>
    </row>
    <row r="4" spans="1:47">
      <c r="A4" s="12"/>
      <c r="B4" s="1">
        <v>2021</v>
      </c>
      <c r="C4" s="12"/>
      <c r="D4" s="5"/>
      <c r="E4" s="17">
        <v>808678476</v>
      </c>
      <c r="F4" s="4">
        <v>13899456422.16</v>
      </c>
      <c r="G4" s="4">
        <v>7658307846.92</v>
      </c>
      <c r="H4" s="5">
        <f t="shared" si="0"/>
        <v>0.0582561746821924</v>
      </c>
      <c r="I4" s="26"/>
      <c r="J4" s="27"/>
      <c r="K4" s="27"/>
      <c r="L4" s="27"/>
      <c r="M4" s="27">
        <v>157420210.81</v>
      </c>
      <c r="N4" s="27"/>
      <c r="O4" s="27"/>
      <c r="P4" s="27"/>
      <c r="Q4" s="27"/>
      <c r="R4" s="27"/>
      <c r="S4" s="31"/>
      <c r="T4" s="31"/>
      <c r="U4" s="31">
        <v>298191205.49</v>
      </c>
      <c r="V4" s="31">
        <v>65600611.64</v>
      </c>
      <c r="W4" s="31"/>
      <c r="X4" s="32"/>
      <c r="Y4" s="32"/>
      <c r="Z4" s="32">
        <v>2654052417.47</v>
      </c>
      <c r="AA4" s="32"/>
      <c r="AB4" s="32"/>
      <c r="AC4" s="32">
        <v>180312742.31</v>
      </c>
      <c r="AD4" s="37">
        <f t="shared" ref="AD4:AD13" si="1">SUM(J4:R4)</f>
        <v>157420210.81</v>
      </c>
      <c r="AE4" s="4">
        <f t="shared" ref="AE4:AE13" si="2">SUM(S4:AC4)</f>
        <v>3198156976.91</v>
      </c>
      <c r="AF4" s="4">
        <f t="shared" ref="AF4:AF13" si="3">G4+AD4</f>
        <v>7815728057.73</v>
      </c>
      <c r="AG4" s="5"/>
      <c r="AH4" s="45">
        <v>2385781578.96</v>
      </c>
      <c r="AI4" s="4">
        <v>2385111931.58</v>
      </c>
      <c r="AJ4" s="5">
        <f t="shared" ref="AJ4:AJ21" si="4">(AI4-AI5)/AI5</f>
        <v>0.0855830456220394</v>
      </c>
      <c r="AK4" s="53">
        <v>-6482301.16</v>
      </c>
      <c r="AL4" s="4"/>
      <c r="AM4" s="4"/>
      <c r="AN4" s="4"/>
      <c r="AO4" s="4"/>
      <c r="AP4" s="4"/>
      <c r="AQ4" s="4"/>
      <c r="AR4" s="2"/>
      <c r="AS4" s="60">
        <f t="shared" ref="AS4:AS13" si="5">AI4/AF4</f>
        <v>0.305168234355474</v>
      </c>
      <c r="AT4" s="2">
        <f t="shared" ref="AT4:AT13" si="6">AH4/AF4</f>
        <v>0.305253913818097</v>
      </c>
      <c r="AU4" s="2">
        <f t="shared" ref="AU4:AU13" si="7">AD4/AF4</f>
        <v>0.0201414647038936</v>
      </c>
    </row>
    <row r="5" spans="1:47">
      <c r="A5" s="12"/>
      <c r="B5" s="1">
        <v>2020</v>
      </c>
      <c r="C5" s="12"/>
      <c r="D5" s="5"/>
      <c r="E5" s="16">
        <v>821083860</v>
      </c>
      <c r="F5" s="18">
        <v>12292270384.71</v>
      </c>
      <c r="G5" s="4">
        <v>7236723990.03</v>
      </c>
      <c r="H5" s="5">
        <f t="shared" si="0"/>
        <v>0.0572874434378461</v>
      </c>
      <c r="I5" s="26"/>
      <c r="J5" s="27"/>
      <c r="K5" s="27"/>
      <c r="L5" s="27"/>
      <c r="M5" s="27"/>
      <c r="N5" s="27"/>
      <c r="O5" s="27"/>
      <c r="P5" s="27"/>
      <c r="Q5" s="27"/>
      <c r="R5" s="27"/>
      <c r="S5" s="31"/>
      <c r="T5" s="31"/>
      <c r="U5" s="31"/>
      <c r="V5" s="31">
        <v>64448318.46</v>
      </c>
      <c r="W5" s="31"/>
      <c r="X5" s="32"/>
      <c r="Y5" s="32"/>
      <c r="Z5" s="32">
        <v>1719785919.04</v>
      </c>
      <c r="AA5" s="32"/>
      <c r="AB5" s="32"/>
      <c r="AC5" s="32">
        <v>115992105.03</v>
      </c>
      <c r="AD5" s="37">
        <f t="shared" si="1"/>
        <v>0</v>
      </c>
      <c r="AE5" s="4">
        <f t="shared" si="2"/>
        <v>1900226342.53</v>
      </c>
      <c r="AF5" s="4">
        <f t="shared" si="3"/>
        <v>7236723990.03</v>
      </c>
      <c r="AG5" s="5"/>
      <c r="AH5" s="45">
        <v>2200318697.16</v>
      </c>
      <c r="AI5" s="4">
        <v>2197079202</v>
      </c>
      <c r="AJ5" s="5">
        <f t="shared" si="4"/>
        <v>-0.0432094584177459</v>
      </c>
      <c r="AK5" s="53">
        <v>-9027790.05</v>
      </c>
      <c r="AL5" s="4"/>
      <c r="AM5" s="4"/>
      <c r="AN5" s="4"/>
      <c r="AO5" s="4"/>
      <c r="AP5" s="4"/>
      <c r="AQ5" s="4"/>
      <c r="AR5" s="2"/>
      <c r="AS5" s="60">
        <f t="shared" si="5"/>
        <v>0.303601354014179</v>
      </c>
      <c r="AT5" s="2">
        <f t="shared" si="6"/>
        <v>0.304049000651589</v>
      </c>
      <c r="AU5" s="2">
        <f t="shared" si="7"/>
        <v>0</v>
      </c>
    </row>
    <row r="6" spans="1:47">
      <c r="A6" s="12"/>
      <c r="B6" s="1">
        <v>2019</v>
      </c>
      <c r="C6" s="12"/>
      <c r="D6" s="5"/>
      <c r="E6" s="16">
        <v>821119910</v>
      </c>
      <c r="F6" s="4">
        <v>11847953986.45</v>
      </c>
      <c r="G6" s="4">
        <v>6844613576.89</v>
      </c>
      <c r="H6" s="5">
        <f t="shared" si="0"/>
        <v>0.158716071539672</v>
      </c>
      <c r="I6" s="26"/>
      <c r="J6" s="27"/>
      <c r="K6" s="27"/>
      <c r="L6" s="27"/>
      <c r="M6" s="27"/>
      <c r="N6" s="27"/>
      <c r="O6" s="27"/>
      <c r="P6" s="27"/>
      <c r="Q6" s="27"/>
      <c r="R6" s="27"/>
      <c r="S6" s="31"/>
      <c r="T6" s="31"/>
      <c r="U6" s="31"/>
      <c r="V6" s="31">
        <v>61917730.62</v>
      </c>
      <c r="W6" s="31"/>
      <c r="X6" s="32"/>
      <c r="Y6" s="32"/>
      <c r="Z6" s="32">
        <v>1308132657.16</v>
      </c>
      <c r="AA6" s="32"/>
      <c r="AB6" s="32"/>
      <c r="AC6" s="32">
        <v>1264563042.79</v>
      </c>
      <c r="AD6" s="37">
        <f t="shared" si="1"/>
        <v>0</v>
      </c>
      <c r="AE6" s="4">
        <f t="shared" si="2"/>
        <v>2634613430.57</v>
      </c>
      <c r="AF6" s="4">
        <f t="shared" si="3"/>
        <v>6844613576.89</v>
      </c>
      <c r="AG6" s="5"/>
      <c r="AH6" s="45">
        <v>2273457833.79</v>
      </c>
      <c r="AI6" s="4">
        <v>2296301130.2</v>
      </c>
      <c r="AJ6" s="5">
        <f t="shared" si="4"/>
        <v>0.158616013611874</v>
      </c>
      <c r="AK6" s="53">
        <v>-43325692.27</v>
      </c>
      <c r="AL6" s="4"/>
      <c r="AM6" s="4"/>
      <c r="AN6" s="4"/>
      <c r="AO6" s="4"/>
      <c r="AP6" s="4"/>
      <c r="AQ6" s="4"/>
      <c r="AR6" s="2"/>
      <c r="AS6" s="60">
        <f t="shared" si="5"/>
        <v>0.33549025148084</v>
      </c>
      <c r="AT6" s="2">
        <f t="shared" si="6"/>
        <v>0.332152839345972</v>
      </c>
      <c r="AU6" s="2">
        <f t="shared" si="7"/>
        <v>0</v>
      </c>
    </row>
    <row r="7" spans="1:47">
      <c r="A7" s="12"/>
      <c r="B7" s="1">
        <v>2018</v>
      </c>
      <c r="C7" s="12"/>
      <c r="D7" s="5"/>
      <c r="E7" s="16">
        <v>821243960</v>
      </c>
      <c r="F7" s="4">
        <v>10633161177.21</v>
      </c>
      <c r="G7" s="4">
        <v>5907067093.49</v>
      </c>
      <c r="H7" s="5">
        <f t="shared" si="0"/>
        <v>0.0923043997631666</v>
      </c>
      <c r="I7" s="26"/>
      <c r="J7" s="27"/>
      <c r="K7" s="27"/>
      <c r="L7" s="27"/>
      <c r="M7" s="27"/>
      <c r="N7" s="27"/>
      <c r="O7" s="27"/>
      <c r="P7" s="27"/>
      <c r="Q7" s="27"/>
      <c r="R7" s="27"/>
      <c r="S7" s="31"/>
      <c r="T7" s="31"/>
      <c r="U7" s="31"/>
      <c r="V7" s="31">
        <v>60646438.46</v>
      </c>
      <c r="W7" s="31"/>
      <c r="X7" s="32"/>
      <c r="Y7" s="32"/>
      <c r="Z7" s="32">
        <v>1416762574.83</v>
      </c>
      <c r="AA7" s="32"/>
      <c r="AB7" s="34">
        <v>435241736.4</v>
      </c>
      <c r="AC7" s="32"/>
      <c r="AD7" s="37">
        <f t="shared" si="1"/>
        <v>0</v>
      </c>
      <c r="AE7" s="4">
        <f t="shared" si="2"/>
        <v>1912650749.69</v>
      </c>
      <c r="AF7" s="4">
        <f t="shared" si="3"/>
        <v>5907067093.49</v>
      </c>
      <c r="AG7" s="5"/>
      <c r="AH7" s="45">
        <v>1981538256.56</v>
      </c>
      <c r="AI7" s="4">
        <v>1981934569.54</v>
      </c>
      <c r="AJ7" s="5">
        <f t="shared" si="4"/>
        <v>0.240199004565062</v>
      </c>
      <c r="AK7" s="53">
        <v>-5544796.46</v>
      </c>
      <c r="AL7" s="4"/>
      <c r="AM7" s="4"/>
      <c r="AN7" s="4"/>
      <c r="AO7" s="4"/>
      <c r="AP7" s="4"/>
      <c r="AQ7" s="4"/>
      <c r="AR7" s="2"/>
      <c r="AS7" s="60">
        <f t="shared" si="5"/>
        <v>0.335519224375195</v>
      </c>
      <c r="AT7" s="2">
        <f t="shared" si="6"/>
        <v>0.335452133046498</v>
      </c>
      <c r="AU7" s="2">
        <f t="shared" si="7"/>
        <v>0</v>
      </c>
    </row>
    <row r="8" spans="1:47">
      <c r="A8" s="12"/>
      <c r="B8" s="1">
        <v>2017</v>
      </c>
      <c r="C8" s="12"/>
      <c r="D8" s="5"/>
      <c r="E8" s="16">
        <v>821287610</v>
      </c>
      <c r="F8" s="4">
        <v>9462215289.52</v>
      </c>
      <c r="G8" s="4">
        <v>5407894626.05</v>
      </c>
      <c r="H8" s="5">
        <f t="shared" si="0"/>
        <v>0.186399800366142</v>
      </c>
      <c r="I8" s="26"/>
      <c r="J8" s="27"/>
      <c r="K8" s="27"/>
      <c r="L8" s="27"/>
      <c r="M8" s="27"/>
      <c r="N8" s="27"/>
      <c r="O8" s="27"/>
      <c r="P8" s="27"/>
      <c r="Q8" s="27"/>
      <c r="R8" s="27"/>
      <c r="S8" s="31"/>
      <c r="T8" s="31"/>
      <c r="U8" s="31"/>
      <c r="V8" s="31">
        <v>57828126.15</v>
      </c>
      <c r="W8" s="31"/>
      <c r="X8" s="32"/>
      <c r="Y8" s="32"/>
      <c r="Z8" s="32">
        <v>869579891.21</v>
      </c>
      <c r="AA8" s="32"/>
      <c r="AB8" s="32">
        <v>1305530496.83</v>
      </c>
      <c r="AC8" s="32"/>
      <c r="AD8" s="37">
        <f t="shared" si="1"/>
        <v>0</v>
      </c>
      <c r="AE8" s="4">
        <f t="shared" si="2"/>
        <v>2232938514.19</v>
      </c>
      <c r="AF8" s="4">
        <f t="shared" si="3"/>
        <v>5407894626.05</v>
      </c>
      <c r="AG8" s="5"/>
      <c r="AH8" s="45">
        <v>1588596037.97</v>
      </c>
      <c r="AI8" s="4">
        <v>1598077858.67</v>
      </c>
      <c r="AJ8" s="5">
        <f t="shared" si="4"/>
        <v>0.214508923731662</v>
      </c>
      <c r="AK8" s="53">
        <v>-1402481.27</v>
      </c>
      <c r="AL8" s="4"/>
      <c r="AM8" s="4"/>
      <c r="AN8" s="4"/>
      <c r="AO8" s="4"/>
      <c r="AP8" s="4"/>
      <c r="AQ8" s="4"/>
      <c r="AR8" s="2"/>
      <c r="AS8" s="60">
        <f t="shared" si="5"/>
        <v>0.295508320552699</v>
      </c>
      <c r="AT8" s="2">
        <f t="shared" si="6"/>
        <v>0.293754991141596</v>
      </c>
      <c r="AU8" s="2">
        <f t="shared" si="7"/>
        <v>0</v>
      </c>
    </row>
    <row r="9" spans="1:47">
      <c r="A9" s="12"/>
      <c r="B9" s="1">
        <v>2016</v>
      </c>
      <c r="C9" s="12"/>
      <c r="D9" s="5"/>
      <c r="E9" s="16">
        <v>631765700</v>
      </c>
      <c r="F9" s="4">
        <v>7854199313.01</v>
      </c>
      <c r="G9" s="4">
        <v>4558239662.87</v>
      </c>
      <c r="H9" s="5">
        <f t="shared" si="0"/>
        <v>-0.0901227907599375</v>
      </c>
      <c r="I9" s="26"/>
      <c r="J9" s="27"/>
      <c r="K9" s="27"/>
      <c r="L9" s="27"/>
      <c r="M9" s="27"/>
      <c r="N9" s="27"/>
      <c r="O9" s="27"/>
      <c r="P9" s="27"/>
      <c r="Q9" s="27"/>
      <c r="R9" s="27"/>
      <c r="S9" s="31"/>
      <c r="T9" s="31"/>
      <c r="U9" s="31"/>
      <c r="V9" s="31">
        <v>53877930.88</v>
      </c>
      <c r="W9" s="31"/>
      <c r="X9" s="32"/>
      <c r="Y9" s="32"/>
      <c r="Z9" s="32">
        <v>750563840.71</v>
      </c>
      <c r="AA9" s="32"/>
      <c r="AB9" s="32">
        <v>856988784.08</v>
      </c>
      <c r="AC9" s="32"/>
      <c r="AD9" s="37">
        <f t="shared" si="1"/>
        <v>0</v>
      </c>
      <c r="AE9" s="4">
        <f t="shared" si="2"/>
        <v>1661430555.67</v>
      </c>
      <c r="AF9" s="4">
        <f t="shared" si="3"/>
        <v>4558239662.87</v>
      </c>
      <c r="AG9" s="5"/>
      <c r="AH9" s="45">
        <v>1367467695.83</v>
      </c>
      <c r="AI9" s="4">
        <v>1315822245.06</v>
      </c>
      <c r="AJ9" s="5">
        <f t="shared" si="4"/>
        <v>0.149721280741902</v>
      </c>
      <c r="AK9" s="53">
        <v>-21438184.36</v>
      </c>
      <c r="AL9" s="4"/>
      <c r="AM9" s="4"/>
      <c r="AN9" s="4"/>
      <c r="AO9" s="4"/>
      <c r="AP9" s="4"/>
      <c r="AQ9" s="4"/>
      <c r="AR9" s="2"/>
      <c r="AS9" s="2">
        <f t="shared" si="5"/>
        <v>0.288668947308383</v>
      </c>
      <c r="AT9" s="2">
        <f t="shared" si="6"/>
        <v>0.299999077926719</v>
      </c>
      <c r="AU9" s="2">
        <f t="shared" si="7"/>
        <v>0</v>
      </c>
    </row>
    <row r="10" spans="1:47">
      <c r="A10" s="12"/>
      <c r="B10" s="1">
        <v>2015</v>
      </c>
      <c r="C10" s="12"/>
      <c r="D10" s="5"/>
      <c r="E10" s="16">
        <v>632875188</v>
      </c>
      <c r="F10" s="4">
        <v>7396105410.33</v>
      </c>
      <c r="G10" s="4">
        <v>5009730562.08</v>
      </c>
      <c r="H10" s="5">
        <f t="shared" si="0"/>
        <v>0.170821599504929</v>
      </c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31"/>
      <c r="T10" s="31"/>
      <c r="U10" s="31"/>
      <c r="V10" s="31">
        <v>51328807.28</v>
      </c>
      <c r="W10" s="31"/>
      <c r="X10" s="32"/>
      <c r="Y10" s="32"/>
      <c r="Z10" s="32">
        <v>1041013222.62</v>
      </c>
      <c r="AA10" s="32"/>
      <c r="AB10" s="32">
        <v>402218888.89</v>
      </c>
      <c r="AC10" s="32"/>
      <c r="AD10" s="37">
        <f t="shared" si="1"/>
        <v>0</v>
      </c>
      <c r="AE10" s="4">
        <f t="shared" si="2"/>
        <v>1494560918.79</v>
      </c>
      <c r="AF10" s="4">
        <f t="shared" si="3"/>
        <v>5009730562.08</v>
      </c>
      <c r="AG10" s="5"/>
      <c r="AH10" s="45">
        <v>1173682410.74</v>
      </c>
      <c r="AI10" s="4">
        <v>1144470635.71</v>
      </c>
      <c r="AJ10" s="5">
        <f t="shared" si="4"/>
        <v>0.264175727609487</v>
      </c>
      <c r="AK10" s="53">
        <v>-23051245.8</v>
      </c>
      <c r="AL10" s="4"/>
      <c r="AM10" s="4"/>
      <c r="AN10" s="4"/>
      <c r="AO10" s="4"/>
      <c r="AP10" s="4"/>
      <c r="AQ10" s="4"/>
      <c r="AR10" s="2"/>
      <c r="AS10" s="2">
        <f t="shared" si="5"/>
        <v>0.228449538658387</v>
      </c>
      <c r="AT10" s="2">
        <f t="shared" si="6"/>
        <v>0.234280545868857</v>
      </c>
      <c r="AU10" s="2">
        <f t="shared" si="7"/>
        <v>0</v>
      </c>
    </row>
    <row r="11" spans="1:47">
      <c r="A11" s="12"/>
      <c r="B11" s="1">
        <v>2014</v>
      </c>
      <c r="C11" s="12"/>
      <c r="D11" s="5"/>
      <c r="E11" s="16">
        <v>633853440</v>
      </c>
      <c r="F11" s="4">
        <v>6633644956.98</v>
      </c>
      <c r="G11" s="4">
        <v>4278816315.14</v>
      </c>
      <c r="H11" s="5">
        <f t="shared" si="0"/>
        <v>0.146241216980367</v>
      </c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31"/>
      <c r="T11" s="31"/>
      <c r="U11" s="31"/>
      <c r="V11" s="31">
        <v>48480778.13</v>
      </c>
      <c r="W11" s="31"/>
      <c r="X11" s="32"/>
      <c r="Y11" s="32"/>
      <c r="Z11" s="32">
        <v>620684489.46</v>
      </c>
      <c r="AA11" s="32"/>
      <c r="AB11" s="32">
        <v>913655148.86</v>
      </c>
      <c r="AC11" s="32"/>
      <c r="AD11" s="37">
        <f t="shared" si="1"/>
        <v>0</v>
      </c>
      <c r="AE11" s="4">
        <f t="shared" si="2"/>
        <v>1582820416.45</v>
      </c>
      <c r="AF11" s="4">
        <f t="shared" si="3"/>
        <v>4278816315.14</v>
      </c>
      <c r="AG11" s="5"/>
      <c r="AH11" s="45">
        <v>908074671.1</v>
      </c>
      <c r="AI11" s="4">
        <v>905309768.82</v>
      </c>
      <c r="AJ11" s="5">
        <f t="shared" si="4"/>
        <v>0.194468624638932</v>
      </c>
      <c r="AK11" s="53">
        <v>-19280618.58</v>
      </c>
      <c r="AL11" s="4"/>
      <c r="AM11" s="4"/>
      <c r="AN11" s="4"/>
      <c r="AO11" s="4"/>
      <c r="AP11" s="4"/>
      <c r="AQ11" s="4"/>
      <c r="AR11" s="2"/>
      <c r="AS11" s="2">
        <f t="shared" si="5"/>
        <v>0.211579488845241</v>
      </c>
      <c r="AT11" s="2">
        <f t="shared" si="6"/>
        <v>0.212225672760689</v>
      </c>
      <c r="AU11" s="2">
        <f t="shared" si="7"/>
        <v>0</v>
      </c>
    </row>
    <row r="12" spans="1:47">
      <c r="A12" s="12"/>
      <c r="B12" s="1">
        <v>2013</v>
      </c>
      <c r="C12" s="12"/>
      <c r="D12" s="5"/>
      <c r="E12" s="16">
        <v>634394112</v>
      </c>
      <c r="F12" s="4">
        <v>5737469958.54</v>
      </c>
      <c r="G12" s="4">
        <v>3732910884.51</v>
      </c>
      <c r="H12" s="5">
        <f t="shared" si="0"/>
        <v>0.0996678659200124</v>
      </c>
      <c r="I12" s="26"/>
      <c r="J12" s="27"/>
      <c r="K12" s="27"/>
      <c r="L12" s="27"/>
      <c r="M12" s="27"/>
      <c r="N12" s="27"/>
      <c r="O12" s="27"/>
      <c r="P12" s="27"/>
      <c r="Q12" s="27"/>
      <c r="R12" s="27">
        <v>12825</v>
      </c>
      <c r="S12" s="31"/>
      <c r="T12" s="31"/>
      <c r="U12" s="31"/>
      <c r="V12" s="31">
        <v>44495224.65</v>
      </c>
      <c r="W12" s="31"/>
      <c r="X12" s="32"/>
      <c r="Y12" s="32"/>
      <c r="Z12" s="32">
        <v>1405405891.78</v>
      </c>
      <c r="AA12" s="32"/>
      <c r="AB12" s="32"/>
      <c r="AC12" s="32"/>
      <c r="AD12" s="37">
        <f t="shared" si="1"/>
        <v>12825</v>
      </c>
      <c r="AE12" s="4">
        <f t="shared" si="2"/>
        <v>1449901116.43</v>
      </c>
      <c r="AF12" s="4">
        <f t="shared" si="3"/>
        <v>3732923709.51</v>
      </c>
      <c r="AG12" s="5"/>
      <c r="AH12" s="45">
        <v>748663119.41</v>
      </c>
      <c r="AI12" s="4">
        <v>757918416.73</v>
      </c>
      <c r="AJ12" s="5">
        <f t="shared" si="4"/>
        <v>0.319177518275055</v>
      </c>
      <c r="AK12" s="53">
        <v>-11788240.66</v>
      </c>
      <c r="AL12" s="4"/>
      <c r="AM12" s="4"/>
      <c r="AN12" s="4"/>
      <c r="AO12" s="4"/>
      <c r="AP12" s="4"/>
      <c r="AQ12" s="4"/>
      <c r="AR12" s="2"/>
      <c r="AS12" s="2">
        <f t="shared" si="5"/>
        <v>0.203036138884683</v>
      </c>
      <c r="AT12" s="2">
        <f t="shared" si="6"/>
        <v>0.200556769350176</v>
      </c>
      <c r="AU12" s="2">
        <f t="shared" si="7"/>
        <v>3.43564481838378e-6</v>
      </c>
    </row>
    <row r="13" spans="1:47">
      <c r="A13" s="12"/>
      <c r="B13" s="1">
        <v>2012</v>
      </c>
      <c r="C13" s="12"/>
      <c r="D13" s="5"/>
      <c r="E13" s="12"/>
      <c r="F13" s="4">
        <v>4960254989.12</v>
      </c>
      <c r="G13" s="4">
        <v>3394580309.38</v>
      </c>
      <c r="I13" s="26"/>
      <c r="J13" s="27"/>
      <c r="K13" s="27"/>
      <c r="L13" s="27"/>
      <c r="M13" s="27"/>
      <c r="N13" s="27"/>
      <c r="O13" s="27"/>
      <c r="P13" s="27"/>
      <c r="Q13" s="27">
        <v>146036.97</v>
      </c>
      <c r="R13" s="27"/>
      <c r="S13" s="31"/>
      <c r="T13" s="31"/>
      <c r="U13" s="31"/>
      <c r="V13" s="31">
        <v>41365518.66</v>
      </c>
      <c r="W13" s="31"/>
      <c r="X13" s="32"/>
      <c r="Y13" s="32"/>
      <c r="Z13" s="32">
        <v>1115082323.65</v>
      </c>
      <c r="AA13" s="32"/>
      <c r="AB13" s="32"/>
      <c r="AC13" s="32"/>
      <c r="AD13" s="37">
        <f t="shared" si="1"/>
        <v>146036.97</v>
      </c>
      <c r="AE13" s="4">
        <f t="shared" si="2"/>
        <v>1156447842.31</v>
      </c>
      <c r="AF13" s="4">
        <f t="shared" si="3"/>
        <v>3394726346.35</v>
      </c>
      <c r="AG13" s="5"/>
      <c r="AH13" s="45">
        <v>592867259.3</v>
      </c>
      <c r="AI13" s="4">
        <v>574538609.27</v>
      </c>
      <c r="AJ13" s="5">
        <f t="shared" si="4"/>
        <v>-0.451854555020333</v>
      </c>
      <c r="AK13" s="53">
        <v>-3584309.11</v>
      </c>
      <c r="AL13" s="4"/>
      <c r="AM13" s="4"/>
      <c r="AN13" s="4"/>
      <c r="AO13" s="4"/>
      <c r="AP13" s="4"/>
      <c r="AQ13" s="4"/>
      <c r="AR13" s="2"/>
      <c r="AS13" s="2">
        <f t="shared" si="5"/>
        <v>0.169244454678281</v>
      </c>
      <c r="AT13" s="2">
        <f t="shared" si="6"/>
        <v>0.174643608589378</v>
      </c>
      <c r="AU13" s="2">
        <f t="shared" si="7"/>
        <v>4.30187753298638e-5</v>
      </c>
    </row>
    <row r="14" spans="1:47">
      <c r="A14" s="1" t="s">
        <v>50</v>
      </c>
      <c r="B14" s="1">
        <v>2022</v>
      </c>
      <c r="E14" s="19">
        <v>392000000</v>
      </c>
      <c r="F14" s="3">
        <v>4346536456.22</v>
      </c>
      <c r="G14" s="4">
        <v>3428138937.72</v>
      </c>
      <c r="H14" s="5">
        <f t="shared" ref="H13:H21" si="8">(G14-G15)/G15</f>
        <v>0.127264998328205</v>
      </c>
      <c r="I14" s="28"/>
      <c r="K14" s="29"/>
      <c r="M14" s="29">
        <v>10694107.6</v>
      </c>
      <c r="O14" s="29"/>
      <c r="V14" s="29">
        <v>218986074.52</v>
      </c>
      <c r="X14" s="29"/>
      <c r="Z14" s="29">
        <v>507897776.44</v>
      </c>
      <c r="AC14" s="29">
        <v>1010368644.57</v>
      </c>
      <c r="AD14" s="37">
        <f t="shared" ref="AD14:AD21" si="9">SUM(J14:R14)</f>
        <v>10694107.6</v>
      </c>
      <c r="AE14" s="4">
        <f t="shared" ref="AE14:AE21" si="10">SUM(S14:AC14)</f>
        <v>1737252495.53</v>
      </c>
      <c r="AF14" s="4">
        <f t="shared" ref="AF14:AF21" si="11">G14+AD14</f>
        <v>3438833045.32</v>
      </c>
      <c r="AG14" s="5"/>
      <c r="AH14" s="46">
        <v>1086838909.44</v>
      </c>
      <c r="AI14" s="38">
        <v>1048149929.06</v>
      </c>
      <c r="AJ14" s="5">
        <f t="shared" si="4"/>
        <v>0.3417193140224</v>
      </c>
      <c r="AK14" s="9">
        <v>-5669520.53</v>
      </c>
      <c r="AR14" s="2"/>
      <c r="AS14" s="60">
        <f t="shared" ref="AS14:AS21" si="12">AI14/AF14</f>
        <v>0.304798143802432</v>
      </c>
      <c r="AT14" s="2">
        <f t="shared" ref="AT14:AT21" si="13">AH14/AF14</f>
        <v>0.316048756981415</v>
      </c>
      <c r="AU14" s="2">
        <f t="shared" ref="AU14:AU21" si="14">AD14/AF14</f>
        <v>0.00310980715232858</v>
      </c>
    </row>
    <row r="15" spans="2:47">
      <c r="B15" s="1">
        <v>2021</v>
      </c>
      <c r="E15" s="19">
        <v>392000000</v>
      </c>
      <c r="F15" s="3">
        <v>4167374649.48</v>
      </c>
      <c r="G15" s="4">
        <v>3041111843.98</v>
      </c>
      <c r="H15" s="5">
        <f t="shared" si="8"/>
        <v>0.0734803839907808</v>
      </c>
      <c r="I15" s="28"/>
      <c r="M15" s="29">
        <v>2015998.68</v>
      </c>
      <c r="O15" s="29"/>
      <c r="V15" s="29">
        <v>220529156.56</v>
      </c>
      <c r="X15" s="29"/>
      <c r="Z15" s="29">
        <v>348053276.04</v>
      </c>
      <c r="AC15" s="29">
        <v>895566455.49</v>
      </c>
      <c r="AD15" s="37">
        <f t="shared" si="9"/>
        <v>2015998.68</v>
      </c>
      <c r="AE15" s="4">
        <f t="shared" si="10"/>
        <v>1464148888.09</v>
      </c>
      <c r="AF15" s="4">
        <f t="shared" si="11"/>
        <v>3043127842.66</v>
      </c>
      <c r="AG15" s="5"/>
      <c r="AH15" s="46">
        <v>835075263.59</v>
      </c>
      <c r="AI15" s="38">
        <v>781199106.33</v>
      </c>
      <c r="AJ15" s="5">
        <f t="shared" si="4"/>
        <v>-0.0560334123409302</v>
      </c>
      <c r="AK15" s="9">
        <v>-3499032.5</v>
      </c>
      <c r="AR15" s="2"/>
      <c r="AS15" s="61">
        <f t="shared" si="12"/>
        <v>0.2567092632057</v>
      </c>
      <c r="AT15" s="2">
        <f t="shared" si="13"/>
        <v>0.274413467578825</v>
      </c>
      <c r="AU15" s="2">
        <f t="shared" si="14"/>
        <v>0.00066247584203949</v>
      </c>
    </row>
    <row r="16" spans="2:47">
      <c r="B16" s="1">
        <v>2020</v>
      </c>
      <c r="E16" s="19">
        <v>392000000</v>
      </c>
      <c r="F16" s="20">
        <v>3889241723.1</v>
      </c>
      <c r="G16" s="4">
        <v>2832945892.01</v>
      </c>
      <c r="H16" s="5">
        <f t="shared" si="8"/>
        <v>0.0771882380635329</v>
      </c>
      <c r="M16" s="29"/>
      <c r="O16" s="29"/>
      <c r="V16" s="33">
        <v>209850875.78</v>
      </c>
      <c r="X16" s="29"/>
      <c r="Z16" s="33">
        <v>413293847.53</v>
      </c>
      <c r="AC16" s="33">
        <v>688275428.15</v>
      </c>
      <c r="AD16" s="37">
        <f t="shared" si="9"/>
        <v>0</v>
      </c>
      <c r="AE16" s="4">
        <f t="shared" si="10"/>
        <v>1311420151.46</v>
      </c>
      <c r="AF16" s="4">
        <f t="shared" si="11"/>
        <v>2832945892.01</v>
      </c>
      <c r="AG16" s="5"/>
      <c r="AH16" s="47">
        <v>861020371.38</v>
      </c>
      <c r="AI16" s="38">
        <v>827570717.59</v>
      </c>
      <c r="AJ16" s="5">
        <f t="shared" si="4"/>
        <v>-0.0379345018177997</v>
      </c>
      <c r="AK16" s="54">
        <v>-3020699.15</v>
      </c>
      <c r="AR16" s="2"/>
      <c r="AS16" s="60">
        <f t="shared" si="12"/>
        <v>0.29212372884497</v>
      </c>
      <c r="AT16" s="2">
        <f t="shared" si="13"/>
        <v>0.303931103593757</v>
      </c>
      <c r="AU16" s="2">
        <f t="shared" si="14"/>
        <v>0</v>
      </c>
    </row>
    <row r="17" spans="2:47">
      <c r="B17" s="1">
        <v>2019</v>
      </c>
      <c r="E17" s="19">
        <v>392000000</v>
      </c>
      <c r="F17" s="3">
        <v>3694158863.59</v>
      </c>
      <c r="G17" s="4">
        <v>2629945066.15</v>
      </c>
      <c r="H17" s="5">
        <f t="shared" si="8"/>
        <v>0.0101767103250096</v>
      </c>
      <c r="N17" s="29"/>
      <c r="O17" s="29"/>
      <c r="Z17" s="29">
        <v>227396940.29</v>
      </c>
      <c r="AC17" s="29">
        <v>729678776.97</v>
      </c>
      <c r="AD17" s="37">
        <f t="shared" si="9"/>
        <v>0</v>
      </c>
      <c r="AE17" s="4">
        <f t="shared" si="10"/>
        <v>957075717.26</v>
      </c>
      <c r="AF17" s="4">
        <f t="shared" si="11"/>
        <v>2629945066.15</v>
      </c>
      <c r="AG17" s="5"/>
      <c r="AH17" s="46">
        <v>910777685.35</v>
      </c>
      <c r="AI17" s="38">
        <v>860202053.97</v>
      </c>
      <c r="AJ17" s="5">
        <f t="shared" si="4"/>
        <v>-0.206689299843752</v>
      </c>
      <c r="AK17" s="9">
        <v>-3076770.05</v>
      </c>
      <c r="AR17" s="2"/>
      <c r="AS17" s="60">
        <f t="shared" si="12"/>
        <v>0.327079856169489</v>
      </c>
      <c r="AT17" s="2">
        <f t="shared" si="13"/>
        <v>0.346310535939557</v>
      </c>
      <c r="AU17" s="2">
        <f t="shared" si="14"/>
        <v>0</v>
      </c>
    </row>
    <row r="18" spans="2:47">
      <c r="B18" s="1">
        <v>2018</v>
      </c>
      <c r="E18" s="19">
        <v>392000000</v>
      </c>
      <c r="F18" s="21">
        <v>3697094837.93</v>
      </c>
      <c r="G18" s="22">
        <v>2603450504.52</v>
      </c>
      <c r="H18" s="5">
        <f t="shared" si="8"/>
        <v>0.0801825403137073</v>
      </c>
      <c r="I18" s="28"/>
      <c r="N18" s="29"/>
      <c r="O18" s="29"/>
      <c r="Z18" s="33">
        <v>973385320.54</v>
      </c>
      <c r="AD18" s="37">
        <f t="shared" si="9"/>
        <v>0</v>
      </c>
      <c r="AE18" s="4">
        <f t="shared" si="10"/>
        <v>973385320.54</v>
      </c>
      <c r="AF18" s="4">
        <f t="shared" si="11"/>
        <v>2603450504.52</v>
      </c>
      <c r="AG18" s="5"/>
      <c r="AH18" s="46">
        <v>1123817351.76</v>
      </c>
      <c r="AI18" s="38">
        <v>1084319238.1</v>
      </c>
      <c r="AJ18" s="5">
        <f t="shared" si="4"/>
        <v>0.00599137926112881</v>
      </c>
      <c r="AK18" s="9">
        <v>-15362116.69</v>
      </c>
      <c r="AR18" s="2"/>
      <c r="AS18" s="60">
        <f t="shared" si="12"/>
        <v>0.416493125649</v>
      </c>
      <c r="AT18" s="2">
        <f t="shared" si="13"/>
        <v>0.431664573537648</v>
      </c>
      <c r="AU18" s="2">
        <f t="shared" si="14"/>
        <v>0</v>
      </c>
    </row>
    <row r="19" spans="2:47">
      <c r="B19" s="1">
        <v>2017</v>
      </c>
      <c r="E19" s="19">
        <v>392000000</v>
      </c>
      <c r="F19" s="21">
        <v>3255688791.5</v>
      </c>
      <c r="G19" s="4">
        <v>2410194950.72</v>
      </c>
      <c r="H19" s="5">
        <f t="shared" si="8"/>
        <v>0.198835172261944</v>
      </c>
      <c r="I19" s="28"/>
      <c r="N19" s="29"/>
      <c r="O19" s="29"/>
      <c r="Z19" s="29">
        <v>618323814.83</v>
      </c>
      <c r="AD19" s="37">
        <f t="shared" si="9"/>
        <v>0</v>
      </c>
      <c r="AE19" s="4">
        <f t="shared" si="10"/>
        <v>618323814.83</v>
      </c>
      <c r="AF19" s="4">
        <f t="shared" si="11"/>
        <v>2410194950.72</v>
      </c>
      <c r="AG19" s="5"/>
      <c r="AH19" s="46">
        <v>1117503090.83</v>
      </c>
      <c r="AI19" s="38">
        <v>1077861361.89</v>
      </c>
      <c r="AJ19" s="5">
        <f t="shared" si="4"/>
        <v>0.343683663560931</v>
      </c>
      <c r="AK19" s="9">
        <v>-13738043.72</v>
      </c>
      <c r="AR19" s="2"/>
      <c r="AS19" s="60">
        <f t="shared" si="12"/>
        <v>0.447209202545217</v>
      </c>
      <c r="AT19" s="2">
        <f t="shared" si="13"/>
        <v>0.463656722248201</v>
      </c>
      <c r="AU19" s="2">
        <f t="shared" si="14"/>
        <v>0</v>
      </c>
    </row>
    <row r="20" spans="2:47">
      <c r="B20" s="1">
        <v>2016</v>
      </c>
      <c r="E20" s="19">
        <v>392000000</v>
      </c>
      <c r="F20" s="3">
        <v>2784339348.19</v>
      </c>
      <c r="G20" s="4">
        <v>2010447312.93</v>
      </c>
      <c r="H20" s="5">
        <f t="shared" si="8"/>
        <v>0.820408546999105</v>
      </c>
      <c r="AD20" s="37">
        <f t="shared" si="9"/>
        <v>0</v>
      </c>
      <c r="AE20" s="4">
        <f t="shared" si="10"/>
        <v>0</v>
      </c>
      <c r="AF20" s="4">
        <f t="shared" si="11"/>
        <v>2010447312.93</v>
      </c>
      <c r="AG20" s="5"/>
      <c r="AH20" s="46">
        <v>815418496.09</v>
      </c>
      <c r="AI20" s="38">
        <v>802168985.99</v>
      </c>
      <c r="AJ20" s="5">
        <f t="shared" si="4"/>
        <v>0.259984150804619</v>
      </c>
      <c r="AK20" s="9">
        <v>-10283593.37</v>
      </c>
      <c r="AS20" s="60">
        <f t="shared" si="12"/>
        <v>0.399000252745211</v>
      </c>
      <c r="AT20" s="2">
        <f t="shared" si="13"/>
        <v>0.405590582178261</v>
      </c>
      <c r="AU20" s="2">
        <f t="shared" si="14"/>
        <v>0</v>
      </c>
    </row>
    <row r="21" spans="2:47">
      <c r="B21" s="1">
        <v>2015</v>
      </c>
      <c r="E21" s="19">
        <v>435600000</v>
      </c>
      <c r="F21" s="3">
        <v>1690234122.35</v>
      </c>
      <c r="G21" s="4">
        <v>1104393470.49</v>
      </c>
      <c r="H21" s="5" t="e">
        <f t="shared" si="8"/>
        <v>#DIV/0!</v>
      </c>
      <c r="AD21" s="37">
        <f t="shared" si="9"/>
        <v>0</v>
      </c>
      <c r="AE21" s="4">
        <f t="shared" si="10"/>
        <v>0</v>
      </c>
      <c r="AF21" s="4">
        <f t="shared" si="11"/>
        <v>1104393470.49</v>
      </c>
      <c r="AG21" s="5"/>
      <c r="AH21" s="46">
        <v>665541928.2</v>
      </c>
      <c r="AI21" s="38">
        <v>636650060.62</v>
      </c>
      <c r="AJ21" s="5" t="e">
        <f t="shared" si="4"/>
        <v>#DIV/0!</v>
      </c>
      <c r="AK21" s="9">
        <v>-1549736.72</v>
      </c>
      <c r="AS21" s="60">
        <f t="shared" si="12"/>
        <v>0.576470322970607</v>
      </c>
      <c r="AT21" s="2">
        <f t="shared" si="13"/>
        <v>0.602631169038613</v>
      </c>
      <c r="AU21" s="2">
        <f t="shared" si="14"/>
        <v>0</v>
      </c>
    </row>
    <row r="22" spans="2:47">
      <c r="B22" s="1">
        <v>2014</v>
      </c>
      <c r="AD22" s="4"/>
      <c r="AE22" s="4"/>
      <c r="AF22" s="38"/>
      <c r="AG22" s="5"/>
      <c r="AH22" s="46"/>
      <c r="AI22" s="38"/>
      <c r="AS22" s="2"/>
      <c r="AT22" s="2"/>
      <c r="AU22" s="2"/>
    </row>
    <row r="23" spans="2:47">
      <c r="B23" s="1">
        <v>2013</v>
      </c>
      <c r="AS23" s="2"/>
      <c r="AT23" s="2"/>
      <c r="AU23" s="2"/>
    </row>
    <row r="24" spans="2:47">
      <c r="B24" s="1">
        <v>2012</v>
      </c>
      <c r="AL24" s="2"/>
      <c r="AN24" s="2"/>
      <c r="AS24" s="2"/>
      <c r="AT24" s="2"/>
      <c r="AU24" s="2"/>
    </row>
    <row r="25" spans="1:47">
      <c r="A25" s="1" t="s">
        <v>51</v>
      </c>
      <c r="AS25" s="2"/>
      <c r="AT25" s="2"/>
      <c r="AU25" s="2"/>
    </row>
    <row r="26" spans="1:47">
      <c r="A26" s="1" t="s">
        <v>52</v>
      </c>
      <c r="AS26" s="2"/>
      <c r="AT26" s="2"/>
      <c r="AU26" s="2"/>
    </row>
    <row r="27" spans="1:47">
      <c r="A27" s="1" t="s">
        <v>53</v>
      </c>
      <c r="AS27" s="2"/>
      <c r="AT27" s="2"/>
      <c r="AU27" s="2"/>
    </row>
    <row r="28" spans="1:47">
      <c r="A28" s="1" t="s">
        <v>54</v>
      </c>
      <c r="AS28" s="2"/>
      <c r="AT28" s="2"/>
      <c r="AU28" s="2"/>
    </row>
    <row r="29" spans="1:47">
      <c r="A29" s="1" t="s">
        <v>55</v>
      </c>
      <c r="AS29" s="2"/>
      <c r="AT29" s="2"/>
      <c r="AU29" s="2"/>
    </row>
    <row r="30" spans="1:47">
      <c r="A30" s="1" t="s">
        <v>56</v>
      </c>
      <c r="AS30" s="2"/>
      <c r="AT30" s="2"/>
      <c r="AU30" s="2"/>
    </row>
    <row r="31" spans="1:47">
      <c r="A31" s="1" t="s">
        <v>57</v>
      </c>
      <c r="AS31" s="2"/>
      <c r="AT31" s="2"/>
      <c r="AU31" s="2"/>
    </row>
    <row r="32" spans="1:47">
      <c r="A32" s="1" t="s">
        <v>58</v>
      </c>
      <c r="AS32" s="2"/>
      <c r="AT32" s="2"/>
      <c r="AU32" s="2"/>
    </row>
    <row r="33" spans="1:44">
      <c r="A33" s="14"/>
      <c r="B33" s="14"/>
      <c r="C33" s="14"/>
      <c r="D33" s="15"/>
      <c r="E33" s="14"/>
      <c r="F33" s="23"/>
      <c r="G33" s="24"/>
      <c r="H33" s="25"/>
      <c r="I33" s="14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23"/>
      <c r="AE33" s="23"/>
      <c r="AF33" s="39"/>
      <c r="AG33" s="15"/>
      <c r="AH33" s="48"/>
      <c r="AI33" s="39"/>
      <c r="AJ33" s="15"/>
      <c r="AK33" s="55"/>
      <c r="AL33" s="30"/>
      <c r="AM33" s="30"/>
      <c r="AN33" s="30"/>
      <c r="AO33" s="30"/>
      <c r="AP33" s="30"/>
      <c r="AQ33" s="30"/>
      <c r="AR33" s="59"/>
    </row>
  </sheetData>
  <mergeCells count="31">
    <mergeCell ref="J1:R1"/>
    <mergeCell ref="S1:AC1"/>
    <mergeCell ref="A1:A2"/>
    <mergeCell ref="A3:A13"/>
    <mergeCell ref="A14:A24"/>
    <mergeCell ref="B1:B2"/>
    <mergeCell ref="C1:C2"/>
    <mergeCell ref="D1:D2"/>
    <mergeCell ref="E1:E2"/>
    <mergeCell ref="F1:F2"/>
    <mergeCell ref="G1:G2"/>
    <mergeCell ref="H1:H2"/>
    <mergeCell ref="I1:I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2023-08-09T22:17:00Z</dcterms:created>
  <dcterms:modified xsi:type="dcterms:W3CDTF">2023-10-28T10:10:21Z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