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<sst xmlns="http://schemas.openxmlformats.org/spreadsheetml/2006/main" count="170">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</sst>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E2" activePane="bottomRight" state="frozen"/>
      <selection/>
      <selection pane="topRight"/>
      <selection pane="bottomLeft"/>
      <selection pane="bottomRight" activeCell="AF4" sqref="AF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2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62"/>
      <c r="BL1" s="62"/>
      <c r="BM1" s="62"/>
      <c r="BN1" s="62"/>
      <c r="BO1" s="62"/>
      <c r="BP1" s="62"/>
      <c r="BQ1" s="62"/>
      <c r="BR1" s="62"/>
      <c r="BT1" s="68"/>
      <c r="BU1" s="68"/>
      <c r="BV1" s="68"/>
      <c r="BW1" s="68"/>
      <c r="BX1" s="68"/>
      <c r="BY1" s="68"/>
      <c r="BZ1" s="68"/>
      <c r="CA1" s="68"/>
      <c r="CC1" s="68"/>
      <c r="CD1" s="68"/>
      <c r="CE1" s="68"/>
      <c r="CF1" s="68"/>
      <c r="CG1" s="68"/>
      <c r="CH1" s="68"/>
      <c r="CI1" s="68"/>
      <c r="CK1" s="68"/>
      <c r="CL1" s="68"/>
      <c r="CM1" s="68"/>
      <c r="CN1" s="68"/>
      <c r="CO1" s="68"/>
      <c r="CP1" s="68"/>
      <c r="CQ1" s="68"/>
      <c r="CS1" s="68"/>
      <c r="CT1" s="68"/>
      <c r="CU1" s="68"/>
      <c r="CV1" s="68"/>
      <c r="CW1" s="68"/>
      <c r="CX1" s="68"/>
      <c r="CY1" s="68"/>
    </row>
    <row r="2" ht="23.6" spans="1:103">
      <c r="A2" s="8"/>
      <c r="B2" s="9"/>
      <c r="C2" s="10"/>
      <c r="D2" s="12" t="s">
        <v>7</v>
      </c>
      <c r="E2" s="12" t="s">
        <v>8</v>
      </c>
      <c r="F2" s="12" t="s">
        <v>9</v>
      </c>
      <c r="G2" s="26" t="s">
        <v>10</v>
      </c>
      <c r="H2" s="12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52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6"/>
      <c r="AS2" s="26"/>
      <c r="AT2" s="26" t="s">
        <v>20</v>
      </c>
      <c r="AU2" s="12"/>
      <c r="AV2" s="12"/>
      <c r="AW2" s="12"/>
      <c r="AX2" s="12" t="s">
        <v>21</v>
      </c>
      <c r="AY2" s="13"/>
      <c r="AZ2" s="13"/>
      <c r="BA2" s="26" t="s">
        <v>22</v>
      </c>
      <c r="BB2" s="26" t="s">
        <v>23</v>
      </c>
      <c r="BC2" s="26" t="s">
        <v>24</v>
      </c>
      <c r="BD2" s="26" t="s">
        <v>25</v>
      </c>
      <c r="BE2" s="26" t="s">
        <v>26</v>
      </c>
      <c r="BF2" s="12" t="s">
        <v>27</v>
      </c>
      <c r="BG2" s="12" t="s">
        <v>28</v>
      </c>
      <c r="BH2" s="12" t="s">
        <v>29</v>
      </c>
      <c r="BI2" s="12" t="s">
        <v>30</v>
      </c>
      <c r="BJ2" s="26" t="s">
        <v>31</v>
      </c>
      <c r="BK2" s="62"/>
      <c r="BL2" s="62"/>
      <c r="BM2" s="62"/>
      <c r="BN2" s="62"/>
      <c r="BO2" s="62"/>
      <c r="BP2" s="62"/>
      <c r="BQ2" s="62"/>
      <c r="BR2" s="62"/>
      <c r="BT2" s="68"/>
      <c r="BU2" s="68"/>
      <c r="BV2" s="68"/>
      <c r="BW2" s="68"/>
      <c r="BX2" s="68"/>
      <c r="BY2" s="68"/>
      <c r="BZ2" s="68"/>
      <c r="CA2" s="68"/>
      <c r="CC2" s="68"/>
      <c r="CD2" s="68"/>
      <c r="CE2" s="68"/>
      <c r="CF2" s="68"/>
      <c r="CG2" s="68"/>
      <c r="CH2" s="68"/>
      <c r="CI2" s="68"/>
      <c r="CK2" s="68"/>
      <c r="CL2" s="68"/>
      <c r="CM2" s="68"/>
      <c r="CN2" s="68"/>
      <c r="CO2" s="68"/>
      <c r="CP2" s="68"/>
      <c r="CQ2" s="68"/>
      <c r="CS2" s="68"/>
      <c r="CT2" s="68"/>
      <c r="CU2" s="68"/>
      <c r="CV2" s="68"/>
      <c r="CW2" s="68"/>
      <c r="CX2" s="68"/>
      <c r="CY2" s="68"/>
    </row>
    <row r="3" ht="48" spans="1:103">
      <c r="A3" s="8"/>
      <c r="B3" s="9"/>
      <c r="C3" s="10"/>
      <c r="D3" s="13"/>
      <c r="E3" s="13"/>
      <c r="F3" s="13"/>
      <c r="G3" s="12"/>
      <c r="H3" s="13"/>
      <c r="I3" s="33"/>
      <c r="J3" s="34"/>
      <c r="K3" s="13"/>
      <c r="L3" s="13"/>
      <c r="M3" s="31" t="s">
        <v>32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38</v>
      </c>
      <c r="T3" s="31" t="s">
        <v>39</v>
      </c>
      <c r="U3" s="31" t="s">
        <v>40</v>
      </c>
      <c r="V3" s="31" t="s">
        <v>41</v>
      </c>
      <c r="W3" s="31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26" t="s">
        <v>51</v>
      </c>
      <c r="AG3" s="53"/>
      <c r="AH3" s="26" t="s">
        <v>52</v>
      </c>
      <c r="AI3" s="26" t="s">
        <v>53</v>
      </c>
      <c r="AJ3" s="26" t="s">
        <v>54</v>
      </c>
      <c r="AK3" s="26" t="s">
        <v>55</v>
      </c>
      <c r="AL3" s="26" t="s">
        <v>52</v>
      </c>
      <c r="AM3" s="26" t="s">
        <v>53</v>
      </c>
      <c r="AN3" s="26" t="s">
        <v>54</v>
      </c>
      <c r="AO3" s="26" t="s">
        <v>55</v>
      </c>
      <c r="AP3" s="26" t="s">
        <v>52</v>
      </c>
      <c r="AQ3" s="26" t="s">
        <v>53</v>
      </c>
      <c r="AR3" s="26" t="s">
        <v>54</v>
      </c>
      <c r="AS3" s="26" t="s">
        <v>55</v>
      </c>
      <c r="AT3" s="55" t="s">
        <v>56</v>
      </c>
      <c r="AU3" s="55" t="s">
        <v>57</v>
      </c>
      <c r="AV3" s="56"/>
      <c r="AW3" s="56"/>
      <c r="AX3" s="43" t="s">
        <v>58</v>
      </c>
      <c r="AY3" s="43" t="s">
        <v>59</v>
      </c>
      <c r="AZ3" s="56" t="s">
        <v>60</v>
      </c>
      <c r="BA3" s="13"/>
      <c r="BB3" s="13"/>
      <c r="BC3" s="13"/>
      <c r="BD3" s="26"/>
      <c r="BE3" s="26"/>
      <c r="BF3" s="13"/>
      <c r="BG3" s="13"/>
      <c r="BH3" s="13"/>
      <c r="BI3" s="13"/>
      <c r="BJ3" s="13"/>
      <c r="BK3" s="62"/>
      <c r="BL3" s="62"/>
      <c r="BM3" s="62"/>
      <c r="BN3" s="62"/>
      <c r="BO3" s="62"/>
      <c r="BP3" s="62"/>
      <c r="BQ3" s="62"/>
      <c r="BR3" s="62"/>
      <c r="BT3" s="68"/>
      <c r="BU3" s="68"/>
      <c r="BV3" s="68"/>
      <c r="BW3" s="68"/>
      <c r="BX3" s="68"/>
      <c r="BY3" s="68"/>
      <c r="BZ3" s="68"/>
      <c r="CA3" s="68"/>
      <c r="CC3" s="68"/>
      <c r="CD3" s="68"/>
      <c r="CE3" s="68"/>
      <c r="CF3" s="68"/>
      <c r="CG3" s="68"/>
      <c r="CH3" s="68"/>
      <c r="CI3" s="68"/>
      <c r="CK3" s="68"/>
      <c r="CL3" s="68"/>
      <c r="CM3" s="68"/>
      <c r="CN3" s="68"/>
      <c r="CO3" s="68"/>
      <c r="CP3" s="68"/>
      <c r="CQ3" s="68"/>
      <c r="CS3" s="68"/>
      <c r="CT3" s="68"/>
      <c r="CU3" s="68"/>
      <c r="CV3" s="68"/>
      <c r="CW3" s="68"/>
      <c r="CX3" s="68"/>
      <c r="CY3" s="68"/>
    </row>
    <row r="4" s="4" customFormat="1" ht="38" spans="1:103">
      <c r="A4" s="70" t="s">
        <v>61</v>
      </c>
      <c r="B4" s="15">
        <v>44517</v>
      </c>
      <c r="C4" s="16" t="s">
        <v>62</v>
      </c>
      <c r="D4" s="17">
        <v>22.15</v>
      </c>
      <c r="E4" s="17">
        <v>23.55</v>
      </c>
      <c r="F4" s="17">
        <v>24.52</v>
      </c>
      <c r="G4" s="27" t="s">
        <v>63</v>
      </c>
      <c r="H4" s="17">
        <v>25.7</v>
      </c>
      <c r="I4" s="17">
        <v>5.46</v>
      </c>
      <c r="J4" s="17">
        <v>46.33</v>
      </c>
      <c r="K4" s="35">
        <f>(H4-I4)/I4</f>
        <v>3.70695970695971</v>
      </c>
      <c r="L4" s="36">
        <f>(J4-H4)/J4</f>
        <v>0.445283833369307</v>
      </c>
      <c r="M4" s="17">
        <v>20.79</v>
      </c>
      <c r="N4" s="17">
        <v>29.8</v>
      </c>
      <c r="O4" s="17">
        <v>21.88</v>
      </c>
      <c r="P4" s="17">
        <v>26.5</v>
      </c>
      <c r="Q4" s="17">
        <v>22.1</v>
      </c>
      <c r="R4" s="17">
        <v>26.4</v>
      </c>
      <c r="S4" s="17">
        <v>24</v>
      </c>
      <c r="T4" s="14">
        <v>26.2</v>
      </c>
      <c r="U4" s="14">
        <v>24.52</v>
      </c>
      <c r="V4" s="31" t="s">
        <v>64</v>
      </c>
      <c r="W4" s="31" t="s">
        <v>65</v>
      </c>
      <c r="X4" s="43" t="s">
        <v>66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67</v>
      </c>
      <c r="AF4" s="47" t="s">
        <v>68</v>
      </c>
      <c r="AG4" s="47"/>
      <c r="AL4" s="47"/>
      <c r="AM4" s="47"/>
      <c r="AN4" s="47"/>
      <c r="AO4" s="47"/>
      <c r="AP4" s="47"/>
      <c r="AQ4" s="47"/>
      <c r="AR4" s="17"/>
      <c r="AS4" s="17"/>
      <c r="AT4" s="17"/>
      <c r="AU4" s="17"/>
      <c r="AV4" s="17"/>
      <c r="AW4" s="17"/>
      <c r="AX4" s="17">
        <v>28.15</v>
      </c>
      <c r="AY4" s="17">
        <v>21.87</v>
      </c>
      <c r="AZ4" s="17">
        <f>AX4-AY4</f>
        <v>6.28</v>
      </c>
      <c r="BA4" s="17">
        <v>26.2</v>
      </c>
      <c r="BB4" s="17">
        <v>24.68</v>
      </c>
      <c r="BC4" s="17">
        <v>32.49</v>
      </c>
      <c r="BD4" s="17">
        <f>(BA4-BB4)*100</f>
        <v>152</v>
      </c>
      <c r="BE4" s="17">
        <f>FLOOR(300/(BA4-BB4),100)</f>
        <v>100</v>
      </c>
      <c r="BF4" s="59">
        <f>(BC4-BA4)/(BA4-BB4)</f>
        <v>4.13815789473685</v>
      </c>
      <c r="BG4" s="35">
        <f>(BA4-BB4)/BA4</f>
        <v>0.0580152671755725</v>
      </c>
      <c r="BH4" s="35">
        <f>(BC4-BA4)/BA4</f>
        <v>0.240076335877863</v>
      </c>
      <c r="BI4" s="17">
        <v>150.88</v>
      </c>
      <c r="BJ4" s="47" t="s">
        <v>69</v>
      </c>
      <c r="BK4" s="63"/>
      <c r="BL4" s="64"/>
      <c r="BM4" s="64"/>
      <c r="BN4" s="64"/>
      <c r="BO4" s="64"/>
      <c r="BP4" s="64"/>
      <c r="BQ4" s="64"/>
      <c r="BR4" s="64"/>
      <c r="BT4" s="69"/>
      <c r="BU4" s="69"/>
      <c r="BV4" s="69"/>
      <c r="BW4" s="69"/>
      <c r="BX4" s="69"/>
      <c r="BY4" s="69"/>
      <c r="BZ4" s="69"/>
      <c r="CA4" s="69"/>
      <c r="CC4" s="69"/>
      <c r="CD4" s="69"/>
      <c r="CE4" s="69"/>
      <c r="CF4" s="69"/>
      <c r="CG4" s="69"/>
      <c r="CH4" s="69"/>
      <c r="CI4" s="69"/>
      <c r="CK4" s="69"/>
      <c r="CL4" s="69"/>
      <c r="CM4" s="69"/>
      <c r="CN4" s="69"/>
      <c r="CO4" s="69"/>
      <c r="CP4" s="69"/>
      <c r="CQ4" s="69"/>
      <c r="CS4" s="69"/>
      <c r="CT4" s="69"/>
      <c r="CU4" s="69"/>
      <c r="CV4" s="69"/>
      <c r="CW4" s="69"/>
      <c r="CX4" s="69"/>
      <c r="CY4" s="69"/>
    </row>
    <row r="5" s="5" customFormat="1" ht="38" spans="1:63">
      <c r="A5" s="71" t="s">
        <v>70</v>
      </c>
      <c r="B5" s="15">
        <v>44517</v>
      </c>
      <c r="C5" s="16" t="s">
        <v>71</v>
      </c>
      <c r="D5" s="18">
        <v>31.92</v>
      </c>
      <c r="E5" s="18">
        <v>32.63</v>
      </c>
      <c r="F5" s="18">
        <v>33.17</v>
      </c>
      <c r="G5" s="28" t="s">
        <v>72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5"/>
      <c r="U5" s="5"/>
      <c r="V5" s="5"/>
      <c r="W5" s="5"/>
      <c r="X5" s="44" t="s">
        <v>66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E5" s="44" t="s">
        <v>73</v>
      </c>
      <c r="AF5" s="48" t="s">
        <v>74</v>
      </c>
      <c r="AG5" s="48"/>
      <c r="AH5" s="37">
        <v>0.0351</v>
      </c>
      <c r="AI5" s="37">
        <v>0.3603</v>
      </c>
      <c r="AJ5" s="37">
        <v>0.3371</v>
      </c>
      <c r="AK5" s="37">
        <v>0.2435</v>
      </c>
      <c r="AL5" s="37">
        <v>0.0073</v>
      </c>
      <c r="AM5" s="37">
        <v>0.2143</v>
      </c>
      <c r="AN5" s="37">
        <v>0.156</v>
      </c>
      <c r="AO5" s="37">
        <v>0.1125</v>
      </c>
      <c r="AT5" s="18"/>
      <c r="AU5" s="18"/>
      <c r="AV5" s="18"/>
      <c r="AW5" s="18"/>
      <c r="AX5" s="18">
        <v>35.48</v>
      </c>
      <c r="AY5" s="18">
        <v>31.36</v>
      </c>
      <c r="AZ5" s="18">
        <f t="shared" ref="AZ5:AZ11" si="6">AX5-AY5</f>
        <v>4.12</v>
      </c>
      <c r="BA5" s="18">
        <v>34.12</v>
      </c>
      <c r="BB5" s="18">
        <v>32.53</v>
      </c>
      <c r="BC5" s="18">
        <v>39.33</v>
      </c>
      <c r="BD5" s="18">
        <f t="shared" ref="BD5:BD11" si="7">(BA5-BB5)*100</f>
        <v>159</v>
      </c>
      <c r="BE5" s="17">
        <f t="shared" ref="BE5:BE11" si="8">FLOOR(300/(BA5-BB5),100)</f>
        <v>100</v>
      </c>
      <c r="BF5" s="59">
        <f t="shared" ref="BF5:BF11" si="9">(BC5-BA5)/(BA5-BB5)</f>
        <v>3.27672955974844</v>
      </c>
      <c r="BG5" s="35">
        <f t="shared" ref="BG5:BG11" si="10">(BA5-BB5)/BA5</f>
        <v>0.0466002344665884</v>
      </c>
      <c r="BH5" s="35">
        <f t="shared" ref="BH5:BH11" si="11">(BC5-BA5)/BA5</f>
        <v>0.152696365767878</v>
      </c>
      <c r="BI5" s="18">
        <v>37.41</v>
      </c>
      <c r="BJ5" s="49" t="s">
        <v>75</v>
      </c>
      <c r="BK5" s="65"/>
    </row>
    <row r="6" s="6" customFormat="1" ht="38" spans="1:63">
      <c r="A6" s="71" t="s">
        <v>76</v>
      </c>
      <c r="B6" s="15">
        <v>44519</v>
      </c>
      <c r="C6" s="16" t="s">
        <v>77</v>
      </c>
      <c r="D6" s="18">
        <v>28.2</v>
      </c>
      <c r="E6" s="29">
        <v>29.15</v>
      </c>
      <c r="F6" s="29">
        <v>31.53</v>
      </c>
      <c r="G6" s="30" t="s">
        <v>72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5"/>
      <c r="U6" s="5"/>
      <c r="V6" s="5"/>
      <c r="W6" s="5"/>
      <c r="X6" s="44" t="s">
        <v>78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5"/>
      <c r="AE6" s="49" t="s">
        <v>79</v>
      </c>
      <c r="AF6" s="48" t="s">
        <v>80</v>
      </c>
      <c r="AG6" s="48"/>
      <c r="AH6" s="48" t="s">
        <v>81</v>
      </c>
      <c r="AI6" s="48" t="s">
        <v>82</v>
      </c>
      <c r="AJ6" s="48" t="s">
        <v>83</v>
      </c>
      <c r="AK6" s="48" t="s">
        <v>84</v>
      </c>
      <c r="AL6" s="48" t="s">
        <v>85</v>
      </c>
      <c r="AM6" s="48" t="s">
        <v>86</v>
      </c>
      <c r="AN6" s="48" t="s">
        <v>87</v>
      </c>
      <c r="AO6" s="48" t="s">
        <v>88</v>
      </c>
      <c r="AP6" s="48"/>
      <c r="AQ6" s="48"/>
      <c r="AR6" s="18"/>
      <c r="AS6" s="18"/>
      <c r="AT6" s="18"/>
      <c r="AU6" s="18"/>
      <c r="AV6" s="18"/>
      <c r="AW6" s="18"/>
      <c r="AX6" s="18">
        <v>36.21</v>
      </c>
      <c r="AY6" s="18">
        <v>27.35</v>
      </c>
      <c r="AZ6" s="18">
        <f t="shared" si="6"/>
        <v>8.86</v>
      </c>
      <c r="BA6" s="18">
        <v>32.65</v>
      </c>
      <c r="BB6" s="18">
        <v>30.89</v>
      </c>
      <c r="BC6" s="18">
        <v>36.22</v>
      </c>
      <c r="BD6" s="18">
        <f t="shared" si="7"/>
        <v>176</v>
      </c>
      <c r="BE6" s="17">
        <f t="shared" si="8"/>
        <v>100</v>
      </c>
      <c r="BF6" s="59">
        <f t="shared" si="9"/>
        <v>2.02840909090909</v>
      </c>
      <c r="BG6" s="35">
        <f t="shared" si="10"/>
        <v>0.0539050535987748</v>
      </c>
      <c r="BH6" s="35">
        <f t="shared" si="11"/>
        <v>0.109341500765697</v>
      </c>
      <c r="BI6" s="18">
        <v>28.82</v>
      </c>
      <c r="BJ6" s="44" t="s">
        <v>75</v>
      </c>
      <c r="BK6" s="66"/>
    </row>
    <row r="7" s="4" customFormat="1" ht="38" spans="1:63">
      <c r="A7" s="71" t="s">
        <v>89</v>
      </c>
      <c r="B7" s="19">
        <v>44525</v>
      </c>
      <c r="C7" s="20" t="s">
        <v>90</v>
      </c>
      <c r="D7" s="21">
        <v>64.32</v>
      </c>
      <c r="E7" s="21" t="s">
        <v>91</v>
      </c>
      <c r="F7" s="21">
        <v>68.37</v>
      </c>
      <c r="G7" s="21" t="s">
        <v>92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93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79</v>
      </c>
      <c r="AF7" s="50" t="s">
        <v>94</v>
      </c>
      <c r="AG7" s="50"/>
      <c r="AH7" s="48" t="s">
        <v>95</v>
      </c>
      <c r="AI7" s="48" t="s">
        <v>96</v>
      </c>
      <c r="AJ7" s="48" t="s">
        <v>97</v>
      </c>
      <c r="AK7" s="48" t="s">
        <v>98</v>
      </c>
      <c r="AL7" s="48" t="s">
        <v>99</v>
      </c>
      <c r="AM7" s="48" t="s">
        <v>100</v>
      </c>
      <c r="AN7" s="48" t="s">
        <v>101</v>
      </c>
      <c r="AO7" s="48" t="s">
        <v>102</v>
      </c>
      <c r="AP7" s="48" t="s">
        <v>103</v>
      </c>
      <c r="AQ7" s="48" t="s">
        <v>104</v>
      </c>
      <c r="AR7" s="37">
        <v>0.7636</v>
      </c>
      <c r="AS7" s="37">
        <v>0.7607</v>
      </c>
      <c r="AT7" s="21"/>
      <c r="AU7" s="21"/>
      <c r="AV7" s="21"/>
      <c r="AW7" s="21"/>
      <c r="AX7" s="21">
        <v>75.02</v>
      </c>
      <c r="AY7" s="21">
        <v>62.33</v>
      </c>
      <c r="AZ7" s="18">
        <f t="shared" si="6"/>
        <v>12.69</v>
      </c>
      <c r="BA7" s="21">
        <v>70.98</v>
      </c>
      <c r="BB7" s="21">
        <v>66.88</v>
      </c>
      <c r="BC7" s="21">
        <v>84.94</v>
      </c>
      <c r="BD7" s="18">
        <f t="shared" si="7"/>
        <v>410.000000000001</v>
      </c>
      <c r="BE7" s="17">
        <f t="shared" si="8"/>
        <v>0</v>
      </c>
      <c r="BF7" s="59">
        <f t="shared" si="9"/>
        <v>3.40487804878048</v>
      </c>
      <c r="BG7" s="35">
        <f t="shared" si="10"/>
        <v>0.0577627500704425</v>
      </c>
      <c r="BH7" s="35">
        <f t="shared" si="11"/>
        <v>0.196675119752043</v>
      </c>
      <c r="BI7" s="21">
        <v>6.49</v>
      </c>
      <c r="BJ7" s="50" t="s">
        <v>75</v>
      </c>
      <c r="BK7" s="67"/>
    </row>
    <row r="8" s="4" customFormat="1" ht="24" spans="1:63">
      <c r="A8" s="72" t="s">
        <v>105</v>
      </c>
      <c r="B8" s="19">
        <v>44522</v>
      </c>
      <c r="C8" s="20" t="s">
        <v>106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66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79</v>
      </c>
      <c r="AF8" s="50" t="s">
        <v>107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/>
      <c r="AU8" s="21"/>
      <c r="AV8" s="21"/>
      <c r="AW8" s="21"/>
      <c r="AX8" s="21">
        <v>32.43</v>
      </c>
      <c r="AY8" s="21">
        <v>26.16</v>
      </c>
      <c r="AZ8" s="58">
        <f t="shared" si="6"/>
        <v>6.27</v>
      </c>
      <c r="BA8" s="21">
        <v>30.66</v>
      </c>
      <c r="BB8" s="21">
        <v>29.35</v>
      </c>
      <c r="BC8" s="21">
        <v>38.71</v>
      </c>
      <c r="BD8" s="58">
        <f t="shared" si="7"/>
        <v>131</v>
      </c>
      <c r="BE8" s="21">
        <f t="shared" si="8"/>
        <v>200</v>
      </c>
      <c r="BF8" s="60">
        <f t="shared" si="9"/>
        <v>6.14503816793894</v>
      </c>
      <c r="BG8" s="38">
        <f t="shared" si="10"/>
        <v>0.042726679712981</v>
      </c>
      <c r="BH8" s="38">
        <f t="shared" si="11"/>
        <v>0.262557077625571</v>
      </c>
      <c r="BI8" s="21">
        <v>38.46</v>
      </c>
      <c r="BJ8" s="50" t="s">
        <v>69</v>
      </c>
      <c r="BK8" s="67"/>
    </row>
    <row r="9" s="6" customFormat="1" ht="13" spans="1:63">
      <c r="A9" s="72" t="s">
        <v>108</v>
      </c>
      <c r="B9" s="22">
        <v>44529</v>
      </c>
      <c r="C9" s="23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7">
        <f t="shared" si="0"/>
        <v>1.00484094052559</v>
      </c>
      <c r="L9" s="37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5"/>
      <c r="AD9" s="5"/>
      <c r="AE9" s="5" t="s">
        <v>73</v>
      </c>
      <c r="AF9" s="51" t="s">
        <v>110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8">
        <f t="shared" si="6"/>
        <v>10.08</v>
      </c>
      <c r="BA9" s="5">
        <v>29.77</v>
      </c>
      <c r="BB9" s="5">
        <v>27.72</v>
      </c>
      <c r="BC9" s="5">
        <v>34.93</v>
      </c>
      <c r="BD9" s="18">
        <f t="shared" si="7"/>
        <v>205</v>
      </c>
      <c r="BE9" s="5">
        <f t="shared" si="8"/>
        <v>100</v>
      </c>
      <c r="BF9" s="61">
        <f t="shared" si="9"/>
        <v>2.51707317073171</v>
      </c>
      <c r="BG9" s="37">
        <f t="shared" si="10"/>
        <v>0.0688612697346322</v>
      </c>
      <c r="BH9" s="37">
        <f t="shared" si="11"/>
        <v>0.173328854551562</v>
      </c>
      <c r="BI9" s="5">
        <v>17.95</v>
      </c>
      <c r="BJ9" s="51" t="s">
        <v>75</v>
      </c>
      <c r="BK9" s="66"/>
    </row>
    <row r="10" ht="13" spans="1:62">
      <c r="A10" s="71" t="s">
        <v>111</v>
      </c>
      <c r="B10" s="24">
        <v>44531</v>
      </c>
      <c r="C10" s="25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7">
        <f t="shared" si="0"/>
        <v>0.790644171779141</v>
      </c>
      <c r="L10" s="37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5"/>
      <c r="AD10" s="5"/>
      <c r="AE10" s="5" t="s">
        <v>73</v>
      </c>
      <c r="AF10" s="51" t="s">
        <v>110</v>
      </c>
      <c r="AG10" s="51"/>
      <c r="AH10" s="47" t="s">
        <v>113</v>
      </c>
      <c r="AI10" s="47" t="s">
        <v>114</v>
      </c>
      <c r="AJ10" s="47" t="s">
        <v>115</v>
      </c>
      <c r="AK10" s="47" t="s">
        <v>116</v>
      </c>
      <c r="AL10" s="54">
        <v>-0.0419</v>
      </c>
      <c r="AM10" s="54">
        <v>0.1981</v>
      </c>
      <c r="AN10" s="54">
        <v>0.198</v>
      </c>
      <c r="AO10" s="54">
        <v>0.1998</v>
      </c>
      <c r="AP10" s="54">
        <v>0.2619</v>
      </c>
      <c r="AQ10" s="54">
        <v>0.259</v>
      </c>
      <c r="AR10" s="37">
        <v>0.2791</v>
      </c>
      <c r="AS10" s="37">
        <v>0.1079</v>
      </c>
      <c r="AT10" s="5"/>
      <c r="AU10" s="5"/>
      <c r="AV10" s="5"/>
      <c r="AW10" s="5"/>
      <c r="AX10" s="5">
        <v>25.59</v>
      </c>
      <c r="AY10" s="5">
        <v>18.59</v>
      </c>
      <c r="AZ10" s="18">
        <f t="shared" si="6"/>
        <v>7</v>
      </c>
      <c r="BA10" s="5">
        <v>24.28</v>
      </c>
      <c r="BB10" s="5">
        <v>23.09</v>
      </c>
      <c r="BC10" s="5">
        <v>26.77</v>
      </c>
      <c r="BD10" s="18">
        <f t="shared" si="7"/>
        <v>119</v>
      </c>
      <c r="BE10" s="5">
        <f t="shared" si="8"/>
        <v>200</v>
      </c>
      <c r="BF10" s="61">
        <f t="shared" si="9"/>
        <v>2.09243697478991</v>
      </c>
      <c r="BG10" s="37">
        <f t="shared" si="10"/>
        <v>0.049011532125206</v>
      </c>
      <c r="BH10" s="37">
        <f t="shared" si="11"/>
        <v>0.102553542009885</v>
      </c>
      <c r="BI10" s="5">
        <v>56.67</v>
      </c>
      <c r="BJ10" s="51" t="s">
        <v>75</v>
      </c>
    </row>
    <row r="11" ht="13" spans="1:62">
      <c r="A11" s="71" t="s">
        <v>117</v>
      </c>
      <c r="B11" s="24">
        <v>44531</v>
      </c>
      <c r="C11" s="25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7">
        <f t="shared" si="0"/>
        <v>0.555690072639225</v>
      </c>
      <c r="L11" s="37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5" t="s">
        <v>120</v>
      </c>
      <c r="AF11" s="51" t="s">
        <v>121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8">
        <f t="shared" si="6"/>
        <v>7.84</v>
      </c>
      <c r="BA11" s="5">
        <v>27.58</v>
      </c>
      <c r="BB11" s="5">
        <v>25.01</v>
      </c>
      <c r="BC11" s="5">
        <v>35.47</v>
      </c>
      <c r="BD11" s="18">
        <f t="shared" si="7"/>
        <v>257</v>
      </c>
      <c r="BE11" s="5">
        <f t="shared" si="8"/>
        <v>100</v>
      </c>
      <c r="BF11" s="61">
        <f t="shared" si="9"/>
        <v>3.07003891050584</v>
      </c>
      <c r="BG11" s="37">
        <f t="shared" si="10"/>
        <v>0.0931834662799129</v>
      </c>
      <c r="BH11" s="37">
        <f t="shared" si="11"/>
        <v>0.286076867295141</v>
      </c>
      <c r="BI11" s="5">
        <v>22.12</v>
      </c>
      <c r="BJ11" s="51" t="s">
        <v>75</v>
      </c>
    </row>
    <row r="12" ht="13" spans="1:62">
      <c r="A12" s="71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1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1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1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1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1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1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1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3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3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3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3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3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3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3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3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3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3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3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3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3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3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3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3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3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3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3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3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3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3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3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3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3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3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3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3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3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3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3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3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3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3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3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2021-12-03T16:37:01Z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