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<sst xmlns="http://schemas.openxmlformats.org/spreadsheetml/2006/main" count="28">
  <si>
    <t>日期</t>
  </si>
  <si>
    <t>弱势卖出指标</t>
  </si>
  <si>
    <t>强势卖出指标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</si>
  <si>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</si>
  <si>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</si>
  <si>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</si>
  <si>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</si>
  <si>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</si>
  <si>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</si>
  <si>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</si>
  <si>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</si>
  <si>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</si>
  <si>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</si>
  <si>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</si>
  <si>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</si>
  <si>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</si>
  <si>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市盈率</t>
  </si>
  <si>
    <t>上涨天数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</si>
  <si>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</si>
  <si>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</si>
  <si>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</si>
  <si>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t>单日涨幅
(创新高要注意)</t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</si>
  <si>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</si>
  <si>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是否出现长长的上阴影线</t>
  </si>
  <si>
    <t>是否出现巨大的价差
（即最高价和最低价之间的差价拉大）</t>
  </si>
  <si>
    <t>否</t>
  </si>
  <si>
    <t>1</t>
  </si>
  <si>
    <t>6.21%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</si>
</sst>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b/>
      <sz val="10"/>
      <color indexed="8"/>
      <name val="Helvetica Neue"/>
      <charset val="134"/>
    </font>
    <font>
      <b/>
      <sz val="10"/>
      <color rgb="FF000000"/>
      <name val="Helvetica Neue"/>
      <charset val="134"/>
    </font>
    <font>
      <sz val="10"/>
      <color indexed="8"/>
      <name val="Helvetica Neue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2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33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N2" activePane="bottomRight" state="frozen"/>
      <selection/>
      <selection pane="topRight"/>
      <selection pane="bottomLeft"/>
      <selection pane="bottomRight" activeCell="O3" sqref="O3:O2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3.5357142857143" customWidth="1"/>
    <col min="7" max="7" width="29.0089285714286" customWidth="1"/>
    <col min="8" max="8" width="23.3571428571429" customWidth="1"/>
    <col min="9" max="9" width="30.0625" customWidth="1"/>
    <col min="10" max="10" width="40.4732142857143" customWidth="1"/>
    <col min="11" max="11" width="25.4464285714286" customWidth="1"/>
    <col min="12" max="12" width="28.7142857142857" customWidth="1"/>
    <col min="13" max="13" width="30.0625" customWidth="1"/>
    <col min="14" max="14" width="21.875" customWidth="1"/>
    <col min="15" max="15" width="13.8392857142857" style="1" customWidth="1"/>
    <col min="16" max="16" width="13.8392857142857" customWidth="1"/>
    <col min="17" max="17" width="20.5267857142857" style="1" customWidth="1"/>
    <col min="18" max="18" width="18.4464285714286" customWidth="1"/>
    <col min="19" max="19" width="22.3125" style="1" customWidth="1"/>
    <col min="20" max="20" width="20.3839285714286" customWidth="1"/>
    <col min="21" max="21" width="18.3035714285714" customWidth="1"/>
    <col min="22" max="22" width="20.6785714285714" customWidth="1"/>
    <col min="23" max="23" width="45.2321428571429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0" t="s">
        <v>2</v>
      </c>
      <c r="R1" s="10"/>
      <c r="S1" s="10"/>
      <c r="T1" s="10"/>
      <c r="U1" s="10"/>
      <c r="V1" s="10"/>
      <c r="W1" s="10"/>
    </row>
    <row r="2" ht="56" customHeight="1" spans="1:23">
      <c r="A2" s="2"/>
      <c r="B2" s="4" t="s">
        <v>3</v>
      </c>
      <c r="C2" s="4" t="s">
        <v>4</v>
      </c>
      <c r="D2" s="4" t="s">
        <v>5</v>
      </c>
      <c r="E2" s="4" t="s">
        <v>6</v>
      </c>
      <c r="F2" s="8" t="s">
        <v>7</v>
      </c>
      <c r="G2" s="9" t="s">
        <v>8</v>
      </c>
      <c r="H2" s="8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8" t="s">
        <v>15</v>
      </c>
      <c r="O2" s="8" t="s">
        <v>16</v>
      </c>
      <c r="P2" s="8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7" t="s">
        <v>23</v>
      </c>
      <c r="W2" s="17" t="s">
        <v>24</v>
      </c>
    </row>
    <row r="3" spans="1:22">
      <c r="A3" s="5">
        <v>44523</v>
      </c>
      <c r="B3" s="6">
        <v>35.24</v>
      </c>
      <c r="C3" s="6">
        <v>33.15</v>
      </c>
      <c r="D3" s="6">
        <v>35.36</v>
      </c>
      <c r="E3" s="6">
        <v>33.1</v>
      </c>
      <c r="F3" s="6">
        <v>32.53</v>
      </c>
      <c r="G3" s="6">
        <f>F3/(1-VLOOKUP([1]交易计划及执行表!A6,[1]交易计划及执行表!A4:BL10001,43,FALSE))</f>
        <v>34.12</v>
      </c>
      <c r="H3" s="6">
        <f>G3+G3*VLOOKUP([1]交易计划及执行表!A6,[1]交易计划及执行表!A4:BL1000,43,FALSE)*2</f>
        <v>37.3</v>
      </c>
      <c r="I3" s="7" t="s">
        <v>25</v>
      </c>
      <c r="J3" s="7" t="s">
        <v>25</v>
      </c>
      <c r="K3" s="7" t="s">
        <v>25</v>
      </c>
      <c r="L3" s="7" t="s">
        <v>25</v>
      </c>
      <c r="M3" s="7" t="str">
        <f>IF(B3&gt;(D3-(D3-C3)/3),"上部",IF(B3&gt;=(E3+(D3-C3)/3),"中部","下部"))</f>
        <v>上部</v>
      </c>
      <c r="N3" s="7" t="s">
        <v>25</v>
      </c>
      <c r="O3" s="6">
        <v>36.8</v>
      </c>
      <c r="P3" s="7">
        <v>1</v>
      </c>
      <c r="Q3" s="12" t="s">
        <v>26</v>
      </c>
      <c r="R3" s="12"/>
      <c r="S3" s="13">
        <f>(B3-VLOOKUP([1]交易计划及执行表!A6,[1]交易计划及执行表!A4:BL10001,48,FALSE))/VLOOKUP([1]交易计划及执行表!A6,[1]交易计划及执行表!A4:BL10001,48,FALSE)</f>
        <v>0.0447672694930331</v>
      </c>
      <c r="T3" s="14" t="s">
        <v>27</v>
      </c>
      <c r="U3" s="16">
        <v>0.005</v>
      </c>
      <c r="V3" s="7"/>
    </row>
    <row r="4" spans="1:22">
      <c r="A4" s="5">
        <v>44524</v>
      </c>
      <c r="B4" s="6">
        <v>34.44</v>
      </c>
      <c r="C4" s="6">
        <v>35.1</v>
      </c>
      <c r="D4" s="6">
        <v>35.13</v>
      </c>
      <c r="E4" s="6">
        <v>34.38</v>
      </c>
      <c r="F4" s="6">
        <v>33.73</v>
      </c>
      <c r="G4" s="6">
        <f>F4/(1-VLOOKUP([1]交易计划及执行表!A6,[1]交易计划及执行表!A4:BL10002,43,FALSE))</f>
        <v>35.3786535505687</v>
      </c>
      <c r="H4" s="6">
        <f>G4+G4*VLOOKUP([1]交易计划及执行表!A6,[1]交易计划及执行表!A4:BL1000,43,FALSE)*2</f>
        <v>38.6759606517061</v>
      </c>
      <c r="I4" s="7" t="s">
        <v>25</v>
      </c>
      <c r="J4" s="7" t="s">
        <v>25</v>
      </c>
      <c r="K4" s="7" t="s">
        <v>25</v>
      </c>
      <c r="L4" s="7" t="s">
        <v>25</v>
      </c>
      <c r="M4" s="7" t="str">
        <f>IF(B4&gt;(D4-(D4-C4)/3),"上部",IF(B4&gt;(E4+(D4-C4)/3),"中部","下部"))</f>
        <v>中部</v>
      </c>
      <c r="N4" s="7" t="s">
        <v>25</v>
      </c>
      <c r="O4" s="6">
        <v>39.09</v>
      </c>
      <c r="P4" s="7">
        <v>1</v>
      </c>
      <c r="Q4" s="1">
        <v>1</v>
      </c>
      <c r="S4" s="15">
        <f>(B4-VLOOKUP([1]交易计划及执行表!A6,[1]交易计划及执行表!A4:BL10001,48,FALSE))/VLOOKUP([1]交易计划及执行表!A6,[1]交易计划及执行表!A4:BL10001,48,FALSE)</f>
        <v>0.0210495108212274</v>
      </c>
      <c r="T4" s="16">
        <f>(D4-D3)/D3</f>
        <v>-0.00650452488687774</v>
      </c>
      <c r="U4" s="7"/>
      <c r="V4" s="7"/>
    </row>
    <row r="5" spans="1:22">
      <c r="A5" s="5">
        <v>44525</v>
      </c>
      <c r="B5" s="6">
        <v>37</v>
      </c>
      <c r="C5" s="6">
        <v>34.6</v>
      </c>
      <c r="D5" s="6">
        <v>37.6</v>
      </c>
      <c r="E5" s="6">
        <v>34.6</v>
      </c>
      <c r="F5" s="6">
        <v>33.73</v>
      </c>
      <c r="G5" s="6">
        <f>F5/(1-VLOOKUP([1]交易计划及执行表!A6,[1]交易计划及执行表!A4:BL10002,43,FALSE))</f>
        <v>35.3786535505687</v>
      </c>
      <c r="H5" s="6">
        <f>G5+G5*VLOOKUP([1]交易计划及执行表!A6,[1]交易计划及执行表!A4:BL1000,43,FALSE)*2</f>
        <v>38.6759606517061</v>
      </c>
      <c r="I5" s="7" t="s">
        <v>25</v>
      </c>
      <c r="J5" s="7" t="s">
        <v>25</v>
      </c>
      <c r="K5" s="7" t="s">
        <v>25</v>
      </c>
      <c r="L5" s="7" t="s">
        <v>25</v>
      </c>
      <c r="M5" s="7" t="str">
        <f>IF(B5&gt;(D5-(D5-C5)/3),"上部",IF(B5&gt;(E5+(D5-C5)/3),"中部","下部"))</f>
        <v>上部</v>
      </c>
      <c r="N5" s="7" t="s">
        <v>25</v>
      </c>
      <c r="O5" s="6">
        <v>38.2</v>
      </c>
      <c r="P5" s="7">
        <v>2</v>
      </c>
      <c r="Q5" s="7">
        <v>2</v>
      </c>
      <c r="R5" s="7"/>
      <c r="S5" s="16">
        <f>(B5-VLOOKUP([1]交易计划及执行表!A6,[1]交易计划及执行表!A4:BL10001,48,FALSE))/VLOOKUP([1]交易计划及执行表!A6,[1]交易计划及执行表!A4:BL10001,48,FALSE)</f>
        <v>0.0969463385710051</v>
      </c>
      <c r="T5" s="16">
        <f>(D5-D4)/D4</f>
        <v>0.0703102761172786</v>
      </c>
      <c r="U5" s="7"/>
      <c r="V5" s="7"/>
    </row>
    <row r="6" spans="1:22">
      <c r="A6" s="5">
        <v>44526</v>
      </c>
      <c r="B6" s="6">
        <v>36.81</v>
      </c>
      <c r="C6" s="6">
        <v>37</v>
      </c>
      <c r="D6" s="6">
        <v>37.25</v>
      </c>
      <c r="E6" s="6">
        <v>36.34</v>
      </c>
      <c r="F6" s="6">
        <v>33.73</v>
      </c>
      <c r="G6" s="6">
        <f>F6/(1-VLOOKUP([1]交易计划及执行表!A6,[1]交易计划及执行表!A4:BL10002,43,FALSE))</f>
        <v>35.3786535505687</v>
      </c>
      <c r="H6" s="6">
        <f>G6+G6*VLOOKUP([1]交易计划及执行表!A6,[1]交易计划及执行表!A4:BL1000,43,FALSE)*2</f>
        <v>38.6759606517061</v>
      </c>
      <c r="I6" s="7" t="s">
        <v>25</v>
      </c>
      <c r="J6" s="7" t="s">
        <v>25</v>
      </c>
      <c r="K6" s="7" t="s">
        <v>25</v>
      </c>
      <c r="L6" s="7" t="s">
        <v>25</v>
      </c>
      <c r="M6" s="7" t="str">
        <f>IF(B6&gt;(D6-(D6-C6)/3),"上部",IF(B6&gt;(E6+(D6-C6)/3),"中部","下部"))</f>
        <v>中部</v>
      </c>
      <c r="N6" s="7" t="s">
        <v>25</v>
      </c>
      <c r="O6" s="6">
        <v>41.04</v>
      </c>
      <c r="P6" s="7">
        <v>2</v>
      </c>
      <c r="Q6" s="7">
        <v>2</v>
      </c>
      <c r="R6" s="6">
        <f>O6/VLOOKUP([1]交易计划及执行表!A6,[1]交易计划及执行表!A4:BL10001,45,FALSE)</f>
        <v>1.09703287890938</v>
      </c>
      <c r="S6" s="16">
        <f>(B6-VLOOKUP([1]交易计划及执行表!A6,[1]交易计划及执行表!A4:BL10001,48,FALSE))/VLOOKUP([1]交易计划及执行表!A6,[1]交易计划及执行表!A4:BL10001,48,FALSE)</f>
        <v>0.0913133708864514</v>
      </c>
      <c r="T6" s="16">
        <f>(D6-D5)/D5</f>
        <v>-0.00930851063829791</v>
      </c>
      <c r="U6" s="7"/>
      <c r="V6" s="7"/>
    </row>
    <row r="7" spans="1:22">
      <c r="A7" s="5">
        <v>44527</v>
      </c>
      <c r="B7" s="6"/>
      <c r="C7" s="6"/>
      <c r="D7" s="6"/>
      <c r="E7" s="6"/>
      <c r="F7" s="6"/>
      <c r="G7" s="6"/>
      <c r="H7" s="6"/>
      <c r="I7" s="7"/>
      <c r="J7" s="7"/>
      <c r="K7" s="7"/>
      <c r="L7" s="7"/>
      <c r="M7" s="7"/>
      <c r="N7" s="7"/>
      <c r="O7" s="6"/>
      <c r="P7" s="7"/>
      <c r="Q7" s="7"/>
      <c r="R7" s="7"/>
      <c r="S7" s="7"/>
      <c r="T7" s="7"/>
      <c r="U7" s="7"/>
      <c r="V7" s="7"/>
    </row>
    <row r="8" spans="1:22">
      <c r="A8" s="5">
        <v>44528</v>
      </c>
      <c r="B8" s="6"/>
      <c r="C8" s="6"/>
      <c r="D8" s="6"/>
      <c r="E8" s="6"/>
      <c r="F8" s="6"/>
      <c r="G8" s="6"/>
      <c r="H8" s="6"/>
      <c r="I8" s="7"/>
      <c r="J8" s="7"/>
      <c r="K8" s="7"/>
      <c r="L8" s="7"/>
      <c r="M8" s="7"/>
      <c r="N8" s="7"/>
      <c r="O8" s="6"/>
      <c r="P8" s="7"/>
      <c r="Q8" s="7"/>
      <c r="R8" s="7"/>
      <c r="S8" s="7"/>
      <c r="T8" s="7"/>
      <c r="U8" s="7"/>
      <c r="V8" s="7"/>
    </row>
    <row r="9" spans="1:22">
      <c r="A9" s="5">
        <v>44529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6"/>
      <c r="P9" s="7"/>
      <c r="Q9" s="7"/>
      <c r="R9" s="7"/>
      <c r="S9" s="7"/>
      <c r="T9" s="7"/>
      <c r="U9" s="7"/>
      <c r="V9" s="7"/>
    </row>
    <row r="10" spans="1:22">
      <c r="A10" s="5">
        <v>44530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6"/>
      <c r="P10" s="7"/>
      <c r="Q10" s="7"/>
      <c r="R10" s="7"/>
      <c r="S10" s="7"/>
      <c r="T10" s="7"/>
      <c r="U10" s="7"/>
      <c r="V10" s="7"/>
    </row>
    <row r="11" spans="1:22">
      <c r="A11" s="5">
        <v>44531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7"/>
      <c r="M11" s="7"/>
      <c r="N11" s="7"/>
      <c r="O11" s="6"/>
      <c r="P11" s="7"/>
      <c r="Q11" s="7"/>
      <c r="R11" s="7"/>
      <c r="S11" s="7"/>
      <c r="T11" s="7"/>
      <c r="U11" s="7"/>
      <c r="V11" s="7"/>
    </row>
    <row r="12" spans="1:22">
      <c r="A12" s="5">
        <v>44532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7"/>
      <c r="M12" s="7"/>
      <c r="N12" s="7"/>
      <c r="O12" s="6"/>
      <c r="P12" s="7"/>
      <c r="Q12" s="7"/>
      <c r="R12" s="7"/>
      <c r="S12" s="7"/>
      <c r="T12" s="7"/>
      <c r="U12" s="7"/>
      <c r="V12" s="7"/>
    </row>
    <row r="13" spans="1:22">
      <c r="A13" s="5">
        <v>44533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7"/>
      <c r="M13" s="7"/>
      <c r="N13" s="7"/>
      <c r="O13" s="6"/>
      <c r="P13" s="7"/>
      <c r="Q13" s="7"/>
      <c r="R13" s="7"/>
      <c r="S13" s="7"/>
      <c r="T13" s="7"/>
      <c r="U13" s="7"/>
      <c r="V13" s="7"/>
    </row>
    <row r="14" spans="1:22">
      <c r="A14" s="5">
        <v>44534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7"/>
      <c r="M14" s="7"/>
      <c r="N14" s="7"/>
      <c r="O14" s="6"/>
      <c r="P14" s="7"/>
      <c r="Q14" s="7"/>
      <c r="R14" s="7"/>
      <c r="S14" s="7"/>
      <c r="T14" s="7"/>
      <c r="U14" s="7"/>
      <c r="V14" s="7"/>
    </row>
    <row r="15" spans="1:22">
      <c r="A15" s="5">
        <v>44535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7"/>
      <c r="M15" s="7"/>
      <c r="N15" s="7"/>
      <c r="O15" s="6"/>
      <c r="P15" s="7"/>
      <c r="Q15" s="7"/>
      <c r="R15" s="7"/>
      <c r="S15" s="7"/>
      <c r="T15" s="7"/>
      <c r="U15" s="7"/>
      <c r="V15" s="7"/>
    </row>
    <row r="16" spans="1:22">
      <c r="A16" s="5">
        <v>44536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6"/>
      <c r="P16" s="7"/>
      <c r="Q16" s="7"/>
      <c r="R16" s="7"/>
      <c r="S16" s="7"/>
      <c r="T16" s="7"/>
      <c r="U16" s="7"/>
      <c r="V16" s="7"/>
    </row>
    <row r="17" spans="1:22">
      <c r="A17" s="5">
        <v>44537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7"/>
      <c r="M17" s="7"/>
      <c r="N17" s="7"/>
      <c r="O17" s="6"/>
      <c r="P17" s="7"/>
      <c r="Q17" s="7"/>
      <c r="R17" s="7"/>
      <c r="S17" s="7"/>
      <c r="T17" s="7"/>
      <c r="U17" s="7"/>
      <c r="V17" s="7"/>
    </row>
    <row r="18" spans="1:22">
      <c r="A18" s="5">
        <v>44538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7"/>
      <c r="M18" s="7"/>
      <c r="N18" s="7"/>
      <c r="O18" s="6"/>
      <c r="P18" s="7"/>
      <c r="Q18" s="7"/>
      <c r="R18" s="7"/>
      <c r="S18" s="7"/>
      <c r="T18" s="7"/>
      <c r="U18" s="7"/>
      <c r="V18" s="7"/>
    </row>
    <row r="19" spans="1:22">
      <c r="A19" s="5">
        <v>44539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7"/>
      <c r="M19" s="7"/>
      <c r="N19" s="7"/>
      <c r="O19" s="6"/>
      <c r="P19" s="7"/>
      <c r="Q19" s="7"/>
      <c r="R19" s="7"/>
      <c r="S19" s="7"/>
      <c r="T19" s="7"/>
      <c r="U19" s="7"/>
      <c r="V19" s="7"/>
    </row>
    <row r="20" spans="1:22">
      <c r="A20" s="5">
        <v>44540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7"/>
      <c r="M20" s="7"/>
      <c r="N20" s="7"/>
      <c r="O20" s="6"/>
      <c r="P20" s="7"/>
      <c r="Q20" s="7"/>
      <c r="R20" s="7"/>
      <c r="S20" s="7"/>
      <c r="T20" s="7"/>
      <c r="U20" s="7"/>
      <c r="V20" s="7"/>
    </row>
    <row r="21" spans="1:22">
      <c r="A21" s="5">
        <v>44541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7"/>
      <c r="M21" s="7"/>
      <c r="N21" s="7"/>
      <c r="O21" s="6"/>
      <c r="P21" s="7"/>
      <c r="Q21" s="7"/>
      <c r="R21" s="7"/>
      <c r="S21" s="7"/>
      <c r="T21" s="7"/>
      <c r="U21" s="7"/>
      <c r="V21" s="7"/>
    </row>
    <row r="22" spans="1:22">
      <c r="A22" s="5">
        <v>44542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6"/>
      <c r="P22" s="7"/>
      <c r="Q22" s="7"/>
      <c r="R22" s="7"/>
      <c r="S22" s="7"/>
      <c r="T22" s="7"/>
      <c r="U22" s="7"/>
      <c r="V22" s="7"/>
    </row>
    <row r="23" spans="1:22">
      <c r="A23" s="5">
        <v>44543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7"/>
      <c r="M23" s="7"/>
      <c r="N23" s="7"/>
      <c r="O23" s="6"/>
      <c r="P23" s="7"/>
      <c r="Q23" s="7"/>
      <c r="R23" s="7"/>
      <c r="S23" s="7"/>
      <c r="T23" s="7"/>
      <c r="U23" s="7"/>
      <c r="V23" s="7"/>
    </row>
    <row r="24" spans="1:22">
      <c r="A24" s="5">
        <v>44544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>
      <c r="A25" s="5">
        <v>44545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>
      <c r="A26" s="5">
        <v>44546</v>
      </c>
      <c r="B26" s="6"/>
      <c r="C26" s="6"/>
      <c r="D26" s="6"/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>
      <c r="A27" s="5">
        <v>44547</v>
      </c>
      <c r="B27" s="6"/>
      <c r="C27" s="6"/>
      <c r="D27" s="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>
      <c r="A28" s="5">
        <v>44548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>
      <c r="A29" s="5">
        <v>44549</v>
      </c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>
      <c r="A30" s="5">
        <v>44550</v>
      </c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>
      <c r="A31" s="5">
        <v>44551</v>
      </c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>
      <c r="A32" s="5">
        <v>44552</v>
      </c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>
      <c r="A33" s="5">
        <v>44553</v>
      </c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>
      <c r="A34" s="5">
        <v>44554</v>
      </c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>
      <c r="A35" s="5">
        <v>44555</v>
      </c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>
      <c r="A36" s="5">
        <v>44556</v>
      </c>
      <c r="B36" s="6"/>
      <c r="C36" s="6"/>
      <c r="D36" s="6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>
      <c r="A37" s="5">
        <v>44557</v>
      </c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>
      <c r="A38" s="5">
        <v>44558</v>
      </c>
      <c r="B38" s="6"/>
      <c r="C38" s="6"/>
      <c r="D38" s="6"/>
      <c r="E38" s="6"/>
      <c r="F38" s="6"/>
      <c r="G38" s="6"/>
      <c r="H38" s="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</sheetData>
  <mergeCells count="3">
    <mergeCell ref="B1:N1"/>
    <mergeCell ref="Q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2021-11-30T14:54:00Z</dcterms:created>
  <dcterms:modified xsi:type="dcterms:W3CDTF">2021-11-26T18:52:14Z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