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<sst xmlns="http://schemas.openxmlformats.org/spreadsheetml/2006/main" count="44">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</sst>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40" borderId="12" applyNumberFormat="0" applyAlignment="0" applyProtection="0">
      <alignment vertical="center"/>
    </xf>
    <xf numFmtId="0" fontId="14" fillId="28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C13" sqref="AC1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(B6-VLOOKUP([1]交易计划及执行表!$A$6,[1]交易计划及执行表!$A$4:$BL10004,5,FALSE))/VLOOKUP([1]交易计划及执行表!$A$6,[1]交易计划及执行表!$A$4:$BL10004,5,FALSE)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AF6-VLOOKUP([1]交易计划及执行表!$A$6,[1]交易计划及执行表!$A$4:$BL10005,5,FALSE)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(B7-VLOOKUP([1]交易计划及执行表!$A$6,[1]交易计划及执行表!$A$4:$BL10005,5,FALSE))/VLOOKUP([1]交易计划及执行表!$A$6,[1]交易计划及执行表!$A$4:$BL10005,5,FALSE)</f>
        <v>0.0210495108212274</v>
      </c>
      <c r="L7" s="16">
        <f t="shared" ref="L7:L15" si="0">I7/(ROW()-5)</f>
        <v>0.5</v>
      </c>
      <c r="M7" s="22">
        <f t="shared" ref="M7:M16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5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IF(AND(G7-VLOOKUP([1]交易计划及执行表!$A$6,[1]交易计划及执行表!$A$4:$BL10004,5,FALSE)&gt;0,G7&gt;G6),G7,AF6)</f>
        <v>32.53</v>
      </c>
      <c r="AG7" s="2">
        <f>AF7-VLOOKUP([1]交易计划及执行表!$A$6,[1]交易计划及执行表!$A$4:$BL10006,5,FALSE)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5" si="4">(B8-B7)/B7</f>
        <v>0.0743321718931476</v>
      </c>
      <c r="K8" s="15">
        <f>(B8-VLOOKUP([1]交易计划及执行表!$A$6,[1]交易计划及执行表!$A$4:$BL10006,5,FALSE))/VLOOKUP([1]交易计划及执行表!$A$6,[1]交易计划及执行表!$A$4:$BL10006,5,FALSE)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IF(AND(G8-VLOOKUP([1]交易计划及执行表!$A$6,[1]交易计划及执行表!$A$4:$BL10005,5,FALSE)&gt;0,G8&gt;G7),G8,AF7)</f>
        <v>32.53</v>
      </c>
      <c r="AG8" s="2">
        <f>AF8-VLOOKUP([1]交易计划及执行表!$A$6,[1]交易计划及执行表!$A$4:$BL10007,5,FALSE)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(B9-VLOOKUP([1]交易计划及执行表!$A$6,[1]交易计划及执行表!$A$4:$BL10007,5,FALSE))/VLOOKUP([1]交易计划及执行表!$A$6,[1]交易计划及执行表!$A$4:$BL10007,5,FALSE)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IF(AND(G9-VLOOKUP([1]交易计划及执行表!$A$6,[1]交易计划及执行表!$A$4:$BL10006,5,FALSE)&gt;0,G9&gt;G8),G9,AF8)</f>
        <v>32.53</v>
      </c>
      <c r="AG9" s="2">
        <f>AF9-VLOOKUP([1]交易计划及执行表!$A$6,[1]交易计划及执行表!$A$4:$BL10008,5,FALSE)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(B10-VLOOKUP([1]交易计划及执行表!$A$6,[1]交易计划及执行表!$A$4:$BL10008,5,FALSE))/VLOOKUP([1]交易计划及执行表!$A$6,[1]交易计划及执行表!$A$4:$BL10008,5,FALSE)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IF(AND(G10-VLOOKUP([1]交易计划及执行表!$A$6,[1]交易计划及执行表!$A$4:$BL10007,5,FALSE)&gt;0,G10&gt;G9),G10,AF9)</f>
        <v>32.53</v>
      </c>
      <c r="AG10" s="2">
        <f>AF10-VLOOKUP([1]交易计划及执行表!$A$6,[1]交易计划及执行表!$A$4:$BL10009,5,FALSE)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(B11-VLOOKUP([1]交易计划及执行表!$A$6,[1]交易计划及执行表!$A$4:$BL10009,5,FALSE))/VLOOKUP([1]交易计划及执行表!$A$6,[1]交易计划及执行表!$A$4:$BL10009,5,FALSE)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IF(AND(G11-VLOOKUP([1]交易计划及执行表!$A$6,[1]交易计划及执行表!$A$4:$BL10008,5,FALSE)&gt;0,G11&gt;G10),G11,AF10)</f>
        <v>33.78</v>
      </c>
      <c r="AG11" s="2">
        <f>AF11-VLOOKUP([1]交易计划及执行表!$A$6,[1]交易计划及执行表!$A$4:$BL10010,5,FALSE)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(B12-VLOOKUP([1]交易计划及执行表!$A$6,[1]交易计划及执行表!$A$4:$BL10010,5,FALSE))/VLOOKUP([1]交易计划及执行表!$A$6,[1]交易计划及执行表!$A$4:$BL10010,5,FALSE)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IF(AND(G12-VLOOKUP([1]交易计划及执行表!$A$6,[1]交易计划及执行表!$A$4:$BL10009,5,FALSE)&gt;0,G12&gt;G11),G12,AF11)</f>
        <v>33.91</v>
      </c>
      <c r="AG12" s="2">
        <f>AF12-VLOOKUP([1]交易计划及执行表!$A$6,[1]交易计划及执行表!$A$4:$BL10011,5,FALSE)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(B13-VLOOKUP([1]交易计划及执行表!$A$6,[1]交易计划及执行表!$A$4:$BL10011,5,FALSE))/VLOOKUP([1]交易计划及执行表!$A$6,[1]交易计划及执行表!$A$4:$BL10011,5,FALSE)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IF(AND(G13-VLOOKUP([1]交易计划及执行表!$A$6,[1]交易计划及执行表!$A$4:$BL10010,5,FALSE)&gt;0,G13&gt;G12),G13,AF12)</f>
        <v>34.02</v>
      </c>
      <c r="AG13" s="2">
        <f>AF13-VLOOKUP([1]交易计划及执行表!$A$6,[1]交易计划及执行表!$A$4:$BL10012,5,FALSE)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(B14-VLOOKUP([1]交易计划及执行表!$A$6,[1]交易计划及执行表!$A$4:$BL10012,5,FALSE))/VLOOKUP([1]交易计划及执行表!$A$6,[1]交易计划及执行表!$A$4:$BL10012,5,FALSE)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IF(AND(G14-VLOOKUP([1]交易计划及执行表!$A$6,[1]交易计划及执行表!$A$4:$BL10011,5,FALSE)&gt;0,G14&gt;G13),G14,AF13)</f>
        <v>34.13</v>
      </c>
      <c r="AG14" s="2">
        <f>AF14-VLOOKUP([1]交易计划及执行表!$A$6,[1]交易计划及执行表!$A$4:$BL10013,5,FALSE)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(B15-VLOOKUP([1]交易计划及执行表!$A$6,[1]交易计划及执行表!$A$4:$BL10013,5,FALSE))/VLOOKUP([1]交易计划及执行表!$A$6,[1]交易计划及执行表!$A$4:$BL10013,5,FALSE)</f>
        <v>0.0999110584049809</v>
      </c>
      <c r="L15" s="16">
        <f t="shared" si="0"/>
        <v>0.5</v>
      </c>
      <c r="M15" s="22">
        <f t="shared" si="1"/>
        <v>-1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IF(AND(G15-VLOOKUP([1]交易计划及执行表!$A$6,[1]交易计划及执行表!$A$4:$BL10012,5,FALSE)&gt;0,G15&gt;G14),G15,AF14)</f>
        <v>34.25</v>
      </c>
      <c r="AG15" s="2">
        <f>AF15-VLOOKUP([1]交易计划及执行表!$A$6,[1]交易计划及执行表!$A$4:$BL10014,5,FALSE)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>(B16-B15)/B15</f>
        <v>0.0336927223719677</v>
      </c>
      <c r="K16" s="15">
        <f>(B16-VLOOKUP([1]交易计划及执行表!$A$6,[1]交易计划及执行表!$A$4:$BL10014,5,FALSE))/VLOOKUP([1]交易计划及执行表!$A$6,[1]交易计划及执行表!$A$4:$BL10014,5,FALSE)</f>
        <v>0.136970056329677</v>
      </c>
      <c r="L16" s="16">
        <f>I16/(ROW()-5)</f>
        <v>0.545454545454545</v>
      </c>
      <c r="M16" s="9">
        <f t="shared" si="1"/>
        <v>1</v>
      </c>
      <c r="N16" s="9" t="str">
        <f>IF(B16&lt;F16,"是","否")</f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>IF(I16/(ROW()-5)&gt;0.5,"是","否")</f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IF(AND(G16-VLOOKUP([1]交易计划及执行表!$A$6,[1]交易计划及执行表!$A$4:$BL10013,5,FALSE)&gt;0,G16&gt;G15),G16,AF15)</f>
        <v>34.41</v>
      </c>
      <c r="AG16" s="2">
        <f>AF16-VLOOKUP([1]交易计划及执行表!$A$6,[1]交易计划及执行表!$A$4:$BL10015,5,FALSE)</f>
        <v>0.68</v>
      </c>
    </row>
    <row r="17" spans="1:32">
      <c r="A17" s="8">
        <v>44538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8"/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8"/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2021-12-07T15:58:57Z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