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<sst xmlns="http://schemas.openxmlformats.org/spreadsheetml/2006/main" count="30">
  <si>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</si>
  <si>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</si>
  <si>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</si>
  <si>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</si>
  <si>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</si>
  <si>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</si>
  <si>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</si>
  <si>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</si>
  <si>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</si>
  <si>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</si>
  <si>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</si>
  <si>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t xml:space="preserve">单日涨幅
</t>
    </r>
    <r>
      <rPr>
        <sz val="8"/>
        <color theme="1"/>
        <charset val="134"/>
      </rPr>
      <t>(止损时，该值创新低是要引起注意；止盈时，该值创新高是要引起注意)</t>
    </r>
  </si>
  <si>
    <t>当前止损线</t>
  </si>
  <si>
    <t>预期止损线</t>
  </si>
  <si>
    <t>预期移动止损线股价</t>
  </si>
  <si>
    <r>
      <t xml:space="preserve">当日收盘价是否小于20日均线
</t>
    </r>
    <r>
      <rPr>
        <sz val="8"/>
        <color theme="1"/>
        <charset val="134"/>
      </rPr>
      <t>(是的时候应该警惕)</t>
    </r>
  </si>
  <si>
    <r>
      <t xml:space="preserve">上涨是否交易量收缩/下跌是否交易量放大
</t>
    </r>
    <r>
      <rPr>
        <sz val="8"/>
        <color theme="1"/>
        <charset val="134"/>
      </rPr>
      <t>(是的时候应该警惕)</t>
    </r>
  </si>
  <si>
    <r>
      <t xml:space="preserve">是否出现连续三日新低
</t>
    </r>
    <r>
      <rPr>
        <sz val="8"/>
        <color theme="1"/>
        <charset val="134"/>
      </rPr>
      <t>(是的时候应该警惕)</t>
    </r>
  </si>
  <si>
    <r>
      <t xml:space="preserve">下跌天数是否多于上涨天数
</t>
    </r>
    <r>
      <rPr>
        <sz val="8"/>
        <color theme="1"/>
        <charset val="134"/>
      </rPr>
      <t>（是的时候应该警惕）</t>
    </r>
  </si>
  <si>
    <r>
      <t xml:space="preserve">收盘价处于波动范围的位置
</t>
    </r>
    <r>
      <rPr>
        <sz val="8"/>
        <color theme="1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</si>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</sst>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8"/>
      <color theme="1"/>
      <name val="宋体"/>
      <charset val="134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37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2" fillId="6" borderId="1" xfId="0" applyNumberFormat="1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W2" sqref="W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20.3839285714286" customWidth="1"/>
    <col min="9" max="9" width="13.5357142857143" customWidth="1"/>
    <col min="10" max="10" width="13.3839285714286" customWidth="1"/>
    <col min="11" max="11" width="20.3839285714286" customWidth="1"/>
    <col min="12" max="12" width="30.0625" customWidth="1"/>
    <col min="13" max="13" width="40.4732142857143" customWidth="1"/>
    <col min="14" max="14" width="25.4464285714286" customWidth="1"/>
    <col min="15" max="15" width="28.7142857142857" customWidth="1"/>
    <col min="16" max="16" width="30.0625" customWidth="1"/>
    <col min="17" max="17" width="21.875" customWidth="1"/>
    <col min="18" max="18" width="20.6785714285714" customWidth="1"/>
    <col min="19" max="19" width="39.5803571428571" customWidth="1"/>
    <col min="20" max="20" width="20.5267857142857" style="1" customWidth="1"/>
    <col min="21" max="21" width="18.4464285714286" customWidth="1"/>
    <col min="22" max="22" width="22.3125" style="1" customWidth="1"/>
    <col min="23" max="23" width="18.3035714285714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11" t="s">
        <v>2</v>
      </c>
      <c r="J1" s="11"/>
      <c r="K1" s="11"/>
      <c r="L1" s="12" t="s">
        <v>3</v>
      </c>
      <c r="M1" s="12"/>
      <c r="N1" s="12"/>
      <c r="O1" s="12"/>
      <c r="P1" s="12"/>
      <c r="Q1" s="12"/>
      <c r="R1" s="12"/>
      <c r="S1" s="12"/>
      <c r="T1" s="18" t="s">
        <v>4</v>
      </c>
      <c r="U1" s="18"/>
      <c r="V1" s="18"/>
      <c r="W1" s="18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11" t="s">
        <v>12</v>
      </c>
      <c r="J2" s="13" t="s">
        <v>13</v>
      </c>
      <c r="K2" s="11" t="s">
        <v>14</v>
      </c>
      <c r="L2" s="14" t="s">
        <v>15</v>
      </c>
      <c r="M2" s="14" t="s">
        <v>16</v>
      </c>
      <c r="N2" s="14" t="s">
        <v>17</v>
      </c>
      <c r="O2" s="14" t="s">
        <v>18</v>
      </c>
      <c r="P2" s="14" t="s">
        <v>19</v>
      </c>
      <c r="Q2" s="12" t="s">
        <v>20</v>
      </c>
      <c r="R2" s="19" t="s">
        <v>21</v>
      </c>
      <c r="S2" s="19" t="s">
        <v>22</v>
      </c>
      <c r="T2" s="20" t="s">
        <v>23</v>
      </c>
      <c r="U2" s="20" t="s">
        <v>24</v>
      </c>
      <c r="V2" s="20" t="s">
        <v>25</v>
      </c>
      <c r="W2" s="20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6"/>
      <c r="I3" s="6">
        <v>24.68</v>
      </c>
      <c r="J3" s="6">
        <f>I3/(1-VLOOKUP([1]交易计划及执行表!$A$4,[1]交易计划及执行表!$A$4:$BL10001,43,FALSE))</f>
        <v>26.2</v>
      </c>
      <c r="K3" s="6">
        <f>J3+J3*VLOOKUP([1]交易计划及执行表!$A$4,[1]交易计划及执行表!$A$4:$BL1000,43,FALSE)*2</f>
        <v>29.24</v>
      </c>
      <c r="L3" s="15" t="s">
        <v>27</v>
      </c>
      <c r="M3" s="15" t="s">
        <v>27</v>
      </c>
      <c r="N3" s="15" t="s">
        <v>27</v>
      </c>
      <c r="O3" s="15" t="s">
        <v>27</v>
      </c>
      <c r="P3" s="15" t="str">
        <f t="shared" ref="P3:P6" si="0">IF(C3&gt;(E3-(E3-D3)/3),"上部",IF(C3&gt;(F3+(E3-D3)/3),"中部","下部"))</f>
        <v>下部</v>
      </c>
      <c r="Q3" s="15" t="s">
        <v>27</v>
      </c>
      <c r="R3" s="10"/>
      <c r="S3" s="8">
        <f>D3-E3</f>
        <v>1.29</v>
      </c>
      <c r="T3" s="21" t="s">
        <v>28</v>
      </c>
      <c r="U3" s="24">
        <f>F3/VLOOKUP([1]交易计划及执行表!$A$4,[1]交易计划及执行表!$A$4:$BL10001,45,FALSE)</f>
        <v>0.998077942735949</v>
      </c>
      <c r="V3" s="25">
        <f>(B3-VLOOKUP([1]交易计划及执行表!$A$4,[1]交易计划及执行表!$A$4:$BL10001,48,FALSE))/VLOOKUP([1]交易计划及执行表!$A$4,[1]交易计划及执行表!$A$4:$BL10001,48,FALSE)</f>
        <v>0.00839694656488559</v>
      </c>
      <c r="W3" s="26">
        <f>G3/(ROW()-2)</f>
        <v>1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6"/>
      <c r="I4" s="6">
        <v>24.68</v>
      </c>
      <c r="J4" s="6">
        <f>I4/(1-VLOOKUP([1]交易计划及执行表!$A$4,[1]交易计划及执行表!$A$4:$BL10002,43,FALSE))</f>
        <v>26.2</v>
      </c>
      <c r="K4" s="6">
        <f>J4+J4*VLOOKUP([1]交易计划及执行表!$A$4,[1]交易计划及执行表!$A$4:$BL1001,43,FALSE)*2</f>
        <v>29.24</v>
      </c>
      <c r="L4" s="15" t="s">
        <v>27</v>
      </c>
      <c r="M4" s="15" t="s">
        <v>27</v>
      </c>
      <c r="N4" s="15" t="s">
        <v>27</v>
      </c>
      <c r="O4" s="15" t="s">
        <v>27</v>
      </c>
      <c r="P4" s="16" t="str">
        <f t="shared" si="0"/>
        <v>上部</v>
      </c>
      <c r="Q4" s="15" t="s">
        <v>27</v>
      </c>
      <c r="R4" s="10"/>
      <c r="S4" s="8">
        <f>D4-E4</f>
        <v>1.2</v>
      </c>
      <c r="T4" s="22">
        <v>1</v>
      </c>
      <c r="U4" s="24">
        <f>F4/VLOOKUP([1]交易计划及执行表!$A$4,[1]交易计划及执行表!$A$4:$BL10002,45,FALSE)</f>
        <v>1.02803552492047</v>
      </c>
      <c r="V4" s="25">
        <f>(B4-VLOOKUP([1]交易计划及执行表!$A$4,[1]交易计划及执行表!$A$4:$BL10002,48,FALSE))/VLOOKUP([1]交易计划及执行表!$A$4,[1]交易计划及执行表!$A$4:$BL10002,48,FALSE)</f>
        <v>-0.016030534351145</v>
      </c>
      <c r="W4" s="26">
        <f>G4/(ROW()-2)</f>
        <v>0.5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6"/>
      <c r="I5" s="6">
        <v>24.68</v>
      </c>
      <c r="J5" s="6">
        <f>I5/(1-VLOOKUP([1]交易计划及执行表!$A$4,[1]交易计划及执行表!$A$4:$BL10003,43,FALSE))</f>
        <v>26.2</v>
      </c>
      <c r="K5" s="6">
        <f>J5+J5*VLOOKUP([1]交易计划及执行表!$A$4,[1]交易计划及执行表!$A$4:$BL1002,43,FALSE)*2</f>
        <v>29.24</v>
      </c>
      <c r="L5" s="15" t="s">
        <v>27</v>
      </c>
      <c r="M5" s="15" t="s">
        <v>27</v>
      </c>
      <c r="N5" s="15" t="s">
        <v>27</v>
      </c>
      <c r="O5" s="15" t="s">
        <v>27</v>
      </c>
      <c r="P5" s="17" t="str">
        <f t="shared" si="0"/>
        <v>上部</v>
      </c>
      <c r="Q5" s="16" t="s">
        <v>29</v>
      </c>
      <c r="R5" s="10"/>
      <c r="S5" s="8">
        <f>D5-E5</f>
        <v>0.870000000000001</v>
      </c>
      <c r="T5" s="22">
        <v>1</v>
      </c>
      <c r="U5" s="24">
        <f>F5/VLOOKUP([1]交易计划及执行表!$A$4,[1]交易计划及执行表!$A$4:$BL10003,45,FALSE)</f>
        <v>1.0031150583245</v>
      </c>
      <c r="V5" s="25">
        <f>(B5-VLOOKUP([1]交易计划及执行表!$A$4,[1]交易计划及执行表!$A$4:$BL10003,48,FALSE))/VLOOKUP([1]交易计划及执行表!$A$4,[1]交易计划及执行表!$A$4:$BL10003,48,FALSE)</f>
        <v>-0.048091603053435</v>
      </c>
      <c r="W5" s="26">
        <f>G5/(ROW()-2)</f>
        <v>0.333333333333333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6"/>
      <c r="I6" s="6">
        <v>24.68</v>
      </c>
      <c r="J6" s="6">
        <f>I6/(1-VLOOKUP([1]交易计划及执行表!$A$4,[1]交易计划及执行表!$A$4:$BL10004,43,FALSE))</f>
        <v>26.2</v>
      </c>
      <c r="K6" s="6">
        <f>J6+J6*VLOOKUP([1]交易计划及执行表!$A$4,[1]交易计划及执行表!$A$4:$BL1003,43,FALSE)*2</f>
        <v>29.24</v>
      </c>
      <c r="L6" s="15" t="s">
        <v>27</v>
      </c>
      <c r="M6" s="15" t="s">
        <v>27</v>
      </c>
      <c r="N6" s="15" t="s">
        <v>27</v>
      </c>
      <c r="O6" s="15" t="s">
        <v>27</v>
      </c>
      <c r="P6" s="17" t="str">
        <f t="shared" si="0"/>
        <v>下部</v>
      </c>
      <c r="Q6" s="15" t="s">
        <v>27</v>
      </c>
      <c r="R6" s="10"/>
      <c r="S6" s="8">
        <f>D6-E6</f>
        <v>2.69</v>
      </c>
      <c r="T6" s="22">
        <v>1</v>
      </c>
      <c r="U6" s="24">
        <f>F6/VLOOKUP([1]交易计划及执行表!$A$4,[1]交易计划及执行表!$A$4:$BL10004,45,FALSE)</f>
        <v>0.970440084835631</v>
      </c>
      <c r="V6" s="25">
        <f>(B6-VLOOKUP([1]交易计划及执行表!$A$4,[1]交易计划及执行表!$A$4:$BL10004,48,FALSE))/VLOOKUP([1]交易计划及执行表!$A$4,[1]交易计划及执行表!$A$4:$BL10004,48,FALSE)</f>
        <v>0.0469465648854962</v>
      </c>
      <c r="W6" s="26">
        <f>G6/(ROW()-2)</f>
        <v>0.5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10"/>
      <c r="M7" s="10"/>
      <c r="N7" s="10"/>
      <c r="O7" s="10"/>
      <c r="P7" s="10"/>
      <c r="Q7" s="10"/>
      <c r="R7" s="10"/>
      <c r="S7" s="10"/>
      <c r="T7" s="10"/>
      <c r="U7" s="8"/>
      <c r="V7" s="10"/>
      <c r="W7" s="10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10"/>
      <c r="M8" s="10"/>
      <c r="N8" s="10"/>
      <c r="O8" s="10"/>
      <c r="P8" s="10"/>
      <c r="Q8" s="10"/>
      <c r="R8" s="10"/>
      <c r="S8" s="10"/>
      <c r="T8" s="10"/>
      <c r="U8" s="8"/>
      <c r="V8" s="10"/>
      <c r="W8" s="10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10"/>
      <c r="M9" s="10"/>
      <c r="N9" s="10"/>
      <c r="O9" s="10"/>
      <c r="P9" s="10"/>
      <c r="Q9" s="10"/>
      <c r="R9" s="10"/>
      <c r="S9" s="10"/>
      <c r="T9" s="10"/>
      <c r="U9" s="8"/>
      <c r="V9" s="10"/>
      <c r="W9" s="10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8"/>
      <c r="V10" s="10"/>
      <c r="W10" s="10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8"/>
      <c r="V11" s="10"/>
      <c r="W11" s="10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8"/>
      <c r="V12" s="10"/>
      <c r="W12" s="10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8"/>
      <c r="V13" s="10"/>
      <c r="W13" s="10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8"/>
      <c r="V14" s="10"/>
      <c r="W14" s="10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8"/>
      <c r="V15" s="10"/>
      <c r="W15" s="10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8"/>
      <c r="V16" s="10"/>
      <c r="W16" s="10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8"/>
      <c r="V17" s="10"/>
      <c r="W17" s="10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8"/>
      <c r="V18" s="10"/>
      <c r="W18" s="10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8"/>
      <c r="V19" s="10"/>
      <c r="W19" s="10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8"/>
      <c r="V20" s="10"/>
      <c r="W20" s="10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8"/>
      <c r="V21" s="10"/>
      <c r="W21" s="10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8"/>
      <c r="V22" s="10"/>
      <c r="W22" s="10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8"/>
      <c r="V23" s="10"/>
      <c r="W23" s="10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8"/>
      <c r="V24" s="10"/>
      <c r="W24" s="10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10"/>
      <c r="M25" s="10"/>
      <c r="N25" s="10"/>
      <c r="O25" s="10"/>
      <c r="P25" s="10"/>
      <c r="Q25" s="10"/>
      <c r="R25" s="10"/>
      <c r="S25" s="23"/>
      <c r="T25" s="10"/>
      <c r="U25" s="10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10"/>
      <c r="M26" s="10"/>
      <c r="N26" s="10"/>
      <c r="O26" s="10"/>
      <c r="P26" s="10"/>
      <c r="Q26" s="10"/>
      <c r="R26" s="10"/>
      <c r="S26" s="23"/>
      <c r="T26" s="10"/>
      <c r="U26" s="10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10"/>
      <c r="M27" s="10"/>
      <c r="N27" s="10"/>
      <c r="O27" s="10"/>
      <c r="P27" s="10"/>
      <c r="Q27" s="10"/>
      <c r="R27" s="10"/>
      <c r="S27" s="23"/>
      <c r="T27" s="10"/>
      <c r="U27" s="10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10"/>
      <c r="M28" s="10"/>
      <c r="N28" s="10"/>
      <c r="O28" s="10"/>
      <c r="P28" s="10"/>
      <c r="Q28" s="10"/>
      <c r="R28" s="10"/>
      <c r="S28" s="23"/>
      <c r="T28" s="10"/>
      <c r="U28" s="10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10"/>
      <c r="M29" s="10"/>
      <c r="N29" s="10"/>
      <c r="O29" s="10"/>
      <c r="P29" s="10"/>
      <c r="Q29" s="10"/>
      <c r="R29" s="10"/>
      <c r="S29" s="23"/>
      <c r="T29" s="10"/>
      <c r="U29" s="10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10"/>
      <c r="M30" s="10"/>
      <c r="N30" s="10"/>
      <c r="O30" s="10"/>
      <c r="P30" s="10"/>
      <c r="Q30" s="10"/>
      <c r="R30" s="10"/>
      <c r="S30" s="23"/>
      <c r="T30" s="10"/>
      <c r="U30" s="10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10"/>
      <c r="M31" s="10"/>
      <c r="N31" s="10"/>
      <c r="O31" s="10"/>
      <c r="P31" s="10"/>
      <c r="Q31" s="10"/>
      <c r="R31" s="10"/>
      <c r="S31" s="23"/>
      <c r="T31" s="10"/>
      <c r="U31" s="10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10"/>
      <c r="M32" s="10"/>
      <c r="N32" s="10"/>
      <c r="O32" s="10"/>
      <c r="P32" s="10"/>
      <c r="Q32" s="10"/>
      <c r="R32" s="10"/>
      <c r="S32" s="23"/>
      <c r="T32" s="10"/>
      <c r="U32" s="10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10"/>
      <c r="M33" s="10"/>
      <c r="N33" s="10"/>
      <c r="O33" s="10"/>
      <c r="P33" s="10"/>
      <c r="Q33" s="10"/>
      <c r="R33" s="10"/>
      <c r="S33" s="23"/>
      <c r="T33" s="10"/>
      <c r="U33" s="10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10"/>
      <c r="M34" s="10"/>
      <c r="N34" s="10"/>
      <c r="O34" s="10"/>
      <c r="P34" s="10"/>
      <c r="Q34" s="10"/>
      <c r="R34" s="10"/>
      <c r="S34" s="23"/>
      <c r="T34" s="10"/>
      <c r="U34" s="10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10"/>
      <c r="M35" s="10"/>
      <c r="N35" s="10"/>
      <c r="O35" s="10"/>
      <c r="P35" s="10"/>
      <c r="Q35" s="10"/>
      <c r="R35" s="10"/>
      <c r="S35" s="23"/>
      <c r="T35" s="10"/>
      <c r="U35" s="10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10"/>
      <c r="M36" s="10"/>
      <c r="N36" s="10"/>
      <c r="O36" s="10"/>
      <c r="P36" s="10"/>
      <c r="Q36" s="10"/>
      <c r="R36" s="10"/>
      <c r="S36" s="23"/>
      <c r="T36" s="10"/>
      <c r="U36" s="10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23"/>
      <c r="T37" s="10"/>
      <c r="U37" s="10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10"/>
      <c r="M38" s="10"/>
      <c r="N38" s="10"/>
      <c r="O38" s="10"/>
      <c r="P38" s="10"/>
      <c r="Q38" s="10"/>
      <c r="R38" s="10"/>
      <c r="S38" s="23"/>
      <c r="T38" s="10"/>
      <c r="U38" s="10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U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U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U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U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U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U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U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U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U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U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U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U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U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U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U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U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U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U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U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U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U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U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U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U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U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U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U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U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U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U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U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U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U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U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U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U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U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U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U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U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U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U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U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U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U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U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U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U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U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U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U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U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U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U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U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U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U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U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U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U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U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U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U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U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U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U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U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U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U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U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U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U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U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U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U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U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U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U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U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U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U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U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U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U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U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U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W500" s="1"/>
    </row>
  </sheetData>
  <mergeCells count="5">
    <mergeCell ref="B1:H1"/>
    <mergeCell ref="I1:K1"/>
    <mergeCell ref="L1:S1"/>
    <mergeCell ref="T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2021-11-26T20:56:40Z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