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<sst xmlns="http://schemas.openxmlformats.org/spreadsheetml/2006/main" count="41">
  <si>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</si>
  <si>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</si>
  <si>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</si>
  <si>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</si>
  <si>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</si>
  <si>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</si>
  <si>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盈利金额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</si>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</sst>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6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38" borderId="4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500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E5" sqref="AE5:AE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  <c r="AE1" s="37" t="s">
        <v>6</v>
      </c>
    </row>
    <row r="2" spans="1:3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7</v>
      </c>
      <c r="U2" s="23"/>
      <c r="V2" s="23"/>
      <c r="W2" s="23"/>
      <c r="X2" s="23"/>
      <c r="Y2" s="23"/>
      <c r="Z2" s="23"/>
      <c r="AA2" s="23"/>
      <c r="AB2" s="35" t="s">
        <v>8</v>
      </c>
      <c r="AC2" s="35"/>
      <c r="AD2" s="36"/>
      <c r="AE2" s="37"/>
    </row>
    <row r="3" spans="1:31">
      <c r="A3" s="2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9" t="s">
        <v>15</v>
      </c>
      <c r="I3" s="9" t="s">
        <v>16</v>
      </c>
      <c r="J3" s="10" t="s">
        <v>17</v>
      </c>
      <c r="K3" s="10" t="s">
        <v>18</v>
      </c>
      <c r="L3" s="11" t="s">
        <v>19</v>
      </c>
      <c r="M3" s="18" t="s">
        <v>20</v>
      </c>
      <c r="N3" s="18" t="s">
        <v>21</v>
      </c>
      <c r="O3" s="18" t="s">
        <v>22</v>
      </c>
      <c r="P3" s="18" t="s">
        <v>23</v>
      </c>
      <c r="Q3" s="18" t="s">
        <v>24</v>
      </c>
      <c r="R3" s="18" t="s">
        <v>25</v>
      </c>
      <c r="S3" s="24" t="s">
        <v>26</v>
      </c>
      <c r="T3" s="25" t="s">
        <v>27</v>
      </c>
      <c r="U3" s="25" t="s">
        <v>28</v>
      </c>
      <c r="V3" s="23" t="s">
        <v>29</v>
      </c>
      <c r="W3" s="23"/>
      <c r="X3" s="31" t="s">
        <v>30</v>
      </c>
      <c r="Y3" s="23" t="s">
        <v>31</v>
      </c>
      <c r="Z3" s="31" t="s">
        <v>32</v>
      </c>
      <c r="AA3" s="31" t="s">
        <v>33</v>
      </c>
      <c r="AB3" s="35" t="s">
        <v>34</v>
      </c>
      <c r="AC3" s="38" t="s">
        <v>35</v>
      </c>
      <c r="AD3" s="36"/>
      <c r="AE3" s="37"/>
    </row>
    <row r="4" ht="56" customHeight="1" spans="1:31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36</v>
      </c>
      <c r="W4" s="32" t="s">
        <v>37</v>
      </c>
      <c r="X4" s="23"/>
      <c r="Y4" s="23"/>
      <c r="Z4" s="23"/>
      <c r="AA4" s="23"/>
      <c r="AB4" s="35"/>
      <c r="AC4" s="35"/>
      <c r="AD4" s="36"/>
      <c r="AE4" s="37"/>
    </row>
    <row r="5" ht="18" spans="1:31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38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39</v>
      </c>
      <c r="N5" s="8" t="s">
        <v>39</v>
      </c>
      <c r="O5" s="8" t="str">
        <f>IF(B5&lt;F5,"是","否")</f>
        <v>否</v>
      </c>
      <c r="P5" s="8" t="s">
        <v>39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  <c r="AE5">
        <f>AD5-VLOOKUP([1]交易计划及执行表!$A$6,[1]交易计划及执行表!$A$4:$BL10004,48,FALSE)</f>
        <v>-1.2</v>
      </c>
    </row>
    <row r="6" spans="1:31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1" si="0">I6/(ROW()-4)</f>
        <v>0.5</v>
      </c>
      <c r="M6" s="8" t="s">
        <v>39</v>
      </c>
      <c r="N6" s="8" t="s">
        <v>39</v>
      </c>
      <c r="O6" s="8" t="str">
        <f t="shared" ref="O5:O11" si="1">IF(B6&lt;F6,"是","否")</f>
        <v>否</v>
      </c>
      <c r="P6" s="8" t="s">
        <v>39</v>
      </c>
      <c r="Q6" s="8" t="str">
        <f t="shared" ref="Q5:Q11" si="2">IF(I6/(ROW()-4)&lt;0.5,"是","否")</f>
        <v>否</v>
      </c>
      <c r="R6" s="19" t="str">
        <f t="shared" ref="R5:R11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  <c r="AE6">
        <f>AD6-VLOOKUP([1]交易计划及执行表!$A$6,[1]交易计划及执行表!$A$4:$BL10005,48,FALSE)</f>
        <v>-1.2</v>
      </c>
    </row>
    <row r="7" spans="1:31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 t="shared" ref="J6:J11" si="4"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39</v>
      </c>
      <c r="N7" s="8" t="s">
        <v>39</v>
      </c>
      <c r="O7" s="8" t="str">
        <f t="shared" si="1"/>
        <v>否</v>
      </c>
      <c r="P7" s="8" t="s">
        <v>39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  <c r="AE7">
        <f>AD7-VLOOKUP([1]交易计划及执行表!$A$6,[1]交易计划及执行表!$A$4:$BL10006,48,FALSE)</f>
        <v>-1.2</v>
      </c>
    </row>
    <row r="8" spans="1:31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 t="shared" si="4"/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39</v>
      </c>
      <c r="N8" s="8" t="s">
        <v>39</v>
      </c>
      <c r="O8" s="8" t="str">
        <f t="shared" si="1"/>
        <v>否</v>
      </c>
      <c r="P8" s="8" t="s">
        <v>39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  <c r="AE8">
        <f>AD8-VLOOKUP([1]交易计划及执行表!$A$6,[1]交易计划及执行表!$A$4:$BL10007,48,FALSE)</f>
        <v>-1.2</v>
      </c>
    </row>
    <row r="9" spans="1:31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 t="shared" si="4"/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39</v>
      </c>
      <c r="N9" s="8" t="s">
        <v>39</v>
      </c>
      <c r="O9" s="8" t="str">
        <f t="shared" si="1"/>
        <v>否</v>
      </c>
      <c r="P9" s="19" t="s">
        <v>40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  <c r="AE9">
        <f>AD9-VLOOKUP([1]交易计划及执行表!$A$6,[1]交易计划及执行表!$A$4:$BL10008,48,FALSE)</f>
        <v>-1.2</v>
      </c>
    </row>
    <row r="10" spans="1:31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 t="shared" si="4"/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39</v>
      </c>
      <c r="N10" s="19" t="s">
        <v>40</v>
      </c>
      <c r="O10" s="8" t="str">
        <f t="shared" si="1"/>
        <v>否</v>
      </c>
      <c r="P10" s="8" t="s">
        <v>39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  <c r="AE10">
        <f>AD10-VLOOKUP([1]交易计划及执行表!$A$6,[1]交易计划及执行表!$A$4:$BL10009,48,FALSE)</f>
        <v>0.0500000000000043</v>
      </c>
    </row>
    <row r="11" spans="1:31">
      <c r="A11" s="7">
        <v>44531</v>
      </c>
      <c r="B11" s="6">
        <v>37.11</v>
      </c>
      <c r="C11" s="6">
        <v>36.17</v>
      </c>
      <c r="D11" s="6">
        <v>37.8</v>
      </c>
      <c r="E11" s="6">
        <v>35.6</v>
      </c>
      <c r="F11" s="6">
        <v>34.68</v>
      </c>
      <c r="G11" s="6">
        <v>33.91</v>
      </c>
      <c r="H11" s="6">
        <v>40.28</v>
      </c>
      <c r="I11" s="8">
        <v>4</v>
      </c>
      <c r="J11" s="16">
        <f t="shared" si="4"/>
        <v>0.0220324979344532</v>
      </c>
      <c r="K11" s="14">
        <f>(B11-VLOOKUP([1]交易计划及执行表!$A$6,[1]交易计划及执行表!$A$4:$BL10009,48,FALSE))/VLOOKUP([1]交易计划及执行表!$A$6,[1]交易计划及执行表!$A$4:$BL10009,48,FALSE)</f>
        <v>0.100207530388378</v>
      </c>
      <c r="L11" s="15">
        <f t="shared" si="0"/>
        <v>0.571428571428571</v>
      </c>
      <c r="M11" s="8" t="s">
        <v>39</v>
      </c>
      <c r="N11" s="19" t="s">
        <v>40</v>
      </c>
      <c r="O11" s="8" t="str">
        <f t="shared" si="1"/>
        <v>否</v>
      </c>
      <c r="P11" s="8" t="s">
        <v>39</v>
      </c>
      <c r="Q11" s="29" t="str">
        <f t="shared" si="2"/>
        <v>否</v>
      </c>
      <c r="R11" s="29" t="str">
        <f t="shared" si="3"/>
        <v>上部</v>
      </c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>
        <f>IF(G11-VLOOKUP([1]交易计划及执行表!$A$6,[1]交易计划及执行表!$A$4:$BL10009,48,FALSE)&gt;0,G11,AD10)</f>
        <v>33.91</v>
      </c>
      <c r="AE11">
        <f>AD11-VLOOKUP([1]交易计划及执行表!$A$6,[1]交易计划及执行表!$A$4:$BL10010,48,FALSE)</f>
        <v>0.18</v>
      </c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6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AE1:AE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2021-12-01T15:56:47Z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