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<sst xmlns="http://schemas.openxmlformats.org/spreadsheetml/2006/main" count="77">
  <si>
    <t>交易计划</t>
  </si>
  <si>
    <t>实际入场</t>
  </si>
  <si>
    <t>实际出场</t>
  </si>
  <si>
    <t>交易总评</t>
  </si>
  <si>
    <t>交易计划执行结果编码</t>
  </si>
  <si>
    <t>交易计划编码</t>
  </si>
  <si>
    <t>股票代码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</si>
  <si>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</si>
  <si>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</si>
  <si>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</si>
  <si>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</si>
  <si>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</si>
  <si>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</si>
  <si>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</si>
  <si>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</si>
  <si>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</si>
  <si>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</si>
  <si>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</si>
  <si>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</si>
  <si>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</si>
  <si>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</si>
  <si>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</si>
  <si>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</si>
  <si>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</si>
  <si>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</si>
  <si>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</si>
  <si>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</si>
  <si>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</si>
  <si>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</si>
  <si>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JG_0000001</t>
  </si>
  <si>
    <t>000001</t>
  </si>
  <si>
    <t>003040(楚天龙)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</si>
  <si>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</si>
  <si>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</si>
  <si>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</si>
  <si>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</si>
  <si>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600085(同仁堂)</t>
  </si>
  <si>
    <t>JG_0000004</t>
  </si>
  <si>
    <t>000003</t>
  </si>
  <si>
    <t>603867(新化股份)</t>
  </si>
  <si>
    <t>JG_0000005</t>
  </si>
  <si>
    <t>000004</t>
  </si>
  <si>
    <t>002932(明德生物)</t>
  </si>
  <si>
    <t>JG_0000006</t>
  </si>
  <si>
    <t>000005</t>
  </si>
  <si>
    <t>605016(百龙创园)</t>
  </si>
  <si>
    <t>1.入场时，忽略了价格的收缩幅度。价格的收缩幅度不够，导致入场过早。</t>
  </si>
  <si>
    <t>JG_0000007</t>
  </si>
  <si>
    <t>000006</t>
  </si>
  <si>
    <t>603010(万盛股份)</t>
  </si>
  <si>
    <t>JG_0000008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</si>
  <si>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</si>
  <si>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</si>
  <si>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JG_0000009</t>
  </si>
  <si>
    <t>000021</t>
  </si>
  <si>
    <r>
      <rPr>
        <sz val="10"/>
        <color rgb="FF000000"/>
        <rFont val="Helvetica Neue"/>
        <charset val="134"/>
      </rPr>
      <t>605028(</t>
    </r>
    <r>
      <rPr>
        <sz val="10"/>
        <color rgb="FF000000"/>
        <rFont val="方正书宋_GBK"/>
        <charset val="134"/>
      </rPr>
      <t>世贸能源</t>
    </r>
    <r>
      <rPr>
        <sz val="10"/>
        <color rgb="FF000000"/>
        <rFont val="Helvetica Neue"/>
        <charset val="134"/>
      </rPr>
      <t>)</t>
    </r>
  </si>
  <si>
    <t>JG_0000010</t>
  </si>
  <si>
    <t>000027</t>
  </si>
  <si>
    <t>JG_0000011</t>
  </si>
  <si>
    <t>000028</t>
  </si>
  <si>
    <t>JG_0000012</t>
  </si>
  <si>
    <t>000029</t>
  </si>
  <si>
    <t>JG_0000013</t>
  </si>
  <si>
    <t>000030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</si>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</sst>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6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20"/>
      <color rgb="FF000000"/>
      <name val="FZShuSong-Z01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theme="1"/>
      <name val="Helvetica Neue"/>
      <charset val="0"/>
      <scheme val="minor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5" fillId="1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32" fillId="31" borderId="10" applyNumberFormat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5" fillId="19" borderId="10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4" borderId="7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</cellStyleXfs>
  <cellXfs count="66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2" fillId="2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1487;&#34892;&#24615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</row>
        <row r="4">
          <cell r="AL4">
            <v>28.15</v>
          </cell>
          <cell r="AM4">
            <v>21.87</v>
          </cell>
          <cell r="AN4">
            <v>6.28</v>
          </cell>
          <cell r="AO4">
            <v>26.2</v>
          </cell>
          <cell r="AP4">
            <v>24.68</v>
          </cell>
          <cell r="AQ4">
            <v>32.49</v>
          </cell>
          <cell r="AR4">
            <v>152</v>
          </cell>
          <cell r="AS4">
            <v>100</v>
          </cell>
          <cell r="AT4">
            <v>4.13815789473685</v>
          </cell>
          <cell r="AU4">
            <v>0.0580152671755725</v>
          </cell>
          <cell r="AV4">
            <v>0.240076335877863</v>
          </cell>
          <cell r="AW4">
            <v>150.88</v>
          </cell>
          <cell r="AX4" t="str">
            <v>不宜入场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</row>
        <row r="5">
          <cell r="N5">
            <v>30.78</v>
          </cell>
          <cell r="O5">
            <v>35</v>
          </cell>
          <cell r="P5">
            <v>31.27</v>
          </cell>
          <cell r="Q5">
            <v>34.82</v>
          </cell>
          <cell r="R5">
            <v>32.12</v>
          </cell>
          <cell r="S5">
            <v>34.11</v>
          </cell>
          <cell r="T5">
            <v>32.53</v>
          </cell>
        </row>
        <row r="5">
          <cell r="Y5" t="str">
            <v>24w</v>
          </cell>
          <cell r="Z5">
            <v>0.307068887888339</v>
          </cell>
          <cell r="AA5">
            <v>0.106571428571429</v>
          </cell>
          <cell r="AB5">
            <v>0.077541642734061</v>
          </cell>
          <cell r="AC5">
            <v>0.0463207270595133</v>
          </cell>
          <cell r="AD5" t="e">
            <v>#DIV/0!</v>
          </cell>
        </row>
        <row r="5">
          <cell r="AF5" t="str">
            <v>4T</v>
          </cell>
          <cell r="AG5" t="str">
            <v>成交量先随价格收缩逐级减少，然后随价格收缩保持不变</v>
          </cell>
        </row>
        <row r="5">
          <cell r="AL5">
            <v>35.48</v>
          </cell>
          <cell r="AM5">
            <v>31.36</v>
          </cell>
          <cell r="AN5">
            <v>4.12</v>
          </cell>
          <cell r="AO5">
            <v>34.12</v>
          </cell>
          <cell r="AP5">
            <v>32.53</v>
          </cell>
          <cell r="AQ5">
            <v>39.33</v>
          </cell>
          <cell r="AR5">
            <v>159</v>
          </cell>
          <cell r="AS5">
            <v>100</v>
          </cell>
          <cell r="AT5">
            <v>3.27672955974844</v>
          </cell>
          <cell r="AU5">
            <v>0.0466002344665884</v>
          </cell>
          <cell r="AV5">
            <v>0.152696365767878</v>
          </cell>
          <cell r="AW5">
            <v>37.41</v>
          </cell>
          <cell r="AX5" t="str">
            <v>可以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</row>
        <row r="6">
          <cell r="N6">
            <v>28.42</v>
          </cell>
          <cell r="O6">
            <v>34.7</v>
          </cell>
          <cell r="P6">
            <v>29</v>
          </cell>
          <cell r="Q6">
            <v>35.27</v>
          </cell>
          <cell r="R6">
            <v>30.89</v>
          </cell>
          <cell r="S6">
            <v>34.66</v>
          </cell>
          <cell r="T6">
            <v>32.59</v>
          </cell>
        </row>
        <row r="6">
          <cell r="Y6" t="str">
            <v>8w</v>
          </cell>
          <cell r="Z6">
            <v>0.315180722891566</v>
          </cell>
          <cell r="AA6">
            <v>0.164265129682997</v>
          </cell>
          <cell r="AB6">
            <v>0.124184859654097</v>
          </cell>
          <cell r="AC6">
            <v>0.0597230236583957</v>
          </cell>
          <cell r="AD6" t="e">
            <v>#DIV/0!</v>
          </cell>
        </row>
        <row r="6">
          <cell r="AF6" t="str">
            <v>3T</v>
          </cell>
          <cell r="AG6" t="str">
            <v>成交量一直随价格收缩逐级减少，最后随着价格收缩期间空头几乎被榨干</v>
          </cell>
        </row>
        <row r="6">
          <cell r="AL6">
            <v>36.21</v>
          </cell>
          <cell r="AM6">
            <v>27.35</v>
          </cell>
          <cell r="AN6">
            <v>8.86</v>
          </cell>
          <cell r="AO6">
            <v>32.65</v>
          </cell>
          <cell r="AP6">
            <v>30.89</v>
          </cell>
          <cell r="AQ6">
            <v>36.22</v>
          </cell>
          <cell r="AR6">
            <v>176</v>
          </cell>
          <cell r="AS6">
            <v>100</v>
          </cell>
          <cell r="AT6">
            <v>2.02840909090909</v>
          </cell>
          <cell r="AU6">
            <v>0.0539050535987748</v>
          </cell>
          <cell r="AV6">
            <v>0.109341500765697</v>
          </cell>
          <cell r="AW6">
            <v>28.82</v>
          </cell>
          <cell r="AX6" t="str">
            <v>可以</v>
          </cell>
        </row>
        <row r="7">
          <cell r="A7" t="str">
            <v>000004</v>
          </cell>
          <cell r="B7">
            <v>44525</v>
          </cell>
          <cell r="C7" t="str">
            <v>002932(明德生物)</v>
          </cell>
          <cell r="D7">
            <v>64.32</v>
          </cell>
          <cell r="E7" t="str">
            <v>65，56</v>
          </cell>
          <cell r="F7">
            <v>68.37</v>
          </cell>
          <cell r="G7" t="str">
            <v>200日均线：向上
150日均线：向上
  50日均线：向上</v>
          </cell>
          <cell r="H7">
            <v>69.16</v>
          </cell>
          <cell r="I7">
            <v>40.64</v>
          </cell>
          <cell r="J7">
            <v>90.29</v>
          </cell>
          <cell r="K7">
            <v>0.701771653543307</v>
          </cell>
          <cell r="L7">
            <v>0.234023701406579</v>
          </cell>
        </row>
        <row r="7">
          <cell r="N7">
            <v>60.05</v>
          </cell>
          <cell r="O7">
            <v>74.75</v>
          </cell>
          <cell r="P7">
            <v>65.5</v>
          </cell>
          <cell r="Q7">
            <v>70.98</v>
          </cell>
          <cell r="R7">
            <v>66.88</v>
          </cell>
        </row>
        <row r="7">
          <cell r="Y7" t="str">
            <v>12w</v>
          </cell>
          <cell r="Z7">
            <v>0.33492081072101</v>
          </cell>
          <cell r="AA7">
            <v>0.123745819397993</v>
          </cell>
          <cell r="AB7">
            <v>0.0577627500704425</v>
          </cell>
          <cell r="AC7" t="e">
            <v>#DIV/0!</v>
          </cell>
        </row>
        <row r="7">
          <cell r="AF7" t="str">
            <v>3T</v>
          </cell>
          <cell r="AG7" t="str">
            <v>成交量先随价格收缩至几乎被榨干，然后随价格收缩有些许放量，最后又收缩至几乎榨干状态</v>
          </cell>
        </row>
        <row r="7">
          <cell r="AL7">
            <v>75.02</v>
          </cell>
          <cell r="AM7">
            <v>62.33</v>
          </cell>
          <cell r="AN7">
            <v>12.69</v>
          </cell>
          <cell r="AO7">
            <v>70.98</v>
          </cell>
          <cell r="AP7">
            <v>66.88</v>
          </cell>
          <cell r="AQ7">
            <v>84.94</v>
          </cell>
          <cell r="AR7">
            <v>410.000000000001</v>
          </cell>
          <cell r="AS7">
            <v>0</v>
          </cell>
          <cell r="AT7">
            <v>3.40487804878048</v>
          </cell>
          <cell r="AU7">
            <v>0.0577627500704425</v>
          </cell>
          <cell r="AV7">
            <v>0.196675119752043</v>
          </cell>
          <cell r="AW7">
            <v>6.49</v>
          </cell>
          <cell r="AX7" t="str">
            <v>可以</v>
          </cell>
        </row>
        <row r="8">
          <cell r="A8" t="str">
            <v>000005</v>
          </cell>
          <cell r="B8">
            <v>44522</v>
          </cell>
          <cell r="C8" t="str">
            <v>605016(百龙创园)</v>
          </cell>
          <cell r="D8">
            <v>28.37</v>
          </cell>
          <cell r="E8">
            <v>29.06</v>
          </cell>
          <cell r="F8">
            <v>29.49</v>
          </cell>
        </row>
        <row r="8">
          <cell r="H8">
            <v>29.69</v>
          </cell>
          <cell r="I8">
            <v>17.54</v>
          </cell>
          <cell r="J8">
            <v>48.5</v>
          </cell>
          <cell r="K8">
            <v>0.692702394526796</v>
          </cell>
          <cell r="L8">
            <v>0.387835051546392</v>
          </cell>
        </row>
        <row r="8">
          <cell r="N8">
            <v>24.11</v>
          </cell>
          <cell r="O8">
            <v>38.16</v>
          </cell>
          <cell r="P8">
            <v>25.12</v>
          </cell>
          <cell r="Q8">
            <v>30.9</v>
          </cell>
          <cell r="R8">
            <v>29.2</v>
          </cell>
        </row>
        <row r="8">
          <cell r="Y8" t="str">
            <v>24w</v>
          </cell>
          <cell r="Z8">
            <v>0.502886597938144</v>
          </cell>
          <cell r="AA8">
            <v>0.341719077568134</v>
          </cell>
          <cell r="AB8">
            <v>0.0550161812297734</v>
          </cell>
          <cell r="AC8" t="e">
            <v>#DIV/0!</v>
          </cell>
          <cell r="AD8" t="e">
            <v>#DIV/0!</v>
          </cell>
        </row>
        <row r="8">
          <cell r="AF8" t="str">
            <v>3T</v>
          </cell>
          <cell r="AG8" t="str">
            <v>由于价格收缩不明显，成交量收缩情况不予考虑</v>
          </cell>
        </row>
        <row r="8">
          <cell r="AL8">
            <v>32.43</v>
          </cell>
          <cell r="AM8">
            <v>26.16</v>
          </cell>
          <cell r="AN8">
            <v>6.27</v>
          </cell>
          <cell r="AO8">
            <v>30.66</v>
          </cell>
          <cell r="AP8">
            <v>29.35</v>
          </cell>
          <cell r="AQ8">
            <v>38.71</v>
          </cell>
          <cell r="AR8">
            <v>131</v>
          </cell>
          <cell r="AS8">
            <v>200</v>
          </cell>
          <cell r="AT8">
            <v>6.14503816793894</v>
          </cell>
          <cell r="AU8">
            <v>0.042726679712981</v>
          </cell>
          <cell r="AV8">
            <v>0.262557077625571</v>
          </cell>
          <cell r="AW8">
            <v>38.46</v>
          </cell>
          <cell r="AX8" t="str">
            <v>不宜入场</v>
          </cell>
        </row>
        <row r="9">
          <cell r="A9" t="str">
            <v>000006</v>
          </cell>
          <cell r="B9">
            <v>44529</v>
          </cell>
          <cell r="C9" t="str">
            <v>603010(万盛股份)</v>
          </cell>
          <cell r="D9">
            <v>22.26</v>
          </cell>
          <cell r="E9">
            <v>22.69</v>
          </cell>
          <cell r="F9">
            <v>24.83</v>
          </cell>
        </row>
        <row r="9">
          <cell r="H9">
            <v>28.99</v>
          </cell>
          <cell r="I9">
            <v>14.46</v>
          </cell>
          <cell r="J9">
            <v>31.94</v>
          </cell>
          <cell r="K9">
            <v>1.00484094052559</v>
          </cell>
          <cell r="L9">
            <v>0.0923606762680026</v>
          </cell>
        </row>
        <row r="9">
          <cell r="N9">
            <v>20.63</v>
          </cell>
          <cell r="O9">
            <v>25.66</v>
          </cell>
          <cell r="P9">
            <v>21.46</v>
          </cell>
          <cell r="Q9">
            <v>28.89</v>
          </cell>
          <cell r="R9">
            <v>24.22</v>
          </cell>
          <cell r="S9">
            <v>29.7</v>
          </cell>
          <cell r="T9">
            <v>27.72</v>
          </cell>
        </row>
        <row r="9">
          <cell r="Y9" t="str">
            <v>8w</v>
          </cell>
          <cell r="Z9">
            <v>0.354101440200376</v>
          </cell>
          <cell r="AA9">
            <v>0.163678877630553</v>
          </cell>
          <cell r="AB9">
            <v>0.161647628937349</v>
          </cell>
          <cell r="AC9">
            <v>0.0666666666666667</v>
          </cell>
        </row>
        <row r="9">
          <cell r="AF9" t="str">
            <v>4T</v>
          </cell>
          <cell r="AG9" t="str">
            <v>减少明显，空头几乎被榨干</v>
          </cell>
        </row>
        <row r="9">
          <cell r="AL9">
            <v>31.18</v>
          </cell>
          <cell r="AM9">
            <v>21.1</v>
          </cell>
          <cell r="AN9">
            <v>10.08</v>
          </cell>
          <cell r="AO9">
            <v>29.77</v>
          </cell>
          <cell r="AP9">
            <v>27.72</v>
          </cell>
          <cell r="AQ9">
            <v>34.93</v>
          </cell>
          <cell r="AR9">
            <v>205</v>
          </cell>
          <cell r="AS9">
            <v>100</v>
          </cell>
          <cell r="AT9">
            <v>2.51707317073171</v>
          </cell>
          <cell r="AU9">
            <v>0.0688612697346322</v>
          </cell>
          <cell r="AV9">
            <v>0.173328854551562</v>
          </cell>
          <cell r="AW9">
            <v>17.95</v>
          </cell>
          <cell r="AX9" t="str">
            <v>可以</v>
          </cell>
        </row>
        <row r="10">
          <cell r="A10" t="str">
            <v>000020</v>
          </cell>
          <cell r="B10">
            <v>44531</v>
          </cell>
          <cell r="C10" t="str">
            <v>603663(三祥新材)</v>
          </cell>
          <cell r="D10">
            <v>18.62</v>
          </cell>
          <cell r="E10">
            <v>19.35</v>
          </cell>
          <cell r="F10">
            <v>21.48</v>
          </cell>
        </row>
        <row r="10">
          <cell r="H10">
            <v>23.35</v>
          </cell>
          <cell r="I10">
            <v>13.04</v>
          </cell>
          <cell r="J10">
            <v>26.64</v>
          </cell>
          <cell r="K10">
            <v>0.790644171779141</v>
          </cell>
          <cell r="L10">
            <v>0.123498498498498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  <cell r="S10">
            <v>23.49</v>
          </cell>
          <cell r="T10">
            <v>22.12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>
            <v>0.0583226905065984</v>
          </cell>
        </row>
        <row r="10">
          <cell r="AF10" t="str">
            <v>4T</v>
          </cell>
          <cell r="AG10" t="str">
            <v>减少明显，空头几乎被榨干</v>
          </cell>
        </row>
        <row r="10">
          <cell r="AL10">
            <v>25.59</v>
          </cell>
          <cell r="AM10">
            <v>18.59</v>
          </cell>
          <cell r="AN10">
            <v>7</v>
          </cell>
          <cell r="AO10">
            <v>24.28</v>
          </cell>
          <cell r="AP10">
            <v>23.09</v>
          </cell>
          <cell r="AQ10">
            <v>26.77</v>
          </cell>
          <cell r="AR10">
            <v>119</v>
          </cell>
          <cell r="AS10">
            <v>200</v>
          </cell>
          <cell r="AT10">
            <v>2.09243697478991</v>
          </cell>
          <cell r="AU10">
            <v>0.049011532125206</v>
          </cell>
          <cell r="AV10">
            <v>0.102553542009885</v>
          </cell>
          <cell r="AW10">
            <v>56.67</v>
          </cell>
          <cell r="AX10" t="str">
            <v>可以</v>
          </cell>
        </row>
        <row r="11">
          <cell r="A11" t="str">
            <v>000021</v>
          </cell>
          <cell r="B11">
            <v>44531</v>
          </cell>
          <cell r="C11" t="str">
            <v>605028(世贸能源)</v>
          </cell>
          <cell r="D11">
            <v>22.96</v>
          </cell>
          <cell r="E11">
            <v>23.55</v>
          </cell>
          <cell r="F11">
            <v>25.45</v>
          </cell>
        </row>
        <row r="11">
          <cell r="H11">
            <v>25.7</v>
          </cell>
          <cell r="I11">
            <v>16.52</v>
          </cell>
          <cell r="J11">
            <v>33.51</v>
          </cell>
          <cell r="K11">
            <v>0.555690072639225</v>
          </cell>
          <cell r="L11">
            <v>0.233064756789018</v>
          </cell>
        </row>
        <row r="11">
          <cell r="N11">
            <v>19.92</v>
          </cell>
          <cell r="O11">
            <v>26.6</v>
          </cell>
          <cell r="P11">
            <v>20.5</v>
          </cell>
          <cell r="Q11">
            <v>29.5</v>
          </cell>
          <cell r="R11">
            <v>23.34</v>
          </cell>
          <cell r="S11">
            <v>28.3</v>
          </cell>
          <cell r="T11">
            <v>24.74</v>
          </cell>
          <cell r="U11">
            <v>27.7</v>
          </cell>
          <cell r="V11">
            <v>25</v>
          </cell>
          <cell r="W11">
            <v>27.58</v>
          </cell>
          <cell r="X11">
            <v>25.01</v>
          </cell>
          <cell r="Y11" t="str">
            <v>16w</v>
          </cell>
          <cell r="Z11">
            <v>0.405550581915846</v>
          </cell>
          <cell r="AA11">
            <v>0.229323308270677</v>
          </cell>
          <cell r="AB11">
            <v>0.208813559322034</v>
          </cell>
          <cell r="AC11">
            <v>0.125795053003534</v>
          </cell>
          <cell r="AD11">
            <v>0.0974729241877256</v>
          </cell>
          <cell r="AE11">
            <v>0.0931834662799129</v>
          </cell>
          <cell r="AF11" t="str">
            <v>6T</v>
          </cell>
          <cell r="AG11" t="str">
            <v>减少明显，空A头几乎被榨干</v>
          </cell>
        </row>
        <row r="11">
          <cell r="AL11">
            <v>29.7</v>
          </cell>
          <cell r="AM11">
            <v>21.86</v>
          </cell>
          <cell r="AN11">
            <v>7.84</v>
          </cell>
          <cell r="AO11">
            <v>27.58</v>
          </cell>
          <cell r="AP11">
            <v>25.01</v>
          </cell>
          <cell r="AQ11">
            <v>35.47</v>
          </cell>
          <cell r="AR11">
            <v>257</v>
          </cell>
          <cell r="AS11">
            <v>100</v>
          </cell>
          <cell r="AT11">
            <v>3.07003891050584</v>
          </cell>
          <cell r="AU11">
            <v>0.0931834662799129</v>
          </cell>
          <cell r="AV11">
            <v>0.286076867295141</v>
          </cell>
          <cell r="AW11">
            <v>22.12</v>
          </cell>
          <cell r="AX11" t="str">
            <v>可以</v>
          </cell>
        </row>
        <row r="12">
          <cell r="A12" t="str">
            <v>000027</v>
          </cell>
        </row>
        <row r="13">
          <cell r="A13" t="str">
            <v>000028</v>
          </cell>
        </row>
        <row r="14">
          <cell r="A14" t="str">
            <v>000029</v>
          </cell>
        </row>
        <row r="15">
          <cell r="A15" t="str">
            <v>000030</v>
          </cell>
        </row>
        <row r="16">
          <cell r="A16" t="str">
            <v>000031</v>
          </cell>
        </row>
        <row r="17">
          <cell r="A17" t="str">
            <v>000032</v>
          </cell>
        </row>
        <row r="18">
          <cell r="A18" t="str">
            <v>000033</v>
          </cell>
        </row>
        <row r="19">
          <cell r="A19" t="str">
            <v>000034</v>
          </cell>
        </row>
        <row r="20">
          <cell r="A20" t="str">
            <v>000035</v>
          </cell>
        </row>
        <row r="21">
          <cell r="A21" t="str">
            <v>000036</v>
          </cell>
        </row>
        <row r="22">
          <cell r="A22" t="str">
            <v>000037</v>
          </cell>
        </row>
        <row r="23">
          <cell r="A23" t="str">
            <v>000038</v>
          </cell>
        </row>
        <row r="24">
          <cell r="A24" t="str">
            <v>000039</v>
          </cell>
        </row>
        <row r="25">
          <cell r="A25" t="str">
            <v>000040</v>
          </cell>
        </row>
        <row r="26">
          <cell r="A26" t="str">
            <v>000041</v>
          </cell>
        </row>
        <row r="27">
          <cell r="A27" t="str">
            <v>000042</v>
          </cell>
        </row>
        <row r="28">
          <cell r="A28" t="str">
            <v>000043</v>
          </cell>
        </row>
        <row r="29">
          <cell r="A29" t="str">
            <v>000044</v>
          </cell>
        </row>
        <row r="30">
          <cell r="A30" t="str">
            <v>000045</v>
          </cell>
        </row>
        <row r="31">
          <cell r="A31" t="str">
            <v>000046</v>
          </cell>
        </row>
        <row r="32">
          <cell r="A32" t="str">
            <v>000047</v>
          </cell>
        </row>
        <row r="33">
          <cell r="A33" t="str">
            <v>000048</v>
          </cell>
        </row>
        <row r="34">
          <cell r="A34" t="str">
            <v>000049</v>
          </cell>
        </row>
        <row r="35">
          <cell r="A35" t="str">
            <v>000050</v>
          </cell>
        </row>
        <row r="36">
          <cell r="A36" t="str">
            <v>000051</v>
          </cell>
        </row>
        <row r="37">
          <cell r="A37" t="str">
            <v>000052</v>
          </cell>
        </row>
        <row r="38">
          <cell r="A38" t="str">
            <v>000053</v>
          </cell>
        </row>
        <row r="39">
          <cell r="A39" t="str">
            <v>000054</v>
          </cell>
        </row>
        <row r="40">
          <cell r="A40" t="str">
            <v>000055</v>
          </cell>
        </row>
        <row r="41">
          <cell r="A41" t="str">
            <v>000056</v>
          </cell>
        </row>
        <row r="42">
          <cell r="A42" t="str">
            <v>000057</v>
          </cell>
        </row>
        <row r="43">
          <cell r="A43" t="str">
            <v>000058</v>
          </cell>
        </row>
        <row r="44">
          <cell r="A44" t="str">
            <v>000059</v>
          </cell>
        </row>
        <row r="45">
          <cell r="A45" t="str">
            <v>000060</v>
          </cell>
        </row>
        <row r="46">
          <cell r="A46" t="str">
            <v>000061</v>
          </cell>
        </row>
        <row r="47">
          <cell r="A47" t="str">
            <v>000062</v>
          </cell>
        </row>
        <row r="48">
          <cell r="A48" t="str">
            <v>000063</v>
          </cell>
        </row>
        <row r="49">
          <cell r="A49" t="str">
            <v>000064</v>
          </cell>
        </row>
        <row r="50">
          <cell r="A50" t="str">
            <v>000065</v>
          </cell>
        </row>
        <row r="51">
          <cell r="A51" t="str">
            <v>000066</v>
          </cell>
        </row>
        <row r="52">
          <cell r="A52" t="str">
            <v>000067</v>
          </cell>
        </row>
        <row r="53">
          <cell r="A53" t="str">
            <v>000068</v>
          </cell>
        </row>
        <row r="54">
          <cell r="A54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&#20132;&#26131;&#36816;&#34892;&#29366;&#24577;/&#19975;&#30427;&#32929;&#20221;.xlsx" TargetMode="External"/><Relationship Id="rId5" Type="http://schemas.openxmlformats.org/officeDocument/2006/relationships/hyperlink" Target="&#20132;&#26131;&#36816;&#34892;&#29366;&#24577;/&#26126;&#24503;&#29983;&#29289;.xlsx" TargetMode="External"/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O552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H8" sqref="H8"/>
    </sheetView>
  </sheetViews>
  <sheetFormatPr defaultColWidth="9.82142857142857" defaultRowHeight="12.4"/>
  <cols>
    <col min="1" max="1" width="20.2321428571429" customWidth="1"/>
    <col min="2" max="2" width="13.9910714285714" customWidth="1"/>
    <col min="3" max="3" width="17.1160714285714" customWidth="1"/>
    <col min="4" max="4" width="10.2589285714286" customWidth="1"/>
    <col min="5" max="6" width="13.2410714285714" customWidth="1"/>
    <col min="7" max="9" width="19.7946428571429" customWidth="1"/>
    <col min="10" max="11" width="15.6160714285714" customWidth="1"/>
    <col min="12" max="12" width="14.4285714285714" customWidth="1"/>
    <col min="13" max="13" width="16.6607142857143" customWidth="1"/>
    <col min="14" max="14" width="13.2410714285714" customWidth="1"/>
    <col min="15" max="16" width="13.9821428571429" customWidth="1"/>
    <col min="17" max="17" width="19.0446428571429" customWidth="1"/>
    <col min="18" max="18" width="21.5803571428571" customWidth="1"/>
    <col min="19" max="21" width="20.375" customWidth="1"/>
    <col min="22" max="23" width="21.4196428571429" customWidth="1"/>
    <col min="24" max="25" width="26.9285714285714" customWidth="1"/>
    <col min="26" max="26" width="32.5803571428571" customWidth="1"/>
  </cols>
  <sheetData>
    <row r="1" ht="23.6" spans="1:67">
      <c r="A1" s="6" t="s">
        <v>0</v>
      </c>
      <c r="B1" s="7"/>
      <c r="C1" s="8"/>
      <c r="D1" s="9" t="s">
        <v>1</v>
      </c>
      <c r="E1" s="9"/>
      <c r="F1" s="9"/>
      <c r="G1" s="9"/>
      <c r="H1" s="9"/>
      <c r="I1" s="9"/>
      <c r="J1" s="9"/>
      <c r="K1" s="9"/>
      <c r="L1" s="9"/>
      <c r="M1" s="9"/>
      <c r="N1" s="39" t="s">
        <v>2</v>
      </c>
      <c r="O1" s="39"/>
      <c r="P1" s="39"/>
      <c r="Q1" s="39"/>
      <c r="R1" s="39"/>
      <c r="S1" s="39"/>
      <c r="T1" s="39"/>
      <c r="U1" s="39"/>
      <c r="V1" s="39"/>
      <c r="W1" s="49" t="s">
        <v>3</v>
      </c>
      <c r="X1" s="49"/>
      <c r="Y1" s="49"/>
      <c r="Z1" s="49"/>
      <c r="AA1" s="53"/>
      <c r="AB1" s="53"/>
      <c r="AC1" s="53"/>
      <c r="AD1" s="53"/>
      <c r="AE1" s="53"/>
      <c r="AF1" s="53"/>
      <c r="AG1" s="53"/>
      <c r="AH1" s="53"/>
      <c r="AJ1" s="64"/>
      <c r="AK1" s="64"/>
      <c r="AL1" s="64"/>
      <c r="AM1" s="64"/>
      <c r="AN1" s="64"/>
      <c r="AO1" s="64"/>
      <c r="AP1" s="64"/>
      <c r="AQ1" s="64"/>
      <c r="AS1" s="64"/>
      <c r="AT1" s="64"/>
      <c r="AU1" s="64"/>
      <c r="AV1" s="64"/>
      <c r="AW1" s="64"/>
      <c r="AX1" s="64"/>
      <c r="AY1" s="64"/>
      <c r="BA1" s="64"/>
      <c r="BB1" s="64"/>
      <c r="BC1" s="64"/>
      <c r="BD1" s="64"/>
      <c r="BE1" s="64"/>
      <c r="BF1" s="64"/>
      <c r="BG1" s="64"/>
      <c r="BI1" s="64"/>
      <c r="BJ1" s="64"/>
      <c r="BK1" s="64"/>
      <c r="BL1" s="64"/>
      <c r="BM1" s="64"/>
      <c r="BN1" s="64"/>
      <c r="BO1" s="64"/>
    </row>
    <row r="2" ht="23.6" spans="1:67">
      <c r="A2" s="10" t="s">
        <v>4</v>
      </c>
      <c r="B2" s="11" t="s">
        <v>5</v>
      </c>
      <c r="C2" s="12" t="s">
        <v>6</v>
      </c>
      <c r="D2" s="13" t="s">
        <v>7</v>
      </c>
      <c r="E2" s="30" t="s">
        <v>8</v>
      </c>
      <c r="F2" s="30" t="s">
        <v>9</v>
      </c>
      <c r="G2" s="30" t="s">
        <v>10</v>
      </c>
      <c r="H2" s="30" t="s">
        <v>11</v>
      </c>
      <c r="I2" s="30" t="s">
        <v>12</v>
      </c>
      <c r="J2" s="30" t="s">
        <v>13</v>
      </c>
      <c r="K2" s="30" t="s">
        <v>14</v>
      </c>
      <c r="L2" s="30" t="s">
        <v>15</v>
      </c>
      <c r="M2" s="30" t="s">
        <v>16</v>
      </c>
      <c r="N2" s="40" t="s">
        <v>17</v>
      </c>
      <c r="O2" s="40" t="s">
        <v>18</v>
      </c>
      <c r="P2" s="40" t="s">
        <v>19</v>
      </c>
      <c r="Q2" s="40" t="s">
        <v>20</v>
      </c>
      <c r="R2" s="40" t="s">
        <v>21</v>
      </c>
      <c r="S2" s="40" t="s">
        <v>22</v>
      </c>
      <c r="T2" s="40" t="s">
        <v>23</v>
      </c>
      <c r="U2" s="40" t="s">
        <v>24</v>
      </c>
      <c r="V2" s="40" t="s">
        <v>25</v>
      </c>
      <c r="W2" s="50" t="s">
        <v>26</v>
      </c>
      <c r="X2" s="50"/>
      <c r="Y2" s="50" t="s">
        <v>27</v>
      </c>
      <c r="Z2" s="54" t="s">
        <v>28</v>
      </c>
      <c r="AA2" s="53"/>
      <c r="AB2" s="53"/>
      <c r="AC2" s="53"/>
      <c r="AD2" s="53"/>
      <c r="AE2" s="53"/>
      <c r="AF2" s="53"/>
      <c r="AG2" s="53"/>
      <c r="AH2" s="53"/>
      <c r="AJ2" s="64"/>
      <c r="AK2" s="64"/>
      <c r="AL2" s="64"/>
      <c r="AM2" s="64"/>
      <c r="AN2" s="64"/>
      <c r="AO2" s="64"/>
      <c r="AP2" s="64"/>
      <c r="AQ2" s="64"/>
      <c r="AS2" s="64"/>
      <c r="AT2" s="64"/>
      <c r="AU2" s="64"/>
      <c r="AV2" s="64"/>
      <c r="AW2" s="64"/>
      <c r="AX2" s="64"/>
      <c r="AY2" s="64"/>
      <c r="BA2" s="64"/>
      <c r="BB2" s="64"/>
      <c r="BC2" s="64"/>
      <c r="BD2" s="64"/>
      <c r="BE2" s="64"/>
      <c r="BF2" s="64"/>
      <c r="BG2" s="64"/>
      <c r="BI2" s="64"/>
      <c r="BJ2" s="64"/>
      <c r="BK2" s="64"/>
      <c r="BL2" s="64"/>
      <c r="BM2" s="64"/>
      <c r="BN2" s="64"/>
      <c r="BO2" s="64"/>
    </row>
    <row r="3" ht="23.6" spans="1:67">
      <c r="A3" s="14"/>
      <c r="B3" s="15"/>
      <c r="C3" s="16"/>
      <c r="D3" s="17"/>
      <c r="E3" s="31"/>
      <c r="F3" s="30"/>
      <c r="G3" s="30"/>
      <c r="H3" s="30"/>
      <c r="I3" s="30"/>
      <c r="J3" s="30"/>
      <c r="K3" s="30"/>
      <c r="L3" s="30"/>
      <c r="M3" s="31"/>
      <c r="N3" s="40"/>
      <c r="O3" s="41"/>
      <c r="P3" s="40"/>
      <c r="Q3" s="41"/>
      <c r="R3" s="41"/>
      <c r="S3" s="41"/>
      <c r="T3" s="40"/>
      <c r="U3" s="40"/>
      <c r="V3" s="41"/>
      <c r="W3" s="50"/>
      <c r="X3" s="50"/>
      <c r="Y3" s="55"/>
      <c r="Z3" s="56"/>
      <c r="AA3" s="53"/>
      <c r="AB3" s="53"/>
      <c r="AC3" s="53"/>
      <c r="AD3" s="53"/>
      <c r="AE3" s="53"/>
      <c r="AF3" s="53"/>
      <c r="AG3" s="53"/>
      <c r="AH3" s="53"/>
      <c r="AJ3" s="64"/>
      <c r="AK3" s="64"/>
      <c r="AL3" s="64"/>
      <c r="AM3" s="64"/>
      <c r="AN3" s="64"/>
      <c r="AO3" s="64"/>
      <c r="AP3" s="64"/>
      <c r="AQ3" s="64"/>
      <c r="AS3" s="64"/>
      <c r="AT3" s="64"/>
      <c r="AU3" s="64"/>
      <c r="AV3" s="64"/>
      <c r="AW3" s="64"/>
      <c r="AX3" s="64"/>
      <c r="AY3" s="64"/>
      <c r="BA3" s="64"/>
      <c r="BB3" s="64"/>
      <c r="BC3" s="64"/>
      <c r="BD3" s="64"/>
      <c r="BE3" s="64"/>
      <c r="BF3" s="64"/>
      <c r="BG3" s="64"/>
      <c r="BI3" s="64"/>
      <c r="BJ3" s="64"/>
      <c r="BK3" s="64"/>
      <c r="BL3" s="64"/>
      <c r="BM3" s="64"/>
      <c r="BN3" s="64"/>
      <c r="BO3" s="64"/>
    </row>
    <row r="4" s="4" customFormat="1" ht="23.6" spans="1:67">
      <c r="A4" s="18" t="s">
        <v>29</v>
      </c>
      <c r="B4" s="66" t="s">
        <v>30</v>
      </c>
      <c r="C4" s="19" t="s">
        <v>31</v>
      </c>
      <c r="D4" s="20">
        <v>44523</v>
      </c>
      <c r="E4" s="32">
        <v>26.2</v>
      </c>
      <c r="F4" s="18">
        <v>200</v>
      </c>
      <c r="G4" s="18">
        <v>5</v>
      </c>
      <c r="H4" s="33">
        <v>0</v>
      </c>
      <c r="I4" s="32">
        <f>E4*F4+G4+H4</f>
        <v>5245</v>
      </c>
      <c r="J4" s="32">
        <f>(E4-VLOOKUP(B4,[1]交易计划及执行表!$A$4:$AX$1000,42,FALSE))*F4+G4+H4</f>
        <v>309</v>
      </c>
      <c r="K4" s="18">
        <v>26.5</v>
      </c>
      <c r="L4" s="18">
        <v>25.21</v>
      </c>
      <c r="M4" s="42">
        <f>(K4-E4)/(K4-L4)</f>
        <v>0.232558139534884</v>
      </c>
      <c r="N4" s="43">
        <v>44526</v>
      </c>
      <c r="O4" s="44">
        <v>24.89</v>
      </c>
      <c r="P4" s="45">
        <v>100</v>
      </c>
      <c r="Q4" s="44">
        <v>5</v>
      </c>
      <c r="R4" s="48">
        <f>O4*P4*0.001</f>
        <v>2.489</v>
      </c>
      <c r="S4" s="37">
        <f>O4*P4-Q4-R4</f>
        <v>2481.511</v>
      </c>
      <c r="T4" s="45">
        <v>27.43</v>
      </c>
      <c r="U4" s="45">
        <v>24.74</v>
      </c>
      <c r="V4" s="51">
        <f>(O4-U4)/(T4-U4)</f>
        <v>0.0557620817843874</v>
      </c>
      <c r="W4" s="37">
        <f>S4-I4/2</f>
        <v>-140.989</v>
      </c>
      <c r="X4" s="52">
        <f>W4+W5</f>
        <v>-1.25900000000001</v>
      </c>
      <c r="Y4" s="51" t="e">
        <f>(O4-E4)/#REF!</f>
        <v>#REF!</v>
      </c>
      <c r="Z4" s="57" t="s">
        <v>32</v>
      </c>
      <c r="AA4" s="58"/>
      <c r="AB4" s="59"/>
      <c r="AC4" s="59"/>
      <c r="AD4" s="59"/>
      <c r="AE4" s="59"/>
      <c r="AF4" s="59"/>
      <c r="AG4" s="59"/>
      <c r="AH4" s="59"/>
      <c r="AJ4" s="65"/>
      <c r="AK4" s="65"/>
      <c r="AL4" s="65"/>
      <c r="AM4" s="65"/>
      <c r="AN4" s="65"/>
      <c r="AO4" s="65"/>
      <c r="AP4" s="65"/>
      <c r="AQ4" s="65"/>
      <c r="AS4" s="65"/>
      <c r="AT4" s="65"/>
      <c r="AU4" s="65"/>
      <c r="AV4" s="65"/>
      <c r="AW4" s="65"/>
      <c r="AX4" s="65"/>
      <c r="AY4" s="65"/>
      <c r="BA4" s="65"/>
      <c r="BB4" s="65"/>
      <c r="BC4" s="65"/>
      <c r="BD4" s="65"/>
      <c r="BE4" s="65"/>
      <c r="BF4" s="65"/>
      <c r="BG4" s="65"/>
      <c r="BI4" s="65"/>
      <c r="BJ4" s="65"/>
      <c r="BK4" s="65"/>
      <c r="BL4" s="65"/>
      <c r="BM4" s="65"/>
      <c r="BN4" s="65"/>
      <c r="BO4" s="65"/>
    </row>
    <row r="5" s="4" customFormat="1" ht="13" spans="1:27">
      <c r="A5" s="18" t="s">
        <v>33</v>
      </c>
      <c r="B5" s="18"/>
      <c r="C5" s="19"/>
      <c r="D5" s="20"/>
      <c r="E5" s="32"/>
      <c r="F5" s="18"/>
      <c r="G5" s="18"/>
      <c r="H5" s="33"/>
      <c r="I5" s="32"/>
      <c r="J5" s="32"/>
      <c r="K5" s="18"/>
      <c r="L5" s="18"/>
      <c r="M5" s="42"/>
      <c r="N5" s="20">
        <v>44531</v>
      </c>
      <c r="O5" s="18">
        <v>27.7</v>
      </c>
      <c r="P5" s="18">
        <v>100</v>
      </c>
      <c r="Q5" s="18">
        <v>5</v>
      </c>
      <c r="R5" s="48">
        <f>O5*P5*0.001</f>
        <v>2.77</v>
      </c>
      <c r="S5" s="37">
        <f>O5*P5-Q5-R5</f>
        <v>2762.23</v>
      </c>
      <c r="T5" s="18">
        <v>28.7</v>
      </c>
      <c r="U5" s="18">
        <v>27.5</v>
      </c>
      <c r="V5" s="51">
        <f>(O5-U5)/(T5-U5)</f>
        <v>0.166666666666666</v>
      </c>
      <c r="W5" s="37">
        <f>S5-I4/2</f>
        <v>139.73</v>
      </c>
      <c r="X5" s="52"/>
      <c r="Y5" s="51" t="e">
        <f>(O5-E4)/#REF!</f>
        <v>#REF!</v>
      </c>
      <c r="Z5" s="57"/>
      <c r="AA5" s="60"/>
    </row>
    <row r="6" s="5" customFormat="1" ht="14" spans="1:27">
      <c r="A6" s="18" t="s">
        <v>34</v>
      </c>
      <c r="B6" s="67" t="s">
        <v>35</v>
      </c>
      <c r="C6" s="19" t="s">
        <v>36</v>
      </c>
      <c r="D6" s="22">
        <v>44523</v>
      </c>
      <c r="E6" s="34">
        <v>33.73</v>
      </c>
      <c r="F6" s="34">
        <v>100</v>
      </c>
      <c r="G6" s="34">
        <v>5</v>
      </c>
      <c r="H6" s="35">
        <f>E6*F6*0.2/10000</f>
        <v>0.06746</v>
      </c>
      <c r="I6" s="36">
        <f>E6*F6+G6+H6</f>
        <v>3378.06746</v>
      </c>
      <c r="J6" s="36">
        <f>(E6-VLOOKUP(B6,[1]交易计划及执行表!$A$4:$AX$1000,42,FALSE))*F6+G6+H6</f>
        <v>125.06746</v>
      </c>
      <c r="K6" s="34">
        <v>35.36</v>
      </c>
      <c r="L6" s="34">
        <v>33.1</v>
      </c>
      <c r="M6" s="46">
        <f>(K6-E6)/(K6-L6)</f>
        <v>0.721238938053099</v>
      </c>
      <c r="N6" s="34"/>
      <c r="O6" s="21"/>
      <c r="P6" s="21"/>
      <c r="Q6" s="21"/>
      <c r="R6" s="21"/>
      <c r="S6" s="37"/>
      <c r="T6" s="21"/>
      <c r="U6" s="21"/>
      <c r="V6" s="51"/>
      <c r="W6" s="37"/>
      <c r="X6" s="21"/>
      <c r="Y6" s="46"/>
      <c r="AA6" s="61"/>
    </row>
    <row r="7" s="5" customFormat="1" ht="14" spans="1:27">
      <c r="A7" s="18" t="s">
        <v>37</v>
      </c>
      <c r="B7" s="67" t="s">
        <v>38</v>
      </c>
      <c r="C7" s="19" t="s">
        <v>39</v>
      </c>
      <c r="D7" s="22">
        <v>44522</v>
      </c>
      <c r="E7" s="36">
        <v>32.7</v>
      </c>
      <c r="F7" s="34">
        <v>100</v>
      </c>
      <c r="G7" s="34">
        <v>5</v>
      </c>
      <c r="H7" s="35">
        <f>E7*F7*0.2/10000</f>
        <v>0.0654</v>
      </c>
      <c r="I7" s="36">
        <f>E7*F7+G7+H7</f>
        <v>3275.0654</v>
      </c>
      <c r="J7" s="36">
        <f>(E7-VLOOKUP(B7,[1]交易计划及执行表!$A$4:$AX$1000,42,FALSE))*F7+G7+H7</f>
        <v>186.0654</v>
      </c>
      <c r="K7" s="36">
        <v>33.9</v>
      </c>
      <c r="L7" s="36">
        <v>32.49</v>
      </c>
      <c r="M7" s="46">
        <f>(K7-E7)/(K7-L7)</f>
        <v>0.851063829787233</v>
      </c>
      <c r="N7" s="34"/>
      <c r="O7" s="21"/>
      <c r="P7" s="21"/>
      <c r="Q7" s="21"/>
      <c r="R7" s="21"/>
      <c r="S7" s="37"/>
      <c r="T7" s="21"/>
      <c r="U7" s="21"/>
      <c r="V7" s="51"/>
      <c r="W7" s="37"/>
      <c r="X7" s="21"/>
      <c r="Y7" s="46"/>
      <c r="AA7" s="61"/>
    </row>
    <row r="8" s="4" customFormat="1" ht="14" spans="1:27">
      <c r="A8" s="18" t="s">
        <v>40</v>
      </c>
      <c r="B8" s="67" t="s">
        <v>41</v>
      </c>
      <c r="C8" s="23" t="s">
        <v>42</v>
      </c>
      <c r="D8" s="24">
        <v>44526</v>
      </c>
      <c r="E8" s="25">
        <v>72.07</v>
      </c>
      <c r="F8" s="25">
        <v>100</v>
      </c>
      <c r="G8" s="25">
        <v>5</v>
      </c>
      <c r="H8" s="35">
        <v>0</v>
      </c>
      <c r="I8" s="36">
        <f>E8*F8+G8+H8</f>
        <v>7212</v>
      </c>
      <c r="J8" s="36">
        <f>(E8-VLOOKUP(B8,[1]交易计划及执行表!$A$4:$AX$1000,42,FALSE))*F8+G8+H8</f>
        <v>524</v>
      </c>
      <c r="K8" s="25">
        <v>74.5</v>
      </c>
      <c r="L8" s="25">
        <v>70.4</v>
      </c>
      <c r="M8" s="46">
        <f>(K8-E8)/(K8-L8)</f>
        <v>0.592682926829271</v>
      </c>
      <c r="N8" s="24"/>
      <c r="O8" s="25"/>
      <c r="P8" s="25"/>
      <c r="Q8" s="25"/>
      <c r="R8" s="25"/>
      <c r="S8" s="37"/>
      <c r="T8" s="25"/>
      <c r="U8" s="25"/>
      <c r="V8" s="51"/>
      <c r="W8" s="37"/>
      <c r="X8" s="25"/>
      <c r="Y8" s="47"/>
      <c r="Z8" s="62"/>
      <c r="AA8" s="60"/>
    </row>
    <row r="9" s="4" customFormat="1" ht="24" spans="1:27">
      <c r="A9" s="18" t="s">
        <v>43</v>
      </c>
      <c r="B9" s="68" t="s">
        <v>44</v>
      </c>
      <c r="C9" s="26" t="s">
        <v>45</v>
      </c>
      <c r="D9" s="24">
        <v>44524</v>
      </c>
      <c r="E9" s="25">
        <v>30.54</v>
      </c>
      <c r="F9" s="25">
        <v>100</v>
      </c>
      <c r="G9" s="25">
        <v>5</v>
      </c>
      <c r="H9" s="37">
        <f>E9*F9*0.2/10000</f>
        <v>0.06108</v>
      </c>
      <c r="I9" s="38">
        <f>E9*F9+G9+H9</f>
        <v>3059.06108</v>
      </c>
      <c r="J9" s="36">
        <f>(E9-VLOOKUP(B9,[1]交易计划及执行表!$A$4:$AX$1000,42,FALSE))*F9+G9+H9</f>
        <v>124.06108</v>
      </c>
      <c r="K9" s="25">
        <v>30.72</v>
      </c>
      <c r="L9" s="25">
        <v>29.33</v>
      </c>
      <c r="M9" s="47">
        <f>(K9-E9)/(K9-L9)</f>
        <v>0.129496402877698</v>
      </c>
      <c r="N9" s="24">
        <v>44525</v>
      </c>
      <c r="O9" s="25">
        <v>30.15</v>
      </c>
      <c r="P9" s="25">
        <v>100</v>
      </c>
      <c r="Q9" s="25">
        <v>5</v>
      </c>
      <c r="R9" s="25">
        <v>3.075</v>
      </c>
      <c r="S9" s="37">
        <f>O9*P9-Q9-R9</f>
        <v>3006.925</v>
      </c>
      <c r="T9" s="25">
        <v>30.69</v>
      </c>
      <c r="U9" s="25">
        <v>30.01</v>
      </c>
      <c r="V9" s="51">
        <f>(O9-U9)/(T9-U9)</f>
        <v>0.205882352941172</v>
      </c>
      <c r="W9" s="37">
        <f>S9-I9</f>
        <v>-52.1360799999998</v>
      </c>
      <c r="X9" s="37"/>
      <c r="Y9" s="47" t="e">
        <f>(O9-E9)/#REF!</f>
        <v>#REF!</v>
      </c>
      <c r="Z9" s="63" t="s">
        <v>46</v>
      </c>
      <c r="AA9" s="60"/>
    </row>
    <row r="10" s="5" customFormat="1" ht="14" spans="1:27">
      <c r="A10" s="18" t="s">
        <v>47</v>
      </c>
      <c r="B10" s="68" t="s">
        <v>48</v>
      </c>
      <c r="C10" s="27" t="s">
        <v>49</v>
      </c>
      <c r="D10" s="22">
        <v>44530</v>
      </c>
      <c r="E10" s="21">
        <v>29.81</v>
      </c>
      <c r="F10" s="21">
        <v>100</v>
      </c>
      <c r="G10" s="21">
        <v>5</v>
      </c>
      <c r="H10" s="37">
        <f>E10*F10*0.2/10000</f>
        <v>0.05962</v>
      </c>
      <c r="I10" s="38">
        <f>E10*F10+G10+H10</f>
        <v>2986.05962</v>
      </c>
      <c r="J10" s="36">
        <f>(E10-VLOOKUP(B10,[1]交易计划及执行表!$A$4:$AX$1000,42,FALSE))*F10+G10+H10</f>
        <v>214.05962</v>
      </c>
      <c r="K10" s="21">
        <v>30.32</v>
      </c>
      <c r="L10" s="21">
        <v>28.81</v>
      </c>
      <c r="M10" s="47">
        <f>(K10-E10)/(K10-L10)</f>
        <v>0.337748344370862</v>
      </c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46"/>
      <c r="AA10" s="61"/>
    </row>
    <row r="11" ht="13" spans="1:26">
      <c r="A11" s="18" t="s">
        <v>50</v>
      </c>
      <c r="B11" s="67" t="s">
        <v>51</v>
      </c>
      <c r="C11" s="28" t="s">
        <v>52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5"/>
    </row>
    <row r="12" ht="13" spans="1:26">
      <c r="A12" s="18" t="s">
        <v>53</v>
      </c>
      <c r="B12" s="67" t="s">
        <v>54</v>
      </c>
      <c r="C12" s="28" t="s">
        <v>55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5"/>
    </row>
    <row r="13" ht="13" spans="1:26">
      <c r="A13" s="18" t="s">
        <v>56</v>
      </c>
      <c r="B13" s="67" t="s">
        <v>57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5"/>
    </row>
    <row r="14" ht="13" spans="1:26">
      <c r="A14" s="18" t="s">
        <v>58</v>
      </c>
      <c r="B14" s="67" t="s">
        <v>59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5"/>
    </row>
    <row r="15" ht="13" spans="1:26">
      <c r="A15" s="18" t="s">
        <v>60</v>
      </c>
      <c r="B15" s="67" t="s">
        <v>61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5"/>
    </row>
    <row r="16" ht="13" spans="1:26">
      <c r="A16" s="18" t="s">
        <v>62</v>
      </c>
      <c r="B16" s="67" t="s">
        <v>63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5"/>
    </row>
    <row r="17" ht="13" spans="1:26">
      <c r="A17" s="18" t="s">
        <v>64</v>
      </c>
      <c r="B17" s="67" t="s">
        <v>65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5"/>
    </row>
    <row r="18" ht="13" spans="1:26">
      <c r="A18" s="18" t="s">
        <v>66</v>
      </c>
      <c r="B18" s="67" t="s">
        <v>67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5"/>
    </row>
    <row r="19" ht="13" spans="1:26">
      <c r="A19" s="18" t="s">
        <v>68</v>
      </c>
      <c r="B19" s="67" t="s">
        <v>69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5"/>
    </row>
    <row r="20" ht="13" spans="1:26">
      <c r="A20" s="18" t="s">
        <v>70</v>
      </c>
      <c r="B20" s="67" t="s">
        <v>71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5"/>
    </row>
    <row r="21" spans="1:25">
      <c r="A21" s="1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 spans="1:25">
      <c r="A22" s="18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</row>
    <row r="23" spans="1:25">
      <c r="A23" s="18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 spans="1:25">
      <c r="A24" s="1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</row>
    <row r="25" spans="1:25">
      <c r="A25" s="18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spans="1:25">
      <c r="A26" s="18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 spans="1:25">
      <c r="A27" s="18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 spans="1:25">
      <c r="A28" s="18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spans="1:25">
      <c r="A29" s="18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</row>
    <row r="30" spans="1:25">
      <c r="A30" s="18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 spans="1:25">
      <c r="A31" s="18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spans="1:25">
      <c r="A32" s="18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</row>
    <row r="33" spans="1:25">
      <c r="A33" s="18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</row>
    <row r="34" spans="1:25">
      <c r="A34" s="1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</row>
    <row r="35" spans="1:25">
      <c r="A35" s="18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</row>
    <row r="36" spans="1:25">
      <c r="A36" s="18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</row>
    <row r="37" spans="1:25">
      <c r="A37" s="18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</row>
    <row r="38" spans="1:25">
      <c r="A38" s="18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</row>
    <row r="39" spans="1:25">
      <c r="A39" s="18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</row>
    <row r="40" spans="1:25">
      <c r="A40" s="18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</row>
    <row r="41" spans="1:25">
      <c r="A41" s="18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</row>
    <row r="42" spans="1:25">
      <c r="A42" s="1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</row>
    <row r="43" spans="1:25">
      <c r="A43" s="18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</row>
    <row r="44" spans="1:25">
      <c r="A44" s="18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</row>
    <row r="45" spans="1:25">
      <c r="A45" s="18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</row>
    <row r="46" spans="1:25">
      <c r="A46" s="18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</row>
    <row r="47" spans="1:25">
      <c r="A47" s="18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</row>
    <row r="48" spans="1:25">
      <c r="A48" s="18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</row>
    <row r="49" spans="2:25"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</row>
    <row r="50" spans="2:25"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</row>
    <row r="51" spans="2:25"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</row>
    <row r="52" spans="2:25"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</row>
    <row r="53" spans="2:25"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</row>
    <row r="54" spans="2:25"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</row>
    <row r="55" spans="2:25"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</row>
    <row r="56" spans="2:25"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</row>
    <row r="57" spans="2:25"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</row>
    <row r="58" spans="2:25"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</row>
    <row r="59" spans="2:25"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</row>
    <row r="60" spans="2:25"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</row>
    <row r="61" spans="2:25"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</row>
    <row r="62" spans="2:25"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</row>
    <row r="63" spans="2:25"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</row>
    <row r="64" spans="2:25"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</row>
    <row r="65" spans="2:25"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</row>
    <row r="66" spans="2:25"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</row>
    <row r="67" spans="2:2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</row>
    <row r="68" spans="2:2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</row>
    <row r="69" spans="2:2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</row>
    <row r="70" spans="2:2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</row>
    <row r="71" spans="2:2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</row>
    <row r="72" spans="2:2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</row>
    <row r="73" spans="2:2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</row>
    <row r="74" spans="2:2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</row>
    <row r="75" spans="2:2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</row>
    <row r="76" spans="2:2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</row>
    <row r="77" spans="2:2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</row>
    <row r="78" spans="2:2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</row>
    <row r="79" spans="2:2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</row>
    <row r="80" spans="2:2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</row>
    <row r="81" spans="2:2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</row>
    <row r="82" spans="2:2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</row>
    <row r="83" spans="2:25"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</row>
    <row r="84" spans="2:25"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</row>
    <row r="85" spans="2:25"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</row>
    <row r="86" spans="2:25"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</row>
    <row r="87" spans="2:25"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</row>
    <row r="88" spans="2:25"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</row>
    <row r="89" spans="2:25"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</row>
    <row r="90" spans="2:25"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</row>
    <row r="91" spans="2:25"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</row>
    <row r="92" spans="2:25"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</row>
    <row r="93" spans="2:25"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</row>
    <row r="94" spans="2:25"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</row>
    <row r="95" spans="2:25"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</row>
    <row r="96" spans="2:25"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</row>
    <row r="97" spans="2:25"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</row>
    <row r="98" spans="2:25"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</row>
    <row r="99" spans="2:25"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</row>
    <row r="100" spans="2:25"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</row>
    <row r="101" spans="2:25"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</row>
    <row r="102" spans="2:25"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</row>
    <row r="103" spans="2:25"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</row>
    <row r="104" spans="2:25"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</row>
    <row r="105" spans="2:25"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</row>
    <row r="106" spans="2:25"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</row>
    <row r="107" spans="2:25"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</row>
    <row r="108" spans="2:25"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</row>
    <row r="109" spans="2:25"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</row>
    <row r="110" spans="2:25"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</row>
    <row r="111" spans="2:25"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</row>
    <row r="112" spans="2:25"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</row>
    <row r="113" spans="2:25"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</row>
    <row r="114" spans="2:25"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</row>
    <row r="115" spans="2:25"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</row>
    <row r="116" spans="2:25"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</row>
    <row r="117" spans="2:25"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</row>
    <row r="118" spans="2:25"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</row>
    <row r="119" spans="2:25"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</row>
    <row r="120" spans="2:25"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</row>
    <row r="121" spans="2:25"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</row>
    <row r="122" spans="2:25"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</row>
    <row r="123" spans="2:25"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</row>
    <row r="124" spans="2:25"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</row>
    <row r="125" spans="2:25"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</row>
    <row r="126" spans="2:25"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</row>
    <row r="127" spans="2:25"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</row>
    <row r="128" spans="2:25"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</row>
    <row r="129" spans="2:25"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</row>
    <row r="130" spans="2:25"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</row>
    <row r="131" spans="2:25"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</row>
    <row r="132" spans="2:25"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</row>
    <row r="133" spans="2:25"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</row>
    <row r="134" spans="2:25"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</row>
    <row r="135" spans="2:25"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</row>
    <row r="136" spans="2:25"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</row>
    <row r="137" spans="2:25"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</row>
    <row r="138" spans="2:25"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</row>
    <row r="139" spans="2:25"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</row>
    <row r="140" spans="2:25"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</row>
    <row r="141" spans="2:25"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</row>
    <row r="142" spans="2:25"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</row>
    <row r="143" spans="2:25"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</row>
    <row r="144" spans="2:25"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</row>
    <row r="145" spans="2:25"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</row>
    <row r="146" spans="2:25"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</row>
    <row r="147" spans="2:25"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</row>
    <row r="148" spans="2:25"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</row>
    <row r="149" spans="2:25"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</row>
    <row r="150" spans="2:25"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</row>
    <row r="151" spans="2:25"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</row>
    <row r="152" spans="2:25"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</row>
    <row r="153" spans="2:25"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</row>
    <row r="154" spans="2:25"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</row>
    <row r="155" spans="2:25"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</row>
    <row r="156" spans="2:25"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</row>
    <row r="157" spans="2:25"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</row>
    <row r="158" spans="2:25"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</row>
    <row r="159" spans="2:25"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</row>
    <row r="160" spans="2:25"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</row>
    <row r="161" spans="2:25"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</row>
    <row r="162" spans="2:25"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</row>
    <row r="163" spans="2:25"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</row>
    <row r="164" spans="2:25"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</row>
    <row r="165" spans="2:25"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</row>
    <row r="166" spans="2:25"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</row>
    <row r="167" spans="2:25"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</row>
    <row r="168" spans="2:25"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</row>
    <row r="169" spans="2:25"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</row>
    <row r="170" spans="2:25"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</row>
    <row r="171" spans="2:25"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</row>
    <row r="172" spans="2:25"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</row>
    <row r="173" spans="2:25"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</row>
    <row r="174" spans="2:25"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</row>
    <row r="175" spans="2:25"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</row>
    <row r="176" spans="2:25"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</row>
    <row r="177" spans="2:25"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</row>
    <row r="178" spans="2:25"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</row>
    <row r="179" spans="2:25"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</row>
    <row r="180" spans="2:25"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</row>
    <row r="181" spans="2:25"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</row>
    <row r="182" spans="2:25"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</row>
    <row r="183" spans="2:25"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</row>
    <row r="184" spans="2:25"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</row>
    <row r="185" spans="2:25"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</row>
    <row r="186" spans="2:25"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</row>
    <row r="187" spans="2:25"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</row>
    <row r="188" spans="2:25"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</row>
    <row r="189" spans="2:25"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</row>
    <row r="190" spans="2:25"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</row>
    <row r="191" spans="2:25"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</row>
    <row r="192" spans="2:25"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</row>
    <row r="193" spans="2:25"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</row>
    <row r="194" spans="2:25"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</row>
    <row r="195" spans="2:25"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</row>
    <row r="196" spans="2:25"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</row>
    <row r="197" spans="2:25"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</row>
    <row r="198" spans="2:25"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</row>
    <row r="199" spans="2:25"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</row>
    <row r="200" spans="2:25"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</row>
    <row r="201" spans="2:25"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</row>
    <row r="202" spans="2:25"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</row>
    <row r="203" spans="2:25"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</row>
    <row r="204" spans="2:25"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</row>
    <row r="205" spans="2:25"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</row>
    <row r="206" spans="2:25"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</row>
    <row r="207" spans="2:25"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</row>
    <row r="208" spans="2:25"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</row>
    <row r="209" spans="2:25"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</row>
    <row r="210" spans="2:25"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</row>
    <row r="211" spans="2:25"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</row>
    <row r="212" spans="2:25"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</row>
    <row r="213" spans="2:25"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</row>
    <row r="214" spans="2:25"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</row>
    <row r="215" spans="2:25"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</row>
    <row r="216" spans="2:25"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</row>
    <row r="217" spans="2:25"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</row>
    <row r="218" spans="2:25"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</row>
    <row r="219" spans="2:25"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</row>
    <row r="220" spans="2:25"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</row>
    <row r="221" spans="2:25"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</row>
    <row r="222" spans="2:25"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</row>
    <row r="223" spans="2:25"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</row>
    <row r="224" spans="2:25"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</row>
    <row r="225" spans="2:25"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</row>
    <row r="226" spans="2:25"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</row>
    <row r="227" spans="2:25"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</row>
    <row r="228" spans="2:25"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</row>
    <row r="229" spans="2:25"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</row>
    <row r="230" spans="2:25"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</row>
    <row r="231" spans="2:25"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</row>
    <row r="232" spans="2:25"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</row>
    <row r="233" spans="2:25"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</row>
    <row r="234" spans="2:25"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</row>
    <row r="235" spans="2:25"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</row>
    <row r="236" spans="2:25"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</row>
    <row r="237" spans="2:25"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</row>
    <row r="238" spans="2:25"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</row>
    <row r="239" spans="2:25"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</row>
    <row r="240" spans="2:25"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</row>
    <row r="241" spans="2:25"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</row>
    <row r="242" spans="2:25"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</row>
    <row r="243" spans="2:25"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</row>
    <row r="244" spans="2:25"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</row>
    <row r="245" spans="2:25"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</row>
    <row r="246" spans="2:25"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</row>
    <row r="247" spans="2:25"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</row>
    <row r="248" spans="2:25"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</row>
    <row r="249" spans="2:25"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</row>
    <row r="250" spans="2:25"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</row>
    <row r="251" spans="2:25"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</row>
    <row r="252" spans="2:25"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</row>
    <row r="253" spans="2:25"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</row>
    <row r="254" spans="2:25"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</row>
    <row r="255" spans="2:25"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</row>
    <row r="256" spans="2:25"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</row>
    <row r="257" spans="2:25"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</row>
    <row r="258" spans="2:25"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</row>
    <row r="259" spans="2:25"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</row>
    <row r="260" spans="2:25"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</row>
    <row r="261" spans="2:25"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</row>
    <row r="262" spans="2:25"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</row>
    <row r="263" spans="2:25"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</row>
    <row r="264" spans="2:25"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</row>
    <row r="265" spans="2:25"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</row>
    <row r="266" spans="2:25"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</row>
    <row r="267" spans="2:25"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</row>
    <row r="268" spans="2:25"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</row>
    <row r="269" spans="2:25"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</row>
    <row r="270" spans="2:25"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</row>
    <row r="271" spans="2:25"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</row>
    <row r="272" spans="2:25"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</row>
    <row r="273" spans="2:25"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</row>
    <row r="274" spans="2:25"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</row>
    <row r="275" spans="2:25"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</row>
    <row r="276" spans="2:25"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</row>
    <row r="277" spans="2:25"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</row>
    <row r="278" spans="2:25"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</row>
    <row r="279" spans="2:25"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</row>
    <row r="280" spans="2:25"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</row>
    <row r="281" spans="2:25"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</row>
    <row r="282" spans="2:25"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</row>
    <row r="283" spans="2:25"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</row>
    <row r="284" spans="2:25"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</row>
    <row r="285" spans="2:25"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</row>
    <row r="286" spans="2:25"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</row>
    <row r="287" spans="2:25"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</row>
    <row r="288" spans="2:25"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</row>
    <row r="289" spans="2:25"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</row>
    <row r="290" spans="2:25"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</row>
    <row r="291" spans="2:25"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</row>
    <row r="292" spans="2:25"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</row>
    <row r="293" spans="2:25"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</row>
    <row r="294" spans="2:25"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</row>
    <row r="295" spans="2:25"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</row>
    <row r="296" spans="2:25"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</row>
    <row r="297" spans="2:25"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</row>
    <row r="298" spans="2:25"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</row>
    <row r="299" spans="2:25"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</row>
    <row r="300" spans="2:25"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</row>
    <row r="301" spans="2:25"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</row>
    <row r="302" spans="2:25"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</row>
    <row r="303" spans="2:25"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</row>
    <row r="304" spans="2:25"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</row>
    <row r="305" spans="2:25"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</row>
    <row r="306" spans="2:25"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</row>
    <row r="307" spans="2:25"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</row>
    <row r="308" spans="2:25"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</row>
    <row r="309" spans="2:25"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</row>
    <row r="310" spans="2:25"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</row>
    <row r="311" spans="2:25"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</row>
    <row r="312" spans="2:25"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</row>
    <row r="313" spans="2:25"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</row>
    <row r="314" spans="2:25"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</row>
    <row r="315" spans="2:25"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</row>
    <row r="316" spans="2:25"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</row>
    <row r="317" spans="2:25"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</row>
    <row r="318" spans="2:25"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</row>
    <row r="319" spans="2:25"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</row>
    <row r="320" spans="2:25"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</row>
    <row r="321" spans="2:25"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</row>
    <row r="322" spans="2:25"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</row>
    <row r="323" spans="2:25"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</row>
    <row r="324" spans="2:25"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</row>
    <row r="325" spans="2:25"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</row>
    <row r="326" spans="2:25"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</row>
    <row r="327" spans="2:25"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</row>
    <row r="328" spans="2:25"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</row>
    <row r="329" spans="2:25"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</row>
    <row r="330" spans="2:25"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</row>
    <row r="331" spans="2:25"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</row>
    <row r="332" spans="2:25"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</row>
    <row r="333" spans="2:25"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</row>
    <row r="334" spans="2:25"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</row>
    <row r="335" spans="2:25"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</row>
    <row r="336" spans="2:25"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</row>
    <row r="337" spans="2:25"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</row>
    <row r="338" spans="2:25"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</row>
    <row r="339" spans="2:25"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</row>
    <row r="340" spans="2:25"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</row>
    <row r="341" spans="2:25"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</row>
    <row r="342" spans="2:25"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</row>
    <row r="343" spans="2:25"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</row>
    <row r="344" spans="2:25"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</row>
    <row r="345" spans="2:25"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</row>
    <row r="346" spans="2:25"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</row>
    <row r="347" spans="2:25"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</row>
    <row r="348" spans="2:25"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</row>
    <row r="349" spans="2:25"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</row>
    <row r="350" spans="2:25"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</row>
    <row r="351" spans="2:25"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</row>
    <row r="352" spans="2:25"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</row>
    <row r="353" spans="2:25"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</row>
    <row r="354" spans="2:25"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</row>
    <row r="355" spans="2:25"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</row>
    <row r="356" spans="2:25"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</row>
    <row r="357" spans="2:25"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</row>
    <row r="358" spans="2:25"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</row>
    <row r="359" spans="2:25"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</row>
    <row r="360" spans="2:25"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</row>
    <row r="361" spans="2:25"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</row>
    <row r="362" spans="2:25"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</row>
    <row r="363" spans="2:25"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</row>
    <row r="364" spans="2:25"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</row>
    <row r="365" spans="2:25"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</row>
    <row r="366" spans="2:25"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</row>
    <row r="367" spans="2:25"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</row>
    <row r="368" spans="2:25"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</row>
    <row r="369" spans="2:25"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</row>
    <row r="370" spans="2:25"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</row>
    <row r="371" spans="2:25"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</row>
    <row r="372" spans="2:25"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</row>
    <row r="373" spans="2:25"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</row>
    <row r="374" spans="2:25"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</row>
    <row r="375" spans="2:25"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</row>
    <row r="376" spans="2:25"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</row>
    <row r="377" spans="2:25"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</row>
    <row r="378" spans="2:25"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</row>
    <row r="379" spans="2:25"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</row>
    <row r="380" spans="2:25"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</row>
    <row r="381" spans="2:25"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</row>
    <row r="382" spans="2:25"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</row>
    <row r="383" spans="2:25"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</row>
    <row r="384" spans="2:25"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</row>
    <row r="385" spans="2:25"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</row>
    <row r="386" spans="2:25"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</row>
    <row r="387" spans="2:25"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</row>
    <row r="388" spans="2:25"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</row>
    <row r="389" spans="2:25"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</row>
    <row r="390" spans="2:25"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</row>
    <row r="391" spans="2:25"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</row>
    <row r="392" spans="2:25"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</row>
    <row r="393" spans="2:25"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</row>
    <row r="394" spans="2:25"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</row>
    <row r="395" spans="2:25"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</row>
    <row r="396" spans="2:25"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</row>
    <row r="397" spans="2:25"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</row>
    <row r="398" spans="2:25"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</row>
    <row r="399" spans="2:25"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</row>
    <row r="400" spans="2:25"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</row>
    <row r="401" spans="2:25"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</row>
    <row r="402" spans="2:25"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</row>
    <row r="403" spans="2:25"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</row>
    <row r="404" spans="2:25"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</row>
    <row r="405" spans="2:25"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</row>
    <row r="406" spans="2:25"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</row>
    <row r="407" spans="2:25"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</row>
    <row r="408" spans="2:25"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</row>
    <row r="409" spans="2:25"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</row>
    <row r="410" spans="2:25"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</row>
    <row r="411" spans="2:25"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</row>
    <row r="412" spans="2:25"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</row>
    <row r="413" spans="2:25"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</row>
    <row r="414" spans="2:25"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</row>
    <row r="415" spans="2:25"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</row>
    <row r="416" spans="2:25"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</row>
    <row r="417" spans="2:25"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</row>
    <row r="418" spans="2:25"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</row>
    <row r="419" spans="2:25"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</row>
    <row r="420" spans="2:25"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</row>
    <row r="421" spans="2:25"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</row>
    <row r="422" spans="2:25"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</row>
    <row r="423" spans="2:25"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</row>
    <row r="424" spans="2:25"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</row>
    <row r="425" spans="2:25"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</row>
    <row r="426" spans="2:25"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</row>
    <row r="427" spans="2:25"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</row>
    <row r="428" spans="2:25"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</row>
    <row r="429" spans="2:25"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</row>
    <row r="430" spans="2:25"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</row>
    <row r="431" spans="2:25"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</row>
    <row r="432" spans="2:25"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</row>
    <row r="433" spans="2:25"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</row>
    <row r="434" spans="2:25"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</row>
    <row r="435" spans="2:25"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</row>
    <row r="436" spans="2:25"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</row>
    <row r="437" spans="2:25"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</row>
    <row r="438" spans="2:25"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</row>
    <row r="439" spans="2:25"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</row>
    <row r="440" spans="2:25"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</row>
    <row r="441" spans="2:25"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</row>
    <row r="442" spans="2:25"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</row>
    <row r="443" spans="2:25"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</row>
    <row r="444" spans="2:25"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</row>
    <row r="445" spans="2:25"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</row>
    <row r="446" spans="2:25"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</row>
    <row r="447" spans="2:25"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</row>
    <row r="448" spans="2:25"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</row>
    <row r="449" spans="2:25"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</row>
    <row r="450" spans="2:25"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</row>
    <row r="451" spans="2:25"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</row>
    <row r="452" spans="2:25"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</row>
    <row r="453" spans="2:25"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</row>
    <row r="454" spans="2:25"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</row>
    <row r="455" spans="2:25"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</row>
    <row r="456" spans="2:25"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</row>
    <row r="457" spans="2:25"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</row>
    <row r="458" spans="2:25"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</row>
    <row r="459" spans="2:25"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</row>
    <row r="460" spans="2:25"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</row>
    <row r="461" spans="2:25"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</row>
    <row r="462" spans="2:25"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</row>
    <row r="463" spans="2:25"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</row>
    <row r="464" spans="2:25"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</row>
    <row r="465" spans="2:25"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</row>
    <row r="466" spans="2:25"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</row>
    <row r="467" spans="2:25"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</row>
    <row r="468" spans="2:25"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</row>
    <row r="469" spans="2:25"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</row>
    <row r="470" spans="2:25"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</row>
    <row r="471" spans="2:25"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</row>
    <row r="472" spans="2:25"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</row>
    <row r="473" spans="2:25">
      <c r="B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</row>
    <row r="474" spans="2:25">
      <c r="B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</row>
    <row r="475" spans="2:25">
      <c r="B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</row>
    <row r="476" spans="2:25">
      <c r="B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</row>
    <row r="477" spans="2:25">
      <c r="B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</row>
    <row r="478" spans="2:25">
      <c r="B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</row>
    <row r="479" spans="2:25">
      <c r="B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</row>
    <row r="480" spans="2:2">
      <c r="B480" s="29"/>
    </row>
    <row r="481" spans="2:2">
      <c r="B481" s="29"/>
    </row>
    <row r="482" spans="2:2">
      <c r="B482" s="29"/>
    </row>
    <row r="483" spans="2:2">
      <c r="B483" s="29"/>
    </row>
    <row r="484" spans="2:2">
      <c r="B484" s="29"/>
    </row>
    <row r="485" spans="2:2">
      <c r="B485" s="29"/>
    </row>
    <row r="486" spans="2:2">
      <c r="B486" s="29"/>
    </row>
    <row r="487" spans="2:2">
      <c r="B487" s="29"/>
    </row>
    <row r="488" spans="2:2">
      <c r="B488" s="29"/>
    </row>
    <row r="489" spans="2:2">
      <c r="B489" s="29"/>
    </row>
    <row r="490" spans="2:2">
      <c r="B490" s="29"/>
    </row>
    <row r="491" spans="2:2">
      <c r="B491" s="29"/>
    </row>
    <row r="492" spans="2:2">
      <c r="B492" s="29"/>
    </row>
    <row r="493" spans="2:2">
      <c r="B493" s="29"/>
    </row>
    <row r="494" spans="2:2">
      <c r="B494" s="29"/>
    </row>
    <row r="495" spans="2:2">
      <c r="B495" s="29"/>
    </row>
    <row r="496" spans="2:2">
      <c r="B496" s="29"/>
    </row>
    <row r="497" spans="2:2">
      <c r="B497" s="29"/>
    </row>
    <row r="498" spans="2:2">
      <c r="B498" s="29"/>
    </row>
    <row r="499" spans="2:2">
      <c r="B499" s="29"/>
    </row>
    <row r="500" spans="2:2">
      <c r="B500" s="29"/>
    </row>
    <row r="501" spans="2:2">
      <c r="B501" s="29"/>
    </row>
    <row r="502" spans="2:2">
      <c r="B502" s="29"/>
    </row>
    <row r="503" spans="2:2">
      <c r="B503" s="29"/>
    </row>
    <row r="504" spans="2:2">
      <c r="B504" s="29"/>
    </row>
    <row r="505" spans="2:2">
      <c r="B505" s="29"/>
    </row>
    <row r="506" spans="2:2">
      <c r="B506" s="29"/>
    </row>
    <row r="507" spans="2:2">
      <c r="B507" s="29"/>
    </row>
    <row r="508" spans="2:2">
      <c r="B508" s="29"/>
    </row>
    <row r="509" spans="2:2">
      <c r="B509" s="29"/>
    </row>
    <row r="510" spans="2:2">
      <c r="B510" s="29"/>
    </row>
    <row r="511" spans="2:2">
      <c r="B511" s="29"/>
    </row>
    <row r="512" spans="2:2">
      <c r="B512" s="29"/>
    </row>
    <row r="513" spans="2:2">
      <c r="B513" s="29"/>
    </row>
    <row r="514" spans="2:2">
      <c r="B514" s="29"/>
    </row>
    <row r="515" spans="2:2">
      <c r="B515" s="29"/>
    </row>
    <row r="516" spans="2:2">
      <c r="B516" s="29"/>
    </row>
    <row r="517" spans="2:2">
      <c r="B517" s="29"/>
    </row>
    <row r="518" spans="2:2">
      <c r="B518" s="29"/>
    </row>
    <row r="519" spans="2:2">
      <c r="B519" s="29"/>
    </row>
    <row r="520" spans="2:2">
      <c r="B520" s="29"/>
    </row>
    <row r="521" spans="2:2">
      <c r="B521" s="29"/>
    </row>
    <row r="522" spans="2:2">
      <c r="B522" s="29"/>
    </row>
    <row r="523" spans="2:2">
      <c r="B523" s="29"/>
    </row>
    <row r="524" spans="2:2">
      <c r="B524" s="29"/>
    </row>
    <row r="525" spans="2:2">
      <c r="B525" s="29"/>
    </row>
    <row r="526" spans="2:2">
      <c r="B526" s="29"/>
    </row>
    <row r="527" spans="2:2">
      <c r="B527" s="29"/>
    </row>
    <row r="528" spans="2:2">
      <c r="B528" s="29"/>
    </row>
    <row r="529" spans="2:2">
      <c r="B529" s="29"/>
    </row>
    <row r="530" spans="2:2">
      <c r="B530" s="29"/>
    </row>
    <row r="531" spans="2:2">
      <c r="B531" s="29"/>
    </row>
    <row r="532" spans="2:2">
      <c r="B532" s="29"/>
    </row>
    <row r="533" spans="2:2">
      <c r="B533" s="29"/>
    </row>
    <row r="534" spans="2:2">
      <c r="B534" s="29"/>
    </row>
    <row r="535" spans="2:2">
      <c r="B535" s="29"/>
    </row>
    <row r="536" spans="2:2">
      <c r="B536" s="29"/>
    </row>
    <row r="537" spans="2:2">
      <c r="B537" s="29"/>
    </row>
    <row r="538" spans="2:2">
      <c r="B538" s="29"/>
    </row>
    <row r="539" spans="2:2">
      <c r="B539" s="29"/>
    </row>
    <row r="540" spans="2:2">
      <c r="B540" s="29"/>
    </row>
    <row r="541" spans="2:2">
      <c r="B541" s="29"/>
    </row>
    <row r="542" spans="2:2">
      <c r="B542" s="29"/>
    </row>
    <row r="543" spans="2:2">
      <c r="B543" s="29"/>
    </row>
    <row r="544" spans="2:2">
      <c r="B544" s="29"/>
    </row>
    <row r="545" spans="2:2">
      <c r="B545" s="29"/>
    </row>
    <row r="546" spans="2:2">
      <c r="B546" s="29"/>
    </row>
    <row r="547" spans="2:2">
      <c r="B547" s="29"/>
    </row>
    <row r="548" spans="2:2">
      <c r="B548" s="29"/>
    </row>
    <row r="549" spans="2:2">
      <c r="B549" s="29"/>
    </row>
    <row r="550" spans="2:2">
      <c r="B550" s="29"/>
    </row>
    <row r="551" spans="2:2">
      <c r="B551" s="29"/>
    </row>
    <row r="552" spans="2:2">
      <c r="B552" s="29"/>
    </row>
  </sheetData>
  <mergeCells count="44">
    <mergeCell ref="A1:C1"/>
    <mergeCell ref="D1:M1"/>
    <mergeCell ref="N1:V1"/>
    <mergeCell ref="W1:Z1"/>
    <mergeCell ref="W9:X9"/>
    <mergeCell ref="A2:A3"/>
    <mergeCell ref="B2:B3"/>
    <mergeCell ref="B4:B5"/>
    <mergeCell ref="C2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M4:M5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X4:X5"/>
    <mergeCell ref="Y2:Y3"/>
    <mergeCell ref="Z2:Z3"/>
    <mergeCell ref="Z4:Z5"/>
    <mergeCell ref="W2:X3"/>
  </mergeCells>
  <hyperlinks>
    <hyperlink ref="C7" r:id="rId1" display="603867(新化股份)"/>
    <hyperlink ref="C6" r:id="rId2" display="600085(同仁堂)"/>
    <hyperlink ref="C4" r:id="rId3" display="003040(楚天龙)"/>
    <hyperlink ref="C9" r:id="rId4" display="605016(百龙创园)"/>
    <hyperlink ref="C8" r:id="rId5" display="002932(明德生物)"/>
    <hyperlink ref="C10" r:id="rId6" display="603010(万盛股份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72</v>
      </c>
      <c r="B1" s="1" t="s">
        <v>73</v>
      </c>
      <c r="C1" s="1" t="s">
        <v>74</v>
      </c>
      <c r="D1" s="1" t="s">
        <v>75</v>
      </c>
      <c r="E1" s="1" t="s">
        <v>76</v>
      </c>
      <c r="CU1" t="s">
        <v>76</v>
      </c>
    </row>
    <row r="2" spans="1:6">
      <c r="A2" s="2" t="e">
        <f>SUM(交易计划及执行表!$J4:$J10)-SUM(IF(交易计划及执行表!$O4&gt;0,VLOOKUP(交易计划及执行表!$B4,交易计划及执行表!B4:U995,53,FALSE)))</f>
        <v>#REF!</v>
      </c>
      <c r="F2" s="3" t="e">
        <f>SUM(IF(交易计划及执行表!$O4&gt;0,VLOOKUP(交易计划及执行表!$B4,交易计划及执行表!B4:U995,53,FALSE),0))</f>
        <v>#REF!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2021-11-30T09:47:00Z</dcterms:created>
  <dcterms:modified xsi:type="dcterms:W3CDTF">2021-12-02T12:58:43Z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