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<sst xmlns="http://schemas.openxmlformats.org/spreadsheetml/2006/main" count="30">
  <si>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</si>
  <si>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</si>
  <si>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</si>
  <si>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</si>
  <si>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</si>
  <si>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</si>
  <si>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</si>
  <si>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</si>
  <si>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</si>
  <si>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</si>
  <si>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</si>
  <si>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t xml:space="preserve">单日涨幅
</t>
    </r>
    <r>
      <rPr>
        <sz val="8"/>
        <color theme="1"/>
        <charset val="134"/>
      </rPr>
      <t>(止损时，该值创新低是要引起注意；止盈时，该值创新高是要引起注意)</t>
    </r>
  </si>
  <si>
    <r>
      <t xml:space="preserve">买入后总跌幅/涨幅
</t>
    </r>
    <r>
      <rPr>
        <sz val="8"/>
        <color theme="1"/>
        <charset val="134"/>
      </rPr>
      <t>(下跌超过3%考虑卖出；上涨超过25%考虑卖出)</t>
    </r>
  </si>
  <si>
    <r>
      <t xml:space="preserve">上涨/下跌天数
</t>
    </r>
    <r>
      <rPr>
        <sz val="8"/>
        <color theme="1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</si>
  <si>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</si>
  <si>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</si>
  <si>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</si>
  <si>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r>
      <t xml:space="preserve">当日收盘价是否小于20日均线
</t>
    </r>
    <r>
      <rPr>
        <sz val="8"/>
        <color theme="1"/>
        <charset val="134"/>
      </rPr>
      <t>(是的时候应该警惕)</t>
    </r>
  </si>
  <si>
    <r>
      <t xml:space="preserve">上涨是否交易量收缩/下跌是否交易量放大
</t>
    </r>
    <r>
      <rPr>
        <sz val="8"/>
        <color theme="1"/>
        <charset val="134"/>
      </rPr>
      <t>(是的时候应该警惕)</t>
    </r>
  </si>
  <si>
    <r>
      <t xml:space="preserve">是否出现连续三日新低
</t>
    </r>
    <r>
      <rPr>
        <sz val="8"/>
        <color theme="1"/>
        <charset val="134"/>
      </rPr>
      <t>(是的时候应该警惕)</t>
    </r>
  </si>
  <si>
    <r>
      <t xml:space="preserve">下跌天数是否多于上涨天数
</t>
    </r>
    <r>
      <rPr>
        <sz val="8"/>
        <color theme="1"/>
        <charset val="134"/>
      </rPr>
      <t>（是的时候应该警惕）</t>
    </r>
  </si>
  <si>
    <r>
      <t xml:space="preserve">收盘价处于波动范围的位置
</t>
    </r>
    <r>
      <rPr>
        <sz val="8"/>
        <color theme="1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</si>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</sst>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8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38" borderId="8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5" borderId="7" applyNumberFormat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T2" activePane="bottomRight" state="frozen"/>
      <selection/>
      <selection pane="topRight"/>
      <selection pane="bottomLeft"/>
      <selection pane="bottomRight" activeCell="U6" sqref="U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4.9910714285714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5" t="s">
        <v>3</v>
      </c>
      <c r="O1" s="15"/>
      <c r="P1" s="15"/>
      <c r="Q1" s="15"/>
      <c r="R1" s="15"/>
      <c r="S1" s="15"/>
      <c r="T1" s="15"/>
      <c r="U1" s="15"/>
      <c r="V1" s="21" t="s">
        <v>4</v>
      </c>
      <c r="W1" s="21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9" t="s">
        <v>12</v>
      </c>
      <c r="J2" s="9" t="s">
        <v>13</v>
      </c>
      <c r="K2" s="13" t="s">
        <v>14</v>
      </c>
      <c r="L2" s="14" t="s">
        <v>15</v>
      </c>
      <c r="M2" s="13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21</v>
      </c>
      <c r="S2" s="15" t="s">
        <v>22</v>
      </c>
      <c r="T2" s="18" t="s">
        <v>23</v>
      </c>
      <c r="U2" s="18" t="s">
        <v>24</v>
      </c>
      <c r="V2" s="22" t="s">
        <v>25</v>
      </c>
      <c r="W2" s="22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11">
        <v>0.03</v>
      </c>
      <c r="I3" s="11">
        <f>(B3-VLOOKUP([1]交易计划及执行表!$A$4,[1]交易计划及执行表!$A$4:$BL10001,48,FALSE))/VLOOKUP([1]交易计划及执行表!$A$4,[1]交易计划及执行表!$A$4:$BL10001,48,FALSE)</f>
        <v>0.00839694656488559</v>
      </c>
      <c r="J3" s="11">
        <f>G3/(ROW()-2)</f>
        <v>1</v>
      </c>
      <c r="K3" s="6">
        <v>24.68</v>
      </c>
      <c r="L3" s="6">
        <f>K3/(1-VLOOKUP([1]交易计划及执行表!$A$4,[1]交易计划及执行表!$A$4:$BL10001,43,FALSE))</f>
        <v>26.2</v>
      </c>
      <c r="M3" s="6">
        <f>L3+L3*VLOOKUP([1]交易计划及执行表!$A$4,[1]交易计划及执行表!$A$4:$BL1000,43,FALSE)*2</f>
        <v>29.24</v>
      </c>
      <c r="N3" s="17" t="s">
        <v>27</v>
      </c>
      <c r="O3" s="17" t="s">
        <v>27</v>
      </c>
      <c r="P3" s="17" t="s">
        <v>27</v>
      </c>
      <c r="Q3" s="17" t="s">
        <v>27</v>
      </c>
      <c r="R3" s="17" t="str">
        <f t="shared" ref="R3:R6" si="0">IF(C3&gt;(E3-(E3-D3)/3),"上部",IF(C3&gt;(F3+(E3-D3)/3),"中部","下部"))</f>
        <v>下部</v>
      </c>
      <c r="S3" s="17" t="s">
        <v>27</v>
      </c>
      <c r="T3" s="10"/>
      <c r="U3" s="8">
        <f>D3-E3</f>
        <v>1.29</v>
      </c>
      <c r="V3" s="23" t="s">
        <v>28</v>
      </c>
      <c r="W3" s="24">
        <f>F3/VLOOKUP([1]交易计划及执行表!$A$4,[1]交易计划及执行表!$A$4:$BL10001,45,FALSE)</f>
        <v>0.998077942735949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11">
        <f>(B4-B3)/B3</f>
        <v>-0.024224072672218</v>
      </c>
      <c r="I4" s="11">
        <f>(B4-VLOOKUP([1]交易计划及执行表!$A$4,[1]交易计划及执行表!$A$4:$BL10002,48,FALSE))/VLOOKUP([1]交易计划及执行表!$A$4,[1]交易计划及执行表!$A$4:$BL10002,48,FALSE)</f>
        <v>-0.016030534351145</v>
      </c>
      <c r="J4" s="11">
        <f>G4/(ROW()-2)</f>
        <v>0.5</v>
      </c>
      <c r="K4" s="6">
        <v>24.68</v>
      </c>
      <c r="L4" s="6">
        <f>K4/(1-VLOOKUP([1]交易计划及执行表!$A$4,[1]交易计划及执行表!$A$4:$BL10002,43,FALSE))</f>
        <v>26.2</v>
      </c>
      <c r="M4" s="6">
        <f>L4+L4*VLOOKUP([1]交易计划及执行表!$A$4,[1]交易计划及执行表!$A$4:$BL1001,43,FALSE)*2</f>
        <v>29.24</v>
      </c>
      <c r="N4" s="17" t="s">
        <v>27</v>
      </c>
      <c r="O4" s="17" t="s">
        <v>27</v>
      </c>
      <c r="P4" s="17" t="s">
        <v>27</v>
      </c>
      <c r="Q4" s="17" t="s">
        <v>27</v>
      </c>
      <c r="R4" s="19" t="str">
        <f t="shared" si="0"/>
        <v>上部</v>
      </c>
      <c r="S4" s="17" t="s">
        <v>27</v>
      </c>
      <c r="T4" s="10"/>
      <c r="U4" s="8">
        <f>D4-E4</f>
        <v>1.2</v>
      </c>
      <c r="V4" s="25">
        <v>1</v>
      </c>
      <c r="W4" s="24">
        <f>F4/VLOOKUP([1]交易计划及执行表!$A$4,[1]交易计划及执行表!$A$4:$BL10002,45,FALSE)</f>
        <v>1.02803552492047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12">
        <f>(B5-B4)/B4</f>
        <v>-0.0325833979829325</v>
      </c>
      <c r="I5" s="12">
        <f>(B5-VLOOKUP([1]交易计划及执行表!$A$4,[1]交易计划及执行表!$A$4:$BL10003,48,FALSE))/VLOOKUP([1]交易计划及执行表!$A$4,[1]交易计划及执行表!$A$4:$BL10003,48,FALSE)</f>
        <v>-0.048091603053435</v>
      </c>
      <c r="J5" s="12">
        <f>G5/(ROW()-2)</f>
        <v>0.333333333333333</v>
      </c>
      <c r="K5" s="6">
        <v>24.68</v>
      </c>
      <c r="L5" s="6">
        <f>K5/(1-VLOOKUP([1]交易计划及执行表!$A$4,[1]交易计划及执行表!$A$4:$BL10003,43,FALSE))</f>
        <v>26.2</v>
      </c>
      <c r="M5" s="6">
        <f>L5+L5*VLOOKUP([1]交易计划及执行表!$A$4,[1]交易计划及执行表!$A$4:$BL1002,43,FALSE)*2</f>
        <v>29.24</v>
      </c>
      <c r="N5" s="17" t="s">
        <v>27</v>
      </c>
      <c r="O5" s="17" t="s">
        <v>27</v>
      </c>
      <c r="P5" s="17" t="s">
        <v>27</v>
      </c>
      <c r="Q5" s="17" t="s">
        <v>27</v>
      </c>
      <c r="R5" s="20" t="str">
        <f t="shared" si="0"/>
        <v>上部</v>
      </c>
      <c r="S5" s="19" t="s">
        <v>29</v>
      </c>
      <c r="T5" s="10"/>
      <c r="U5" s="8">
        <f>D5-E5</f>
        <v>0.870000000000001</v>
      </c>
      <c r="V5" s="25">
        <v>1</v>
      </c>
      <c r="W5" s="24">
        <f>F5/VLOOKUP([1]交易计划及执行表!$A$4,[1]交易计划及执行表!$A$4:$BL10003,45,FALSE)</f>
        <v>1.0031150583245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11">
        <f>(B6-B5)/B5</f>
        <v>0.0998396150761828</v>
      </c>
      <c r="I6" s="11">
        <f>(B6-VLOOKUP([1]交易计划及执行表!$A$4,[1]交易计划及执行表!$A$4:$BL10004,48,FALSE))/VLOOKUP([1]交易计划及执行表!$A$4,[1]交易计划及执行表!$A$4:$BL10004,48,FALSE)</f>
        <v>0.0469465648854962</v>
      </c>
      <c r="J6" s="11">
        <f>G6/(ROW()-2)</f>
        <v>0.5</v>
      </c>
      <c r="K6" s="6">
        <v>24.68</v>
      </c>
      <c r="L6" s="6">
        <f>K6/(1-VLOOKUP([1]交易计划及执行表!$A$4,[1]交易计划及执行表!$A$4:$BL10004,43,FALSE))</f>
        <v>26.2</v>
      </c>
      <c r="M6" s="6">
        <f>L6+L6*VLOOKUP([1]交易计划及执行表!$A$4,[1]交易计划及执行表!$A$4:$BL1003,43,FALSE)*2</f>
        <v>29.24</v>
      </c>
      <c r="N6" s="17" t="s">
        <v>27</v>
      </c>
      <c r="O6" s="17" t="s">
        <v>27</v>
      </c>
      <c r="P6" s="17" t="s">
        <v>27</v>
      </c>
      <c r="Q6" s="17" t="s">
        <v>27</v>
      </c>
      <c r="R6" s="20" t="str">
        <f t="shared" si="0"/>
        <v>下部</v>
      </c>
      <c r="S6" s="17" t="s">
        <v>27</v>
      </c>
      <c r="T6" s="10"/>
      <c r="U6" s="26">
        <f>D6-E6</f>
        <v>2.69</v>
      </c>
      <c r="V6" s="25">
        <v>1</v>
      </c>
      <c r="W6" s="24">
        <f>F6/VLOOKUP([1]交易计划及执行表!$A$4,[1]交易计划及执行表!$A$4:$BL10004,45,FALSE)</f>
        <v>0.970440084835631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8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  <c r="V8" s="10"/>
      <c r="W8" s="8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  <c r="V9" s="10"/>
      <c r="W9" s="8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  <c r="V10" s="10"/>
      <c r="W10" s="8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  <c r="V11" s="10"/>
      <c r="W11" s="8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8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  <c r="V13" s="10"/>
      <c r="W13" s="8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8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8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8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8"/>
      <c r="M17" s="8"/>
      <c r="N17" s="10"/>
      <c r="O17" s="10"/>
      <c r="P17" s="10"/>
      <c r="Q17" s="10"/>
      <c r="R17" s="10"/>
      <c r="S17" s="10"/>
      <c r="T17" s="10"/>
      <c r="U17" s="10"/>
      <c r="V17" s="10"/>
      <c r="W17" s="8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8"/>
      <c r="M18" s="8"/>
      <c r="N18" s="10"/>
      <c r="O18" s="10"/>
      <c r="P18" s="10"/>
      <c r="Q18" s="10"/>
      <c r="R18" s="10"/>
      <c r="S18" s="10"/>
      <c r="T18" s="10"/>
      <c r="U18" s="10"/>
      <c r="V18" s="10"/>
      <c r="W18" s="8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8"/>
      <c r="M19" s="8"/>
      <c r="N19" s="10"/>
      <c r="O19" s="10"/>
      <c r="P19" s="10"/>
      <c r="Q19" s="10"/>
      <c r="R19" s="10"/>
      <c r="S19" s="10"/>
      <c r="T19" s="10"/>
      <c r="U19" s="10"/>
      <c r="V19" s="10"/>
      <c r="W19" s="8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8"/>
      <c r="M20" s="8"/>
      <c r="N20" s="10"/>
      <c r="O20" s="10"/>
      <c r="P20" s="10"/>
      <c r="Q20" s="10"/>
      <c r="R20" s="10"/>
      <c r="S20" s="10"/>
      <c r="T20" s="10"/>
      <c r="U20" s="10"/>
      <c r="V20" s="10"/>
      <c r="W20" s="8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8"/>
      <c r="M21" s="8"/>
      <c r="N21" s="10"/>
      <c r="O21" s="10"/>
      <c r="P21" s="10"/>
      <c r="Q21" s="10"/>
      <c r="R21" s="10"/>
      <c r="S21" s="10"/>
      <c r="T21" s="10"/>
      <c r="U21" s="10"/>
      <c r="V21" s="10"/>
      <c r="W21" s="8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8"/>
      <c r="M22" s="8"/>
      <c r="N22" s="10"/>
      <c r="O22" s="10"/>
      <c r="P22" s="10"/>
      <c r="Q22" s="10"/>
      <c r="R22" s="10"/>
      <c r="S22" s="10"/>
      <c r="T22" s="10"/>
      <c r="U22" s="10"/>
      <c r="V22" s="10"/>
      <c r="W22" s="8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8"/>
      <c r="M23" s="8"/>
      <c r="N23" s="10"/>
      <c r="O23" s="10"/>
      <c r="P23" s="10"/>
      <c r="Q23" s="10"/>
      <c r="R23" s="10"/>
      <c r="S23" s="10"/>
      <c r="T23" s="10"/>
      <c r="U23" s="10"/>
      <c r="V23" s="10"/>
      <c r="W23" s="8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8"/>
      <c r="M24" s="8"/>
      <c r="N24" s="10"/>
      <c r="O24" s="10"/>
      <c r="P24" s="10"/>
      <c r="Q24" s="10"/>
      <c r="R24" s="10"/>
      <c r="S24" s="10"/>
      <c r="T24" s="10"/>
      <c r="U24" s="10"/>
      <c r="V24" s="10"/>
      <c r="W24" s="8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8"/>
      <c r="M25" s="8"/>
      <c r="N25" s="10"/>
      <c r="O25" s="10"/>
      <c r="P25" s="10"/>
      <c r="Q25" s="10"/>
      <c r="R25" s="10"/>
      <c r="S25" s="10"/>
      <c r="T25" s="10"/>
      <c r="U25" s="27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8"/>
      <c r="M26" s="8"/>
      <c r="N26" s="10"/>
      <c r="O26" s="10"/>
      <c r="P26" s="10"/>
      <c r="Q26" s="10"/>
      <c r="R26" s="10"/>
      <c r="S26" s="10"/>
      <c r="T26" s="10"/>
      <c r="U26" s="27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8"/>
      <c r="M27" s="8"/>
      <c r="N27" s="10"/>
      <c r="O27" s="10"/>
      <c r="P27" s="10"/>
      <c r="Q27" s="10"/>
      <c r="R27" s="10"/>
      <c r="S27" s="10"/>
      <c r="T27" s="10"/>
      <c r="U27" s="27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8"/>
      <c r="M28" s="8"/>
      <c r="N28" s="10"/>
      <c r="O28" s="10"/>
      <c r="P28" s="10"/>
      <c r="Q28" s="10"/>
      <c r="R28" s="10"/>
      <c r="S28" s="10"/>
      <c r="T28" s="10"/>
      <c r="U28" s="27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8"/>
      <c r="M29" s="8"/>
      <c r="N29" s="10"/>
      <c r="O29" s="10"/>
      <c r="P29" s="10"/>
      <c r="Q29" s="10"/>
      <c r="R29" s="10"/>
      <c r="S29" s="10"/>
      <c r="T29" s="10"/>
      <c r="U29" s="27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8"/>
      <c r="M30" s="8"/>
      <c r="N30" s="10"/>
      <c r="O30" s="10"/>
      <c r="P30" s="10"/>
      <c r="Q30" s="10"/>
      <c r="R30" s="10"/>
      <c r="S30" s="10"/>
      <c r="T30" s="10"/>
      <c r="U30" s="27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8"/>
      <c r="M31" s="8"/>
      <c r="N31" s="10"/>
      <c r="O31" s="10"/>
      <c r="P31" s="10"/>
      <c r="Q31" s="10"/>
      <c r="R31" s="10"/>
      <c r="S31" s="10"/>
      <c r="T31" s="10"/>
      <c r="U31" s="27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8"/>
      <c r="M32" s="8"/>
      <c r="N32" s="10"/>
      <c r="O32" s="10"/>
      <c r="P32" s="10"/>
      <c r="Q32" s="10"/>
      <c r="R32" s="10"/>
      <c r="S32" s="10"/>
      <c r="T32" s="10"/>
      <c r="U32" s="27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8"/>
      <c r="M33" s="8"/>
      <c r="N33" s="10"/>
      <c r="O33" s="10"/>
      <c r="P33" s="10"/>
      <c r="Q33" s="10"/>
      <c r="R33" s="10"/>
      <c r="S33" s="10"/>
      <c r="T33" s="10"/>
      <c r="U33" s="27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8"/>
      <c r="M34" s="8"/>
      <c r="N34" s="10"/>
      <c r="O34" s="10"/>
      <c r="P34" s="10"/>
      <c r="Q34" s="10"/>
      <c r="R34" s="10"/>
      <c r="S34" s="10"/>
      <c r="T34" s="10"/>
      <c r="U34" s="27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27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27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8"/>
      <c r="M37" s="8"/>
      <c r="N37" s="10"/>
      <c r="O37" s="10"/>
      <c r="P37" s="10"/>
      <c r="Q37" s="10"/>
      <c r="R37" s="10"/>
      <c r="S37" s="10"/>
      <c r="T37" s="10"/>
      <c r="U37" s="27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8"/>
      <c r="M38" s="8"/>
      <c r="N38" s="10"/>
      <c r="O38" s="10"/>
      <c r="P38" s="10"/>
      <c r="Q38" s="10"/>
      <c r="R38" s="10"/>
      <c r="S38" s="10"/>
      <c r="T38" s="10"/>
      <c r="U38" s="27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2021-11-26T21:28:16Z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