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<sst xmlns="http://schemas.openxmlformats.org/spreadsheetml/2006/main" count="180">
  <si>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</si>
  <si>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</si>
  <si>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</si>
  <si>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</si>
  <si>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</si>
  <si>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</si>
  <si>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</si>
  <si>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</si>
  <si>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</si>
  <si>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</si>
  <si>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</si>
  <si>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</si>
  <si>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</si>
  <si>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</si>
  <si>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</si>
  <si>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</si>
  <si>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</si>
  <si>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</si>
  <si>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</si>
  <si>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</si>
  <si>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</si>
  <si>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</si>
  <si>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</si>
  <si>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</si>
  <si>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</si>
  <si>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</si>
  <si>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</si>
  <si>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</si>
  <si>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</si>
  <si>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</si>
  <si>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</si>
  <si>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</si>
  <si>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</si>
  <si>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</si>
  <si>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</si>
  <si>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</si>
  <si>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</si>
  <si>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</si>
  <si>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</si>
  <si>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</si>
  <si>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</si>
  <si>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</si>
  <si>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</si>
  <si>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</si>
  <si>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</si>
  <si>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</si>
  <si>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</si>
  <si>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</si>
  <si>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</si>
  <si>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</si>
  <si>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</si>
  <si>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</si>
  <si>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</si>
  <si>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</si>
  <si>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</si>
  <si>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</si>
  <si>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</si>
  <si>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</si>
  <si>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</si>
  <si>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</si>
  <si>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</si>
  <si>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</si>
  <si>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</si>
  <si>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</si>
  <si>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</si>
  <si>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</si>
  <si>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</si>
  <si>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</si>
  <si>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</si>
  <si>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</si>
  <si>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</si>
  <si>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</si>
  <si>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</si>
  <si>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</si>
  <si>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</si>
  <si>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</si>
  <si>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</si>
  <si>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</si>
  <si>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</si>
  <si>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</si>
  <si>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</si>
  <si>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</si>
  <si>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</si>
  <si>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</si>
  <si>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</si>
  <si>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</si>
  <si>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</si>
  <si>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</si>
  <si>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</si>
  <si>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</si>
  <si>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</si>
  <si>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</si>
  <si>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</si>
  <si>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</si>
  <si>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</si>
  <si>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</si>
  <si>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</si>
  <si>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</si>
  <si>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</si>
  <si>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</si>
  <si>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</si>
  <si>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</si>
  <si>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</si>
  <si>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</si>
  <si>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</si>
  <si>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</si>
  <si>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</si>
  <si>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</si>
  <si>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</si>
  <si>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</si>
  <si>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</si>
  <si>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</si>
  <si>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</si>
  <si>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</si>
  <si>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</si>
  <si>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</si>
  <si>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</si>
  <si>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</si>
  <si>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</si>
  <si>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</si>
  <si>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</si>
  <si>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</si>
  <si>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</si>
  <si>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</si>
  <si>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</si>
  <si>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</si>
  <si>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</si>
  <si>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</si>
  <si>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</si>
  <si>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</si>
  <si>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</si>
  <si>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000027</t>
  </si>
  <si>
    <r>
      <t>603599(</t>
    </r>
    <r>
      <rPr>
        <sz val="10"/>
        <color rgb="FF000000"/>
        <rFont val="方正书宋_GBK"/>
        <charset val="134"/>
      </rPr>
      <t>广信股份</t>
    </r>
    <r>
      <rPr>
        <sz val="10"/>
        <color rgb="FF000000"/>
        <rFont val="Helvetica Neue"/>
        <charset val="134"/>
      </rPr>
      <t>)</t>
    </r>
  </si>
  <si>
    <t>000029</t>
  </si>
  <si>
    <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</si>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</sst>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G548"/>
  <sheetViews>
    <sheetView tabSelected="1" workbookViewId="0">
      <pane xSplit="3" ySplit="1" topLeftCell="AT2" activePane="bottomRight" state="frozen"/>
      <selection/>
      <selection pane="topRight"/>
      <selection pane="bottomLeft"/>
      <selection pane="bottomRight" activeCell="AW9" sqref="AW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42" width="11.5982142857143" customWidth="1"/>
    <col min="43" max="43" width="12.5" customWidth="1"/>
    <col min="44" max="44" width="12.7946428571429" customWidth="1"/>
    <col min="45" max="45" width="12.3482142857143" customWidth="1"/>
    <col min="46" max="46" width="11.9017857142857" customWidth="1"/>
    <col min="47" max="47" width="12.3482142857143" customWidth="1"/>
    <col min="48" max="48" width="12.1964285714286" customWidth="1"/>
    <col min="49" max="49" width="12.5" customWidth="1"/>
    <col min="50" max="50" width="12.1964285714286" customWidth="1"/>
    <col min="51" max="51" width="11.4553571428571" customWidth="1"/>
    <col min="52" max="52" width="12.7946428571429" customWidth="1"/>
    <col min="53" max="53" width="11.9017857142857" customWidth="1"/>
    <col min="55" max="55" width="13.9732142857143" customWidth="1"/>
    <col min="61" max="61" width="11.9017857142857" customWidth="1"/>
    <col min="62" max="62" width="13.5357142857143" customWidth="1"/>
    <col min="63" max="65" width="14.1339285714286" customWidth="1"/>
    <col min="66" max="66" width="14"/>
    <col min="67" max="67" width="11.3035714285714" customWidth="1"/>
    <col min="68" max="68" width="11.1607142857143" customWidth="1"/>
    <col min="69" max="69" width="10.2589285714286" customWidth="1"/>
    <col min="70" max="70" width="13.8303571428571" customWidth="1"/>
  </cols>
  <sheetData>
    <row r="1" ht="23.6" spans="1:111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7"/>
      <c r="BT1" s="67"/>
      <c r="BU1" s="67"/>
      <c r="BV1" s="67"/>
      <c r="BW1" s="67"/>
      <c r="BX1" s="67"/>
      <c r="BY1" s="67"/>
      <c r="BZ1" s="67"/>
      <c r="CB1" s="73"/>
      <c r="CC1" s="73"/>
      <c r="CD1" s="73"/>
      <c r="CE1" s="73"/>
      <c r="CF1" s="73"/>
      <c r="CG1" s="73"/>
      <c r="CH1" s="73"/>
      <c r="CI1" s="73"/>
      <c r="CK1" s="73"/>
      <c r="CL1" s="73"/>
      <c r="CM1" s="73"/>
      <c r="CN1" s="73"/>
      <c r="CO1" s="73"/>
      <c r="CP1" s="73"/>
      <c r="CQ1" s="73"/>
      <c r="CS1" s="73"/>
      <c r="CT1" s="73"/>
      <c r="CU1" s="73"/>
      <c r="CV1" s="73"/>
      <c r="CW1" s="73"/>
      <c r="CX1" s="73"/>
      <c r="CY1" s="73"/>
      <c r="DA1" s="73"/>
      <c r="DB1" s="73"/>
      <c r="DC1" s="73"/>
      <c r="DD1" s="73"/>
      <c r="DE1" s="73"/>
      <c r="DF1" s="73"/>
      <c r="DG1" s="73"/>
    </row>
    <row r="2" ht="23.6" spans="1:111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8"/>
      <c r="AS2" s="8"/>
      <c r="AT2" s="8" t="s">
        <v>20</v>
      </c>
      <c r="AU2" s="8"/>
      <c r="AV2" s="8"/>
      <c r="AW2" s="8"/>
      <c r="AX2" s="8" t="s">
        <v>21</v>
      </c>
      <c r="AY2" s="8"/>
      <c r="AZ2" s="27"/>
      <c r="BA2" s="27"/>
      <c r="BB2" s="27" t="s">
        <v>22</v>
      </c>
      <c r="BC2" s="13"/>
      <c r="BD2" s="13"/>
      <c r="BE2" s="13"/>
      <c r="BF2" s="13" t="s">
        <v>23</v>
      </c>
      <c r="BG2" s="14"/>
      <c r="BH2" s="14"/>
      <c r="BI2" s="27" t="s">
        <v>24</v>
      </c>
      <c r="BJ2" s="27" t="s">
        <v>25</v>
      </c>
      <c r="BK2" s="27" t="s">
        <v>26</v>
      </c>
      <c r="BL2" s="27" t="s">
        <v>27</v>
      </c>
      <c r="BM2" s="27" t="s">
        <v>28</v>
      </c>
      <c r="BN2" s="13" t="s">
        <v>29</v>
      </c>
      <c r="BO2" s="13" t="s">
        <v>30</v>
      </c>
      <c r="BP2" s="13" t="s">
        <v>31</v>
      </c>
      <c r="BQ2" s="13" t="s">
        <v>32</v>
      </c>
      <c r="BR2" s="27" t="s">
        <v>33</v>
      </c>
      <c r="BS2" s="67"/>
      <c r="BT2" s="67"/>
      <c r="BU2" s="67"/>
      <c r="BV2" s="67"/>
      <c r="BW2" s="67"/>
      <c r="BX2" s="67"/>
      <c r="BY2" s="67"/>
      <c r="BZ2" s="67"/>
      <c r="CB2" s="73"/>
      <c r="CC2" s="73"/>
      <c r="CD2" s="73"/>
      <c r="CE2" s="73"/>
      <c r="CF2" s="73"/>
      <c r="CG2" s="73"/>
      <c r="CH2" s="73"/>
      <c r="CI2" s="73"/>
      <c r="CK2" s="73"/>
      <c r="CL2" s="73"/>
      <c r="CM2" s="73"/>
      <c r="CN2" s="73"/>
      <c r="CO2" s="73"/>
      <c r="CP2" s="73"/>
      <c r="CQ2" s="73"/>
      <c r="CS2" s="73"/>
      <c r="CT2" s="73"/>
      <c r="CU2" s="73"/>
      <c r="CV2" s="73"/>
      <c r="CW2" s="73"/>
      <c r="CX2" s="73"/>
      <c r="CY2" s="73"/>
      <c r="DA2" s="73"/>
      <c r="DB2" s="73"/>
      <c r="DC2" s="73"/>
      <c r="DD2" s="73"/>
      <c r="DE2" s="73"/>
      <c r="DF2" s="73"/>
      <c r="DG2" s="73"/>
    </row>
    <row r="3" ht="48" spans="1:111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34</v>
      </c>
      <c r="N3" s="32" t="s">
        <v>35</v>
      </c>
      <c r="O3" s="32" t="s">
        <v>36</v>
      </c>
      <c r="P3" s="32" t="s">
        <v>37</v>
      </c>
      <c r="Q3" s="32" t="s">
        <v>38</v>
      </c>
      <c r="R3" s="32" t="s">
        <v>39</v>
      </c>
      <c r="S3" s="32" t="s">
        <v>40</v>
      </c>
      <c r="T3" s="32" t="s">
        <v>41</v>
      </c>
      <c r="U3" s="32" t="s">
        <v>42</v>
      </c>
      <c r="V3" s="32" t="s">
        <v>43</v>
      </c>
      <c r="W3" s="32" t="s">
        <v>44</v>
      </c>
      <c r="X3" s="13" t="s">
        <v>45</v>
      </c>
      <c r="Y3" s="13" t="s">
        <v>46</v>
      </c>
      <c r="Z3" s="13" t="s">
        <v>47</v>
      </c>
      <c r="AA3" s="13" t="s">
        <v>48</v>
      </c>
      <c r="AB3" s="13" t="s">
        <v>49</v>
      </c>
      <c r="AC3" s="13" t="s">
        <v>50</v>
      </c>
      <c r="AD3" s="13" t="s">
        <v>51</v>
      </c>
      <c r="AE3" s="13" t="s">
        <v>52</v>
      </c>
      <c r="AF3" s="27" t="s">
        <v>53</v>
      </c>
      <c r="AG3" s="54"/>
      <c r="AH3" s="27" t="s">
        <v>54</v>
      </c>
      <c r="AI3" s="27" t="s">
        <v>55</v>
      </c>
      <c r="AJ3" s="27" t="s">
        <v>56</v>
      </c>
      <c r="AK3" s="27" t="s">
        <v>57</v>
      </c>
      <c r="AL3" s="27" t="s">
        <v>54</v>
      </c>
      <c r="AM3" s="27" t="s">
        <v>55</v>
      </c>
      <c r="AN3" s="27" t="s">
        <v>56</v>
      </c>
      <c r="AO3" s="27" t="s">
        <v>57</v>
      </c>
      <c r="AP3" s="27" t="s">
        <v>54</v>
      </c>
      <c r="AQ3" s="27" t="s">
        <v>55</v>
      </c>
      <c r="AR3" s="27" t="s">
        <v>56</v>
      </c>
      <c r="AS3" s="27" t="s">
        <v>57</v>
      </c>
      <c r="AT3" s="27" t="s">
        <v>54</v>
      </c>
      <c r="AU3" s="27" t="s">
        <v>55</v>
      </c>
      <c r="AV3" s="27" t="s">
        <v>56</v>
      </c>
      <c r="AW3" s="27" t="s">
        <v>57</v>
      </c>
      <c r="AX3" s="27" t="s">
        <v>54</v>
      </c>
      <c r="AY3" s="27" t="s">
        <v>55</v>
      </c>
      <c r="AZ3" s="27" t="s">
        <v>56</v>
      </c>
      <c r="BA3" s="27" t="s">
        <v>57</v>
      </c>
      <c r="BB3" s="60" t="s">
        <v>58</v>
      </c>
      <c r="BC3" s="60" t="s">
        <v>59</v>
      </c>
      <c r="BD3" s="61"/>
      <c r="BE3" s="61"/>
      <c r="BF3" s="44" t="s">
        <v>60</v>
      </c>
      <c r="BG3" s="44" t="s">
        <v>61</v>
      </c>
      <c r="BH3" s="61" t="s">
        <v>62</v>
      </c>
      <c r="BI3" s="14"/>
      <c r="BJ3" s="14"/>
      <c r="BK3" s="14"/>
      <c r="BL3" s="27"/>
      <c r="BM3" s="27"/>
      <c r="BN3" s="14"/>
      <c r="BO3" s="14"/>
      <c r="BP3" s="14"/>
      <c r="BQ3" s="14"/>
      <c r="BR3" s="14"/>
      <c r="BS3" s="67"/>
      <c r="BT3" s="67"/>
      <c r="BU3" s="67"/>
      <c r="BV3" s="67"/>
      <c r="BW3" s="67"/>
      <c r="BX3" s="67"/>
      <c r="BY3" s="67"/>
      <c r="BZ3" s="67"/>
      <c r="CB3" s="73"/>
      <c r="CC3" s="73"/>
      <c r="CD3" s="73"/>
      <c r="CE3" s="73"/>
      <c r="CF3" s="73"/>
      <c r="CG3" s="73"/>
      <c r="CH3" s="73"/>
      <c r="CI3" s="73"/>
      <c r="CK3" s="73"/>
      <c r="CL3" s="73"/>
      <c r="CM3" s="73"/>
      <c r="CN3" s="73"/>
      <c r="CO3" s="73"/>
      <c r="CP3" s="73"/>
      <c r="CQ3" s="73"/>
      <c r="CS3" s="73"/>
      <c r="CT3" s="73"/>
      <c r="CU3" s="73"/>
      <c r="CV3" s="73"/>
      <c r="CW3" s="73"/>
      <c r="CX3" s="73"/>
      <c r="CY3" s="73"/>
      <c r="DA3" s="73"/>
      <c r="DB3" s="73"/>
      <c r="DC3" s="73"/>
      <c r="DD3" s="73"/>
      <c r="DE3" s="73"/>
      <c r="DF3" s="73"/>
      <c r="DG3" s="73"/>
    </row>
    <row r="4" s="4" customFormat="1" ht="38" spans="1:111">
      <c r="A4" s="75" t="s">
        <v>63</v>
      </c>
      <c r="B4" s="16">
        <v>44517</v>
      </c>
      <c r="C4" s="17" t="s">
        <v>64</v>
      </c>
      <c r="D4" s="18">
        <v>22.15</v>
      </c>
      <c r="E4" s="18">
        <v>23.55</v>
      </c>
      <c r="F4" s="18">
        <v>24.52</v>
      </c>
      <c r="G4" s="28" t="s">
        <v>65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66</v>
      </c>
      <c r="W4" s="32" t="s">
        <v>67</v>
      </c>
      <c r="X4" s="44" t="s">
        <v>68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69</v>
      </c>
      <c r="AF4" s="48" t="s">
        <v>70</v>
      </c>
      <c r="AG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18"/>
      <c r="BA4" s="18"/>
      <c r="BB4" s="18"/>
      <c r="BC4" s="18"/>
      <c r="BD4" s="18"/>
      <c r="BE4" s="18"/>
      <c r="BF4" s="18">
        <v>28.15</v>
      </c>
      <c r="BG4" s="18">
        <v>21.87</v>
      </c>
      <c r="BH4" s="18">
        <f>BF4-BG4</f>
        <v>6.28</v>
      </c>
      <c r="BI4" s="18">
        <v>26.2</v>
      </c>
      <c r="BJ4" s="18">
        <v>24.68</v>
      </c>
      <c r="BK4" s="18">
        <v>32.49</v>
      </c>
      <c r="BL4" s="18">
        <f>(BI4-BJ4)*100</f>
        <v>152</v>
      </c>
      <c r="BM4" s="18">
        <f>FLOOR(300/(BI4-BJ4),100)</f>
        <v>100</v>
      </c>
      <c r="BN4" s="64">
        <f>(BK4-BI4)/(BI4-BJ4)</f>
        <v>4.13815789473685</v>
      </c>
      <c r="BO4" s="36">
        <f>(BI4-BJ4)/BI4</f>
        <v>0.0580152671755725</v>
      </c>
      <c r="BP4" s="36">
        <f>(BK4-BI4)/BI4</f>
        <v>0.240076335877863</v>
      </c>
      <c r="BQ4" s="18">
        <v>150.88</v>
      </c>
      <c r="BR4" s="48" t="s">
        <v>71</v>
      </c>
      <c r="BS4" s="68"/>
      <c r="BT4" s="69"/>
      <c r="BU4" s="69"/>
      <c r="BV4" s="69"/>
      <c r="BW4" s="69"/>
      <c r="BX4" s="69"/>
      <c r="BY4" s="69"/>
      <c r="BZ4" s="69"/>
      <c r="CB4" s="74"/>
      <c r="CC4" s="74"/>
      <c r="CD4" s="74"/>
      <c r="CE4" s="74"/>
      <c r="CF4" s="74"/>
      <c r="CG4" s="74"/>
      <c r="CH4" s="74"/>
      <c r="CI4" s="74"/>
      <c r="CK4" s="74"/>
      <c r="CL4" s="74"/>
      <c r="CM4" s="74"/>
      <c r="CN4" s="74"/>
      <c r="CO4" s="74"/>
      <c r="CP4" s="74"/>
      <c r="CQ4" s="74"/>
      <c r="CS4" s="74"/>
      <c r="CT4" s="74"/>
      <c r="CU4" s="74"/>
      <c r="CV4" s="74"/>
      <c r="CW4" s="74"/>
      <c r="CX4" s="74"/>
      <c r="CY4" s="74"/>
      <c r="DA4" s="74"/>
      <c r="DB4" s="74"/>
      <c r="DC4" s="74"/>
      <c r="DD4" s="74"/>
      <c r="DE4" s="74"/>
      <c r="DF4" s="74"/>
      <c r="DG4" s="74"/>
    </row>
    <row r="5" s="5" customFormat="1" ht="38" spans="1:71">
      <c r="A5" s="76" t="s">
        <v>72</v>
      </c>
      <c r="B5" s="16">
        <v>44517</v>
      </c>
      <c r="C5" s="17" t="s">
        <v>73</v>
      </c>
      <c r="D5" s="19">
        <v>31.92</v>
      </c>
      <c r="E5" s="19">
        <v>32.63</v>
      </c>
      <c r="F5" s="19">
        <v>33.17</v>
      </c>
      <c r="G5" s="29" t="s">
        <v>74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68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75</v>
      </c>
      <c r="AF5" s="49" t="s">
        <v>76</v>
      </c>
      <c r="AG5" s="49"/>
      <c r="AH5" s="38">
        <v>0.0351</v>
      </c>
      <c r="AI5" s="38">
        <v>0.3603</v>
      </c>
      <c r="AJ5" s="38">
        <v>0.3371</v>
      </c>
      <c r="AK5" s="38">
        <v>0.2435</v>
      </c>
      <c r="AL5" s="38">
        <v>0.263</v>
      </c>
      <c r="AM5" s="38">
        <v>0.003</v>
      </c>
      <c r="AN5" s="38">
        <v>0.0758</v>
      </c>
      <c r="AO5" s="38">
        <v>-0.2476</v>
      </c>
      <c r="AP5" s="38">
        <v>0.0073</v>
      </c>
      <c r="AQ5" s="38">
        <v>0.2143</v>
      </c>
      <c r="AR5" s="38">
        <v>0.156</v>
      </c>
      <c r="AS5" s="38">
        <v>0.1125</v>
      </c>
      <c r="AT5" s="59">
        <v>0.2584</v>
      </c>
      <c r="AU5" s="59">
        <v>-0.0411</v>
      </c>
      <c r="AV5" s="59">
        <v>0.0156</v>
      </c>
      <c r="AW5" s="59">
        <v>-0.167</v>
      </c>
      <c r="AX5" s="59">
        <v>0.4704</v>
      </c>
      <c r="AY5" s="59">
        <v>0.4673</v>
      </c>
      <c r="AZ5" s="59">
        <v>0.4797</v>
      </c>
      <c r="BA5" s="59">
        <v>0.4796</v>
      </c>
      <c r="BB5" s="19"/>
      <c r="BC5" s="19"/>
      <c r="BD5" s="19"/>
      <c r="BE5" s="19"/>
      <c r="BF5" s="19">
        <v>35.48</v>
      </c>
      <c r="BG5" s="19">
        <v>31.36</v>
      </c>
      <c r="BH5" s="19">
        <f t="shared" ref="BH5:BH11" si="6">BF5-BG5</f>
        <v>4.12</v>
      </c>
      <c r="BI5" s="19">
        <v>34.12</v>
      </c>
      <c r="BJ5" s="19">
        <v>32.53</v>
      </c>
      <c r="BK5" s="19">
        <v>39.33</v>
      </c>
      <c r="BL5" s="19">
        <f>(BI5-BJ5)*100</f>
        <v>159</v>
      </c>
      <c r="BM5" s="18">
        <f t="shared" ref="BM5:BM11" si="7">FLOOR(300/(BI5-BJ5),100)</f>
        <v>100</v>
      </c>
      <c r="BN5" s="64">
        <f t="shared" ref="BN5:BN11" si="8">(BK5-BI5)/(BI5-BJ5)</f>
        <v>3.27672955974844</v>
      </c>
      <c r="BO5" s="36">
        <f t="shared" ref="BO5:BO11" si="9">(BI5-BJ5)/BI5</f>
        <v>0.0466002344665884</v>
      </c>
      <c r="BP5" s="36">
        <f t="shared" ref="BP5:BP11" si="10">(BK5-BI5)/BI5</f>
        <v>0.152696365767878</v>
      </c>
      <c r="BQ5" s="19">
        <v>37.41</v>
      </c>
      <c r="BR5" s="50" t="s">
        <v>77</v>
      </c>
      <c r="BS5" s="70"/>
    </row>
    <row r="6" s="6" customFormat="1" ht="38" spans="1:71">
      <c r="A6" s="76" t="s">
        <v>78</v>
      </c>
      <c r="B6" s="16">
        <v>44519</v>
      </c>
      <c r="C6" s="17" t="s">
        <v>79</v>
      </c>
      <c r="D6" s="19">
        <v>28.2</v>
      </c>
      <c r="E6" s="30">
        <v>29.15</v>
      </c>
      <c r="F6" s="30">
        <v>31.53</v>
      </c>
      <c r="G6" s="31" t="s">
        <v>74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80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81</v>
      </c>
      <c r="AF6" s="49" t="s">
        <v>82</v>
      </c>
      <c r="AG6" s="49"/>
      <c r="AH6" s="49" t="s">
        <v>83</v>
      </c>
      <c r="AI6" s="49" t="s">
        <v>84</v>
      </c>
      <c r="AJ6" s="49" t="s">
        <v>85</v>
      </c>
      <c r="AK6" s="49" t="s">
        <v>86</v>
      </c>
      <c r="AL6" s="49" t="s">
        <v>87</v>
      </c>
      <c r="AM6" s="49" t="s">
        <v>88</v>
      </c>
      <c r="AN6" s="49" t="s">
        <v>89</v>
      </c>
      <c r="AO6" s="49" t="s">
        <v>90</v>
      </c>
      <c r="AP6" s="49" t="s">
        <v>91</v>
      </c>
      <c r="AQ6" s="49" t="s">
        <v>92</v>
      </c>
      <c r="AR6" s="49" t="s">
        <v>93</v>
      </c>
      <c r="AS6" s="49" t="s">
        <v>94</v>
      </c>
      <c r="AT6" s="55">
        <v>0.0455</v>
      </c>
      <c r="AU6" s="55">
        <v>-0.0116</v>
      </c>
      <c r="AV6" s="55">
        <v>0.1549</v>
      </c>
      <c r="AW6" s="55">
        <v>-0.1474</v>
      </c>
      <c r="AX6" s="55">
        <v>0.2133</v>
      </c>
      <c r="AY6" s="55">
        <v>0.1848</v>
      </c>
      <c r="AZ6" s="38">
        <v>0.1718</v>
      </c>
      <c r="BA6" s="38">
        <v>0.1605</v>
      </c>
      <c r="BB6" s="19"/>
      <c r="BC6" s="19"/>
      <c r="BD6" s="19"/>
      <c r="BE6" s="19"/>
      <c r="BF6" s="19">
        <v>36.21</v>
      </c>
      <c r="BG6" s="19">
        <v>27.35</v>
      </c>
      <c r="BH6" s="19">
        <f t="shared" si="6"/>
        <v>8.86</v>
      </c>
      <c r="BI6" s="19">
        <v>32.65</v>
      </c>
      <c r="BJ6" s="19">
        <v>30.89</v>
      </c>
      <c r="BK6" s="19">
        <v>36.22</v>
      </c>
      <c r="BL6" s="19">
        <f>(BI6-BJ6)*100</f>
        <v>176</v>
      </c>
      <c r="BM6" s="18">
        <f t="shared" si="7"/>
        <v>100</v>
      </c>
      <c r="BN6" s="64">
        <f t="shared" si="8"/>
        <v>2.02840909090909</v>
      </c>
      <c r="BO6" s="36">
        <f t="shared" si="9"/>
        <v>0.0539050535987748</v>
      </c>
      <c r="BP6" s="36">
        <f t="shared" si="10"/>
        <v>0.109341500765697</v>
      </c>
      <c r="BQ6" s="19">
        <v>28.82</v>
      </c>
      <c r="BR6" s="45" t="s">
        <v>77</v>
      </c>
      <c r="BS6" s="71"/>
    </row>
    <row r="7" s="4" customFormat="1" ht="38" spans="1:71">
      <c r="A7" s="76" t="s">
        <v>95</v>
      </c>
      <c r="B7" s="20">
        <v>44525</v>
      </c>
      <c r="C7" s="21" t="s">
        <v>96</v>
      </c>
      <c r="D7" s="22">
        <v>64.32</v>
      </c>
      <c r="E7" s="22" t="s">
        <v>97</v>
      </c>
      <c r="F7" s="22">
        <v>68.37</v>
      </c>
      <c r="G7" s="22" t="s">
        <v>98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99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81</v>
      </c>
      <c r="AF7" s="51" t="s">
        <v>100</v>
      </c>
      <c r="AG7" s="51"/>
      <c r="AH7" s="49" t="s">
        <v>101</v>
      </c>
      <c r="AI7" s="49" t="s">
        <v>102</v>
      </c>
      <c r="AJ7" s="49" t="s">
        <v>103</v>
      </c>
      <c r="AK7" s="49" t="s">
        <v>104</v>
      </c>
      <c r="AL7" s="49" t="s">
        <v>105</v>
      </c>
      <c r="AM7" s="49" t="s">
        <v>106</v>
      </c>
      <c r="AN7" s="49" t="s">
        <v>107</v>
      </c>
      <c r="AO7" s="49" t="s">
        <v>108</v>
      </c>
      <c r="AP7" s="49" t="s">
        <v>109</v>
      </c>
      <c r="AQ7" s="49" t="s">
        <v>110</v>
      </c>
      <c r="AR7" s="56" t="s">
        <v>111</v>
      </c>
      <c r="AS7" s="56" t="s">
        <v>112</v>
      </c>
      <c r="AT7" s="49" t="s">
        <v>113</v>
      </c>
      <c r="AU7" s="49" t="s">
        <v>114</v>
      </c>
      <c r="AV7" s="49" t="s">
        <v>115</v>
      </c>
      <c r="AW7" s="49" t="s">
        <v>116</v>
      </c>
      <c r="AX7" s="49" t="s">
        <v>117</v>
      </c>
      <c r="AY7" s="49" t="s">
        <v>118</v>
      </c>
      <c r="AZ7" s="38">
        <v>0.7636</v>
      </c>
      <c r="BA7" s="38">
        <v>0.7607</v>
      </c>
      <c r="BB7" s="22"/>
      <c r="BC7" s="22"/>
      <c r="BD7" s="22"/>
      <c r="BE7" s="22"/>
      <c r="BF7" s="22">
        <v>75.02</v>
      </c>
      <c r="BG7" s="22">
        <v>62.33</v>
      </c>
      <c r="BH7" s="19">
        <f t="shared" si="6"/>
        <v>12.69</v>
      </c>
      <c r="BI7" s="22">
        <v>70.98</v>
      </c>
      <c r="BJ7" s="22">
        <v>66.88</v>
      </c>
      <c r="BK7" s="22">
        <v>84.94</v>
      </c>
      <c r="BL7" s="19">
        <f>(BI7-BJ7)*100</f>
        <v>410.000000000001</v>
      </c>
      <c r="BM7" s="18">
        <f t="shared" si="7"/>
        <v>0</v>
      </c>
      <c r="BN7" s="64">
        <f t="shared" si="8"/>
        <v>3.40487804878048</v>
      </c>
      <c r="BO7" s="36">
        <f t="shared" si="9"/>
        <v>0.0577627500704425</v>
      </c>
      <c r="BP7" s="36">
        <f t="shared" si="10"/>
        <v>0.196675119752043</v>
      </c>
      <c r="BQ7" s="22">
        <v>6.49</v>
      </c>
      <c r="BR7" s="51" t="s">
        <v>77</v>
      </c>
      <c r="BS7" s="72"/>
    </row>
    <row r="8" s="4" customFormat="1" ht="24" spans="1:71">
      <c r="A8" s="77" t="s">
        <v>119</v>
      </c>
      <c r="B8" s="20">
        <v>44522</v>
      </c>
      <c r="C8" s="21" t="s">
        <v>120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68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81</v>
      </c>
      <c r="AF8" s="51" t="s">
        <v>121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22"/>
      <c r="BA8" s="22"/>
      <c r="BB8" s="22"/>
      <c r="BC8" s="22"/>
      <c r="BD8" s="22"/>
      <c r="BE8" s="22"/>
      <c r="BF8" s="22">
        <v>32.43</v>
      </c>
      <c r="BG8" s="22">
        <v>26.16</v>
      </c>
      <c r="BH8" s="63">
        <f t="shared" si="6"/>
        <v>6.27</v>
      </c>
      <c r="BI8" s="22">
        <v>30.66</v>
      </c>
      <c r="BJ8" s="22">
        <v>29.35</v>
      </c>
      <c r="BK8" s="22">
        <v>38.71</v>
      </c>
      <c r="BL8" s="63">
        <f>(BI8-BJ8)*100</f>
        <v>131</v>
      </c>
      <c r="BM8" s="22">
        <f t="shared" si="7"/>
        <v>200</v>
      </c>
      <c r="BN8" s="65">
        <f t="shared" si="8"/>
        <v>6.14503816793894</v>
      </c>
      <c r="BO8" s="39">
        <f t="shared" si="9"/>
        <v>0.042726679712981</v>
      </c>
      <c r="BP8" s="39">
        <f t="shared" si="10"/>
        <v>0.262557077625571</v>
      </c>
      <c r="BQ8" s="22">
        <v>38.46</v>
      </c>
      <c r="BR8" s="51" t="s">
        <v>71</v>
      </c>
      <c r="BS8" s="72"/>
    </row>
    <row r="9" s="6" customFormat="1" ht="13" spans="1:71">
      <c r="A9" s="77" t="s">
        <v>122</v>
      </c>
      <c r="B9" s="23">
        <v>44529</v>
      </c>
      <c r="C9" s="24" t="s">
        <v>123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>
        <v>29.7</v>
      </c>
      <c r="U9" s="5">
        <v>27.44</v>
      </c>
      <c r="V9" s="5"/>
      <c r="W9" s="5"/>
      <c r="X9" s="5" t="s">
        <v>80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39">
        <f>(T9-U9)/T9</f>
        <v>0.076094276094276</v>
      </c>
      <c r="AD9" s="5"/>
      <c r="AE9" s="5" t="s">
        <v>75</v>
      </c>
      <c r="AF9" s="52" t="s">
        <v>124</v>
      </c>
      <c r="AG9" s="52"/>
      <c r="AH9" s="55">
        <v>1.5016</v>
      </c>
      <c r="AI9" s="55">
        <v>5.5181</v>
      </c>
      <c r="AJ9" s="55">
        <v>3.3249</v>
      </c>
      <c r="AK9" s="55">
        <v>1.8449</v>
      </c>
      <c r="AL9" s="57">
        <v>0.3554</v>
      </c>
      <c r="AM9" s="57">
        <v>0.2495</v>
      </c>
      <c r="AN9" s="57">
        <v>0.1071</v>
      </c>
      <c r="AO9" s="57">
        <v>-0.134</v>
      </c>
      <c r="AP9" s="57">
        <v>0.0437</v>
      </c>
      <c r="AQ9" s="57">
        <v>1.1403</v>
      </c>
      <c r="AR9" s="57">
        <v>1.4349</v>
      </c>
      <c r="AS9" s="57">
        <v>1.2425</v>
      </c>
      <c r="AT9" s="55">
        <v>0.2131</v>
      </c>
      <c r="AU9" s="55">
        <v>0.2062</v>
      </c>
      <c r="AV9" s="55">
        <v>0.334</v>
      </c>
      <c r="AW9" s="55">
        <v>0.0105</v>
      </c>
      <c r="AX9" s="55">
        <v>0.3392</v>
      </c>
      <c r="AY9" s="55">
        <v>0.3777</v>
      </c>
      <c r="AZ9" s="38">
        <v>0.3722</v>
      </c>
      <c r="BA9" s="38">
        <v>0.3621</v>
      </c>
      <c r="BB9" s="5"/>
      <c r="BC9" s="5"/>
      <c r="BD9" s="5"/>
      <c r="BE9" s="5"/>
      <c r="BF9" s="5">
        <v>31.18</v>
      </c>
      <c r="BG9" s="5">
        <v>21.1</v>
      </c>
      <c r="BH9" s="19">
        <f t="shared" si="6"/>
        <v>10.08</v>
      </c>
      <c r="BI9" s="5">
        <v>29.77</v>
      </c>
      <c r="BJ9" s="5">
        <v>27.72</v>
      </c>
      <c r="BK9" s="5">
        <v>34.93</v>
      </c>
      <c r="BL9" s="19">
        <f>(BI9-BJ9)*100</f>
        <v>205</v>
      </c>
      <c r="BM9" s="5">
        <f t="shared" si="7"/>
        <v>100</v>
      </c>
      <c r="BN9" s="66">
        <f t="shared" si="8"/>
        <v>2.51707317073171</v>
      </c>
      <c r="BO9" s="38">
        <f t="shared" si="9"/>
        <v>0.0688612697346322</v>
      </c>
      <c r="BP9" s="38">
        <f t="shared" si="10"/>
        <v>0.173328854551562</v>
      </c>
      <c r="BQ9" s="5">
        <v>17.95</v>
      </c>
      <c r="BR9" s="52" t="s">
        <v>77</v>
      </c>
      <c r="BS9" s="71"/>
    </row>
    <row r="10" ht="13" spans="1:70">
      <c r="A10" s="76" t="s">
        <v>125</v>
      </c>
      <c r="B10" s="25">
        <v>44531</v>
      </c>
      <c r="C10" s="26" t="s">
        <v>126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24.28</v>
      </c>
      <c r="S10" s="5">
        <v>22.26</v>
      </c>
      <c r="T10" s="5"/>
      <c r="U10" s="5"/>
      <c r="V10" s="5"/>
      <c r="W10" s="5"/>
      <c r="X10" s="5" t="s">
        <v>99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0.0831960461285008</v>
      </c>
      <c r="AC10" s="5"/>
      <c r="AD10" s="5"/>
      <c r="AE10" s="5" t="s">
        <v>75</v>
      </c>
      <c r="AF10" s="52" t="s">
        <v>124</v>
      </c>
      <c r="AG10" s="52"/>
      <c r="AH10" s="56" t="s">
        <v>127</v>
      </c>
      <c r="AI10" s="56" t="s">
        <v>128</v>
      </c>
      <c r="AJ10" s="56" t="s">
        <v>129</v>
      </c>
      <c r="AK10" s="56" t="s">
        <v>130</v>
      </c>
      <c r="AL10" s="57">
        <v>2.6193</v>
      </c>
      <c r="AM10" s="57">
        <v>0.0893</v>
      </c>
      <c r="AN10" s="57">
        <v>-0.0175</v>
      </c>
      <c r="AO10" s="57">
        <v>-0.2195</v>
      </c>
      <c r="AP10" s="58">
        <v>-0.0419</v>
      </c>
      <c r="AQ10" s="58">
        <v>0.1981</v>
      </c>
      <c r="AR10" s="58">
        <v>0.198</v>
      </c>
      <c r="AS10" s="58">
        <v>0.1998</v>
      </c>
      <c r="AT10" s="55">
        <v>0.1893</v>
      </c>
      <c r="AU10" s="58">
        <v>-0.0513</v>
      </c>
      <c r="AV10" s="58">
        <v>0.0188</v>
      </c>
      <c r="AW10" s="58">
        <v>0.0467</v>
      </c>
      <c r="AX10" s="55">
        <v>0.2619</v>
      </c>
      <c r="AY10" s="55">
        <v>0.259</v>
      </c>
      <c r="AZ10" s="38">
        <v>0.2791</v>
      </c>
      <c r="BA10" s="38">
        <v>0.1079</v>
      </c>
      <c r="BB10" s="5"/>
      <c r="BC10" s="5"/>
      <c r="BD10" s="5"/>
      <c r="BE10" s="5"/>
      <c r="BF10" s="5">
        <v>25.59</v>
      </c>
      <c r="BG10" s="5">
        <v>18.59</v>
      </c>
      <c r="BH10" s="19">
        <f t="shared" si="6"/>
        <v>7</v>
      </c>
      <c r="BI10" s="5">
        <v>24.28</v>
      </c>
      <c r="BJ10" s="5">
        <v>22.26</v>
      </c>
      <c r="BK10" s="5">
        <v>26.72</v>
      </c>
      <c r="BL10" s="19">
        <f>(BI10-BJ10)*100</f>
        <v>202</v>
      </c>
      <c r="BM10" s="5">
        <f>FLOOR(304/(BI10-BJ10),100)</f>
        <v>100</v>
      </c>
      <c r="BN10" s="66">
        <f t="shared" si="8"/>
        <v>1.20792079207921</v>
      </c>
      <c r="BO10" s="38">
        <f t="shared" si="9"/>
        <v>0.0831960461285008</v>
      </c>
      <c r="BP10" s="38">
        <f t="shared" si="10"/>
        <v>0.100494233937397</v>
      </c>
      <c r="BQ10" s="5">
        <v>56.67</v>
      </c>
      <c r="BR10" s="52" t="s">
        <v>77</v>
      </c>
    </row>
    <row r="11" ht="13" spans="1:70">
      <c r="A11" s="76" t="s">
        <v>131</v>
      </c>
      <c r="B11" s="23">
        <v>44533</v>
      </c>
      <c r="C11" s="26" t="s">
        <v>132</v>
      </c>
      <c r="D11" s="5">
        <v>32.27</v>
      </c>
      <c r="E11" s="5">
        <v>32.93</v>
      </c>
      <c r="F11" s="5">
        <v>35.63</v>
      </c>
      <c r="G11" s="5"/>
      <c r="H11" s="5">
        <v>38.7</v>
      </c>
      <c r="I11" s="5">
        <v>21.24</v>
      </c>
      <c r="J11" s="5">
        <v>40.75</v>
      </c>
      <c r="K11" s="38">
        <f>(H11-I11)/I11</f>
        <v>0.822033898305085</v>
      </c>
      <c r="L11" s="38">
        <f>(J11-H11)/J11</f>
        <v>0.0503067484662576</v>
      </c>
      <c r="M11" s="5">
        <v>28.83</v>
      </c>
      <c r="N11" s="5">
        <v>37.84</v>
      </c>
      <c r="O11" s="5">
        <v>34.35</v>
      </c>
      <c r="P11" s="5">
        <v>38.88</v>
      </c>
      <c r="Q11" s="5">
        <v>35.01</v>
      </c>
      <c r="R11" s="5">
        <v>41.3</v>
      </c>
      <c r="S11" s="5">
        <v>38.2</v>
      </c>
      <c r="T11" s="5"/>
      <c r="U11" s="5"/>
      <c r="V11" s="5"/>
      <c r="W11" s="5"/>
      <c r="X11" s="5"/>
      <c r="Y11" s="46">
        <f>(J11-M11)/J11</f>
        <v>0.292515337423313</v>
      </c>
      <c r="Z11" s="46">
        <f>(N11-O11)/N11</f>
        <v>0.0922304439746301</v>
      </c>
      <c r="AA11" s="46">
        <f>(P11-Q11)/P11</f>
        <v>0.0995370370370371</v>
      </c>
      <c r="AB11" s="46">
        <f>(R11-S11)/R11</f>
        <v>0.0750605326876512</v>
      </c>
      <c r="AC11" s="5"/>
      <c r="AD11" s="5"/>
      <c r="AE11" s="5" t="s">
        <v>75</v>
      </c>
      <c r="AF11" s="52" t="s">
        <v>124</v>
      </c>
      <c r="AG11" s="5"/>
      <c r="AH11" s="37">
        <v>0.1643</v>
      </c>
      <c r="AI11" s="37">
        <v>1.4491</v>
      </c>
      <c r="AJ11" s="37">
        <v>1.2198</v>
      </c>
      <c r="AK11" s="37">
        <v>1.372</v>
      </c>
      <c r="AL11" s="36">
        <v>0.0119</v>
      </c>
      <c r="AM11" s="36">
        <v>0.8391</v>
      </c>
      <c r="AN11" s="36">
        <v>0.2361</v>
      </c>
      <c r="AO11" s="36">
        <v>0.1551</v>
      </c>
      <c r="AP11" s="37">
        <v>-0.1821</v>
      </c>
      <c r="AQ11" s="37">
        <v>0.2394</v>
      </c>
      <c r="AR11" s="37">
        <v>0.7485</v>
      </c>
      <c r="AS11" s="37">
        <v>1.2456</v>
      </c>
      <c r="AT11" s="36">
        <v>-0.45</v>
      </c>
      <c r="AU11" s="36">
        <v>1.6658</v>
      </c>
      <c r="AV11" s="37">
        <v>0.4034</v>
      </c>
      <c r="AW11" s="37">
        <v>0.5783</v>
      </c>
      <c r="AX11" s="37">
        <v>0.3524</v>
      </c>
      <c r="AY11" s="37">
        <v>0.3393</v>
      </c>
      <c r="AZ11" s="37">
        <v>0.4071</v>
      </c>
      <c r="BA11" s="37">
        <v>0.4102</v>
      </c>
      <c r="BB11" s="5"/>
      <c r="BC11" s="5"/>
      <c r="BD11" s="5"/>
      <c r="BE11" s="5"/>
      <c r="BF11" s="5">
        <v>41.47</v>
      </c>
      <c r="BG11" s="5">
        <v>32.56</v>
      </c>
      <c r="BH11" s="19">
        <f>BF11-BG11</f>
        <v>8.91</v>
      </c>
      <c r="BI11" s="5">
        <v>41.3</v>
      </c>
      <c r="BJ11" s="5">
        <v>38.2</v>
      </c>
      <c r="BK11" s="5">
        <v>45.39</v>
      </c>
      <c r="BL11" s="19">
        <f>(BI11-BJ11)*100</f>
        <v>309.999999999999</v>
      </c>
      <c r="BM11" s="5">
        <f>FLOOR(304/(BI11-BJ11),100)</f>
        <v>0</v>
      </c>
      <c r="BN11" s="66">
        <f>(BK11-BI11)/(BI11-BJ11)</f>
        <v>1.31935483870968</v>
      </c>
      <c r="BO11" s="38">
        <f>(BI11-BJ11)/BI11</f>
        <v>0.0750605326876512</v>
      </c>
      <c r="BP11" s="38">
        <f>(BK11-BI11)/BI11</f>
        <v>0.0990314769975788</v>
      </c>
      <c r="BQ11" s="5">
        <v>15.37</v>
      </c>
      <c r="BR11" s="52" t="s">
        <v>77</v>
      </c>
    </row>
    <row r="12" ht="13" spans="1:70">
      <c r="A12" s="76" t="s">
        <v>133</v>
      </c>
      <c r="B12" s="23">
        <v>44533</v>
      </c>
      <c r="C12" s="26" t="s">
        <v>134</v>
      </c>
      <c r="D12" s="5">
        <v>20.71</v>
      </c>
      <c r="E12" s="5">
        <v>21.02</v>
      </c>
      <c r="F12" s="5">
        <v>21.31</v>
      </c>
      <c r="G12" s="5"/>
      <c r="H12" s="5">
        <v>22.29</v>
      </c>
      <c r="I12" s="5">
        <v>7.66</v>
      </c>
      <c r="J12" s="5">
        <v>29.28</v>
      </c>
      <c r="K12" s="38">
        <f>(H12-I12)/I12</f>
        <v>1.90992167101828</v>
      </c>
      <c r="L12" s="38">
        <f>(J12-H12)/J12</f>
        <v>0.238729508196721</v>
      </c>
      <c r="M12" s="5">
        <v>18.34</v>
      </c>
      <c r="N12" s="5">
        <v>21.65</v>
      </c>
      <c r="O12" s="5">
        <v>18.61</v>
      </c>
      <c r="P12" s="5">
        <v>21.14</v>
      </c>
      <c r="Q12" s="5">
        <v>18.86</v>
      </c>
      <c r="R12" s="5">
        <v>23.35</v>
      </c>
      <c r="S12" s="5">
        <v>21.6</v>
      </c>
      <c r="T12" s="5"/>
      <c r="U12" s="5"/>
      <c r="V12" s="5"/>
      <c r="W12" s="5"/>
      <c r="X12" s="5" t="s">
        <v>80</v>
      </c>
      <c r="Y12" s="46">
        <f>(J12-M12)/J12</f>
        <v>0.373633879781421</v>
      </c>
      <c r="Z12" s="46">
        <f>(N12-O12)/N12</f>
        <v>0.140415704387991</v>
      </c>
      <c r="AA12" s="46">
        <f>(P12-Q12)/P12</f>
        <v>0.107852412488174</v>
      </c>
      <c r="AB12" s="46">
        <f>(R12-S12)/R12</f>
        <v>0.0749464668094218</v>
      </c>
      <c r="AC12" s="5"/>
      <c r="AD12" s="5"/>
      <c r="AE12" s="5" t="s">
        <v>75</v>
      </c>
      <c r="AF12" s="52" t="s">
        <v>124</v>
      </c>
      <c r="AG12" s="5"/>
      <c r="AH12" s="38">
        <v>3.6019</v>
      </c>
      <c r="AI12" s="38">
        <v>16.933</v>
      </c>
      <c r="AJ12" s="38">
        <v>7.9794</v>
      </c>
      <c r="AK12" s="38">
        <v>3.2905</v>
      </c>
      <c r="AL12" s="38">
        <v>1.3176</v>
      </c>
      <c r="AM12" s="38">
        <v>0.0128</v>
      </c>
      <c r="AN12" s="37">
        <v>-0.2701</v>
      </c>
      <c r="AO12" s="37">
        <v>0.2668</v>
      </c>
      <c r="AP12" s="38">
        <v>0.0496</v>
      </c>
      <c r="AQ12" s="38">
        <v>0.7137</v>
      </c>
      <c r="AR12" s="37">
        <v>0.3284</v>
      </c>
      <c r="AS12" s="37">
        <v>0.4288</v>
      </c>
      <c r="AT12" s="38">
        <v>0.52</v>
      </c>
      <c r="AU12" s="37">
        <v>-0.119</v>
      </c>
      <c r="AV12" s="37">
        <v>0.0208</v>
      </c>
      <c r="AW12" s="37">
        <v>0.1948</v>
      </c>
      <c r="AX12" s="38">
        <v>0.1781</v>
      </c>
      <c r="AY12" s="38">
        <v>0.2286</v>
      </c>
      <c r="AZ12" s="38">
        <v>0.2077</v>
      </c>
      <c r="BA12" s="38">
        <v>0.1904</v>
      </c>
      <c r="BB12" s="5"/>
      <c r="BC12" s="5"/>
      <c r="BD12" s="5"/>
      <c r="BE12" s="5"/>
      <c r="BF12" s="5">
        <v>24.2</v>
      </c>
      <c r="BG12" s="5">
        <v>18.22</v>
      </c>
      <c r="BH12" s="19">
        <f>BF12-BG12</f>
        <v>5.98</v>
      </c>
      <c r="BI12" s="5">
        <v>23.35</v>
      </c>
      <c r="BJ12" s="5">
        <v>21.6</v>
      </c>
      <c r="BK12" s="5">
        <v>28.54</v>
      </c>
      <c r="BL12" s="19">
        <f>(BI12-BJ12)*100</f>
        <v>175</v>
      </c>
      <c r="BM12" s="5">
        <f>FLOOR(304/(BI12-BJ12),100)</f>
        <v>100</v>
      </c>
      <c r="BN12" s="66">
        <f>(BK12-BI12)/(BI12-BJ12)</f>
        <v>2.96571428571428</v>
      </c>
      <c r="BO12" s="38">
        <f>(BI12-BJ12)/BI12</f>
        <v>0.0749464668094218</v>
      </c>
      <c r="BP12" s="38">
        <f>(BK12-BI12)/BI12</f>
        <v>0.222269807280514</v>
      </c>
      <c r="BQ12" s="5">
        <v>39.84</v>
      </c>
      <c r="BR12" s="52" t="s">
        <v>77</v>
      </c>
    </row>
    <row r="13" ht="13" spans="1:70">
      <c r="A13" s="76" t="s">
        <v>135</v>
      </c>
      <c r="B13" s="23">
        <v>44533</v>
      </c>
      <c r="C13" s="26" t="s">
        <v>136</v>
      </c>
      <c r="D13" s="5">
        <v>30.42</v>
      </c>
      <c r="E13" s="5">
        <v>32.04</v>
      </c>
      <c r="F13" s="5">
        <v>36.43</v>
      </c>
      <c r="G13" s="5"/>
      <c r="H13" s="5">
        <v>39.7</v>
      </c>
      <c r="I13" s="5">
        <v>18.82</v>
      </c>
      <c r="J13" s="5">
        <v>41.66</v>
      </c>
      <c r="K13" s="38">
        <f>(H13-I13)/I13</f>
        <v>1.10945802337938</v>
      </c>
      <c r="L13" s="38">
        <f>(J13-H13)/J13</f>
        <v>0.0470475276044166</v>
      </c>
      <c r="M13" s="5">
        <v>31.25</v>
      </c>
      <c r="N13" s="5">
        <v>36.69</v>
      </c>
      <c r="O13" s="5">
        <v>32.91</v>
      </c>
      <c r="P13" s="5">
        <v>38.45</v>
      </c>
      <c r="Q13" s="5">
        <v>36.04</v>
      </c>
      <c r="R13" s="5">
        <v>41.38</v>
      </c>
      <c r="S13" s="5">
        <v>38.36</v>
      </c>
      <c r="T13" s="5"/>
      <c r="U13" s="5"/>
      <c r="V13" s="5"/>
      <c r="W13" s="5"/>
      <c r="X13" s="5" t="s">
        <v>80</v>
      </c>
      <c r="Y13" s="46">
        <f>(J13-M13)/J13</f>
        <v>0.249879980796927</v>
      </c>
      <c r="Z13" s="46">
        <f>(N13-O13)/N13</f>
        <v>0.103025347506132</v>
      </c>
      <c r="AA13" s="46">
        <f>(P13-Q13)/P13</f>
        <v>0.0626788036410924</v>
      </c>
      <c r="AB13" s="46">
        <f>(R13-S13)/R13</f>
        <v>0.0729821169647173</v>
      </c>
      <c r="AC13" s="5"/>
      <c r="AD13" s="5"/>
      <c r="AE13" s="5" t="s">
        <v>75</v>
      </c>
      <c r="AF13" s="5"/>
      <c r="AG13" s="5"/>
      <c r="AH13" s="38">
        <v>0.0112</v>
      </c>
      <c r="AI13" s="38">
        <v>0.8116</v>
      </c>
      <c r="AJ13" s="38">
        <v>0.7087</v>
      </c>
      <c r="AK13" s="38">
        <v>0.7083</v>
      </c>
      <c r="AL13" s="38">
        <v>0.006</v>
      </c>
      <c r="AM13" s="38">
        <v>0.3442</v>
      </c>
      <c r="AN13" s="38">
        <v>0.247</v>
      </c>
      <c r="AO13" s="38">
        <v>0.0127</v>
      </c>
      <c r="AP13" s="38">
        <v>0.1618</v>
      </c>
      <c r="AQ13" s="38">
        <v>1.016</v>
      </c>
      <c r="AR13" s="38">
        <v>0.5767</v>
      </c>
      <c r="AS13" s="38">
        <v>0.477</v>
      </c>
      <c r="AT13" s="38">
        <v>0.4664</v>
      </c>
      <c r="AU13" s="37">
        <v>-0.1139</v>
      </c>
      <c r="AV13" s="37">
        <v>-0.0272</v>
      </c>
      <c r="AW13" s="37">
        <v>0.0402</v>
      </c>
      <c r="AX13" s="38">
        <v>0.5316</v>
      </c>
      <c r="AY13" s="38">
        <v>0.5499</v>
      </c>
      <c r="AZ13" s="38">
        <v>0.5374</v>
      </c>
      <c r="BA13" s="38">
        <v>0.5361</v>
      </c>
      <c r="BB13" s="5"/>
      <c r="BC13" s="5"/>
      <c r="BD13" s="5"/>
      <c r="BE13" s="5"/>
      <c r="BF13" s="5">
        <v>42.71</v>
      </c>
      <c r="BG13" s="5">
        <v>32.98</v>
      </c>
      <c r="BH13" s="19">
        <f>BF13-BG13</f>
        <v>9.73</v>
      </c>
      <c r="BI13" s="5">
        <v>40.42</v>
      </c>
      <c r="BJ13" s="5">
        <v>38.36</v>
      </c>
      <c r="BK13" s="5">
        <v>42.87</v>
      </c>
      <c r="BL13" s="19">
        <f>(BI13-BJ13)*100</f>
        <v>206</v>
      </c>
      <c r="BM13" s="5">
        <f>FLOOR(304/(BI13-BJ13),100)</f>
        <v>100</v>
      </c>
      <c r="BN13" s="66">
        <f>(BK13-BI13)/(BI13-BJ13)</f>
        <v>1.18932038834951</v>
      </c>
      <c r="BO13" s="38">
        <f>(BI13-BJ13)/BI13</f>
        <v>0.0509648688767937</v>
      </c>
      <c r="BP13" s="38">
        <f>(BK13-BI13)/BI13</f>
        <v>0.0606135576447302</v>
      </c>
      <c r="BQ13" s="5">
        <v>25.4</v>
      </c>
      <c r="BR13" s="52" t="s">
        <v>77</v>
      </c>
    </row>
    <row r="14" ht="13" spans="1:70">
      <c r="A14" s="76" t="s">
        <v>137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6"/>
      <c r="BR14" s="5"/>
    </row>
    <row r="15" ht="13" spans="1:70">
      <c r="A15" s="76" t="s">
        <v>138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6"/>
      <c r="BR15" s="5"/>
    </row>
    <row r="16" ht="13" spans="1:70">
      <c r="A16" s="76" t="s">
        <v>139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6"/>
      <c r="BR16" s="5"/>
    </row>
    <row r="17" ht="13" spans="1:70">
      <c r="A17" s="78" t="s">
        <v>140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R17" s="7"/>
    </row>
    <row r="18" ht="13" spans="1:70">
      <c r="A18" s="78" t="s">
        <v>141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R18" s="7"/>
    </row>
    <row r="19" ht="13" spans="1:70">
      <c r="A19" s="78" t="s">
        <v>142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R19" s="7"/>
    </row>
    <row r="20" ht="13" spans="1:70">
      <c r="A20" s="78" t="s">
        <v>143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R20" s="7"/>
    </row>
    <row r="21" ht="13" spans="1:70">
      <c r="A21" s="78" t="s">
        <v>144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R21" s="7"/>
    </row>
    <row r="22" ht="13" spans="1:70">
      <c r="A22" s="78" t="s">
        <v>145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R22" s="7"/>
    </row>
    <row r="23" ht="13" spans="1:70">
      <c r="A23" s="78" t="s">
        <v>146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R23" s="7"/>
    </row>
    <row r="24" ht="13" spans="1:70">
      <c r="A24" s="78" t="s">
        <v>147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R24" s="7"/>
    </row>
    <row r="25" ht="13" spans="1:70">
      <c r="A25" s="78" t="s">
        <v>148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R25" s="7"/>
    </row>
    <row r="26" ht="13" spans="1:70">
      <c r="A26" s="78" t="s">
        <v>149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R26" s="7"/>
    </row>
    <row r="27" ht="13" spans="1:70">
      <c r="A27" s="78" t="s">
        <v>150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R27" s="7"/>
    </row>
    <row r="28" ht="13" spans="1:70">
      <c r="A28" s="78" t="s">
        <v>151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R28" s="7"/>
    </row>
    <row r="29" ht="13" spans="1:70">
      <c r="A29" s="78" t="s">
        <v>152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R29" s="7"/>
    </row>
    <row r="30" ht="13" spans="1:70">
      <c r="A30" s="78" t="s">
        <v>153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R30" s="7"/>
    </row>
    <row r="31" ht="13" spans="1:70">
      <c r="A31" s="78" t="s">
        <v>154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R31" s="7"/>
    </row>
    <row r="32" ht="13" spans="1:70">
      <c r="A32" s="78" t="s">
        <v>155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R32" s="7"/>
    </row>
    <row r="33" ht="13" spans="1:70">
      <c r="A33" s="78" t="s">
        <v>156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R33" s="7"/>
    </row>
    <row r="34" ht="13" spans="1:70">
      <c r="A34" s="78" t="s">
        <v>157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R34" s="7"/>
    </row>
    <row r="35" ht="13" spans="1:70">
      <c r="A35" s="78" t="s">
        <v>158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R35" s="7"/>
    </row>
    <row r="36" ht="13" spans="1:70">
      <c r="A36" s="78" t="s">
        <v>159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R36" s="7"/>
    </row>
    <row r="37" ht="13" spans="1:70">
      <c r="A37" s="78" t="s">
        <v>160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R37" s="7"/>
    </row>
    <row r="38" ht="13" spans="1:70">
      <c r="A38" s="78" t="s">
        <v>161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R38" s="7"/>
    </row>
    <row r="39" ht="13" spans="1:70">
      <c r="A39" s="78" t="s">
        <v>162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R39" s="7"/>
    </row>
    <row r="40" ht="13" spans="1:70">
      <c r="A40" s="78" t="s">
        <v>163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R40" s="7"/>
    </row>
    <row r="41" ht="13" spans="1:70">
      <c r="A41" s="78" t="s">
        <v>164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R41" s="7"/>
    </row>
    <row r="42" ht="13" spans="1:70">
      <c r="A42" s="78" t="s">
        <v>165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R42" s="7"/>
    </row>
    <row r="43" ht="13" spans="1:70">
      <c r="A43" s="78" t="s">
        <v>166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R43" s="7"/>
    </row>
    <row r="44" ht="13" spans="1:70">
      <c r="A44" s="78" t="s">
        <v>167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R44" s="7"/>
    </row>
    <row r="45" ht="13" spans="1:70">
      <c r="A45" s="78" t="s">
        <v>168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R45" s="7"/>
    </row>
    <row r="46" ht="13" spans="1:70">
      <c r="A46" s="78" t="s">
        <v>169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R46" s="7"/>
    </row>
    <row r="47" ht="13" spans="1:70">
      <c r="A47" s="78" t="s">
        <v>170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R47" s="7"/>
    </row>
    <row r="48" ht="13" spans="1:70">
      <c r="A48" s="78" t="s">
        <v>171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R48" s="7"/>
    </row>
    <row r="49" ht="13" spans="1:70">
      <c r="A49" s="78" t="s">
        <v>172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R49" s="7"/>
    </row>
    <row r="50" ht="13" spans="1:70">
      <c r="A50" s="78" t="s">
        <v>173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R50" s="7"/>
    </row>
    <row r="51" ht="13" spans="1:70">
      <c r="A51" s="78" t="s">
        <v>174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R51" s="7"/>
    </row>
    <row r="52" spans="1:70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R52" s="7"/>
    </row>
    <row r="53" spans="1:70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R53" s="7"/>
    </row>
    <row r="54" spans="1:70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R54" s="7"/>
    </row>
    <row r="55" spans="1:70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R55" s="7"/>
    </row>
    <row r="56" spans="1:70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R56" s="7"/>
    </row>
    <row r="57" spans="1:70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R57" s="7"/>
    </row>
    <row r="58" spans="1:70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R58" s="7"/>
    </row>
    <row r="59" spans="1:70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R59" s="7"/>
    </row>
    <row r="60" spans="1:70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R60" s="7"/>
    </row>
    <row r="61" spans="1:70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R61" s="7"/>
    </row>
    <row r="62" spans="1:70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R62" s="7"/>
    </row>
    <row r="63" spans="1:70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R63" s="7"/>
    </row>
    <row r="64" spans="1:70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R64" s="7"/>
    </row>
    <row r="65" spans="1:70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R65" s="7"/>
    </row>
    <row r="66" spans="1:70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R66" s="7"/>
    </row>
    <row r="67" spans="1:70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R67" s="7"/>
    </row>
    <row r="68" spans="1:70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R68" s="7"/>
    </row>
    <row r="69" spans="1:70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R69" s="7"/>
    </row>
    <row r="70" spans="1:70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R70" s="7"/>
    </row>
    <row r="71" spans="1:70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R71" s="7"/>
    </row>
    <row r="72" spans="1:70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R72" s="7"/>
    </row>
    <row r="73" spans="1:70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R73" s="7"/>
    </row>
    <row r="74" spans="1:70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R74" s="7"/>
    </row>
    <row r="75" spans="1:70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R75" s="7"/>
    </row>
    <row r="76" spans="1:70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R76" s="7"/>
    </row>
    <row r="77" spans="1:70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R77" s="7"/>
    </row>
    <row r="78" spans="1:70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R78" s="7"/>
    </row>
    <row r="79" spans="1:70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R79" s="7"/>
    </row>
    <row r="80" spans="1:70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R80" s="7"/>
    </row>
    <row r="81" spans="1:70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R81" s="7"/>
    </row>
    <row r="82" spans="1:70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R82" s="7"/>
    </row>
    <row r="83" spans="1:70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R83" s="7"/>
    </row>
    <row r="84" spans="1:70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R84" s="7"/>
    </row>
    <row r="85" spans="1:70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R85" s="7"/>
    </row>
    <row r="86" spans="1:70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R86" s="7"/>
    </row>
    <row r="87" spans="1:70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R87" s="7"/>
    </row>
    <row r="88" spans="1:70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R88" s="7"/>
    </row>
    <row r="89" spans="1:70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R89" s="7"/>
    </row>
    <row r="90" spans="1:70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R90" s="7"/>
    </row>
    <row r="91" spans="1:70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R91" s="7"/>
    </row>
    <row r="92" spans="1:70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R92" s="7"/>
    </row>
    <row r="93" spans="1:70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R93" s="7"/>
    </row>
    <row r="94" spans="1:70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R94" s="7"/>
    </row>
    <row r="95" spans="1:70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R95" s="7"/>
    </row>
    <row r="96" spans="1:70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R96" s="7"/>
    </row>
    <row r="97" spans="1:70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R97" s="7"/>
    </row>
    <row r="98" spans="1:70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R98" s="7"/>
    </row>
    <row r="99" spans="1:70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R99" s="7"/>
    </row>
    <row r="100" spans="1:70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R100" s="7"/>
    </row>
    <row r="101" spans="1:70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R101" s="7"/>
    </row>
    <row r="102" spans="1:70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R102" s="7"/>
    </row>
    <row r="103" spans="1:70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R103" s="7"/>
    </row>
    <row r="104" spans="1:70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R104" s="7"/>
    </row>
    <row r="105" spans="1:70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R105" s="7"/>
    </row>
    <row r="106" spans="1:70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R106" s="7"/>
    </row>
    <row r="107" spans="1:70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R107" s="7"/>
    </row>
    <row r="108" spans="1:70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R108" s="7"/>
    </row>
    <row r="109" spans="1:70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R109" s="7"/>
    </row>
    <row r="110" spans="1:70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R110" s="7"/>
    </row>
    <row r="111" spans="1:70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R111" s="7"/>
    </row>
    <row r="112" spans="1:70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R112" s="7"/>
    </row>
    <row r="113" spans="1:70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R113" s="7"/>
    </row>
    <row r="114" spans="1:70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R114" s="7"/>
    </row>
    <row r="115" spans="1:70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R115" s="7"/>
    </row>
    <row r="116" spans="1:70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R116" s="7"/>
    </row>
    <row r="117" spans="1:70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R117" s="7"/>
    </row>
    <row r="118" spans="1:70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R118" s="7"/>
    </row>
    <row r="119" spans="1:70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R119" s="7"/>
    </row>
    <row r="120" spans="1:70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R120" s="7"/>
    </row>
    <row r="121" spans="1:70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R121" s="7"/>
    </row>
    <row r="122" spans="1:70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R122" s="7"/>
    </row>
    <row r="123" spans="1:70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R123" s="7"/>
    </row>
    <row r="124" spans="1:70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R124" s="7"/>
    </row>
    <row r="125" spans="1:70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R125" s="7"/>
    </row>
    <row r="126" spans="1:70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R126" s="7"/>
    </row>
    <row r="127" spans="1:70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R127" s="7"/>
    </row>
    <row r="128" spans="1:70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R128" s="7"/>
    </row>
    <row r="129" spans="1:70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R129" s="7"/>
    </row>
    <row r="130" spans="1:70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R130" s="7"/>
    </row>
    <row r="131" spans="1:70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R131" s="7"/>
    </row>
    <row r="132" spans="1:70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R132" s="7"/>
    </row>
    <row r="133" spans="1:70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R133" s="7"/>
    </row>
    <row r="134" spans="1:70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R134" s="7"/>
    </row>
    <row r="135" spans="1:70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R135" s="7"/>
    </row>
    <row r="136" spans="1:70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R136" s="7"/>
    </row>
    <row r="137" spans="1:70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R137" s="7"/>
    </row>
    <row r="138" spans="1:70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R138" s="7"/>
    </row>
    <row r="139" spans="1:70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R139" s="7"/>
    </row>
    <row r="140" spans="1:70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R140" s="7"/>
    </row>
    <row r="141" spans="1:70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R141" s="7"/>
    </row>
    <row r="142" spans="1:70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R142" s="7"/>
    </row>
    <row r="143" spans="1:70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R143" s="7"/>
    </row>
    <row r="144" spans="1:70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R144" s="7"/>
    </row>
    <row r="145" spans="1:70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R145" s="7"/>
    </row>
    <row r="146" spans="1:70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R146" s="7"/>
    </row>
    <row r="147" spans="1:70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R147" s="7"/>
    </row>
    <row r="148" spans="1:70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R148" s="7"/>
    </row>
    <row r="149" spans="1:70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R149" s="7"/>
    </row>
    <row r="150" spans="1:70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R150" s="7"/>
    </row>
    <row r="151" spans="1:70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R151" s="7"/>
    </row>
    <row r="152" spans="1:70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R152" s="7"/>
    </row>
    <row r="153" spans="1:70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R153" s="7"/>
    </row>
    <row r="154" spans="1:70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R154" s="7"/>
    </row>
    <row r="155" spans="1:70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R155" s="7"/>
    </row>
    <row r="156" spans="1:70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R156" s="7"/>
    </row>
    <row r="157" spans="1:70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R157" s="7"/>
    </row>
    <row r="158" spans="1:70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R158" s="7"/>
    </row>
    <row r="159" spans="1:70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R159" s="7"/>
    </row>
    <row r="160" spans="1:70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R160" s="7"/>
    </row>
    <row r="161" spans="1:70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R161" s="7"/>
    </row>
    <row r="162" spans="1:70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R162" s="7"/>
    </row>
    <row r="163" spans="1:70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R163" s="7"/>
    </row>
    <row r="164" spans="1:70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R164" s="7"/>
    </row>
    <row r="165" spans="1:70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R165" s="7"/>
    </row>
    <row r="166" spans="1:70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R166" s="7"/>
    </row>
    <row r="167" spans="1:70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R167" s="7"/>
    </row>
    <row r="168" spans="1:70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R168" s="7"/>
    </row>
    <row r="169" spans="1:70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R169" s="7"/>
    </row>
    <row r="170" spans="1:70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R170" s="7"/>
    </row>
    <row r="171" spans="1:70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R171" s="7"/>
    </row>
    <row r="172" spans="1:70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R172" s="7"/>
    </row>
    <row r="173" spans="1:70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R173" s="7"/>
    </row>
    <row r="174" spans="1:70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R174" s="7"/>
    </row>
    <row r="175" spans="1:70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R175" s="7"/>
    </row>
    <row r="176" spans="1:70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R176" s="7"/>
    </row>
    <row r="177" spans="1:70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R177" s="7"/>
    </row>
    <row r="178" spans="1:70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R178" s="7"/>
    </row>
    <row r="179" spans="1:70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R179" s="7"/>
    </row>
    <row r="180" spans="1:70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R180" s="7"/>
    </row>
    <row r="181" spans="1:70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R181" s="7"/>
    </row>
    <row r="182" spans="1:70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R182" s="7"/>
    </row>
    <row r="183" spans="1:70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R183" s="7"/>
    </row>
    <row r="184" spans="1:70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R184" s="7"/>
    </row>
    <row r="185" spans="1:70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R185" s="7"/>
    </row>
    <row r="186" spans="1:70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R186" s="7"/>
    </row>
    <row r="187" spans="1:70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R187" s="7"/>
    </row>
    <row r="188" spans="1:70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R188" s="7"/>
    </row>
    <row r="189" spans="1:70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R189" s="7"/>
    </row>
    <row r="190" spans="1:70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R190" s="7"/>
    </row>
    <row r="191" spans="1:70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R191" s="7"/>
    </row>
    <row r="192" spans="1:70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R192" s="7"/>
    </row>
    <row r="193" spans="1:70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R193" s="7"/>
    </row>
    <row r="194" spans="1:70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R194" s="7"/>
    </row>
    <row r="195" spans="1:70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R195" s="7"/>
    </row>
    <row r="196" spans="1:70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R196" s="7"/>
    </row>
    <row r="197" spans="1:70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R197" s="7"/>
    </row>
    <row r="198" spans="1:70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R198" s="7"/>
    </row>
    <row r="199" spans="1:70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R199" s="7"/>
    </row>
    <row r="200" spans="1:70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R200" s="7"/>
    </row>
    <row r="201" spans="1:70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R201" s="7"/>
    </row>
    <row r="202" spans="1:70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R202" s="7"/>
    </row>
    <row r="203" spans="1:70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R203" s="7"/>
    </row>
    <row r="204" spans="1:70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R204" s="7"/>
    </row>
    <row r="205" spans="1:70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R205" s="7"/>
    </row>
    <row r="206" spans="1:70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R206" s="7"/>
    </row>
    <row r="207" spans="1:70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R207" s="7"/>
    </row>
    <row r="208" spans="1:70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R208" s="7"/>
    </row>
    <row r="209" spans="1:70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R209" s="7"/>
    </row>
    <row r="210" spans="1:70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R210" s="7"/>
    </row>
    <row r="211" spans="1:70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R211" s="7"/>
    </row>
    <row r="212" spans="1:70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R212" s="7"/>
    </row>
    <row r="213" spans="1:70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R213" s="7"/>
    </row>
    <row r="214" spans="1:70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R214" s="7"/>
    </row>
    <row r="215" spans="1:70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R215" s="7"/>
    </row>
    <row r="216" spans="1:70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R216" s="7"/>
    </row>
    <row r="217" spans="1:70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R217" s="7"/>
    </row>
    <row r="218" spans="1:70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R218" s="7"/>
    </row>
    <row r="219" spans="1:70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R219" s="7"/>
    </row>
    <row r="220" spans="1:70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R220" s="7"/>
    </row>
    <row r="221" spans="1:70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R221" s="7"/>
    </row>
    <row r="222" spans="1:70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R222" s="7"/>
    </row>
    <row r="223" spans="1:70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R223" s="7"/>
    </row>
    <row r="224" spans="1:70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R224" s="7"/>
    </row>
    <row r="225" spans="1:70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R225" s="7"/>
    </row>
    <row r="226" spans="1:70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R226" s="7"/>
    </row>
    <row r="227" spans="1:70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R227" s="7"/>
    </row>
    <row r="228" spans="1:70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R228" s="7"/>
    </row>
    <row r="229" spans="1:70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R229" s="7"/>
    </row>
    <row r="230" spans="1:70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R230" s="7"/>
    </row>
    <row r="231" spans="1:70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R231" s="7"/>
    </row>
    <row r="232" spans="1:70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R232" s="7"/>
    </row>
    <row r="233" spans="1:70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R233" s="7"/>
    </row>
    <row r="234" spans="1:70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R234" s="7"/>
    </row>
    <row r="235" spans="1:70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R235" s="7"/>
    </row>
    <row r="236" spans="1:70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R236" s="7"/>
    </row>
    <row r="237" spans="1:70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R237" s="7"/>
    </row>
    <row r="238" spans="1:70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R238" s="7"/>
    </row>
    <row r="239" spans="1:70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R239" s="7"/>
    </row>
    <row r="240" spans="1:70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R240" s="7"/>
    </row>
    <row r="241" spans="1:70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R241" s="7"/>
    </row>
    <row r="242" spans="1:70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R242" s="7"/>
    </row>
    <row r="243" spans="1:70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R243" s="7"/>
    </row>
    <row r="244" spans="1:70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R244" s="7"/>
    </row>
    <row r="245" spans="1:70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R245" s="7"/>
    </row>
    <row r="246" spans="1:70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R246" s="7"/>
    </row>
    <row r="247" spans="1:70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R247" s="7"/>
    </row>
    <row r="248" spans="1:70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R248" s="7"/>
    </row>
    <row r="249" spans="1:70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R249" s="7"/>
    </row>
    <row r="250" spans="1:70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R250" s="7"/>
    </row>
    <row r="251" spans="1:70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R251" s="7"/>
    </row>
    <row r="252" spans="1:70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R252" s="7"/>
    </row>
    <row r="253" spans="1:70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R253" s="7"/>
    </row>
    <row r="254" spans="1:70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R254" s="7"/>
    </row>
    <row r="255" spans="1:70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R255" s="7"/>
    </row>
    <row r="256" spans="1:70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R256" s="7"/>
    </row>
    <row r="257" spans="1:70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R257" s="7"/>
    </row>
    <row r="258" spans="1:70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R258" s="7"/>
    </row>
    <row r="259" spans="1:70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R259" s="7"/>
    </row>
    <row r="260" spans="1:70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R260" s="7"/>
    </row>
    <row r="261" spans="1:70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R261" s="7"/>
    </row>
    <row r="262" spans="1:70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R262" s="7"/>
    </row>
    <row r="263" spans="1:70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R263" s="7"/>
    </row>
    <row r="264" spans="1:70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R264" s="7"/>
    </row>
    <row r="265" spans="1:70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R265" s="7"/>
    </row>
    <row r="266" spans="1:70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R266" s="7"/>
    </row>
    <row r="267" spans="1:70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R267" s="7"/>
    </row>
    <row r="268" spans="1:70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R268" s="7"/>
    </row>
    <row r="269" spans="1:70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R269" s="7"/>
    </row>
    <row r="270" spans="1:70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R270" s="7"/>
    </row>
    <row r="271" spans="1:70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R271" s="7"/>
    </row>
    <row r="272" spans="1:70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R272" s="7"/>
    </row>
    <row r="273" spans="1:70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R273" s="7"/>
    </row>
    <row r="274" spans="1:70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R274" s="7"/>
    </row>
    <row r="275" spans="1:70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R275" s="7"/>
    </row>
    <row r="276" spans="1:70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R276" s="7"/>
    </row>
    <row r="277" spans="1:70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R277" s="7"/>
    </row>
    <row r="278" spans="1:70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R278" s="7"/>
    </row>
    <row r="279" spans="1:70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R279" s="7"/>
    </row>
    <row r="280" spans="1:70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R280" s="7"/>
    </row>
    <row r="281" spans="1:70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R281" s="7"/>
    </row>
    <row r="282" spans="1:70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R282" s="7"/>
    </row>
    <row r="283" spans="1:70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R283" s="7"/>
    </row>
    <row r="284" spans="1:70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R284" s="7"/>
    </row>
    <row r="285" spans="1:70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R285" s="7"/>
    </row>
    <row r="286" spans="1:70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R286" s="7"/>
    </row>
    <row r="287" spans="1:70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R287" s="7"/>
    </row>
    <row r="288" spans="1:70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R288" s="7"/>
    </row>
    <row r="289" spans="1:70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R289" s="7"/>
    </row>
    <row r="290" spans="1:70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R290" s="7"/>
    </row>
    <row r="291" spans="1:70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R291" s="7"/>
    </row>
    <row r="292" spans="1:70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R292" s="7"/>
    </row>
    <row r="293" spans="1:70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R293" s="7"/>
    </row>
    <row r="294" spans="1:70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R294" s="7"/>
    </row>
    <row r="295" spans="1:70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R295" s="7"/>
    </row>
    <row r="296" spans="1:70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R296" s="7"/>
    </row>
    <row r="297" spans="1:70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R297" s="7"/>
    </row>
    <row r="298" spans="1:70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R298" s="7"/>
    </row>
    <row r="299" spans="1:70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R299" s="7"/>
    </row>
    <row r="300" spans="1:70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R300" s="7"/>
    </row>
    <row r="301" spans="1:70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R301" s="7"/>
    </row>
    <row r="302" spans="1:70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R302" s="7"/>
    </row>
    <row r="303" spans="1:70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R303" s="7"/>
    </row>
    <row r="304" spans="1:70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R304" s="7"/>
    </row>
    <row r="305" spans="1:70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R305" s="7"/>
    </row>
    <row r="306" spans="1:70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R306" s="7"/>
    </row>
    <row r="307" spans="1:70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R307" s="7"/>
    </row>
    <row r="308" spans="1:70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R308" s="7"/>
    </row>
    <row r="309" spans="1:70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R309" s="7"/>
    </row>
    <row r="310" spans="1:70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R310" s="7"/>
    </row>
    <row r="311" spans="1:70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R311" s="7"/>
    </row>
    <row r="312" spans="1:70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R312" s="7"/>
    </row>
    <row r="313" spans="1:70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R313" s="7"/>
    </row>
    <row r="314" spans="1:70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R314" s="7"/>
    </row>
    <row r="315" spans="1:70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R315" s="7"/>
    </row>
    <row r="316" spans="1:70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R316" s="7"/>
    </row>
    <row r="317" spans="1:70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R317" s="7"/>
    </row>
    <row r="318" spans="1:70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R318" s="7"/>
    </row>
    <row r="319" spans="1:70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R319" s="7"/>
    </row>
    <row r="320" spans="1:70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R320" s="7"/>
    </row>
    <row r="321" spans="1:70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R321" s="7"/>
    </row>
    <row r="322" spans="1:70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R322" s="7"/>
    </row>
    <row r="323" spans="1:70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R323" s="7"/>
    </row>
    <row r="324" spans="1:70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R324" s="7"/>
    </row>
    <row r="325" spans="1:70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R325" s="7"/>
    </row>
    <row r="326" spans="1:70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R326" s="7"/>
    </row>
    <row r="327" spans="1:70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R327" s="7"/>
    </row>
    <row r="328" spans="1:70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R328" s="7"/>
    </row>
    <row r="329" spans="1:70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R329" s="7"/>
    </row>
    <row r="330" spans="1:70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R330" s="7"/>
    </row>
    <row r="331" spans="1:70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R331" s="7"/>
    </row>
    <row r="332" spans="1:70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R332" s="7"/>
    </row>
    <row r="333" spans="1:70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R333" s="7"/>
    </row>
    <row r="334" spans="1:70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R334" s="7"/>
    </row>
    <row r="335" spans="1:70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R335" s="7"/>
    </row>
    <row r="336" spans="1:70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R336" s="7"/>
    </row>
    <row r="337" spans="1:70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R337" s="7"/>
    </row>
    <row r="338" spans="1:70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R338" s="7"/>
    </row>
    <row r="339" spans="1:70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R339" s="7"/>
    </row>
    <row r="340" spans="1:70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R340" s="7"/>
    </row>
    <row r="341" spans="1:70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R341" s="7"/>
    </row>
    <row r="342" spans="1:70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R342" s="7"/>
    </row>
    <row r="343" spans="1:70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R343" s="7"/>
    </row>
    <row r="344" spans="1:70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R344" s="7"/>
    </row>
    <row r="345" spans="1:70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R345" s="7"/>
    </row>
    <row r="346" spans="1:70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R346" s="7"/>
    </row>
    <row r="347" spans="1:70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R347" s="7"/>
    </row>
    <row r="348" spans="1:70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R348" s="7"/>
    </row>
    <row r="349" spans="1:70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R349" s="7"/>
    </row>
    <row r="350" spans="1:70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R350" s="7"/>
    </row>
    <row r="351" spans="1:70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R351" s="7"/>
    </row>
    <row r="352" spans="1:70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R352" s="7"/>
    </row>
    <row r="353" spans="1:70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R353" s="7"/>
    </row>
    <row r="354" spans="1:70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R354" s="7"/>
    </row>
    <row r="355" spans="1:70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R355" s="7"/>
    </row>
    <row r="356" spans="1:70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R356" s="7"/>
    </row>
    <row r="357" spans="1:70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R357" s="7"/>
    </row>
    <row r="358" spans="1:70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R358" s="7"/>
    </row>
    <row r="359" spans="1:70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R359" s="7"/>
    </row>
    <row r="360" spans="1:70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R360" s="7"/>
    </row>
    <row r="361" spans="1:70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R361" s="7"/>
    </row>
    <row r="362" spans="1:70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R362" s="7"/>
    </row>
    <row r="363" spans="1:70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R363" s="7"/>
    </row>
    <row r="364" spans="1:70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R364" s="7"/>
    </row>
    <row r="365" spans="1:70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R365" s="7"/>
    </row>
    <row r="366" spans="1:70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R366" s="7"/>
    </row>
    <row r="367" spans="1:70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R367" s="7"/>
    </row>
    <row r="368" spans="1:70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R368" s="7"/>
    </row>
    <row r="369" spans="1:70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R369" s="7"/>
    </row>
    <row r="370" spans="1:70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R370" s="7"/>
    </row>
    <row r="371" spans="1:70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R371" s="7"/>
    </row>
    <row r="372" spans="1:70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R372" s="7"/>
    </row>
    <row r="373" spans="1:70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R373" s="7"/>
    </row>
    <row r="374" spans="1:70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R374" s="7"/>
    </row>
    <row r="375" spans="1:70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R375" s="7"/>
    </row>
    <row r="376" spans="1:70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R376" s="7"/>
    </row>
    <row r="377" spans="1:70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R377" s="7"/>
    </row>
    <row r="378" spans="1:70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R378" s="7"/>
    </row>
    <row r="379" spans="1:70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R379" s="7"/>
    </row>
    <row r="380" spans="1:70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R380" s="7"/>
    </row>
    <row r="381" spans="1:70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R381" s="7"/>
    </row>
    <row r="382" spans="1:70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R382" s="7"/>
    </row>
    <row r="383" spans="1:70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R383" s="7"/>
    </row>
    <row r="384" spans="1:70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R384" s="7"/>
    </row>
    <row r="385" spans="1:70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R385" s="7"/>
    </row>
    <row r="386" spans="1:70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R386" s="7"/>
    </row>
    <row r="387" spans="1:70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R387" s="7"/>
    </row>
    <row r="388" spans="1:70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R388" s="7"/>
    </row>
    <row r="389" spans="1:70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R389" s="7"/>
    </row>
    <row r="390" spans="1:70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R390" s="7"/>
    </row>
    <row r="391" spans="1:70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R391" s="7"/>
    </row>
    <row r="392" spans="1:70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R392" s="7"/>
    </row>
    <row r="393" spans="1:70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R393" s="7"/>
    </row>
    <row r="394" spans="1:70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R394" s="7"/>
    </row>
    <row r="395" spans="1:70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R395" s="7"/>
    </row>
    <row r="396" spans="1:70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R396" s="7"/>
    </row>
    <row r="397" spans="1:70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R397" s="7"/>
    </row>
    <row r="398" spans="1:70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R398" s="7"/>
    </row>
    <row r="399" spans="1:70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R399" s="7"/>
    </row>
    <row r="400" spans="1:70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R400" s="7"/>
    </row>
    <row r="401" spans="1:70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R401" s="7"/>
    </row>
    <row r="402" spans="1:70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R402" s="7"/>
    </row>
    <row r="403" spans="1:70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R403" s="7"/>
    </row>
    <row r="404" spans="1:70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R404" s="7"/>
    </row>
    <row r="405" spans="1:70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R405" s="7"/>
    </row>
    <row r="406" spans="1:70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R406" s="7"/>
    </row>
    <row r="407" spans="1:70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R407" s="7"/>
    </row>
    <row r="408" spans="1:70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R408" s="7"/>
    </row>
    <row r="409" spans="1:70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R409" s="7"/>
    </row>
    <row r="410" spans="1:70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R410" s="7"/>
    </row>
    <row r="411" spans="1:70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R411" s="7"/>
    </row>
    <row r="412" spans="1:70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R412" s="7"/>
    </row>
    <row r="413" spans="1:70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R413" s="7"/>
    </row>
    <row r="414" spans="1:70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R414" s="7"/>
    </row>
    <row r="415" spans="1:70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R415" s="7"/>
    </row>
    <row r="416" spans="1:70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R416" s="7"/>
    </row>
    <row r="417" spans="1:70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R417" s="7"/>
    </row>
    <row r="418" spans="1:70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R418" s="7"/>
    </row>
    <row r="419" spans="1:70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R419" s="7"/>
    </row>
    <row r="420" spans="1:70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R420" s="7"/>
    </row>
    <row r="421" spans="1:70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R421" s="7"/>
    </row>
    <row r="422" spans="1:70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R422" s="7"/>
    </row>
    <row r="423" spans="1:70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R423" s="7"/>
    </row>
    <row r="424" spans="1:70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R424" s="7"/>
    </row>
    <row r="425" spans="1:70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R425" s="7"/>
    </row>
    <row r="426" spans="1:70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R426" s="7"/>
    </row>
    <row r="427" spans="1:70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R427" s="7"/>
    </row>
    <row r="428" spans="1:70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R428" s="7"/>
    </row>
    <row r="429" spans="1:70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R429" s="7"/>
    </row>
    <row r="430" spans="1:70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R430" s="7"/>
    </row>
    <row r="431" spans="1:70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R431" s="7"/>
    </row>
    <row r="432" spans="1:70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R432" s="7"/>
    </row>
    <row r="433" spans="1:70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R433" s="7"/>
    </row>
    <row r="434" spans="1:70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R434" s="7"/>
    </row>
    <row r="435" spans="1:70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R435" s="7"/>
    </row>
    <row r="436" spans="1:70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R436" s="7"/>
    </row>
    <row r="437" spans="1:70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R437" s="7"/>
    </row>
    <row r="438" spans="1:70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R438" s="7"/>
    </row>
    <row r="439" spans="1:70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R439" s="7"/>
    </row>
    <row r="440" spans="1:70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R440" s="7"/>
    </row>
    <row r="441" spans="1:70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R441" s="7"/>
    </row>
    <row r="442" spans="1:70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R442" s="7"/>
    </row>
    <row r="443" spans="1:70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R443" s="7"/>
    </row>
    <row r="444" spans="1:70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R444" s="7"/>
    </row>
    <row r="445" spans="1:70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R445" s="7"/>
    </row>
    <row r="446" spans="1:70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R446" s="7"/>
    </row>
    <row r="447" spans="1:70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R447" s="7"/>
    </row>
    <row r="448" spans="1:70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R448" s="7"/>
    </row>
    <row r="449" spans="1:70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R449" s="7"/>
    </row>
    <row r="450" spans="1:70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R450" s="7"/>
    </row>
    <row r="451" spans="1:70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R451" s="7"/>
    </row>
    <row r="452" spans="1:70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R452" s="7"/>
    </row>
    <row r="453" spans="1:70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R453" s="7"/>
    </row>
    <row r="454" spans="1:70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R454" s="7"/>
    </row>
    <row r="455" spans="1:70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R455" s="7"/>
    </row>
    <row r="456" spans="1:70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R456" s="7"/>
    </row>
    <row r="457" spans="1:70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R457" s="7"/>
    </row>
    <row r="458" spans="1:70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R458" s="7"/>
    </row>
    <row r="459" spans="1:70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R459" s="7"/>
    </row>
    <row r="460" spans="1:70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R460" s="7"/>
    </row>
    <row r="461" spans="1:70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R461" s="7"/>
    </row>
    <row r="462" spans="1:70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R462" s="7"/>
    </row>
    <row r="463" spans="1:70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R463" s="7"/>
    </row>
    <row r="464" spans="1:70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R464" s="7"/>
    </row>
    <row r="465" spans="1:70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R465" s="7"/>
    </row>
    <row r="466" spans="1:70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R466" s="7"/>
    </row>
    <row r="467" spans="1:70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R467" s="7"/>
    </row>
    <row r="468" spans="1:70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R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</sheetData>
  <mergeCells count="34">
    <mergeCell ref="D1:L1"/>
    <mergeCell ref="M1:AF1"/>
    <mergeCell ref="AH1:BE1"/>
    <mergeCell ref="M2:AF2"/>
    <mergeCell ref="AH2:AK2"/>
    <mergeCell ref="AL2:AO2"/>
    <mergeCell ref="AP2:AS2"/>
    <mergeCell ref="AT2:AW2"/>
    <mergeCell ref="AX2:BA2"/>
    <mergeCell ref="BB2:BE2"/>
    <mergeCell ref="BF2:B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I2:BI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175</v>
      </c>
      <c r="B1" s="1" t="s">
        <v>176</v>
      </c>
      <c r="C1" s="1" t="s">
        <v>177</v>
      </c>
      <c r="D1" s="1" t="s">
        <v>178</v>
      </c>
      <c r="E1" s="1" t="s">
        <v>179</v>
      </c>
      <c r="CU1" t="s">
        <v>179</v>
      </c>
    </row>
    <row r="2" spans="1:6">
      <c r="A2" s="2" t="e">
        <f>SUM(交易计划及执行表!#REF!)-SUM(IF(交易计划及执行表!#REF!&gt;0,VLOOKUP(交易计划及执行表!$A4,交易计划及执行表!A4:BR991,53,FALSE)))</f>
        <v>#REF!</v>
      </c>
      <c r="F2" s="3" t="e">
        <f>SUM(IF(交易计划及执行表!#REF!&gt;0,VLOOKUP(交易计划及执行表!$A4,交易计划及执行表!A4:BR991,53,FALSE),0))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2021-12-04T07:21:50Z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