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<sst xmlns="http://schemas.openxmlformats.org/spreadsheetml/2006/main" count="40">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</sst>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D6" sqref="AD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1" si="0">I6/(ROW()-4)</f>
        <v>0.5</v>
      </c>
      <c r="M6" s="8" t="s">
        <v>38</v>
      </c>
      <c r="N6" s="8" t="s">
        <v>38</v>
      </c>
      <c r="O6" s="8" t="str">
        <f t="shared" ref="O5:O11" si="1">IF(B6&lt;F6,"是","否")</f>
        <v>否</v>
      </c>
      <c r="P6" s="8" t="s">
        <v>38</v>
      </c>
      <c r="Q6" s="8" t="str">
        <f t="shared" ref="Q5:Q11" si="2">IF(I6/(ROW()-4)&lt;0.5,"是","否")</f>
        <v>否</v>
      </c>
      <c r="R6" s="19" t="str">
        <f t="shared" ref="R5:R11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 t="shared" ref="J6:J11" si="4"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 t="shared" si="1"/>
        <v>否</v>
      </c>
      <c r="P7" s="8" t="s">
        <v>38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 t="shared" si="4"/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 t="shared" si="1"/>
        <v>否</v>
      </c>
      <c r="P8" s="8" t="s">
        <v>38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 t="shared" si="4"/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 t="shared" si="1"/>
        <v>否</v>
      </c>
      <c r="P9" s="19" t="s">
        <v>39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 t="shared" si="4"/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 t="shared" si="1"/>
        <v>否</v>
      </c>
      <c r="P10" s="8" t="s">
        <v>38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>
        <v>37.11</v>
      </c>
      <c r="C11" s="6">
        <v>36.17</v>
      </c>
      <c r="D11" s="6">
        <v>37.8</v>
      </c>
      <c r="E11" s="6">
        <v>35.6</v>
      </c>
      <c r="F11" s="6">
        <v>34.68</v>
      </c>
      <c r="G11" s="6">
        <v>33.91</v>
      </c>
      <c r="H11" s="6">
        <v>40.28</v>
      </c>
      <c r="I11" s="8">
        <v>4</v>
      </c>
      <c r="J11" s="16">
        <f t="shared" si="4"/>
        <v>0.0220324979344532</v>
      </c>
      <c r="K11" s="14">
        <f>(B11-VLOOKUP([1]交易计划及执行表!$A$6,[1]交易计划及执行表!$A$4:$BL10009,48,FALSE))/VLOOKUP([1]交易计划及执行表!$A$6,[1]交易计划及执行表!$A$4:$BL10009,48,FALSE)</f>
        <v>0.100207530388378</v>
      </c>
      <c r="L11" s="15">
        <f t="shared" si="0"/>
        <v>0.571428571428571</v>
      </c>
      <c r="M11" s="8" t="s">
        <v>38</v>
      </c>
      <c r="N11" s="19" t="s">
        <v>39</v>
      </c>
      <c r="O11" s="8" t="str">
        <f t="shared" si="1"/>
        <v>否</v>
      </c>
      <c r="P11" s="8" t="s">
        <v>38</v>
      </c>
      <c r="Q11" s="29" t="str">
        <f t="shared" si="2"/>
        <v>否</v>
      </c>
      <c r="R11" s="29" t="str">
        <f t="shared" si="3"/>
        <v>上部</v>
      </c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>
        <f>IF(G11-VLOOKUP([1]交易计划及执行表!$A$6,[1]交易计划及执行表!$A$4:$BL10009,48,FALSE)&gt;0,G11,AD10)</f>
        <v>33.91</v>
      </c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2021-12-01T15:46:05Z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