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<sst xmlns="http://schemas.openxmlformats.org/spreadsheetml/2006/main" count="131">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</sst>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E25" activePane="bottomRight" state="frozen"/>
      <selection/>
      <selection pane="topRight"/>
      <selection pane="bottomLeft"/>
      <selection pane="bottomRight" activeCell="D37" sqref="D37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>N30*O30-P30-Q30-R30</f>
        <v>9185.616</v>
      </c>
      <c r="T30" s="119">
        <f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>N31*O31-P31-Q31-R31</f>
        <v>7257.73</v>
      </c>
      <c r="T31" s="119">
        <f>S31-J31</f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>N32*O32-P32-Q32-R32</f>
        <v>20923.631</v>
      </c>
      <c r="T32" s="119">
        <f>S32-J32</f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>N33*O33-P33-Q33-R33</f>
        <v>8707.10458</v>
      </c>
      <c r="T33" s="119">
        <f>S33-J33</f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/>
      <c r="N35" s="83"/>
      <c r="O35" s="60"/>
      <c r="P35" s="83"/>
      <c r="Q35" s="83"/>
      <c r="R35" s="83"/>
      <c r="S35" s="60"/>
      <c r="T35" s="120"/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K3" sqref="K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SUM(交易计划及执行表!$T$4:$T31)</f>
        <v>-2348.26548</v>
      </c>
      <c r="D3" s="16">
        <f>COUNTIF(交易计划及执行表!$T$4:$T33,"&gt;0")</f>
        <v>7</v>
      </c>
      <c r="E3" s="16">
        <f>COUNTIF(交易计划及执行表!$T$4:$T33,"&lt;0")</f>
        <v>16</v>
      </c>
      <c r="F3" s="16">
        <f>D3+E3</f>
        <v>23</v>
      </c>
      <c r="G3" s="24">
        <f>D3/F3</f>
        <v>0.304347826086957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0.0625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