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入场指标" sheetId="7" r:id="rId1"/>
    <sheet name="账户动态" sheetId="8" r:id="rId2"/>
  </sheets>
  <calcPr calcId="144525"/>
</workbook>
</file>

<file path=xl/sharedStrings.xml><?xml version="1.0" encoding="utf-8"?>
<sst xmlns="http://schemas.openxmlformats.org/spreadsheetml/2006/main" count="168">
  <si>
    <t>交易计划</t>
  </si>
  <si>
    <t>实际入场</t>
  </si>
  <si>
    <t>实际出场</t>
  </si>
  <si>
    <t>交易总评</t>
  </si>
  <si>
    <t>交易计划编码</t>
  </si>
  <si>
    <t>交易计划编制日期</t>
  </si>
  <si>
    <t>股票代码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</si>
  <si>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</si>
  <si>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</si>
  <si>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</si>
  <si>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</si>
  <si>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</si>
  <si>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</si>
  <si>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</si>
  <si>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</si>
  <si>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</si>
  <si>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相对实力排名（除了实力排名外，应该关注股价的表现是否优于其他公司）</t>
  </si>
  <si>
    <t>技术足迹</t>
  </si>
  <si>
    <t>通道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</si>
  <si>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</si>
  <si>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</si>
  <si>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</si>
  <si>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</si>
  <si>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</si>
  <si>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</si>
  <si>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</si>
  <si>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</si>
  <si>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入场市盈率</t>
  </si>
  <si>
    <t>是否可以入场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</si>
  <si>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</si>
  <si>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</si>
  <si>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</si>
  <si>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</si>
  <si>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</si>
  <si>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</si>
  <si>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真实暴露风险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</si>
  <si>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</si>
  <si>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</si>
  <si>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</si>
  <si>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</si>
  <si>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</si>
  <si>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</si>
  <si>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</si>
  <si>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</si>
  <si>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</si>
  <si>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</si>
  <si>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</si>
  <si>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</si>
  <si>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</si>
  <si>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</si>
  <si>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</si>
  <si>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</si>
  <si>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</si>
  <si>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</si>
  <si>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</si>
  <si>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</si>
  <si>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</si>
  <si>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</si>
  <si>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</si>
  <si>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</si>
  <si>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</si>
  <si>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</si>
  <si>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</si>
  <si>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</si>
  <si>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</si>
  <si>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</si>
  <si>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</si>
  <si>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</si>
  <si>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</si>
  <si>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</si>
  <si>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成交量收缩情况
(最后的价格收缩期间的成交量应低于50天的平均水平且有一到两天交易量极低)</t>
  </si>
  <si>
    <t>上通道</t>
  </si>
  <si>
    <t>下通道</t>
  </si>
  <si>
    <t>通道宽度</t>
  </si>
  <si>
    <t>000001</t>
  </si>
  <si>
    <t>003040(楚天龙)</t>
  </si>
  <si>
    <r>
      <t>200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150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  50</t>
    </r>
    <r>
      <rPr>
        <sz val="10"/>
        <color rgb="FF000000"/>
        <rFont val="方正书宋_GBK"/>
        <charset val="134"/>
      </rPr>
      <t>日均线：向上</t>
    </r>
  </si>
  <si>
    <t>24w</t>
  </si>
  <si>
    <t>5T</t>
  </si>
  <si>
    <t>成交量先随价格收缩逐级减少，然后随价格收缩放量</t>
  </si>
  <si>
    <t>不宜入场</t>
  </si>
  <si>
    <t>没注意随着价格的收缩成交量放量，导致入场过早</t>
  </si>
  <si>
    <t>000002</t>
  </si>
  <si>
    <t>600085(同仁堂)</t>
  </si>
  <si>
    <t>4T</t>
  </si>
  <si>
    <t>成交量先随价格收缩逐级减少，然后随价格收缩保持不变</t>
  </si>
  <si>
    <t>可以</t>
  </si>
  <si>
    <t>000003</t>
  </si>
  <si>
    <t>603867(新化股份)</t>
  </si>
  <si>
    <t>8w</t>
  </si>
  <si>
    <t>3T</t>
  </si>
  <si>
    <t>成交量一直随价格收缩逐级减少，最后随着价格收缩期间空头几乎被榨干</t>
  </si>
  <si>
    <t>000005</t>
  </si>
  <si>
    <t>605016(百龙创园)</t>
  </si>
  <si>
    <t>由于价格收缩不明显，成交量收缩情况不予考虑</t>
  </si>
  <si>
    <t>没注意价格的收缩幅度不够，导致入场过早</t>
  </si>
  <si>
    <t>000010</t>
  </si>
  <si>
    <r>
      <rPr>
        <sz val="10"/>
        <color rgb="FF000000"/>
        <rFont val="Helvetica Neue"/>
        <charset val="134"/>
      </rPr>
      <t>603663(</t>
    </r>
    <r>
      <rPr>
        <sz val="10"/>
        <color rgb="FF000000"/>
        <rFont val="方正书宋_GBK"/>
        <charset val="134"/>
      </rPr>
      <t>三祥新材</t>
    </r>
    <r>
      <rPr>
        <sz val="10"/>
        <color rgb="FF000000"/>
        <rFont val="Helvetica Neue"/>
        <charset val="134"/>
      </rPr>
      <t>)</t>
    </r>
  </si>
  <si>
    <t>12w</t>
  </si>
  <si>
    <t>成</t>
  </si>
  <si>
    <t>000014</t>
  </si>
  <si>
    <r>
      <rPr>
        <sz val="10"/>
        <color rgb="FF000000"/>
        <rFont val="Helvetica Neue"/>
        <charset val="134"/>
      </rPr>
      <t>600392(</t>
    </r>
    <r>
      <rPr>
        <sz val="10"/>
        <color rgb="FF000000"/>
        <rFont val="方正书宋_GBK"/>
        <charset val="134"/>
      </rPr>
      <t>盛和资源</t>
    </r>
    <r>
      <rPr>
        <sz val="10"/>
        <color rgb="FF000000"/>
        <rFont val="Helvetica Neue"/>
        <charset val="134"/>
      </rPr>
      <t>)</t>
    </r>
  </si>
  <si>
    <t>000015</t>
  </si>
  <si>
    <r>
      <rPr>
        <sz val="10"/>
        <color rgb="FF000000"/>
        <rFont val="Helvetica Neue"/>
        <charset val="134"/>
      </rPr>
      <t>600399(</t>
    </r>
    <r>
      <rPr>
        <sz val="10"/>
        <color rgb="FF000000"/>
        <rFont val="方正书宋_GBK"/>
        <charset val="134"/>
      </rPr>
      <t>抚顺特钢</t>
    </r>
    <r>
      <rPr>
        <sz val="10"/>
        <color rgb="FF000000"/>
        <rFont val="Helvetica Neue"/>
        <charset val="134"/>
      </rPr>
      <t>)</t>
    </r>
  </si>
  <si>
    <t>略明显</t>
  </si>
  <si>
    <t>000017</t>
  </si>
  <si>
    <r>
      <rPr>
        <sz val="10"/>
        <color rgb="FF000000"/>
        <rFont val="Helvetica Neue"/>
        <charset val="134"/>
      </rPr>
      <t>601677(</t>
    </r>
    <r>
      <rPr>
        <sz val="10"/>
        <color rgb="FF000000"/>
        <rFont val="方正书宋_GBK"/>
        <charset val="134"/>
      </rPr>
      <t>明泰铝业</t>
    </r>
    <r>
      <rPr>
        <sz val="10"/>
        <color rgb="FF000000"/>
        <rFont val="Helvetica Neue"/>
        <charset val="134"/>
      </rPr>
      <t>)</t>
    </r>
  </si>
  <si>
    <t>减少明显，空头几乎被榨干</t>
  </si>
  <si>
    <t>000018</t>
  </si>
  <si>
    <r>
      <rPr>
        <sz val="10"/>
        <color rgb="FF000000"/>
        <rFont val="Helvetica Neue"/>
        <charset val="134"/>
      </rPr>
      <t>002223(</t>
    </r>
    <r>
      <rPr>
        <sz val="10"/>
        <color rgb="FF000000"/>
        <rFont val="方正书宋_GBK"/>
        <charset val="134"/>
      </rPr>
      <t>鱼跃医疗</t>
    </r>
    <r>
      <rPr>
        <sz val="10"/>
        <color rgb="FF000000"/>
        <rFont val="Helvetica Neue"/>
        <charset val="134"/>
      </rPr>
      <t>)</t>
    </r>
  </si>
  <si>
    <t>16w</t>
  </si>
  <si>
    <t>不是很明显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</si>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</sst>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10"/>
      <color indexed="8"/>
      <name val="Helvetica Neue"/>
      <charset val="134"/>
    </font>
    <font>
      <u/>
      <sz val="11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theme="1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b/>
      <sz val="2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/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 style="thin">
        <color indexed="14"/>
      </left>
      <right/>
      <top style="thin">
        <color indexed="15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39" borderId="26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21" borderId="2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3" fillId="18" borderId="21" applyNumberFormat="0" applyAlignment="0" applyProtection="0">
      <alignment vertical="center"/>
    </xf>
    <xf numFmtId="0" fontId="25" fillId="21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26" borderId="2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</cellStyleXfs>
  <cellXfs count="104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0" fillId="0" borderId="0" xfId="0" applyNumberFormat="1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49" fontId="6" fillId="2" borderId="5" xfId="41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5" fillId="5" borderId="7" xfId="0" applyNumberFormat="1" applyFont="1" applyFill="1" applyBorder="1" applyAlignment="1">
      <alignment horizontal="center" vertical="center" wrapText="1"/>
    </xf>
    <xf numFmtId="49" fontId="6" fillId="5" borderId="8" xfId="41" applyNumberFormat="1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 wrapText="1"/>
    </xf>
    <xf numFmtId="0" fontId="8" fillId="2" borderId="0" xfId="4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0" fillId="6" borderId="13" xfId="0" applyNumberFormat="1" applyFont="1" applyFill="1" applyBorder="1" applyAlignment="1">
      <alignment horizontal="center" vertical="center" wrapText="1"/>
    </xf>
    <xf numFmtId="0" fontId="9" fillId="6" borderId="13" xfId="0" applyNumberFormat="1" applyFont="1" applyFill="1" applyBorder="1" applyAlignment="1">
      <alignment horizontal="center" vertical="center" wrapText="1"/>
    </xf>
    <xf numFmtId="49" fontId="5" fillId="5" borderId="10" xfId="0" applyNumberFormat="1" applyFont="1" applyFill="1" applyBorder="1" applyAlignment="1">
      <alignment horizontal="center" vertical="center" wrapText="1"/>
    </xf>
    <xf numFmtId="49" fontId="10" fillId="5" borderId="10" xfId="0" applyNumberFormat="1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10" fontId="0" fillId="2" borderId="12" xfId="0" applyNumberFormat="1" applyFont="1" applyFill="1" applyBorder="1" applyAlignment="1">
      <alignment horizontal="center" vertical="center" wrapText="1"/>
    </xf>
    <xf numFmtId="10" fontId="0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49" fontId="11" fillId="4" borderId="10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10" fontId="0" fillId="6" borderId="12" xfId="0" applyNumberFormat="1" applyFont="1" applyFill="1" applyBorder="1" applyAlignment="1">
      <alignment horizontal="center" vertical="center" wrapText="1"/>
    </xf>
    <xf numFmtId="10" fontId="0" fillId="6" borderId="13" xfId="0" applyNumberFormat="1" applyFont="1" applyFill="1" applyBorder="1" applyAlignment="1">
      <alignment horizontal="center" vertical="center" wrapText="1"/>
    </xf>
    <xf numFmtId="10" fontId="7" fillId="2" borderId="13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0" fillId="6" borderId="13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4" borderId="12" xfId="0" applyNumberFormat="1" applyFont="1" applyFill="1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176" fontId="0" fillId="0" borderId="12" xfId="0" applyNumberFormat="1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 wrapText="1"/>
    </xf>
    <xf numFmtId="176" fontId="7" fillId="2" borderId="12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2" borderId="17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0" fillId="2" borderId="0" xfId="0" applyNumberFormat="1" applyFont="1" applyFill="1" applyAlignment="1">
      <alignment horizontal="center" vertical="center" wrapText="1"/>
    </xf>
    <xf numFmtId="177" fontId="0" fillId="2" borderId="0" xfId="0" applyNumberFormat="1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77" fontId="0" fillId="0" borderId="0" xfId="0" applyNumberFormat="1" applyFont="1" applyFill="1" applyAlignment="1">
      <alignment horizontal="center" vertical="center" wrapText="1"/>
    </xf>
    <xf numFmtId="176" fontId="7" fillId="2" borderId="0" xfId="0" applyNumberFormat="1" applyFont="1" applyFill="1" applyAlignment="1">
      <alignment horizontal="center" vertical="center" wrapText="1"/>
    </xf>
    <xf numFmtId="177" fontId="7" fillId="2" borderId="0" xfId="0" applyNumberFormat="1" applyFont="1" applyFill="1" applyAlignment="1">
      <alignment horizontal="center" vertical="center" wrapText="1"/>
    </xf>
    <xf numFmtId="10" fontId="0" fillId="2" borderId="0" xfId="0" applyNumberFormat="1" applyFont="1" applyFill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10" fontId="7" fillId="2" borderId="0" xfId="0" applyNumberFormat="1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7" fillId="2" borderId="0" xfId="0" applyFont="1" applyFill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&#20132;&#26131;&#36816;&#34892;&#29366;&#24577;/&#30334;&#40857;&#21019;&#22253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E56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G6" sqref="G6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customWidth="1"/>
    <col min="4" max="4" width="10.2589285714286" customWidth="1"/>
    <col min="5" max="5" width="10.5625" customWidth="1"/>
    <col min="7" max="7" width="15.625" customWidth="1"/>
    <col min="11" max="11" width="13.8392857142857" customWidth="1"/>
    <col min="12" max="12" width="11.6071428571429" customWidth="1"/>
    <col min="13" max="13" width="40.7767857142857" customWidth="1"/>
    <col min="26" max="26" width="9.85714285714286"/>
    <col min="31" max="31" width="12.7857142857143"/>
    <col min="33" max="33" width="26.3303571428571" customWidth="1"/>
    <col min="37" max="37" width="11.9017857142857" customWidth="1"/>
    <col min="38" max="38" width="13.5357142857143" customWidth="1"/>
    <col min="39" max="41" width="14.1339285714286" customWidth="1"/>
    <col min="42" max="42" width="14"/>
    <col min="43" max="43" width="11.3035714285714" customWidth="1"/>
    <col min="44" max="44" width="11.1607142857143" customWidth="1"/>
    <col min="45" max="45" width="10.2589285714286" customWidth="1"/>
    <col min="46" max="46" width="13.8303571428571" customWidth="1"/>
    <col min="47" max="47" width="10.2589285714286" customWidth="1"/>
    <col min="48" max="49" width="13.2410714285714" customWidth="1"/>
    <col min="50" max="52" width="19.7946428571429" customWidth="1"/>
    <col min="53" max="54" width="15.6160714285714" customWidth="1"/>
    <col min="55" max="55" width="14.4285714285714" customWidth="1"/>
    <col min="56" max="56" width="16.6607142857143" customWidth="1"/>
    <col min="57" max="57" width="13.2410714285714" customWidth="1"/>
    <col min="58" max="59" width="13.9821428571429" customWidth="1"/>
    <col min="60" max="60" width="19.0446428571429" customWidth="1"/>
    <col min="61" max="61" width="21.5803571428571" customWidth="1"/>
    <col min="62" max="64" width="20.375" customWidth="1"/>
    <col min="65" max="66" width="21.4196428571429" customWidth="1"/>
    <col min="67" max="67" width="26.9285714285714" customWidth="1"/>
    <col min="68" max="68" width="26.7857142857143" customWidth="1"/>
  </cols>
  <sheetData>
    <row r="1" ht="23.6" spans="1:109">
      <c r="A1" s="5" t="s">
        <v>0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71" t="s">
        <v>1</v>
      </c>
      <c r="AV1" s="71"/>
      <c r="AW1" s="71"/>
      <c r="AX1" s="71"/>
      <c r="AY1" s="71"/>
      <c r="AZ1" s="71"/>
      <c r="BA1" s="71"/>
      <c r="BB1" s="71"/>
      <c r="BC1" s="71"/>
      <c r="BD1" s="71"/>
      <c r="BE1" s="92" t="s">
        <v>2</v>
      </c>
      <c r="BF1" s="92"/>
      <c r="BG1" s="92"/>
      <c r="BH1" s="92"/>
      <c r="BI1" s="92"/>
      <c r="BJ1" s="92"/>
      <c r="BK1" s="92"/>
      <c r="BL1" s="92"/>
      <c r="BM1" s="92"/>
      <c r="BN1" s="95" t="s">
        <v>3</v>
      </c>
      <c r="BO1" s="95"/>
      <c r="BP1" s="95"/>
      <c r="BQ1" s="102"/>
      <c r="BR1" s="102"/>
      <c r="BS1" s="102"/>
      <c r="BT1" s="102"/>
      <c r="BU1" s="102"/>
      <c r="BV1" s="102"/>
      <c r="BW1" s="102"/>
      <c r="BX1" s="102"/>
      <c r="BZ1" s="103"/>
      <c r="CA1" s="103"/>
      <c r="CB1" s="103"/>
      <c r="CC1" s="103"/>
      <c r="CD1" s="103"/>
      <c r="CE1" s="103"/>
      <c r="CF1" s="103"/>
      <c r="CG1" s="103"/>
      <c r="CI1" s="103"/>
      <c r="CJ1" s="103"/>
      <c r="CK1" s="103"/>
      <c r="CL1" s="103"/>
      <c r="CM1" s="103"/>
      <c r="CN1" s="103"/>
      <c r="CO1" s="103"/>
      <c r="CQ1" s="103"/>
      <c r="CR1" s="103"/>
      <c r="CS1" s="103"/>
      <c r="CT1" s="103"/>
      <c r="CU1" s="103"/>
      <c r="CV1" s="103"/>
      <c r="CW1" s="103"/>
      <c r="CY1" s="103"/>
      <c r="CZ1" s="103"/>
      <c r="DA1" s="103"/>
      <c r="DB1" s="103"/>
      <c r="DC1" s="103"/>
      <c r="DD1" s="103"/>
      <c r="DE1" s="103"/>
    </row>
    <row r="2" ht="23.6" spans="1:109">
      <c r="A2" s="7" t="s">
        <v>4</v>
      </c>
      <c r="B2" s="8" t="s">
        <v>5</v>
      </c>
      <c r="C2" s="8" t="s">
        <v>6</v>
      </c>
      <c r="D2" s="9" t="s">
        <v>7</v>
      </c>
      <c r="E2" s="26" t="s">
        <v>8</v>
      </c>
      <c r="F2" s="26" t="s">
        <v>9</v>
      </c>
      <c r="G2" s="27" t="s">
        <v>10</v>
      </c>
      <c r="H2" s="26" t="s">
        <v>11</v>
      </c>
      <c r="I2" s="36" t="s">
        <v>12</v>
      </c>
      <c r="J2" s="37" t="s">
        <v>13</v>
      </c>
      <c r="K2" s="26" t="s">
        <v>14</v>
      </c>
      <c r="L2" s="26" t="s">
        <v>15</v>
      </c>
      <c r="M2" s="27" t="s">
        <v>16</v>
      </c>
      <c r="N2" s="43" t="s">
        <v>17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26" t="s">
        <v>18</v>
      </c>
      <c r="AI2" s="44"/>
      <c r="AJ2" s="55"/>
      <c r="AK2" s="27" t="s">
        <v>19</v>
      </c>
      <c r="AL2" s="27" t="s">
        <v>20</v>
      </c>
      <c r="AM2" s="27" t="s">
        <v>21</v>
      </c>
      <c r="AN2" s="27" t="s">
        <v>22</v>
      </c>
      <c r="AO2" s="27" t="s">
        <v>23</v>
      </c>
      <c r="AP2" s="26" t="s">
        <v>24</v>
      </c>
      <c r="AQ2" s="26" t="s">
        <v>25</v>
      </c>
      <c r="AR2" s="26" t="s">
        <v>26</v>
      </c>
      <c r="AS2" s="72" t="s">
        <v>27</v>
      </c>
      <c r="AT2" s="26" t="s">
        <v>28</v>
      </c>
      <c r="AU2" s="73" t="s">
        <v>29</v>
      </c>
      <c r="AV2" s="74" t="s">
        <v>30</v>
      </c>
      <c r="AW2" s="74" t="s">
        <v>31</v>
      </c>
      <c r="AX2" s="74" t="s">
        <v>32</v>
      </c>
      <c r="AY2" s="74" t="s">
        <v>33</v>
      </c>
      <c r="AZ2" s="74" t="s">
        <v>34</v>
      </c>
      <c r="BA2" s="74" t="s">
        <v>35</v>
      </c>
      <c r="BB2" s="74" t="s">
        <v>36</v>
      </c>
      <c r="BC2" s="74" t="s">
        <v>37</v>
      </c>
      <c r="BD2" s="74" t="s">
        <v>38</v>
      </c>
      <c r="BE2" s="93" t="s">
        <v>39</v>
      </c>
      <c r="BF2" s="93" t="s">
        <v>40</v>
      </c>
      <c r="BG2" s="93" t="s">
        <v>41</v>
      </c>
      <c r="BH2" s="93" t="s">
        <v>42</v>
      </c>
      <c r="BI2" s="93" t="s">
        <v>43</v>
      </c>
      <c r="BJ2" s="93" t="s">
        <v>44</v>
      </c>
      <c r="BK2" s="93" t="s">
        <v>45</v>
      </c>
      <c r="BL2" s="93" t="s">
        <v>46</v>
      </c>
      <c r="BM2" s="93" t="s">
        <v>47</v>
      </c>
      <c r="BN2" s="96" t="s">
        <v>48</v>
      </c>
      <c r="BO2" s="96" t="s">
        <v>49</v>
      </c>
      <c r="BP2" s="97" t="s">
        <v>50</v>
      </c>
      <c r="BQ2" s="102"/>
      <c r="BR2" s="102"/>
      <c r="BS2" s="102"/>
      <c r="BT2" s="102"/>
      <c r="BU2" s="102"/>
      <c r="BV2" s="102"/>
      <c r="BW2" s="102"/>
      <c r="BX2" s="102"/>
      <c r="BZ2" s="103"/>
      <c r="CA2" s="103"/>
      <c r="CB2" s="103"/>
      <c r="CC2" s="103"/>
      <c r="CD2" s="103"/>
      <c r="CE2" s="103"/>
      <c r="CF2" s="103"/>
      <c r="CG2" s="103"/>
      <c r="CI2" s="103"/>
      <c r="CJ2" s="103"/>
      <c r="CK2" s="103"/>
      <c r="CL2" s="103"/>
      <c r="CM2" s="103"/>
      <c r="CN2" s="103"/>
      <c r="CO2" s="103"/>
      <c r="CQ2" s="103"/>
      <c r="CR2" s="103"/>
      <c r="CS2" s="103"/>
      <c r="CT2" s="103"/>
      <c r="CU2" s="103"/>
      <c r="CV2" s="103"/>
      <c r="CW2" s="103"/>
      <c r="CY2" s="103"/>
      <c r="CZ2" s="103"/>
      <c r="DA2" s="103"/>
      <c r="DB2" s="103"/>
      <c r="DC2" s="103"/>
      <c r="DD2" s="103"/>
      <c r="DE2" s="103"/>
    </row>
    <row r="3" ht="48" spans="1:109">
      <c r="A3" s="7"/>
      <c r="B3" s="10"/>
      <c r="C3" s="10"/>
      <c r="D3" s="11"/>
      <c r="E3" s="28"/>
      <c r="F3" s="28"/>
      <c r="G3" s="29"/>
      <c r="H3" s="28"/>
      <c r="I3" s="38"/>
      <c r="J3" s="39"/>
      <c r="K3" s="28"/>
      <c r="L3" s="28"/>
      <c r="M3" s="28"/>
      <c r="N3" s="45" t="s">
        <v>51</v>
      </c>
      <c r="O3" s="45" t="s">
        <v>52</v>
      </c>
      <c r="P3" s="45" t="s">
        <v>53</v>
      </c>
      <c r="Q3" s="45" t="s">
        <v>54</v>
      </c>
      <c r="R3" s="45" t="s">
        <v>55</v>
      </c>
      <c r="S3" s="45" t="s">
        <v>56</v>
      </c>
      <c r="T3" s="45" t="s">
        <v>57</v>
      </c>
      <c r="U3" s="45" t="s">
        <v>58</v>
      </c>
      <c r="V3" s="45" t="s">
        <v>59</v>
      </c>
      <c r="W3" s="45" t="s">
        <v>60</v>
      </c>
      <c r="X3" s="45" t="s">
        <v>61</v>
      </c>
      <c r="Y3" s="29" t="s">
        <v>62</v>
      </c>
      <c r="Z3" s="29" t="s">
        <v>63</v>
      </c>
      <c r="AA3" s="29" t="s">
        <v>64</v>
      </c>
      <c r="AB3" s="29" t="s">
        <v>65</v>
      </c>
      <c r="AC3" s="29" t="s">
        <v>66</v>
      </c>
      <c r="AD3" s="29" t="s">
        <v>67</v>
      </c>
      <c r="AE3" s="29" t="s">
        <v>68</v>
      </c>
      <c r="AF3" s="29" t="s">
        <v>69</v>
      </c>
      <c r="AG3" s="56" t="s">
        <v>70</v>
      </c>
      <c r="AH3" s="57" t="s">
        <v>71</v>
      </c>
      <c r="AI3" s="57" t="s">
        <v>72</v>
      </c>
      <c r="AJ3" s="58" t="s">
        <v>73</v>
      </c>
      <c r="AK3" s="28"/>
      <c r="AL3" s="28"/>
      <c r="AM3" s="28"/>
      <c r="AN3" s="56"/>
      <c r="AO3" s="56"/>
      <c r="AP3" s="28"/>
      <c r="AQ3" s="28"/>
      <c r="AR3" s="28"/>
      <c r="AS3" s="75"/>
      <c r="AT3" s="28"/>
      <c r="AU3" s="76"/>
      <c r="AV3" s="77"/>
      <c r="AW3" s="74"/>
      <c r="AX3" s="74"/>
      <c r="AY3" s="74"/>
      <c r="AZ3" s="74"/>
      <c r="BA3" s="74"/>
      <c r="BB3" s="74"/>
      <c r="BC3" s="74"/>
      <c r="BD3" s="77"/>
      <c r="BE3" s="93"/>
      <c r="BF3" s="94"/>
      <c r="BG3" s="93"/>
      <c r="BH3" s="94"/>
      <c r="BI3" s="94"/>
      <c r="BJ3" s="94"/>
      <c r="BK3" s="93"/>
      <c r="BL3" s="93"/>
      <c r="BM3" s="94"/>
      <c r="BN3" s="98"/>
      <c r="BO3" s="99"/>
      <c r="BP3" s="100"/>
      <c r="BQ3" s="102"/>
      <c r="BR3" s="102"/>
      <c r="BS3" s="102"/>
      <c r="BT3" s="102"/>
      <c r="BU3" s="102"/>
      <c r="BV3" s="102"/>
      <c r="BW3" s="102"/>
      <c r="BX3" s="102"/>
      <c r="BZ3" s="103"/>
      <c r="CA3" s="103"/>
      <c r="CB3" s="103"/>
      <c r="CC3" s="103"/>
      <c r="CD3" s="103"/>
      <c r="CE3" s="103"/>
      <c r="CF3" s="103"/>
      <c r="CG3" s="103"/>
      <c r="CI3" s="103"/>
      <c r="CJ3" s="103"/>
      <c r="CK3" s="103"/>
      <c r="CL3" s="103"/>
      <c r="CM3" s="103"/>
      <c r="CN3" s="103"/>
      <c r="CO3" s="103"/>
      <c r="CQ3" s="103"/>
      <c r="CR3" s="103"/>
      <c r="CS3" s="103"/>
      <c r="CT3" s="103"/>
      <c r="CU3" s="103"/>
      <c r="CV3" s="103"/>
      <c r="CW3" s="103"/>
      <c r="CY3" s="103"/>
      <c r="CZ3" s="103"/>
      <c r="DA3" s="103"/>
      <c r="DB3" s="103"/>
      <c r="DC3" s="103"/>
      <c r="DD3" s="103"/>
      <c r="DE3" s="103"/>
    </row>
    <row r="4" s="3" customFormat="1" ht="38" spans="1:68">
      <c r="A4" s="104" t="s">
        <v>74</v>
      </c>
      <c r="B4" s="13">
        <v>44517</v>
      </c>
      <c r="C4" s="14" t="s">
        <v>75</v>
      </c>
      <c r="D4" s="15">
        <v>22.15</v>
      </c>
      <c r="E4" s="30">
        <v>23.55</v>
      </c>
      <c r="F4" s="30">
        <v>24.52</v>
      </c>
      <c r="G4" s="31" t="s">
        <v>76</v>
      </c>
      <c r="H4" s="30">
        <v>25.7</v>
      </c>
      <c r="I4" s="30">
        <v>5.46</v>
      </c>
      <c r="J4" s="30">
        <v>46.33</v>
      </c>
      <c r="K4" s="40">
        <f>(H4-I4)/I4</f>
        <v>3.70695970695971</v>
      </c>
      <c r="L4" s="40">
        <f>(J4-H4)/J4</f>
        <v>0.445283833369307</v>
      </c>
      <c r="M4" s="46"/>
      <c r="N4" s="30">
        <v>20.79</v>
      </c>
      <c r="O4" s="30">
        <v>29.8</v>
      </c>
      <c r="P4" s="30">
        <v>21.88</v>
      </c>
      <c r="Q4" s="30">
        <v>26.5</v>
      </c>
      <c r="R4" s="30">
        <v>22.1</v>
      </c>
      <c r="S4" s="30">
        <v>26.4</v>
      </c>
      <c r="T4" s="30">
        <v>24</v>
      </c>
      <c r="U4" s="46">
        <v>26.2</v>
      </c>
      <c r="V4" s="46">
        <v>24.52</v>
      </c>
      <c r="W4" s="46"/>
      <c r="X4" s="46"/>
      <c r="Y4" s="48" t="s">
        <v>77</v>
      </c>
      <c r="Z4" s="40">
        <f>(J4-N4)/J4</f>
        <v>0.551262680768401</v>
      </c>
      <c r="AA4" s="40">
        <f>(O4-P4)/O4</f>
        <v>0.265771812080537</v>
      </c>
      <c r="AB4" s="40">
        <f>(Q4-R4)/Q4</f>
        <v>0.166037735849057</v>
      </c>
      <c r="AC4" s="40">
        <f>(S4-T4)/S4</f>
        <v>0.0909090909090909</v>
      </c>
      <c r="AD4" s="40">
        <f>(U4-V4)/U4</f>
        <v>0.0641221374045801</v>
      </c>
      <c r="AE4" s="46"/>
      <c r="AF4" s="48" t="s">
        <v>78</v>
      </c>
      <c r="AG4" s="59" t="s">
        <v>79</v>
      </c>
      <c r="AH4" s="30">
        <v>28.15</v>
      </c>
      <c r="AI4" s="30">
        <v>21.87</v>
      </c>
      <c r="AJ4" s="60">
        <f>AH4-AI4</f>
        <v>6.28</v>
      </c>
      <c r="AK4" s="30">
        <v>26.2</v>
      </c>
      <c r="AL4" s="30">
        <v>24.68</v>
      </c>
      <c r="AM4" s="30">
        <v>32.49</v>
      </c>
      <c r="AN4" s="30">
        <f>(AK4-AL4)*100</f>
        <v>152</v>
      </c>
      <c r="AO4" s="30">
        <v>200</v>
      </c>
      <c r="AP4" s="67">
        <f>(AM4-AK4)/(AK4-AL4)</f>
        <v>4.13815789473685</v>
      </c>
      <c r="AQ4" s="40">
        <f>(AK4-AL4)/AK4</f>
        <v>0.0580152671755725</v>
      </c>
      <c r="AR4" s="40">
        <f>(AM4-AK4)/AK4</f>
        <v>0.240076335877863</v>
      </c>
      <c r="AS4" s="78">
        <v>150.88</v>
      </c>
      <c r="AT4" s="59" t="s">
        <v>80</v>
      </c>
      <c r="AU4" s="79">
        <v>44523</v>
      </c>
      <c r="AV4" s="80">
        <v>26.2</v>
      </c>
      <c r="AW4" s="80">
        <v>200</v>
      </c>
      <c r="AX4" s="80">
        <v>5</v>
      </c>
      <c r="AY4" s="83">
        <f>AV4*AW4*0.2/10000</f>
        <v>0.1048</v>
      </c>
      <c r="AZ4" s="84">
        <f>AV4*AW4+AX4+AY4</f>
        <v>5245.1048</v>
      </c>
      <c r="BA4" s="84">
        <f>(AV4-AL4)*AW4+AX4+AY4</f>
        <v>309.1048</v>
      </c>
      <c r="BB4" s="80">
        <v>26.5</v>
      </c>
      <c r="BC4" s="80">
        <v>25.21</v>
      </c>
      <c r="BD4" s="89">
        <f>(BB4-AV4)/(BB4-BC4)</f>
        <v>0.232558139534884</v>
      </c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101" t="s">
        <v>81</v>
      </c>
    </row>
    <row r="5" ht="38" spans="1:67">
      <c r="A5" s="105" t="s">
        <v>82</v>
      </c>
      <c r="B5" s="17">
        <v>44517</v>
      </c>
      <c r="C5" s="18" t="s">
        <v>83</v>
      </c>
      <c r="D5" s="19">
        <v>31.92</v>
      </c>
      <c r="E5" s="32">
        <v>32.63</v>
      </c>
      <c r="F5" s="32">
        <v>33.17</v>
      </c>
      <c r="G5" s="33" t="s">
        <v>76</v>
      </c>
      <c r="H5" s="32">
        <v>33.73</v>
      </c>
      <c r="I5" s="32">
        <v>22.98</v>
      </c>
      <c r="J5" s="32">
        <v>44.42</v>
      </c>
      <c r="K5" s="41">
        <f t="shared" ref="K5:K12" si="0">(H5-I5)/I5</f>
        <v>0.467798085291558</v>
      </c>
      <c r="L5" s="41">
        <f t="shared" ref="L5:L12" si="1">(J5-H5)/J5</f>
        <v>0.240657361548852</v>
      </c>
      <c r="M5" s="47"/>
      <c r="N5" s="32">
        <v>30.78</v>
      </c>
      <c r="O5" s="32">
        <v>35</v>
      </c>
      <c r="P5" s="32">
        <v>31.27</v>
      </c>
      <c r="Q5" s="32">
        <v>34.82</v>
      </c>
      <c r="R5" s="32">
        <v>32.12</v>
      </c>
      <c r="S5" s="32">
        <v>34.11</v>
      </c>
      <c r="T5" s="32">
        <v>32.53</v>
      </c>
      <c r="U5" s="47"/>
      <c r="V5" s="47"/>
      <c r="W5" s="47"/>
      <c r="X5" s="47"/>
      <c r="Y5" s="49" t="s">
        <v>77</v>
      </c>
      <c r="Z5" s="50">
        <f t="shared" ref="Z5:Z12" si="2">(J5-N5)/J5</f>
        <v>0.307068887888339</v>
      </c>
      <c r="AA5" s="51">
        <f t="shared" ref="AA5:AA12" si="3">(O5-P5)/O5</f>
        <v>0.106571428571429</v>
      </c>
      <c r="AB5" s="51">
        <f t="shared" ref="AB5:AB12" si="4">(Q5-R5)/Q5</f>
        <v>0.077541642734061</v>
      </c>
      <c r="AC5" s="51">
        <f t="shared" ref="AC5:AC10" si="5">(S5-T5)/S5</f>
        <v>0.0463207270595133</v>
      </c>
      <c r="AD5" s="50" t="e">
        <f>(U5-V5)/U5</f>
        <v>#DIV/0!</v>
      </c>
      <c r="AE5" s="53"/>
      <c r="AF5" s="49" t="s">
        <v>84</v>
      </c>
      <c r="AG5" s="61" t="s">
        <v>85</v>
      </c>
      <c r="AH5" s="32">
        <v>35.48</v>
      </c>
      <c r="AI5" s="32">
        <v>31.36</v>
      </c>
      <c r="AJ5" s="32">
        <f>AH5-AI5</f>
        <v>4.12</v>
      </c>
      <c r="AK5" s="32">
        <v>34.12</v>
      </c>
      <c r="AL5" s="32">
        <v>32.53</v>
      </c>
      <c r="AM5" s="32">
        <v>39.33</v>
      </c>
      <c r="AN5" s="65">
        <f t="shared" ref="AN5:AN12" si="6">(AK5-AL5)*100</f>
        <v>159</v>
      </c>
      <c r="AO5" s="32">
        <v>100</v>
      </c>
      <c r="AP5" s="68">
        <f t="shared" ref="AP5:AP12" si="7">(AM5-AK5)/(AK5-AL5)</f>
        <v>3.27672955974844</v>
      </c>
      <c r="AQ5" s="69">
        <f>(AK5-AL5)/AK5</f>
        <v>0.0466002344665884</v>
      </c>
      <c r="AR5" s="69">
        <f>(AM5-AK5)/AK5</f>
        <v>0.152696365767878</v>
      </c>
      <c r="AS5" s="81">
        <v>37.41</v>
      </c>
      <c r="AT5" s="54" t="s">
        <v>86</v>
      </c>
      <c r="AU5" s="24">
        <v>44523</v>
      </c>
      <c r="AV5" s="82">
        <v>33.73</v>
      </c>
      <c r="AW5" s="82">
        <v>100</v>
      </c>
      <c r="AX5" s="82">
        <v>5</v>
      </c>
      <c r="AY5" s="85">
        <f>AV5*AW5*0.2/10000</f>
        <v>0.06746</v>
      </c>
      <c r="AZ5" s="86">
        <f>AV5*AW5+AX5+AY5</f>
        <v>3378.06746</v>
      </c>
      <c r="BA5" s="86">
        <f>(AV5-AL5)*AW5+AX5+AY5</f>
        <v>125.06746</v>
      </c>
      <c r="BB5" s="82">
        <v>35.36</v>
      </c>
      <c r="BC5" s="82">
        <v>33.1</v>
      </c>
      <c r="BD5" s="90">
        <f>(BB5-AV5)/(BB5-BC5)</f>
        <v>0.721238938053099</v>
      </c>
      <c r="BE5" s="82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ht="38" spans="1:67">
      <c r="A6" s="105" t="s">
        <v>87</v>
      </c>
      <c r="B6" s="17">
        <v>44519</v>
      </c>
      <c r="C6" s="18" t="s">
        <v>88</v>
      </c>
      <c r="D6" s="19">
        <v>28.2</v>
      </c>
      <c r="E6" s="34">
        <v>29.15</v>
      </c>
      <c r="F6" s="34">
        <v>31.53</v>
      </c>
      <c r="G6" s="35" t="s">
        <v>76</v>
      </c>
      <c r="H6" s="34">
        <v>32.57</v>
      </c>
      <c r="I6" s="32">
        <v>20.61</v>
      </c>
      <c r="J6" s="32">
        <v>41.5</v>
      </c>
      <c r="K6" s="41">
        <f t="shared" si="0"/>
        <v>0.58030082484231</v>
      </c>
      <c r="L6" s="41">
        <f t="shared" si="1"/>
        <v>0.215180722891566</v>
      </c>
      <c r="M6" s="47"/>
      <c r="N6" s="32">
        <v>28.42</v>
      </c>
      <c r="O6" s="32">
        <v>34.7</v>
      </c>
      <c r="P6" s="32">
        <v>29</v>
      </c>
      <c r="Q6" s="32">
        <v>35.27</v>
      </c>
      <c r="R6" s="32">
        <v>30.89</v>
      </c>
      <c r="S6" s="32"/>
      <c r="T6" s="47"/>
      <c r="U6" s="47"/>
      <c r="V6" s="47"/>
      <c r="W6" s="47"/>
      <c r="X6" s="47"/>
      <c r="Y6" s="49" t="s">
        <v>89</v>
      </c>
      <c r="Z6" s="50">
        <f t="shared" si="2"/>
        <v>0.315180722891566</v>
      </c>
      <c r="AA6" s="51">
        <f t="shared" si="3"/>
        <v>0.164265129682997</v>
      </c>
      <c r="AB6" s="51">
        <f t="shared" si="4"/>
        <v>0.124184859654097</v>
      </c>
      <c r="AC6" s="51" t="e">
        <f t="shared" si="5"/>
        <v>#DIV/0!</v>
      </c>
      <c r="AD6" s="50" t="e">
        <f>(U6-V6)/U6</f>
        <v>#DIV/0!</v>
      </c>
      <c r="AE6" s="53"/>
      <c r="AF6" s="54" t="s">
        <v>90</v>
      </c>
      <c r="AG6" s="61" t="s">
        <v>91</v>
      </c>
      <c r="AH6" s="32">
        <v>36.21</v>
      </c>
      <c r="AI6" s="32">
        <v>27.35</v>
      </c>
      <c r="AJ6" s="32">
        <f>AH6-AI6</f>
        <v>8.86</v>
      </c>
      <c r="AK6" s="32">
        <v>32.65</v>
      </c>
      <c r="AL6" s="32">
        <v>30.89</v>
      </c>
      <c r="AM6" s="32">
        <v>36.22</v>
      </c>
      <c r="AN6" s="65">
        <f t="shared" si="6"/>
        <v>176</v>
      </c>
      <c r="AO6" s="32">
        <v>100</v>
      </c>
      <c r="AP6" s="68">
        <f t="shared" si="7"/>
        <v>2.02840909090909</v>
      </c>
      <c r="AQ6" s="69">
        <f>(AK6-AL6)/AK6</f>
        <v>0.0539050535987748</v>
      </c>
      <c r="AR6" s="69">
        <f>(AM6-AK6)/AK6</f>
        <v>0.109341500765697</v>
      </c>
      <c r="AS6" s="81">
        <v>28.82</v>
      </c>
      <c r="AT6" s="49" t="s">
        <v>86</v>
      </c>
      <c r="AU6" s="24">
        <v>44522</v>
      </c>
      <c r="AV6" s="82">
        <v>32.7</v>
      </c>
      <c r="AW6" s="82">
        <v>100</v>
      </c>
      <c r="AX6" s="82">
        <v>5</v>
      </c>
      <c r="AY6" s="85">
        <f>AV6*AW6*0.2/10000</f>
        <v>0.0654</v>
      </c>
      <c r="AZ6" s="86">
        <f>AV6*AW6+AX6+AY6</f>
        <v>3275.0654</v>
      </c>
      <c r="BA6" s="86">
        <f>(AV6-AL6)*AW6+AX6+AY6</f>
        <v>186.0654</v>
      </c>
      <c r="BB6" s="86">
        <v>33.9</v>
      </c>
      <c r="BC6" s="86">
        <v>32.49</v>
      </c>
      <c r="BD6" s="90">
        <f>(BB6-AV6)/(BB6-BC6)</f>
        <v>0.851063829787233</v>
      </c>
      <c r="BE6" s="82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="4" customFormat="1" ht="24" spans="1:68">
      <c r="A7" s="106" t="s">
        <v>92</v>
      </c>
      <c r="B7" s="21">
        <v>44522</v>
      </c>
      <c r="C7" s="22" t="s">
        <v>93</v>
      </c>
      <c r="D7" s="20">
        <v>28.37</v>
      </c>
      <c r="E7" s="20">
        <v>29.06</v>
      </c>
      <c r="F7" s="20">
        <v>29.49</v>
      </c>
      <c r="G7" s="20"/>
      <c r="H7" s="20">
        <v>29.69</v>
      </c>
      <c r="I7" s="20">
        <v>17.54</v>
      </c>
      <c r="J7" s="20">
        <v>48.5</v>
      </c>
      <c r="K7" s="42">
        <f t="shared" si="0"/>
        <v>0.692702394526796</v>
      </c>
      <c r="L7" s="42">
        <f t="shared" si="1"/>
        <v>0.387835051546392</v>
      </c>
      <c r="M7" s="20"/>
      <c r="N7" s="20">
        <v>24.11</v>
      </c>
      <c r="O7" s="20">
        <v>38.16</v>
      </c>
      <c r="P7" s="20">
        <v>25.12</v>
      </c>
      <c r="Q7" s="20">
        <v>30.9</v>
      </c>
      <c r="R7" s="20">
        <v>29.2</v>
      </c>
      <c r="S7" s="20"/>
      <c r="T7" s="20"/>
      <c r="U7" s="20"/>
      <c r="V7" s="20"/>
      <c r="W7" s="20"/>
      <c r="X7" s="20"/>
      <c r="Y7" s="20" t="s">
        <v>77</v>
      </c>
      <c r="Z7" s="42">
        <f t="shared" si="2"/>
        <v>0.502886597938144</v>
      </c>
      <c r="AA7" s="52">
        <f t="shared" si="3"/>
        <v>0.341719077568134</v>
      </c>
      <c r="AB7" s="52">
        <f t="shared" si="4"/>
        <v>0.0550161812297734</v>
      </c>
      <c r="AC7" s="52" t="e">
        <f t="shared" si="5"/>
        <v>#DIV/0!</v>
      </c>
      <c r="AD7" s="42" t="e">
        <f>(U7-V7)/U7</f>
        <v>#DIV/0!</v>
      </c>
      <c r="AE7" s="20"/>
      <c r="AF7" s="20" t="s">
        <v>90</v>
      </c>
      <c r="AG7" s="62" t="s">
        <v>94</v>
      </c>
      <c r="AH7" s="20">
        <v>32.43</v>
      </c>
      <c r="AI7" s="20">
        <v>26.16</v>
      </c>
      <c r="AJ7" s="63">
        <f>AH7-AI7</f>
        <v>6.27</v>
      </c>
      <c r="AK7" s="20">
        <v>30.66</v>
      </c>
      <c r="AL7" s="20">
        <v>29.35</v>
      </c>
      <c r="AM7" s="20">
        <v>38.71</v>
      </c>
      <c r="AN7" s="66">
        <f t="shared" si="6"/>
        <v>131</v>
      </c>
      <c r="AO7" s="20">
        <f t="shared" ref="AO7:AO12" si="8">FLOOR(300/(AK7-AL7),100)</f>
        <v>200</v>
      </c>
      <c r="AP7" s="70">
        <f t="shared" si="7"/>
        <v>6.14503816793894</v>
      </c>
      <c r="AQ7" s="52">
        <f>(AK7-AL7)/AK7</f>
        <v>0.042726679712981</v>
      </c>
      <c r="AR7" s="52">
        <f>(AM7-AK7)/AK7</f>
        <v>0.262557077625571</v>
      </c>
      <c r="AS7" s="20">
        <v>38.46</v>
      </c>
      <c r="AT7" s="62" t="s">
        <v>80</v>
      </c>
      <c r="AU7" s="21">
        <v>44524</v>
      </c>
      <c r="AV7" s="20">
        <v>30.54</v>
      </c>
      <c r="AW7" s="20">
        <v>100</v>
      </c>
      <c r="AX7" s="20">
        <v>5</v>
      </c>
      <c r="AY7" s="87">
        <f>AV7*AW7*0.2/10000</f>
        <v>0.06108</v>
      </c>
      <c r="AZ7" s="88">
        <f>AV7*AW7+AX7+AY7</f>
        <v>3059.06108</v>
      </c>
      <c r="BA7" s="88">
        <f>(AV7-AL7)*AW7+AX7+AY7</f>
        <v>124.06108</v>
      </c>
      <c r="BB7" s="20">
        <v>30.72</v>
      </c>
      <c r="BC7" s="20">
        <v>29.33</v>
      </c>
      <c r="BD7" s="91">
        <f>(BB7-AV7)/(BB7-BC7)</f>
        <v>0.129496402877698</v>
      </c>
      <c r="BE7" s="21">
        <v>44525</v>
      </c>
      <c r="BF7" s="20">
        <v>30.15</v>
      </c>
      <c r="BG7" s="20">
        <v>100</v>
      </c>
      <c r="BH7" s="20">
        <v>5</v>
      </c>
      <c r="BI7" s="20">
        <v>3.075</v>
      </c>
      <c r="BJ7" s="87">
        <f>BF7*BG7-BH7-BI7</f>
        <v>3006.925</v>
      </c>
      <c r="BK7" s="20"/>
      <c r="BL7" s="20"/>
      <c r="BM7" s="20"/>
      <c r="BN7" s="87">
        <f>BJ7-AZ7</f>
        <v>-52.1360799999998</v>
      </c>
      <c r="BO7" s="20"/>
      <c r="BP7" s="62" t="s">
        <v>95</v>
      </c>
    </row>
    <row r="8" ht="13" spans="1:67">
      <c r="A8" s="107" t="s">
        <v>96</v>
      </c>
      <c r="B8" s="24">
        <v>44524</v>
      </c>
      <c r="C8" s="25" t="s">
        <v>97</v>
      </c>
      <c r="D8" s="23">
        <v>18.26</v>
      </c>
      <c r="E8" s="23">
        <v>19.01</v>
      </c>
      <c r="F8" s="23">
        <v>21.05</v>
      </c>
      <c r="G8" s="23"/>
      <c r="H8" s="23">
        <v>23.2</v>
      </c>
      <c r="I8" s="23">
        <v>13.04</v>
      </c>
      <c r="J8" s="23">
        <v>26.64</v>
      </c>
      <c r="K8" s="41">
        <f t="shared" si="0"/>
        <v>0.779141104294479</v>
      </c>
      <c r="L8" s="41">
        <f t="shared" si="1"/>
        <v>0.129129129129129</v>
      </c>
      <c r="M8" s="23"/>
      <c r="N8" s="23">
        <v>18.5</v>
      </c>
      <c r="O8" s="23">
        <v>22.39</v>
      </c>
      <c r="P8" s="23">
        <v>18.85</v>
      </c>
      <c r="Q8" s="23">
        <v>23.56</v>
      </c>
      <c r="R8" s="23">
        <v>20.89</v>
      </c>
      <c r="S8" s="23"/>
      <c r="T8" s="23"/>
      <c r="U8" s="23"/>
      <c r="V8" s="23"/>
      <c r="W8" s="23"/>
      <c r="X8" s="23"/>
      <c r="Y8" s="23" t="s">
        <v>98</v>
      </c>
      <c r="Z8" s="50">
        <f t="shared" si="2"/>
        <v>0.305555555555556</v>
      </c>
      <c r="AA8" s="51">
        <f t="shared" si="3"/>
        <v>0.158106297454221</v>
      </c>
      <c r="AB8" s="51">
        <f t="shared" si="4"/>
        <v>0.113327674023769</v>
      </c>
      <c r="AC8" s="51" t="e">
        <f t="shared" si="5"/>
        <v>#DIV/0!</v>
      </c>
      <c r="AD8" s="23"/>
      <c r="AE8" s="23"/>
      <c r="AF8" s="23" t="s">
        <v>90</v>
      </c>
      <c r="AG8" s="64" t="s">
        <v>99</v>
      </c>
      <c r="AH8" s="23">
        <v>25.19</v>
      </c>
      <c r="AI8" s="23">
        <v>17.73</v>
      </c>
      <c r="AJ8" s="32">
        <f>AH8-AI8</f>
        <v>7.46</v>
      </c>
      <c r="AK8" s="23">
        <v>23.56</v>
      </c>
      <c r="AL8" s="23">
        <v>22.12</v>
      </c>
      <c r="AM8" s="23">
        <v>26.91</v>
      </c>
      <c r="AN8" s="65">
        <f t="shared" si="6"/>
        <v>144</v>
      </c>
      <c r="AO8" s="23">
        <f t="shared" si="8"/>
        <v>200</v>
      </c>
      <c r="AP8" s="68">
        <f t="shared" si="7"/>
        <v>2.32638888888889</v>
      </c>
      <c r="AQ8" s="69">
        <f>(AK8-AL8)/AK8</f>
        <v>0.0611205432937181</v>
      </c>
      <c r="AR8" s="69">
        <f>(AM8-AK8)/AK8</f>
        <v>0.142190152801358</v>
      </c>
      <c r="AS8" s="23">
        <v>53.49</v>
      </c>
      <c r="AT8" s="64" t="s">
        <v>86</v>
      </c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ht="24" spans="1:67">
      <c r="A9" s="107" t="s">
        <v>100</v>
      </c>
      <c r="B9" s="24">
        <v>44524</v>
      </c>
      <c r="C9" s="25" t="s">
        <v>101</v>
      </c>
      <c r="D9" s="23">
        <v>20.14</v>
      </c>
      <c r="E9" s="23">
        <v>20.65</v>
      </c>
      <c r="F9" s="23">
        <v>20.97</v>
      </c>
      <c r="G9" s="23"/>
      <c r="H9" s="23">
        <v>21.52</v>
      </c>
      <c r="I9" s="23">
        <v>7.07</v>
      </c>
      <c r="J9" s="23">
        <v>29.28</v>
      </c>
      <c r="K9" s="41">
        <f t="shared" si="0"/>
        <v>2.04384724186704</v>
      </c>
      <c r="L9" s="41">
        <f t="shared" si="1"/>
        <v>0.265027322404372</v>
      </c>
      <c r="M9" s="23"/>
      <c r="N9" s="23">
        <v>18.34</v>
      </c>
      <c r="O9" s="23">
        <v>21.65</v>
      </c>
      <c r="P9" s="23">
        <v>18.61</v>
      </c>
      <c r="Q9" s="23">
        <v>21.14</v>
      </c>
      <c r="R9" s="23">
        <v>18.86</v>
      </c>
      <c r="S9" s="23"/>
      <c r="T9" s="23"/>
      <c r="U9" s="23"/>
      <c r="V9" s="23"/>
      <c r="W9" s="23"/>
      <c r="X9" s="23"/>
      <c r="Y9" s="23" t="s">
        <v>89</v>
      </c>
      <c r="Z9" s="50">
        <f t="shared" si="2"/>
        <v>0.373633879781421</v>
      </c>
      <c r="AA9" s="51">
        <f t="shared" si="3"/>
        <v>0.140415704387991</v>
      </c>
      <c r="AB9" s="51">
        <f t="shared" si="4"/>
        <v>0.107852412488174</v>
      </c>
      <c r="AC9" s="51" t="e">
        <f t="shared" si="5"/>
        <v>#DIV/0!</v>
      </c>
      <c r="AD9" s="23"/>
      <c r="AE9" s="23"/>
      <c r="AF9" s="23" t="s">
        <v>90</v>
      </c>
      <c r="AG9" s="64" t="s">
        <v>79</v>
      </c>
      <c r="AH9" s="23"/>
      <c r="AI9" s="23"/>
      <c r="AJ9" s="23"/>
      <c r="AK9" s="23"/>
      <c r="AL9" s="23"/>
      <c r="AM9" s="23"/>
      <c r="AN9" s="65">
        <f t="shared" si="6"/>
        <v>0</v>
      </c>
      <c r="AO9" s="23" t="e">
        <f t="shared" si="8"/>
        <v>#DIV/0!</v>
      </c>
      <c r="AP9" s="68" t="e">
        <f t="shared" si="7"/>
        <v>#DIV/0!</v>
      </c>
      <c r="AQ9" s="23"/>
      <c r="AR9" s="23"/>
      <c r="AT9" s="64" t="s">
        <v>80</v>
      </c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ht="13" spans="1:67">
      <c r="A10" s="107" t="s">
        <v>102</v>
      </c>
      <c r="B10" s="24">
        <v>44524</v>
      </c>
      <c r="C10" s="25" t="s">
        <v>103</v>
      </c>
      <c r="D10" s="23">
        <v>19.9</v>
      </c>
      <c r="E10" s="23">
        <v>20.73</v>
      </c>
      <c r="F10" s="23">
        <v>22.88</v>
      </c>
      <c r="G10" s="23"/>
      <c r="H10" s="23">
        <v>23.53</v>
      </c>
      <c r="I10" s="23">
        <v>7.25</v>
      </c>
      <c r="J10" s="23">
        <v>29.3</v>
      </c>
      <c r="K10" s="41">
        <f t="shared" si="0"/>
        <v>2.24551724137931</v>
      </c>
      <c r="L10" s="41">
        <f t="shared" si="1"/>
        <v>0.196928327645051</v>
      </c>
      <c r="M10" s="23"/>
      <c r="N10" s="23">
        <v>19.05</v>
      </c>
      <c r="O10" s="23">
        <v>22.91</v>
      </c>
      <c r="P10" s="23">
        <v>19.73</v>
      </c>
      <c r="Q10" s="23">
        <v>25.5</v>
      </c>
      <c r="R10" s="23">
        <v>23.12</v>
      </c>
      <c r="S10" s="23">
        <v>26.45</v>
      </c>
      <c r="T10" s="23">
        <v>23.48</v>
      </c>
      <c r="U10" s="23"/>
      <c r="V10" s="23"/>
      <c r="W10" s="23"/>
      <c r="X10" s="23"/>
      <c r="Y10" s="23" t="s">
        <v>98</v>
      </c>
      <c r="Z10" s="50">
        <f t="shared" si="2"/>
        <v>0.349829351535836</v>
      </c>
      <c r="AA10" s="51">
        <f t="shared" si="3"/>
        <v>0.138804015713662</v>
      </c>
      <c r="AB10" s="51">
        <f t="shared" si="4"/>
        <v>0.0933333333333333</v>
      </c>
      <c r="AC10" s="51">
        <f t="shared" si="5"/>
        <v>0.112287334593573</v>
      </c>
      <c r="AD10" s="23"/>
      <c r="AE10" s="23"/>
      <c r="AF10" s="23" t="s">
        <v>90</v>
      </c>
      <c r="AG10" s="64" t="s">
        <v>104</v>
      </c>
      <c r="AH10" s="23"/>
      <c r="AI10" s="23"/>
      <c r="AJ10" s="23"/>
      <c r="AK10" s="23">
        <v>25.15</v>
      </c>
      <c r="AL10" s="23">
        <v>23.48</v>
      </c>
      <c r="AM10" s="23">
        <v>27.83</v>
      </c>
      <c r="AN10" s="65">
        <f t="shared" si="6"/>
        <v>167</v>
      </c>
      <c r="AO10" s="23">
        <f t="shared" si="8"/>
        <v>100</v>
      </c>
      <c r="AP10" s="68">
        <f t="shared" si="7"/>
        <v>1.60479041916168</v>
      </c>
      <c r="AQ10" s="23"/>
      <c r="AR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ht="13" spans="1:67">
      <c r="A11" s="107" t="s">
        <v>105</v>
      </c>
      <c r="B11" s="24">
        <v>44524</v>
      </c>
      <c r="C11" s="25" t="s">
        <v>106</v>
      </c>
      <c r="D11" s="23">
        <v>26.7</v>
      </c>
      <c r="E11" s="23">
        <v>28.65</v>
      </c>
      <c r="F11" s="23">
        <v>33.16</v>
      </c>
      <c r="G11" s="23"/>
      <c r="H11" s="23">
        <v>36.11</v>
      </c>
      <c r="I11" s="23">
        <v>11.38</v>
      </c>
      <c r="J11" s="23">
        <v>41.75</v>
      </c>
      <c r="K11" s="41">
        <f t="shared" si="0"/>
        <v>2.17311072056239</v>
      </c>
      <c r="L11" s="41">
        <f t="shared" si="1"/>
        <v>0.135089820359281</v>
      </c>
      <c r="M11" s="23"/>
      <c r="N11" s="23">
        <v>28.85</v>
      </c>
      <c r="O11" s="23">
        <v>35.46</v>
      </c>
      <c r="P11" s="23">
        <v>29.05</v>
      </c>
      <c r="Q11" s="23">
        <v>34.35</v>
      </c>
      <c r="R11" s="23">
        <v>31.5</v>
      </c>
      <c r="S11" s="23"/>
      <c r="T11" s="23"/>
      <c r="U11" s="23"/>
      <c r="V11" s="23"/>
      <c r="W11" s="23"/>
      <c r="X11" s="23"/>
      <c r="Y11" s="23" t="s">
        <v>89</v>
      </c>
      <c r="Z11" s="50">
        <f t="shared" si="2"/>
        <v>0.308982035928144</v>
      </c>
      <c r="AA11" s="51">
        <f t="shared" si="3"/>
        <v>0.180767061477721</v>
      </c>
      <c r="AB11" s="51">
        <f t="shared" si="4"/>
        <v>0.0829694323144105</v>
      </c>
      <c r="AC11" s="23"/>
      <c r="AD11" s="23"/>
      <c r="AE11" s="23"/>
      <c r="AF11" s="23" t="s">
        <v>90</v>
      </c>
      <c r="AG11" s="23" t="s">
        <v>107</v>
      </c>
      <c r="AH11" s="23"/>
      <c r="AI11" s="23"/>
      <c r="AJ11" s="23"/>
      <c r="AK11" s="23">
        <v>37.13</v>
      </c>
      <c r="AL11" s="23">
        <v>35.6</v>
      </c>
      <c r="AM11" s="23">
        <v>38.61</v>
      </c>
      <c r="AN11" s="65">
        <f t="shared" si="6"/>
        <v>153</v>
      </c>
      <c r="AO11" s="23">
        <f t="shared" si="8"/>
        <v>100</v>
      </c>
      <c r="AP11" s="68">
        <f t="shared" si="7"/>
        <v>0.967320261437906</v>
      </c>
      <c r="AQ11" s="23"/>
      <c r="AR11" s="23"/>
      <c r="AT11" s="64" t="s">
        <v>86</v>
      </c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ht="13" spans="1:67">
      <c r="A12" s="107" t="s">
        <v>108</v>
      </c>
      <c r="B12" s="24">
        <v>44524</v>
      </c>
      <c r="C12" s="25" t="s">
        <v>109</v>
      </c>
      <c r="D12" s="23">
        <v>32.91</v>
      </c>
      <c r="E12" s="23">
        <v>33.52</v>
      </c>
      <c r="F12" s="23">
        <v>34.71</v>
      </c>
      <c r="G12" s="23"/>
      <c r="H12" s="23">
        <v>36.09</v>
      </c>
      <c r="I12" s="23">
        <v>25.12</v>
      </c>
      <c r="J12" s="23">
        <v>41.77</v>
      </c>
      <c r="K12" s="41">
        <f t="shared" si="0"/>
        <v>0.436703821656051</v>
      </c>
      <c r="L12" s="41">
        <f t="shared" si="1"/>
        <v>0.135982762748384</v>
      </c>
      <c r="M12" s="23"/>
      <c r="N12" s="23">
        <v>30.46</v>
      </c>
      <c r="O12" s="23">
        <v>36.94</v>
      </c>
      <c r="P12" s="23">
        <v>33.59</v>
      </c>
      <c r="Q12" s="23">
        <v>37.1</v>
      </c>
      <c r="R12" s="23">
        <v>34.44</v>
      </c>
      <c r="S12" s="23"/>
      <c r="T12" s="23"/>
      <c r="U12" s="23"/>
      <c r="V12" s="23"/>
      <c r="W12" s="23"/>
      <c r="X12" s="23"/>
      <c r="Y12" s="23" t="s">
        <v>110</v>
      </c>
      <c r="Z12" s="50">
        <f t="shared" si="2"/>
        <v>0.270768494134546</v>
      </c>
      <c r="AA12" s="51">
        <f t="shared" si="3"/>
        <v>0.0906876015159717</v>
      </c>
      <c r="AB12" s="51">
        <f t="shared" si="4"/>
        <v>0.0716981132075473</v>
      </c>
      <c r="AC12" s="23"/>
      <c r="AD12" s="23"/>
      <c r="AE12" s="23"/>
      <c r="AF12" s="23" t="s">
        <v>90</v>
      </c>
      <c r="AG12" s="64" t="s">
        <v>111</v>
      </c>
      <c r="AH12" s="23"/>
      <c r="AI12" s="23"/>
      <c r="AJ12" s="23"/>
      <c r="AK12" s="23">
        <v>37.09</v>
      </c>
      <c r="AL12" s="23">
        <v>35.25</v>
      </c>
      <c r="AM12" s="23">
        <v>38.8</v>
      </c>
      <c r="AN12" s="65">
        <f t="shared" si="6"/>
        <v>184</v>
      </c>
      <c r="AO12" s="23">
        <f t="shared" si="8"/>
        <v>100</v>
      </c>
      <c r="AP12" s="68">
        <f t="shared" si="7"/>
        <v>0.929347826086951</v>
      </c>
      <c r="AQ12" s="23"/>
      <c r="AR12" s="23"/>
      <c r="AT12" s="64" t="s">
        <v>86</v>
      </c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ht="13" spans="1:67">
      <c r="A13" s="107" t="s">
        <v>112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ht="13" spans="1:67">
      <c r="A14" s="107" t="s">
        <v>113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ht="13" spans="1:67">
      <c r="A15" s="107" t="s">
        <v>114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ht="13" spans="1:67">
      <c r="A16" s="107" t="s">
        <v>115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ht="13" spans="1:67">
      <c r="A17" s="107" t="s">
        <v>116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ht="13" spans="1:67">
      <c r="A18" s="107" t="s">
        <v>117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ht="13" spans="1:67">
      <c r="A19" s="107" t="s">
        <v>118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ht="13" spans="1:67">
      <c r="A20" s="107" t="s">
        <v>119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ht="13" spans="1:67">
      <c r="A21" s="107" t="s">
        <v>120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ht="13" spans="1:67">
      <c r="A22" s="107" t="s">
        <v>121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ht="13" spans="1:67">
      <c r="A23" s="107" t="s">
        <v>122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ht="13" spans="1:67">
      <c r="A24" s="107" t="s">
        <v>123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ht="13" spans="1:67">
      <c r="A25" s="107" t="s">
        <v>124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ht="13" spans="1:67">
      <c r="A26" s="107" t="s">
        <v>125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ht="13" spans="1:67">
      <c r="A27" s="107" t="s">
        <v>126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ht="13" spans="1:67">
      <c r="A28" s="107" t="s">
        <v>127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ht="13" spans="1:67">
      <c r="A29" s="107" t="s">
        <v>128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ht="13" spans="1:67">
      <c r="A30" s="107" t="s">
        <v>129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</row>
    <row r="31" ht="13" spans="1:67">
      <c r="A31" s="107" t="s">
        <v>130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</row>
    <row r="32" ht="13" spans="1:67">
      <c r="A32" s="107" t="s">
        <v>131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</row>
    <row r="33" ht="13" spans="1:67">
      <c r="A33" s="107" t="s">
        <v>132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</row>
    <row r="34" ht="13" spans="1:67">
      <c r="A34" s="107" t="s">
        <v>133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</row>
    <row r="35" ht="13" spans="1:67">
      <c r="A35" s="107" t="s">
        <v>134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</row>
    <row r="36" ht="13" spans="1:67">
      <c r="A36" s="107" t="s">
        <v>135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</row>
    <row r="37" ht="13" spans="1:67">
      <c r="A37" s="107" t="s">
        <v>136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</row>
    <row r="38" ht="13" spans="1:67">
      <c r="A38" s="107" t="s">
        <v>137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</row>
    <row r="39" ht="13" spans="1:67">
      <c r="A39" s="107" t="s">
        <v>138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</row>
    <row r="40" ht="13" spans="1:67">
      <c r="A40" s="107" t="s">
        <v>139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</row>
    <row r="41" ht="13" spans="1:67">
      <c r="A41" s="107" t="s">
        <v>140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</row>
    <row r="42" ht="13" spans="1:67">
      <c r="A42" s="107" t="s">
        <v>141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</row>
    <row r="43" ht="13" spans="1:67">
      <c r="A43" s="107" t="s">
        <v>142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</row>
    <row r="44" ht="13" spans="1:67">
      <c r="A44" s="107" t="s">
        <v>143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</row>
    <row r="45" ht="13" spans="1:67">
      <c r="A45" s="107" t="s">
        <v>144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</row>
    <row r="46" ht="13" spans="1:67">
      <c r="A46" s="107" t="s">
        <v>145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</row>
    <row r="47" ht="13" spans="1:67">
      <c r="A47" s="107" t="s">
        <v>146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</row>
    <row r="48" ht="13" spans="1:67">
      <c r="A48" s="107" t="s">
        <v>147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</row>
    <row r="49" ht="13" spans="1:67">
      <c r="A49" s="107" t="s">
        <v>148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</row>
    <row r="50" ht="13" spans="1:67">
      <c r="A50" s="107" t="s">
        <v>149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</row>
    <row r="51" ht="13" spans="1:67">
      <c r="A51" s="107" t="s">
        <v>150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</row>
    <row r="52" ht="13" spans="1:67">
      <c r="A52" s="107" t="s">
        <v>151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</row>
    <row r="53" ht="13" spans="1:67">
      <c r="A53" s="107" t="s">
        <v>152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</row>
    <row r="54" ht="13" spans="1:67">
      <c r="A54" s="107" t="s">
        <v>153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</row>
    <row r="55" ht="13" spans="1:67">
      <c r="A55" s="107" t="s">
        <v>154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</row>
    <row r="56" ht="13" spans="1:67">
      <c r="A56" s="107" t="s">
        <v>155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</row>
    <row r="57" ht="13" spans="1:67">
      <c r="A57" s="107" t="s">
        <v>156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</row>
    <row r="58" ht="13" spans="1:67">
      <c r="A58" s="107" t="s">
        <v>157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</row>
    <row r="59" ht="13" spans="1:67">
      <c r="A59" s="107" t="s">
        <v>158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</row>
    <row r="60" ht="13" spans="1:67">
      <c r="A60" s="107" t="s">
        <v>159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</row>
    <row r="61" ht="13" spans="1:67">
      <c r="A61" s="107" t="s">
        <v>160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</row>
    <row r="62" ht="13" spans="1:67">
      <c r="A62" s="107" t="s">
        <v>161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</row>
    <row r="63" ht="13" spans="1:67">
      <c r="A63" s="107" t="s">
        <v>162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</row>
    <row r="64" spans="1:6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</row>
    <row r="65" spans="1:6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</row>
    <row r="66" spans="1:6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</row>
    <row r="67" spans="1: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</row>
    <row r="68" spans="1:6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</row>
    <row r="69" spans="1:6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</row>
    <row r="70" spans="1:6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</row>
    <row r="71" spans="1:6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</row>
    <row r="72" spans="1:6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</row>
    <row r="73" spans="1:6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</row>
    <row r="74" spans="1:6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</row>
    <row r="75" spans="1:6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</row>
    <row r="76" spans="1:6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</row>
    <row r="77" spans="1:6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</row>
    <row r="78" spans="1:6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</row>
    <row r="79" spans="1:6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</row>
    <row r="80" spans="1:6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</row>
    <row r="81" spans="1:6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</row>
    <row r="82" spans="1:6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</row>
    <row r="83" spans="1:6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</row>
    <row r="84" spans="1:6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</row>
    <row r="85" spans="1:6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</row>
    <row r="86" spans="1:6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</row>
    <row r="87" spans="1:6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</row>
    <row r="88" spans="1:6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</row>
    <row r="89" spans="1:6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</row>
    <row r="90" spans="1:6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</row>
    <row r="91" spans="1:6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</row>
    <row r="92" spans="1:6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</row>
    <row r="93" spans="1:6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</row>
    <row r="94" spans="1:6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</row>
    <row r="95" spans="1:6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</row>
    <row r="96" spans="1:6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</row>
    <row r="97" spans="1:6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</row>
    <row r="98" spans="1:6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</row>
    <row r="99" spans="1:6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</row>
    <row r="100" spans="1:6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</row>
    <row r="101" spans="1:6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</row>
    <row r="102" spans="1:6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</row>
    <row r="103" spans="1:6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</row>
    <row r="104" spans="1:6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</row>
    <row r="105" spans="1:6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</row>
    <row r="106" spans="1:6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</row>
    <row r="107" spans="1:6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</row>
    <row r="108" spans="1:6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</row>
    <row r="109" spans="1:6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</row>
    <row r="110" spans="1:6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</row>
    <row r="111" spans="1:6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</row>
    <row r="112" spans="1:6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</row>
    <row r="113" spans="1:6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</row>
    <row r="114" spans="1:6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</row>
    <row r="115" spans="1:6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</row>
    <row r="116" spans="1:6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</row>
    <row r="117" spans="1:6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</row>
    <row r="118" spans="1:6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</row>
    <row r="119" spans="1:6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</row>
    <row r="120" spans="1:6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</row>
    <row r="121" spans="1:6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</row>
    <row r="122" spans="1:6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</row>
    <row r="123" spans="1:6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</row>
    <row r="124" spans="1:6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</row>
    <row r="125" spans="1:6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</row>
    <row r="126" spans="1:6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</row>
    <row r="127" spans="1:6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</row>
    <row r="128" spans="1:6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</row>
    <row r="129" spans="1:6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</row>
    <row r="130" spans="1:6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</row>
    <row r="131" spans="1:6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</row>
    <row r="132" spans="1:6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</row>
    <row r="133" spans="1:6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</row>
    <row r="134" spans="1:6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</row>
    <row r="135" spans="1:6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</row>
    <row r="136" spans="1:6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</row>
    <row r="137" spans="1:6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</row>
    <row r="138" spans="1:6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</row>
    <row r="139" spans="1:6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</row>
    <row r="140" spans="1:6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</row>
    <row r="141" spans="1:6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</row>
    <row r="142" spans="1:6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</row>
    <row r="143" spans="1:6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</row>
    <row r="144" spans="1:6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</row>
    <row r="145" spans="1:6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</row>
    <row r="146" spans="1:6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</row>
    <row r="147" spans="1:6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</row>
    <row r="148" spans="1:6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</row>
    <row r="149" spans="1:6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</row>
    <row r="150" spans="1:6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</row>
    <row r="151" spans="1:6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</row>
    <row r="152" spans="1:6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</row>
    <row r="153" spans="1:6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</row>
    <row r="154" spans="1:6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</row>
    <row r="155" spans="1:6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</row>
    <row r="156" spans="1:6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</row>
    <row r="157" spans="1:6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</row>
    <row r="158" spans="1:6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</row>
    <row r="159" spans="1:6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</row>
    <row r="160" spans="1:6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</row>
    <row r="161" spans="1:6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</row>
    <row r="162" spans="1:6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</row>
    <row r="163" spans="1:6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</row>
    <row r="164" spans="1:6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</row>
    <row r="165" spans="1:6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</row>
    <row r="166" spans="1:6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</row>
    <row r="167" spans="1: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</row>
    <row r="168" spans="1:6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</row>
    <row r="169" spans="1:6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</row>
    <row r="170" spans="1:6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</row>
    <row r="171" spans="1:6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</row>
    <row r="172" spans="1:6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</row>
    <row r="173" spans="1:6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</row>
    <row r="174" spans="1:6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</row>
    <row r="175" spans="1:6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</row>
    <row r="176" spans="1:6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</row>
    <row r="177" spans="1:6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</row>
    <row r="178" spans="1:6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</row>
    <row r="179" spans="1:6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</row>
    <row r="180" spans="1:6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</row>
    <row r="181" spans="1:6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</row>
    <row r="182" spans="1:6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</row>
    <row r="183" spans="1:6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</row>
    <row r="184" spans="1:6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</row>
    <row r="185" spans="1:6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</row>
    <row r="186" spans="1:6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</row>
    <row r="187" spans="1:6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</row>
    <row r="188" spans="1:6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</row>
    <row r="189" spans="1:6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</row>
    <row r="190" spans="1:6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</row>
    <row r="191" spans="1:6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</row>
    <row r="192" spans="1:6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</row>
    <row r="193" spans="1:6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</row>
    <row r="194" spans="1:6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</row>
    <row r="195" spans="1:6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</row>
    <row r="196" spans="1:6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</row>
    <row r="197" spans="1:6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</row>
    <row r="198" spans="1:6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</row>
    <row r="199" spans="1:6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</row>
    <row r="200" spans="1:6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</row>
    <row r="201" spans="1:6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</row>
    <row r="202" spans="1:67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</row>
    <row r="203" spans="1:67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</row>
    <row r="204" spans="1:67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</row>
    <row r="205" spans="1:67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</row>
    <row r="206" spans="1:67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</row>
    <row r="207" spans="1:6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</row>
    <row r="208" spans="1:67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</row>
    <row r="209" spans="1:67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</row>
    <row r="210" spans="1:67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</row>
    <row r="211" spans="1:67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</row>
    <row r="212" spans="1:67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</row>
    <row r="213" spans="1:67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</row>
    <row r="214" spans="1:67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</row>
    <row r="215" spans="1:67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</row>
    <row r="216" spans="1:67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</row>
    <row r="217" spans="1:6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</row>
    <row r="218" spans="1:67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</row>
    <row r="219" spans="1:67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</row>
    <row r="220" spans="1:67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</row>
    <row r="221" spans="1:67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</row>
    <row r="222" spans="1:67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</row>
    <row r="223" spans="1:67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</row>
    <row r="224" spans="1:67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</row>
    <row r="225" spans="1:67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</row>
    <row r="226" spans="1:67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</row>
    <row r="227" spans="1:6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</row>
    <row r="228" spans="1:67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</row>
    <row r="229" spans="1:67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</row>
    <row r="230" spans="1:67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</row>
    <row r="231" spans="1:67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</row>
    <row r="232" spans="1:67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</row>
    <row r="233" spans="1:67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</row>
    <row r="234" spans="1:67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</row>
    <row r="235" spans="1:67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</row>
    <row r="236" spans="1:67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</row>
    <row r="237" spans="1:6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</row>
    <row r="238" spans="1:67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</row>
    <row r="239" spans="1:67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</row>
    <row r="240" spans="1:67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</row>
    <row r="241" spans="1:67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</row>
    <row r="242" spans="1:67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</row>
    <row r="243" spans="1:67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</row>
    <row r="244" spans="1:67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</row>
    <row r="245" spans="1:67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</row>
    <row r="246" spans="1:67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</row>
    <row r="247" spans="1:6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</row>
    <row r="248" spans="1:67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</row>
    <row r="249" spans="1:67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</row>
    <row r="250" spans="1:67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</row>
    <row r="251" spans="1:67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</row>
    <row r="252" spans="1:67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</row>
    <row r="253" spans="1:67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</row>
    <row r="254" spans="1:67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</row>
    <row r="255" spans="1:67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</row>
    <row r="256" spans="1:67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</row>
    <row r="257" spans="1:6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</row>
    <row r="258" spans="1:67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</row>
    <row r="259" spans="1:67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</row>
    <row r="260" spans="1:67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</row>
    <row r="261" spans="1:67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</row>
    <row r="262" spans="1:67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</row>
    <row r="263" spans="1:67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</row>
    <row r="264" spans="1:67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</row>
    <row r="265" spans="1:67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</row>
    <row r="266" spans="1:67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</row>
    <row r="267" spans="1: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</row>
    <row r="268" spans="1:67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</row>
    <row r="269" spans="1:67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</row>
    <row r="270" spans="1:67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</row>
    <row r="271" spans="1:67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</row>
    <row r="272" spans="1:67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</row>
    <row r="273" spans="1:67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</row>
    <row r="274" spans="1:67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</row>
    <row r="275" spans="1:67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</row>
    <row r="276" spans="1:67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</row>
    <row r="277" spans="1:6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</row>
    <row r="278" spans="1:67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</row>
    <row r="279" spans="1:67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</row>
    <row r="280" spans="1:67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</row>
    <row r="281" spans="1:67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</row>
    <row r="282" spans="1:67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</row>
    <row r="283" spans="1:67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</row>
    <row r="284" spans="1:67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</row>
    <row r="285" spans="1:67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</row>
    <row r="286" spans="1:67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</row>
    <row r="287" spans="1:6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</row>
    <row r="288" spans="1:67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</row>
    <row r="289" spans="1:67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</row>
    <row r="290" spans="1:67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</row>
    <row r="291" spans="1:67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</row>
    <row r="292" spans="1:67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</row>
    <row r="293" spans="1:67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</row>
    <row r="294" spans="1:67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</row>
    <row r="295" spans="1:67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</row>
    <row r="296" spans="1:67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</row>
    <row r="297" spans="1:6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</row>
    <row r="298" spans="1:67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</row>
    <row r="299" spans="1:67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</row>
    <row r="300" spans="1:67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</row>
    <row r="301" spans="1:67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</row>
    <row r="302" spans="1:67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</row>
    <row r="303" spans="1:67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</row>
    <row r="304" spans="1:67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</row>
    <row r="305" spans="1:67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</row>
    <row r="306" spans="1:67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</row>
    <row r="307" spans="1:6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</row>
    <row r="308" spans="1:67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</row>
    <row r="309" spans="1:67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</row>
    <row r="310" spans="1:67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</row>
    <row r="311" spans="1:67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</row>
    <row r="312" spans="1:67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</row>
    <row r="313" spans="1:67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</row>
    <row r="314" spans="1:67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</row>
    <row r="315" spans="1:67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</row>
    <row r="316" spans="1:67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</row>
    <row r="317" spans="1:6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</row>
    <row r="318" spans="1:67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</row>
    <row r="319" spans="1:67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</row>
    <row r="320" spans="1:67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</row>
    <row r="321" spans="1:67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</row>
    <row r="322" spans="1:67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</row>
    <row r="323" spans="1:67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</row>
    <row r="324" spans="1:67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</row>
    <row r="325" spans="1:67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</row>
    <row r="326" spans="1:67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</row>
    <row r="327" spans="1:6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</row>
    <row r="328" spans="1:67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</row>
    <row r="329" spans="1:67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</row>
    <row r="330" spans="1:67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</row>
    <row r="331" spans="1:67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</row>
    <row r="332" spans="1:67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</row>
    <row r="333" spans="1:67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</row>
    <row r="334" spans="1:67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</row>
    <row r="335" spans="1:67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</row>
    <row r="336" spans="1:67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</row>
    <row r="337" spans="1:6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</row>
    <row r="338" spans="1:67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</row>
    <row r="339" spans="1:67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</row>
    <row r="340" spans="1:67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</row>
    <row r="341" spans="1:67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</row>
    <row r="342" spans="1:67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</row>
    <row r="343" spans="1:67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</row>
    <row r="344" spans="1:67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</row>
    <row r="345" spans="1:67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</row>
    <row r="346" spans="1:67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</row>
    <row r="347" spans="1:6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</row>
    <row r="348" spans="1:67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</row>
    <row r="349" spans="1:67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</row>
    <row r="350" spans="1:67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</row>
    <row r="351" spans="1:67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</row>
    <row r="352" spans="1:67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</row>
    <row r="353" spans="1:67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</row>
    <row r="354" spans="1:67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</row>
    <row r="355" spans="1:67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</row>
    <row r="356" spans="1:67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</row>
    <row r="357" spans="1:6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</row>
    <row r="358" spans="1:67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</row>
    <row r="359" spans="1:67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</row>
    <row r="360" spans="1:67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</row>
    <row r="361" spans="1:67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</row>
    <row r="362" spans="1:67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</row>
    <row r="363" spans="1:67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</row>
    <row r="364" spans="1:67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</row>
    <row r="365" spans="1:67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</row>
    <row r="366" spans="1:67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</row>
    <row r="367" spans="1: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</row>
    <row r="368" spans="1:67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</row>
    <row r="369" spans="1:67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</row>
    <row r="370" spans="1:67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</row>
    <row r="371" spans="1:67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</row>
    <row r="372" spans="1:67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</row>
    <row r="373" spans="1:67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</row>
    <row r="374" spans="1:67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</row>
    <row r="375" spans="1:67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</row>
    <row r="376" spans="1:67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</row>
    <row r="377" spans="1:6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</row>
    <row r="378" spans="1:67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</row>
    <row r="379" spans="1:67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</row>
    <row r="380" spans="1:67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</row>
    <row r="381" spans="1:67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</row>
    <row r="382" spans="1:67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</row>
    <row r="383" spans="1:67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</row>
    <row r="384" spans="1:67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</row>
    <row r="385" spans="1:67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</row>
    <row r="386" spans="1:67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</row>
    <row r="387" spans="1:6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</row>
    <row r="388" spans="1:67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</row>
    <row r="389" spans="1:67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</row>
    <row r="390" spans="1:67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</row>
    <row r="391" spans="1:67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</row>
    <row r="392" spans="1:67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</row>
    <row r="393" spans="1:67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</row>
    <row r="394" spans="1:67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</row>
    <row r="395" spans="1:67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</row>
    <row r="396" spans="1:67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</row>
    <row r="397" spans="1:6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</row>
    <row r="398" spans="1:67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</row>
    <row r="399" spans="1:67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</row>
    <row r="400" spans="1:67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</row>
    <row r="401" spans="1:67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</row>
    <row r="402" spans="1:67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</row>
    <row r="403" spans="1:67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</row>
    <row r="404" spans="1:67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</row>
    <row r="405" spans="1:67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</row>
    <row r="406" spans="1:67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</row>
    <row r="407" spans="1:6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</row>
    <row r="408" spans="1:67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</row>
    <row r="409" spans="1:67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</row>
    <row r="410" spans="1:67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</row>
    <row r="411" spans="1:67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</row>
    <row r="412" spans="1:67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</row>
    <row r="413" spans="1:67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</row>
    <row r="414" spans="1:67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</row>
    <row r="415" spans="1:67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</row>
    <row r="416" spans="1:67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</row>
    <row r="417" spans="1:6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</row>
    <row r="418" spans="1:67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</row>
    <row r="419" spans="1:67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</row>
    <row r="420" spans="1:67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</row>
    <row r="421" spans="1:67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</row>
    <row r="422" spans="1:67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</row>
    <row r="423" spans="1:67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</row>
    <row r="424" spans="1:67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</row>
    <row r="425" spans="1:67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</row>
    <row r="426" spans="1:67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</row>
    <row r="427" spans="1:6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</row>
    <row r="428" spans="1:67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</row>
    <row r="429" spans="1:67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</row>
    <row r="430" spans="1:67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</row>
    <row r="431" spans="1:67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</row>
    <row r="432" spans="1:67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</row>
    <row r="433" spans="1:67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</row>
    <row r="434" spans="1:67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</row>
    <row r="435" spans="1:67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</row>
    <row r="436" spans="1:67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</row>
    <row r="437" spans="1:6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</row>
    <row r="438" spans="1:67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</row>
    <row r="439" spans="1:67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</row>
    <row r="440" spans="1:67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</row>
    <row r="441" spans="1:67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</row>
    <row r="442" spans="1:67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</row>
    <row r="443" spans="1:67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</row>
    <row r="444" spans="1:67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</row>
    <row r="445" spans="1:67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</row>
    <row r="446" spans="1:67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</row>
    <row r="447" spans="1:6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</row>
    <row r="448" spans="1:67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</row>
    <row r="449" spans="1:67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</row>
    <row r="450" spans="1:67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</row>
    <row r="451" spans="1:67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</row>
    <row r="452" spans="1:67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</row>
    <row r="453" spans="1:67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</row>
    <row r="454" spans="1:67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</row>
    <row r="455" spans="1:67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</row>
    <row r="456" spans="1:67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</row>
    <row r="457" spans="1:6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</row>
    <row r="458" spans="1:67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</row>
    <row r="459" spans="1:67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</row>
    <row r="460" spans="1:67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</row>
    <row r="461" spans="1:67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</row>
    <row r="462" spans="1:67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</row>
    <row r="463" spans="1:67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</row>
    <row r="464" spans="1:67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</row>
    <row r="465" spans="1:67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</row>
    <row r="466" spans="1:67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</row>
    <row r="467" spans="1: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</row>
    <row r="468" spans="1:67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</row>
    <row r="469" spans="1:67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</row>
    <row r="470" spans="1:67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</row>
    <row r="471" spans="1:67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</row>
    <row r="472" spans="1:67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</row>
    <row r="473" spans="1:67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</row>
    <row r="474" spans="1:67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</row>
    <row r="475" spans="1:67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</row>
    <row r="476" spans="1:67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</row>
    <row r="477" spans="1:6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</row>
    <row r="478" spans="1:67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</row>
    <row r="479" spans="1:67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</row>
    <row r="480" spans="1:67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</row>
    <row r="481" spans="1:67">
      <c r="A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</row>
    <row r="482" spans="1:67">
      <c r="A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</row>
    <row r="483" spans="1:67">
      <c r="A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</row>
    <row r="484" spans="1:67">
      <c r="A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</row>
    <row r="485" spans="1:67">
      <c r="A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</row>
    <row r="486" spans="1:67">
      <c r="A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</row>
    <row r="487" spans="1:67">
      <c r="A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</row>
    <row r="488" spans="1:1">
      <c r="A488" s="23"/>
    </row>
    <row r="489" spans="1:1">
      <c r="A489" s="23"/>
    </row>
    <row r="490" spans="1:1">
      <c r="A490" s="23"/>
    </row>
    <row r="491" spans="1:1">
      <c r="A491" s="23"/>
    </row>
    <row r="492" spans="1:1">
      <c r="A492" s="23"/>
    </row>
    <row r="493" spans="1:1">
      <c r="A493" s="23"/>
    </row>
    <row r="494" spans="1:1">
      <c r="A494" s="23"/>
    </row>
    <row r="495" spans="1:1">
      <c r="A495" s="23"/>
    </row>
    <row r="496" spans="1:1">
      <c r="A496" s="23"/>
    </row>
    <row r="497" spans="1:1">
      <c r="A497" s="23"/>
    </row>
    <row r="498" spans="1:1">
      <c r="A498" s="23"/>
    </row>
    <row r="499" spans="1:1">
      <c r="A499" s="23"/>
    </row>
    <row r="500" spans="1:1">
      <c r="A500" s="23"/>
    </row>
    <row r="501" spans="1:1">
      <c r="A501" s="23"/>
    </row>
    <row r="502" spans="1:1">
      <c r="A502" s="23"/>
    </row>
    <row r="503" spans="1:1">
      <c r="A503" s="23"/>
    </row>
    <row r="504" spans="1:1">
      <c r="A504" s="23"/>
    </row>
    <row r="505" spans="1:1">
      <c r="A505" s="23"/>
    </row>
    <row r="506" spans="1:1">
      <c r="A506" s="23"/>
    </row>
    <row r="507" spans="1:1">
      <c r="A507" s="23"/>
    </row>
    <row r="508" spans="1:1">
      <c r="A508" s="23"/>
    </row>
    <row r="509" spans="1:1">
      <c r="A509" s="23"/>
    </row>
    <row r="510" spans="1:1">
      <c r="A510" s="23"/>
    </row>
    <row r="511" spans="1:1">
      <c r="A511" s="23"/>
    </row>
    <row r="512" spans="1:1">
      <c r="A512" s="23"/>
    </row>
    <row r="513" spans="1:1">
      <c r="A513" s="23"/>
    </row>
    <row r="514" spans="1:1">
      <c r="A514" s="23"/>
    </row>
    <row r="515" spans="1:1">
      <c r="A515" s="23"/>
    </row>
    <row r="516" spans="1:1">
      <c r="A516" s="23"/>
    </row>
    <row r="517" spans="1:1">
      <c r="A517" s="23"/>
    </row>
    <row r="518" spans="1:1">
      <c r="A518" s="23"/>
    </row>
    <row r="519" spans="1:1">
      <c r="A519" s="23"/>
    </row>
    <row r="520" spans="1:1">
      <c r="A520" s="23"/>
    </row>
    <row r="521" spans="1:1">
      <c r="A521" s="23"/>
    </row>
    <row r="522" spans="1:1">
      <c r="A522" s="23"/>
    </row>
    <row r="523" spans="1:1">
      <c r="A523" s="23"/>
    </row>
    <row r="524" spans="1:1">
      <c r="A524" s="23"/>
    </row>
    <row r="525" spans="1:1">
      <c r="A525" s="23"/>
    </row>
    <row r="526" spans="1:1">
      <c r="A526" s="23"/>
    </row>
    <row r="527" spans="1:1">
      <c r="A527" s="23"/>
    </row>
    <row r="528" spans="1:1">
      <c r="A528" s="23"/>
    </row>
    <row r="529" spans="1:1">
      <c r="A529" s="23"/>
    </row>
    <row r="530" spans="1:1">
      <c r="A530" s="23"/>
    </row>
    <row r="531" spans="1:1">
      <c r="A531" s="23"/>
    </row>
    <row r="532" spans="1:1">
      <c r="A532" s="23"/>
    </row>
    <row r="533" spans="1:1">
      <c r="A533" s="23"/>
    </row>
    <row r="534" spans="1:1">
      <c r="A534" s="23"/>
    </row>
    <row r="535" spans="1:1">
      <c r="A535" s="23"/>
    </row>
    <row r="536" spans="1:1">
      <c r="A536" s="23"/>
    </row>
    <row r="537" spans="1:1">
      <c r="A537" s="23"/>
    </row>
    <row r="538" spans="1:1">
      <c r="A538" s="23"/>
    </row>
    <row r="539" spans="1:1">
      <c r="A539" s="23"/>
    </row>
    <row r="540" spans="1:1">
      <c r="A540" s="23"/>
    </row>
    <row r="541" spans="1:1">
      <c r="A541" s="23"/>
    </row>
    <row r="542" spans="1:1">
      <c r="A542" s="23"/>
    </row>
    <row r="543" spans="1:1">
      <c r="A543" s="23"/>
    </row>
    <row r="544" spans="1:1">
      <c r="A544" s="23"/>
    </row>
    <row r="545" spans="1:1">
      <c r="A545" s="23"/>
    </row>
    <row r="546" spans="1:1">
      <c r="A546" s="23"/>
    </row>
    <row r="547" spans="1:1">
      <c r="A547" s="23"/>
    </row>
    <row r="548" spans="1:1">
      <c r="A548" s="23"/>
    </row>
    <row r="549" spans="1:1">
      <c r="A549" s="23"/>
    </row>
    <row r="550" spans="1:1">
      <c r="A550" s="23"/>
    </row>
    <row r="551" spans="1:1">
      <c r="A551" s="23"/>
    </row>
    <row r="552" spans="1:1">
      <c r="A552" s="23"/>
    </row>
    <row r="553" spans="1:1">
      <c r="A553" s="23"/>
    </row>
    <row r="554" spans="1:1">
      <c r="A554" s="23"/>
    </row>
    <row r="555" spans="1:1">
      <c r="A555" s="23"/>
    </row>
    <row r="556" spans="1:1">
      <c r="A556" s="23"/>
    </row>
    <row r="557" spans="1:1">
      <c r="A557" s="23"/>
    </row>
    <row r="558" spans="1:1">
      <c r="A558" s="23"/>
    </row>
    <row r="559" spans="1:1">
      <c r="A559" s="23"/>
    </row>
    <row r="560" spans="1:1">
      <c r="A560" s="23"/>
    </row>
  </sheetData>
  <mergeCells count="51">
    <mergeCell ref="A1:AT1"/>
    <mergeCell ref="AU1:BD1"/>
    <mergeCell ref="BE1:BM1"/>
    <mergeCell ref="BN1:BP1"/>
    <mergeCell ref="N2:AG2"/>
    <mergeCell ref="AH2:AJ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</mergeCells>
  <hyperlinks>
    <hyperlink ref="C6" r:id="rId1" display="603867(新化股份)"/>
    <hyperlink ref="C5" r:id="rId2" display="600085(同仁堂)"/>
    <hyperlink ref="C4" r:id="rId3" display="003040(楚天龙)"/>
    <hyperlink ref="C7" r:id="rId4" display="605016(百龙创园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3" sqref="A3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CU1" t="s">
        <v>167</v>
      </c>
    </row>
    <row r="2" spans="1:1">
      <c r="A2" s="2">
        <f>SUM(入场指标!BA4:BA7)</f>
        <v>744.298739999999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入场指标</vt:lpstr>
      <vt:lpstr>账户动态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2021-11-26T09:47:00Z</dcterms:created>
  <dcterms:modified xsi:type="dcterms:W3CDTF">2021-11-25T16:26:03Z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