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<sst xmlns="http://schemas.openxmlformats.org/spreadsheetml/2006/main" count="51">
  <si>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</si>
  <si>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</si>
  <si>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</si>
  <si>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</si>
  <si>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</si>
  <si>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</si>
  <si>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</si>
  <si>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</si>
  <si>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</si>
  <si>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</si>
  <si>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</si>
  <si>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</si>
  <si>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</si>
  <si>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</si>
  <si>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</si>
  <si>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</si>
  <si>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</si>
  <si>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</si>
  <si>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</si>
  <si>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</si>
  <si>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</si>
  <si>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</si>
  <si>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</si>
  <si>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</si>
  <si>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</si>
  <si>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</si>
  <si>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</si>
  <si>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</si>
  <si>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</si>
  <si>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</si>
  <si>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</si>
  <si>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</si>
  <si>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</si>
  <si>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</si>
  <si>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</si>
  <si>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(每周评估交易量放大时收盘是否收跌，是的话，要考虑卖出)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</si>
  <si>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</si>
  <si>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</si>
  <si>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</si>
  <si>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</si>
  <si>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</si>
  <si>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</si>
  <si>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</si>
  <si>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</si>
  <si>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</si>
  <si>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盈利金额1</t>
  </si>
  <si>
    <t>盈利金额2</t>
  </si>
  <si>
    <t>涨幅1</t>
  </si>
  <si>
    <t>涨幅2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</si>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</sst>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9" borderId="11" applyNumberFormat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6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77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 wrapText="1"/>
    </xf>
    <xf numFmtId="10" fontId="0" fillId="0" borderId="1" xfId="9" applyNumberFormat="1" applyBorder="1">
      <alignment vertical="center"/>
    </xf>
    <xf numFmtId="0" fontId="0" fillId="0" borderId="3" xfId="0" applyBorder="1" applyAlignment="1">
      <alignment horizontal="center" vertical="center"/>
    </xf>
    <xf numFmtId="10" fontId="0" fillId="4" borderId="1" xfId="9" applyNumberFormat="1" applyFill="1" applyBorder="1">
      <alignment vertical="center"/>
    </xf>
    <xf numFmtId="10" fontId="0" fillId="10" borderId="1" xfId="9" applyNumberFormat="1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479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R5" sqref="R5:T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style="2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0.5625" style="1" customWidth="1"/>
    <col min="34" max="34" width="11" style="3" customWidth="1"/>
    <col min="35" max="35" width="12.0535714285714" style="4" customWidth="1"/>
    <col min="36" max="36" width="10.7142857142857" style="5" customWidth="1"/>
    <col min="37" max="37" width="11.75" style="5" customWidth="1"/>
    <col min="38" max="38" width="15.4732142857143" style="1" customWidth="1"/>
  </cols>
  <sheetData>
    <row r="1" ht="29" customHeight="1" spans="1:38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13"/>
      <c r="L1" s="14" t="s">
        <v>2</v>
      </c>
      <c r="M1" s="14"/>
      <c r="N1" s="14"/>
      <c r="O1" s="14"/>
      <c r="P1" s="14"/>
      <c r="Q1" s="14"/>
      <c r="R1" s="23" t="s">
        <v>3</v>
      </c>
      <c r="S1" s="23"/>
      <c r="T1" s="23"/>
      <c r="U1" s="23"/>
      <c r="V1" s="23"/>
      <c r="W1" s="23"/>
      <c r="X1" s="26" t="s">
        <v>4</v>
      </c>
      <c r="Y1" s="26"/>
      <c r="Z1" s="26"/>
      <c r="AA1" s="26"/>
      <c r="AB1" s="26"/>
      <c r="AC1" s="26"/>
      <c r="AD1" s="26"/>
      <c r="AE1" s="26"/>
      <c r="AF1" s="26"/>
      <c r="AG1" s="20" t="s">
        <v>5</v>
      </c>
      <c r="AH1" s="37" t="s">
        <v>6</v>
      </c>
      <c r="AI1" s="37"/>
      <c r="AJ1" s="38" t="s">
        <v>7</v>
      </c>
      <c r="AK1" s="38"/>
      <c r="AL1" s="43" t="s">
        <v>8</v>
      </c>
    </row>
    <row r="2" ht="29" customHeight="1" spans="1:38">
      <c r="A2" s="6"/>
      <c r="B2" s="7"/>
      <c r="C2" s="7"/>
      <c r="D2" s="7"/>
      <c r="E2" s="7"/>
      <c r="F2" s="7"/>
      <c r="G2" s="7"/>
      <c r="H2" s="7"/>
      <c r="I2" s="7"/>
      <c r="J2" s="7"/>
      <c r="K2" s="13"/>
      <c r="L2" s="14"/>
      <c r="M2" s="14"/>
      <c r="N2" s="14"/>
      <c r="O2" s="14"/>
      <c r="P2" s="14"/>
      <c r="Q2" s="14"/>
      <c r="R2" s="23"/>
      <c r="S2" s="23"/>
      <c r="T2" s="23"/>
      <c r="U2" s="23"/>
      <c r="V2" s="23"/>
      <c r="W2" s="23"/>
      <c r="X2" s="26"/>
      <c r="Y2" s="26"/>
      <c r="Z2" s="26"/>
      <c r="AA2" s="26"/>
      <c r="AB2" s="26"/>
      <c r="AC2" s="26"/>
      <c r="AD2" s="26"/>
      <c r="AE2" s="26"/>
      <c r="AF2" s="26"/>
      <c r="AG2" s="20"/>
      <c r="AH2" s="37"/>
      <c r="AI2" s="37"/>
      <c r="AJ2" s="38"/>
      <c r="AK2" s="38"/>
      <c r="AL2" s="18"/>
    </row>
    <row r="3" ht="20" customHeight="1" spans="1:38">
      <c r="A3" s="6"/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15" t="s">
        <v>16</v>
      </c>
      <c r="J3" s="8" t="s">
        <v>17</v>
      </c>
      <c r="K3" s="16" t="s">
        <v>18</v>
      </c>
      <c r="L3" s="17" t="s">
        <v>19</v>
      </c>
      <c r="M3" s="17" t="s">
        <v>20</v>
      </c>
      <c r="N3" s="17" t="s">
        <v>21</v>
      </c>
      <c r="O3" s="17"/>
      <c r="P3" s="17" t="s">
        <v>22</v>
      </c>
      <c r="Q3" s="17"/>
      <c r="R3" s="24" t="s">
        <v>23</v>
      </c>
      <c r="S3" s="24"/>
      <c r="T3" s="24"/>
      <c r="U3" s="27" t="s">
        <v>24</v>
      </c>
      <c r="V3" s="27"/>
      <c r="W3" s="27"/>
      <c r="X3" s="28" t="s">
        <v>25</v>
      </c>
      <c r="Y3" s="28"/>
      <c r="Z3" s="28"/>
      <c r="AA3" s="28"/>
      <c r="AB3" s="28"/>
      <c r="AC3" s="28"/>
      <c r="AD3" s="28"/>
      <c r="AE3" s="20" t="s">
        <v>26</v>
      </c>
      <c r="AF3" s="20"/>
      <c r="AG3" s="20"/>
      <c r="AH3" s="37"/>
      <c r="AI3" s="37"/>
      <c r="AJ3" s="38"/>
      <c r="AK3" s="38"/>
      <c r="AL3" s="18"/>
    </row>
    <row r="4" ht="56" customHeight="1" spans="1:38">
      <c r="A4" s="6"/>
      <c r="B4" s="8"/>
      <c r="C4" s="8"/>
      <c r="D4" s="8"/>
      <c r="E4" s="8"/>
      <c r="F4" s="8"/>
      <c r="G4" s="8"/>
      <c r="H4" s="8"/>
      <c r="I4" s="15"/>
      <c r="J4" s="8"/>
      <c r="K4" s="16"/>
      <c r="L4" s="17"/>
      <c r="M4" s="17"/>
      <c r="N4" s="17"/>
      <c r="O4" s="17"/>
      <c r="P4" s="17"/>
      <c r="Q4" s="17"/>
      <c r="R4" s="24"/>
      <c r="S4" s="24"/>
      <c r="T4" s="24"/>
      <c r="U4" s="29" t="s">
        <v>27</v>
      </c>
      <c r="V4" s="29" t="s">
        <v>28</v>
      </c>
      <c r="W4" s="29" t="s">
        <v>29</v>
      </c>
      <c r="X4" s="30" t="s">
        <v>30</v>
      </c>
      <c r="Y4" s="30" t="s">
        <v>31</v>
      </c>
      <c r="Z4" s="31" t="s">
        <v>32</v>
      </c>
      <c r="AA4" s="31"/>
      <c r="AB4" s="32" t="s">
        <v>33</v>
      </c>
      <c r="AC4" s="35" t="s">
        <v>34</v>
      </c>
      <c r="AD4" s="35" t="s">
        <v>35</v>
      </c>
      <c r="AE4" s="20" t="s">
        <v>36</v>
      </c>
      <c r="AF4" s="36" t="s">
        <v>37</v>
      </c>
      <c r="AG4" s="20"/>
      <c r="AH4" s="37"/>
      <c r="AI4" s="37"/>
      <c r="AJ4" s="38"/>
      <c r="AK4" s="38"/>
      <c r="AL4" s="18"/>
    </row>
    <row r="5" ht="71" spans="1:38">
      <c r="A5" s="6"/>
      <c r="B5" s="8"/>
      <c r="C5" s="8"/>
      <c r="D5" s="8"/>
      <c r="E5" s="8"/>
      <c r="F5" s="8"/>
      <c r="G5" s="8"/>
      <c r="H5" s="8"/>
      <c r="I5" s="15"/>
      <c r="J5" s="8"/>
      <c r="K5" s="16"/>
      <c r="L5" s="17"/>
      <c r="M5" s="17"/>
      <c r="N5" s="18" t="s">
        <v>38</v>
      </c>
      <c r="O5" s="18" t="s">
        <v>39</v>
      </c>
      <c r="P5" s="18" t="s">
        <v>38</v>
      </c>
      <c r="Q5" s="18" t="s">
        <v>39</v>
      </c>
      <c r="R5" s="25" t="s">
        <v>40</v>
      </c>
      <c r="S5" s="25" t="s">
        <v>41</v>
      </c>
      <c r="T5" s="25" t="s">
        <v>42</v>
      </c>
      <c r="U5" s="29"/>
      <c r="V5" s="29"/>
      <c r="W5" s="29"/>
      <c r="X5" s="30"/>
      <c r="Y5" s="30"/>
      <c r="Z5" s="32" t="s">
        <v>43</v>
      </c>
      <c r="AA5" s="32" t="s">
        <v>44</v>
      </c>
      <c r="AB5" s="31"/>
      <c r="AC5" s="28"/>
      <c r="AD5" s="28"/>
      <c r="AE5" s="20"/>
      <c r="AF5" s="36"/>
      <c r="AG5" s="20"/>
      <c r="AH5" s="37" t="s">
        <v>45</v>
      </c>
      <c r="AI5" s="37" t="s">
        <v>46</v>
      </c>
      <c r="AJ5" s="38" t="s">
        <v>47</v>
      </c>
      <c r="AK5" s="44" t="s">
        <v>48</v>
      </c>
      <c r="AL5" s="18"/>
    </row>
    <row r="6" spans="1:38">
      <c r="A6" s="9">
        <v>44543</v>
      </c>
      <c r="B6" s="10">
        <v>17</v>
      </c>
      <c r="C6" s="10">
        <v>16.51</v>
      </c>
      <c r="D6" s="10">
        <v>17.5</v>
      </c>
      <c r="E6" s="10">
        <v>16.48</v>
      </c>
      <c r="F6" s="10">
        <v>43.88</v>
      </c>
      <c r="G6" s="10">
        <v>16.38</v>
      </c>
      <c r="H6" s="10">
        <v>15.75</v>
      </c>
      <c r="I6" s="10">
        <v>85.91</v>
      </c>
      <c r="J6" s="18">
        <f t="shared" ref="J6:J12" si="0">IF(B6&gt;(D6-(D6-E6)/2),1,-1)</f>
        <v>1</v>
      </c>
      <c r="K6" s="19">
        <v>0.0297</v>
      </c>
      <c r="L6" s="11" t="s">
        <v>49</v>
      </c>
      <c r="M6" s="11" t="s">
        <v>49</v>
      </c>
      <c r="N6" s="11"/>
      <c r="O6" s="11"/>
      <c r="P6" s="11"/>
      <c r="Q6" s="11"/>
      <c r="R6" s="11"/>
      <c r="S6" s="11"/>
      <c r="T6" s="11"/>
      <c r="U6" s="11" t="str">
        <f>IF(B6&lt;G6,"是","否")</f>
        <v>否</v>
      </c>
      <c r="V6" s="11"/>
      <c r="W6" s="11"/>
      <c r="X6" s="11">
        <v>2</v>
      </c>
      <c r="Y6" s="33">
        <f>$I6/$I$6</f>
        <v>1</v>
      </c>
      <c r="Z6" s="34"/>
      <c r="AA6" s="34"/>
      <c r="AB6" s="34"/>
      <c r="AC6" s="11">
        <f>D6-E6</f>
        <v>1.02</v>
      </c>
      <c r="AD6" s="34"/>
      <c r="AE6" s="34"/>
      <c r="AF6" s="34"/>
      <c r="AG6" s="11">
        <v>15.5</v>
      </c>
      <c r="AH6" s="3">
        <f>($AG6-VLOOKUP([1]交易计划及执行表!$A$18,[1]交易计划及执行表!$A$4:$BL10005,6,FALSE))*VLOOKUP([1]交易计划及执行表!$A$18,[1]交易计划及执行表!$A$4:$BL10005,7,FALSE)</f>
        <v>-151</v>
      </c>
      <c r="AI6" s="3">
        <f>($AG6-VLOOKUP([1]交易计划及执行表!$A$19,[1]交易计划及执行表!$A$4:$BL10005,6,FALSE))*VLOOKUP([1]交易计划及执行表!$A$19,[1]交易计划及执行表!$A$4:$BL10005,7,FALSE)</f>
        <v>-338</v>
      </c>
      <c r="AJ6" s="39">
        <f>($B6-VLOOKUP([1]交易计划及执行表!$A$18,[1]交易计划及执行表!$A$4:$BL10004,6,FALSE))/VLOOKUP([1]交易计划及执行表!$A$18,[1]交易计划及执行表!$A$4:$BL10004,6,FALSE)</f>
        <v>-0.000587889476778458</v>
      </c>
      <c r="AK6" s="19">
        <f>($B6-VLOOKUP([1]交易计划及执行表!$A$19,[1]交易计划及执行表!$A$4:$BL10004,6,FALSE))/VLOOKUP([1]交易计划及执行表!$A$19,[1]交易计划及执行表!$A$4:$BL10004,6,FALSE)</f>
        <v>-0.0110529377545085</v>
      </c>
      <c r="AL6" s="18" t="s">
        <v>50</v>
      </c>
    </row>
    <row r="7" spans="1:38">
      <c r="A7" s="9">
        <v>44544</v>
      </c>
      <c r="B7" s="10">
        <v>16.88</v>
      </c>
      <c r="C7" s="10">
        <v>16.84</v>
      </c>
      <c r="D7" s="10">
        <v>17.2</v>
      </c>
      <c r="E7" s="10">
        <v>16.61</v>
      </c>
      <c r="F7" s="10">
        <v>24.06</v>
      </c>
      <c r="G7" s="10">
        <v>16.43</v>
      </c>
      <c r="H7" s="10">
        <v>15.79</v>
      </c>
      <c r="I7" s="11">
        <v>88.46</v>
      </c>
      <c r="J7" s="20">
        <f t="shared" si="0"/>
        <v>-1</v>
      </c>
      <c r="K7" s="19">
        <f t="shared" ref="K7:K12" si="1">(B7-B6)/B6</f>
        <v>-0.00705882352941182</v>
      </c>
      <c r="L7" s="11" t="s">
        <v>49</v>
      </c>
      <c r="M7" s="11" t="s">
        <v>49</v>
      </c>
      <c r="N7" s="11"/>
      <c r="O7" s="11"/>
      <c r="P7" s="11"/>
      <c r="Q7" s="11"/>
      <c r="R7" s="11"/>
      <c r="S7" s="11"/>
      <c r="T7" s="11"/>
      <c r="U7" s="11" t="str">
        <f>IF(B7&lt;G7,"是","否")</f>
        <v>否</v>
      </c>
      <c r="V7" s="11"/>
      <c r="W7" s="11"/>
      <c r="X7" s="11">
        <v>2</v>
      </c>
      <c r="Y7" s="33">
        <f t="shared" ref="Y7:Y16" si="2">$I7/$I$6</f>
        <v>1.02968222558491</v>
      </c>
      <c r="Z7" s="34"/>
      <c r="AA7" s="34"/>
      <c r="AB7" s="34"/>
      <c r="AC7" s="11">
        <f>D7-E7</f>
        <v>0.59</v>
      </c>
      <c r="AD7" s="34"/>
      <c r="AE7" s="34"/>
      <c r="AF7" s="34"/>
      <c r="AG7" s="40">
        <f>IF(AND(H7-VLOOKUP([1]交易计划及执行表!$A$19,[1]交易计划及执行表!$A$4:$AF10004,6,FALSE)&gt;0,H7&gt;H6),H7,AG6)</f>
        <v>15.5</v>
      </c>
      <c r="AH7" s="3">
        <f>($AG7-VLOOKUP([1]交易计划及执行表!$A$18,[1]交易计划及执行表!$A$4:$BL10006,6,FALSE))*VLOOKUP([1]交易计划及执行表!$A$18,[1]交易计划及执行表!$A$4:$BL10006,7,FALSE)</f>
        <v>-151</v>
      </c>
      <c r="AI7" s="3">
        <f>($AG7-VLOOKUP([1]交易计划及执行表!$A$19,[1]交易计划及执行表!$A$4:$BL10006,6,FALSE))*VLOOKUP([1]交易计划及执行表!$A$19,[1]交易计划及执行表!$A$4:$BL10006,7,FALSE)</f>
        <v>-338</v>
      </c>
      <c r="AJ7" s="39">
        <f>($B7-VLOOKUP([1]交易计划及执行表!$A$18,[1]交易计划及执行表!$A$4:$BL10005,6,FALSE))/VLOOKUP([1]交易计划及执行表!$A$18,[1]交易计划及执行表!$A$4:$BL10005,6,FALSE)</f>
        <v>-0.0076425631981189</v>
      </c>
      <c r="AK7" s="19">
        <f>($B7-VLOOKUP([1]交易计划及执行表!$A$19,[1]交易计划及执行表!$A$4:$BL10005,6,FALSE))/VLOOKUP([1]交易计划及执行表!$A$19,[1]交易计划及执行表!$A$4:$BL10005,6,FALSE)</f>
        <v>-0.0180337405468297</v>
      </c>
      <c r="AL7" s="18" t="s">
        <v>50</v>
      </c>
    </row>
    <row r="8" spans="1:38">
      <c r="A8" s="9">
        <v>44545</v>
      </c>
      <c r="B8" s="10">
        <v>17.55</v>
      </c>
      <c r="C8" s="10">
        <v>16.87</v>
      </c>
      <c r="D8" s="10">
        <v>18.22</v>
      </c>
      <c r="E8" s="10">
        <v>16.5</v>
      </c>
      <c r="F8" s="10">
        <v>56.69</v>
      </c>
      <c r="G8" s="10">
        <v>16.53</v>
      </c>
      <c r="H8" s="10">
        <v>15.86</v>
      </c>
      <c r="I8" s="11">
        <v>87.83</v>
      </c>
      <c r="J8" s="18">
        <f t="shared" si="0"/>
        <v>1</v>
      </c>
      <c r="K8" s="19">
        <f t="shared" si="1"/>
        <v>0.0396919431279622</v>
      </c>
      <c r="L8" s="11" t="s">
        <v>49</v>
      </c>
      <c r="M8" s="11" t="s">
        <v>49</v>
      </c>
      <c r="N8" s="11"/>
      <c r="O8" s="11"/>
      <c r="P8" s="11"/>
      <c r="Q8" s="11"/>
      <c r="R8" s="11"/>
      <c r="S8" s="11"/>
      <c r="T8" s="11"/>
      <c r="U8" s="11" t="str">
        <f>IF(B8&lt;G8,"是","否")</f>
        <v>否</v>
      </c>
      <c r="V8" s="11"/>
      <c r="W8" s="11"/>
      <c r="X8" s="11">
        <v>2</v>
      </c>
      <c r="Y8" s="33">
        <f t="shared" si="2"/>
        <v>1.02234896985217</v>
      </c>
      <c r="Z8" s="34"/>
      <c r="AA8" s="34"/>
      <c r="AB8" s="34"/>
      <c r="AC8" s="11">
        <f t="shared" ref="AC8:AC16" si="3">D8-E8</f>
        <v>1.72</v>
      </c>
      <c r="AD8" s="34"/>
      <c r="AE8" s="34"/>
      <c r="AF8" s="34"/>
      <c r="AG8" s="40">
        <f>IF(AND(H8-VLOOKUP([1]交易计划及执行表!$A$19,[1]交易计划及执行表!$A$4:$AF10005,6,FALSE)&gt;0,H8&gt;H7),H8,AG7)</f>
        <v>15.5</v>
      </c>
      <c r="AH8" s="3">
        <f>($AG8-VLOOKUP([1]交易计划及执行表!$A$18,[1]交易计划及执行表!$A$4:$BL10007,6,FALSE))*VLOOKUP([1]交易计划及执行表!$A$18,[1]交易计划及执行表!$A$4:$BL10007,7,FALSE)</f>
        <v>-151</v>
      </c>
      <c r="AI8" s="3">
        <f>($AG8-VLOOKUP([1]交易计划及执行表!$A$19,[1]交易计划及执行表!$A$4:$BL10007,6,FALSE))*VLOOKUP([1]交易计划及执行表!$A$19,[1]交易计划及执行表!$A$4:$BL10007,7,FALSE)</f>
        <v>-338</v>
      </c>
      <c r="AJ8" s="39">
        <f>($B8-VLOOKUP([1]交易计划及执行表!$A$18,[1]交易计划及执行表!$A$4:$BL10006,6,FALSE))/VLOOKUP([1]交易计划及执行表!$A$18,[1]交易计划及执行表!$A$4:$BL10006,6,FALSE)</f>
        <v>0.0317460317460317</v>
      </c>
      <c r="AK8" s="19">
        <f>($B8-VLOOKUP([1]交易计划及执行表!$A$19,[1]交易计划及执行表!$A$4:$BL10006,6,FALSE))/VLOOKUP([1]交易计划及执行表!$A$19,[1]交易计划及执行表!$A$4:$BL10006,6,FALSE)</f>
        <v>0.0209424083769633</v>
      </c>
      <c r="AL8" s="18" t="s">
        <v>50</v>
      </c>
    </row>
    <row r="9" spans="1:38">
      <c r="A9" s="9">
        <v>44546</v>
      </c>
      <c r="B9" s="10">
        <v>17.31</v>
      </c>
      <c r="C9" s="10">
        <v>17.55</v>
      </c>
      <c r="D9" s="10">
        <v>17.7</v>
      </c>
      <c r="E9" s="10">
        <v>17.17</v>
      </c>
      <c r="F9" s="10">
        <v>30.5</v>
      </c>
      <c r="G9" s="10">
        <v>16.61</v>
      </c>
      <c r="H9" s="10">
        <v>15.92</v>
      </c>
      <c r="I9" s="11">
        <v>91.32</v>
      </c>
      <c r="J9" s="20">
        <f t="shared" si="0"/>
        <v>-1</v>
      </c>
      <c r="K9" s="19">
        <f t="shared" si="1"/>
        <v>-0.0136752136752138</v>
      </c>
      <c r="L9" s="11" t="s">
        <v>49</v>
      </c>
      <c r="M9" s="11" t="s">
        <v>49</v>
      </c>
      <c r="N9" s="11"/>
      <c r="O9" s="11"/>
      <c r="P9" s="11"/>
      <c r="Q9" s="11"/>
      <c r="R9" s="11"/>
      <c r="S9" s="11"/>
      <c r="T9" s="11"/>
      <c r="U9" s="11" t="str">
        <f>IF(B9&lt;G9,"是","否")</f>
        <v>否</v>
      </c>
      <c r="V9" s="11"/>
      <c r="W9" s="11"/>
      <c r="X9" s="11">
        <v>2</v>
      </c>
      <c r="Y9" s="33">
        <f t="shared" si="2"/>
        <v>1.06297287859388</v>
      </c>
      <c r="Z9" s="34"/>
      <c r="AA9" s="34"/>
      <c r="AB9" s="34"/>
      <c r="AC9" s="11">
        <f t="shared" si="3"/>
        <v>0.529999999999998</v>
      </c>
      <c r="AD9" s="34"/>
      <c r="AE9" s="34"/>
      <c r="AF9" s="34"/>
      <c r="AG9" s="40">
        <f>IF(AND(H9-VLOOKUP([1]交易计划及执行表!$A$19,[1]交易计划及执行表!$A$4:$AF10006,6,FALSE)&gt;0,H9&gt;H8),H9,AG8)</f>
        <v>15.5</v>
      </c>
      <c r="AH9" s="3">
        <f>($AG9-VLOOKUP([1]交易计划及执行表!$A$18,[1]交易计划及执行表!$A$4:$BL10008,6,FALSE))*VLOOKUP([1]交易计划及执行表!$A$18,[1]交易计划及执行表!$A$4:$BL10008,7,FALSE)</f>
        <v>-151</v>
      </c>
      <c r="AI9" s="3">
        <f>($AG9-VLOOKUP([1]交易计划及执行表!$A$19,[1]交易计划及执行表!$A$4:$BL10008,6,FALSE))*VLOOKUP([1]交易计划及执行表!$A$19,[1]交易计划及执行表!$A$4:$BL10008,7,FALSE)</f>
        <v>-338</v>
      </c>
      <c r="AJ9" s="39">
        <f>($B9-VLOOKUP([1]交易计划及执行表!$A$18,[1]交易计划及执行表!$A$4:$BL10007,6,FALSE))/VLOOKUP([1]交易计划及执行表!$A$18,[1]交易计划及执行表!$A$4:$BL10007,6,FALSE)</f>
        <v>0.0176366843033508</v>
      </c>
      <c r="AK9" s="19">
        <f>($B9-VLOOKUP([1]交易计划及执行表!$A$19,[1]交易计划及执行表!$A$4:$BL10007,6,FALSE))/VLOOKUP([1]交易计划及执行表!$A$19,[1]交易计划及执行表!$A$4:$BL10007,6,FALSE)</f>
        <v>0.00698080279232097</v>
      </c>
      <c r="AL9" s="18" t="s">
        <v>50</v>
      </c>
    </row>
    <row r="10" spans="1:38">
      <c r="A10" s="9">
        <v>44547</v>
      </c>
      <c r="B10" s="10">
        <v>17.18</v>
      </c>
      <c r="C10" s="10">
        <v>17.32</v>
      </c>
      <c r="D10" s="10">
        <v>18</v>
      </c>
      <c r="E10" s="12">
        <v>17.13</v>
      </c>
      <c r="F10" s="10">
        <v>36.28</v>
      </c>
      <c r="G10" s="10">
        <v>16.66</v>
      </c>
      <c r="H10" s="10">
        <v>15.97</v>
      </c>
      <c r="I10" s="11">
        <v>90.07</v>
      </c>
      <c r="J10" s="20">
        <f t="shared" si="0"/>
        <v>-1</v>
      </c>
      <c r="K10" s="19">
        <f t="shared" si="1"/>
        <v>-0.00751010976314264</v>
      </c>
      <c r="L10" s="11" t="s">
        <v>49</v>
      </c>
      <c r="M10" s="11" t="s">
        <v>49</v>
      </c>
      <c r="N10" s="19">
        <f>COUNTIF(K6:K10,"&gt;0")/5</f>
        <v>0.4</v>
      </c>
      <c r="O10" s="11"/>
      <c r="P10" s="19">
        <f>COUNTIF(J6:J10,"&gt;0")/5</f>
        <v>0.4</v>
      </c>
      <c r="Q10" s="11"/>
      <c r="R10" s="11"/>
      <c r="S10" s="11"/>
      <c r="T10" s="11"/>
      <c r="U10" s="11" t="str">
        <f>IF(B10&lt;G10,"是","否")</f>
        <v>否</v>
      </c>
      <c r="V10" s="11"/>
      <c r="W10" s="11"/>
      <c r="X10" s="11">
        <v>2</v>
      </c>
      <c r="Y10" s="33">
        <f t="shared" si="2"/>
        <v>1.04842276801304</v>
      </c>
      <c r="Z10" s="34"/>
      <c r="AA10" s="34"/>
      <c r="AB10" s="34"/>
      <c r="AC10" s="11">
        <f t="shared" si="3"/>
        <v>0.870000000000001</v>
      </c>
      <c r="AD10" s="34"/>
      <c r="AE10" s="34"/>
      <c r="AF10" s="34"/>
      <c r="AG10" s="40">
        <f>IF(AND(H10-VLOOKUP([1]交易计划及执行表!$A$19,[1]交易计划及执行表!$A$4:$AF10007,6,FALSE)&gt;0,H10&gt;H9),H10,AG9)</f>
        <v>15.5</v>
      </c>
      <c r="AH10" s="3">
        <f>($AG10-VLOOKUP([1]交易计划及执行表!$A$18,[1]交易计划及执行表!$A$4:$BL10009,6,FALSE))*VLOOKUP([1]交易计划及执行表!$A$18,[1]交易计划及执行表!$A$4:$BL10009,7,FALSE)</f>
        <v>-151</v>
      </c>
      <c r="AI10" s="3">
        <f>($AG10-VLOOKUP([1]交易计划及执行表!$A$19,[1]交易计划及执行表!$A$4:$BL10009,6,FALSE))*VLOOKUP([1]交易计划及执行表!$A$19,[1]交易计划及执行表!$A$4:$BL10009,7,FALSE)</f>
        <v>-338</v>
      </c>
      <c r="AJ10" s="39">
        <f>($B10-VLOOKUP([1]交易计划及执行表!$A$18,[1]交易计划及执行表!$A$4:$BL10008,6,FALSE))/VLOOKUP([1]交易计划及执行表!$A$18,[1]交易计划及执行表!$A$4:$BL10008,6,FALSE)</f>
        <v>0.00999412110523211</v>
      </c>
      <c r="AK10" s="19">
        <f>($B10-VLOOKUP([1]交易计划及执行表!$A$19,[1]交易计划及执行表!$A$4:$BL10008,6,FALSE))/VLOOKUP([1]交易计划及执行表!$A$19,[1]交易计划及执行表!$A$4:$BL10008,6,FALSE)</f>
        <v>-0.000581733566026851</v>
      </c>
      <c r="AL10" s="18" t="s">
        <v>50</v>
      </c>
    </row>
    <row r="11" spans="1:38">
      <c r="A11" s="9">
        <v>44550</v>
      </c>
      <c r="B11" s="10">
        <v>16.16</v>
      </c>
      <c r="C11" s="10">
        <v>17.01</v>
      </c>
      <c r="D11" s="10">
        <v>17.06</v>
      </c>
      <c r="E11" s="12">
        <v>16.1</v>
      </c>
      <c r="F11" s="10">
        <v>31.13</v>
      </c>
      <c r="G11" s="12">
        <v>16.62</v>
      </c>
      <c r="H11" s="10">
        <v>15.98</v>
      </c>
      <c r="I11" s="11">
        <v>89.39</v>
      </c>
      <c r="J11" s="20">
        <f t="shared" si="0"/>
        <v>-1</v>
      </c>
      <c r="K11" s="21">
        <f t="shared" si="1"/>
        <v>-0.059371362048894</v>
      </c>
      <c r="L11" s="11" t="s">
        <v>49</v>
      </c>
      <c r="M11" s="11" t="s">
        <v>49</v>
      </c>
      <c r="N11" s="11"/>
      <c r="O11" s="11"/>
      <c r="P11" s="11"/>
      <c r="Q11" s="11"/>
      <c r="R11" s="11"/>
      <c r="S11" s="11"/>
      <c r="T11" s="11"/>
      <c r="U11" s="20" t="str">
        <f>IF(B11&lt;G11,"是","否")</f>
        <v>是</v>
      </c>
      <c r="V11" s="20" t="s">
        <v>50</v>
      </c>
      <c r="W11" s="11" t="s">
        <v>49</v>
      </c>
      <c r="X11" s="11">
        <v>2</v>
      </c>
      <c r="Y11" s="33">
        <f t="shared" si="2"/>
        <v>1.04050750785706</v>
      </c>
      <c r="Z11" s="34"/>
      <c r="AA11" s="34"/>
      <c r="AB11" s="34"/>
      <c r="AC11" s="11">
        <f t="shared" si="3"/>
        <v>0.959999999999997</v>
      </c>
      <c r="AD11" s="34"/>
      <c r="AE11" s="34"/>
      <c r="AF11" s="34"/>
      <c r="AG11" s="40">
        <f>IF(AND(H11-VLOOKUP([1]交易计划及执行表!$A$19,[1]交易计划及执行表!$A$4:$AF10008,6,FALSE)&gt;0,H11&gt;H10),H11,AG10)</f>
        <v>15.5</v>
      </c>
      <c r="AH11" s="3">
        <f>($AG11-VLOOKUP([1]交易计划及执行表!$A$18,[1]交易计划及执行表!$A$4:$BL10010,6,FALSE))*VLOOKUP([1]交易计划及执行表!$A$18,[1]交易计划及执行表!$A$4:$BL10010,7,FALSE)</f>
        <v>-151</v>
      </c>
      <c r="AI11" s="3">
        <f>($AG11-VLOOKUP([1]交易计划及执行表!$A$19,[1]交易计划及执行表!$A$4:$BL10010,6,FALSE))*VLOOKUP([1]交易计划及执行表!$A$19,[1]交易计划及执行表!$A$4:$BL10010,7,FALSE)</f>
        <v>-338</v>
      </c>
      <c r="AJ11" s="41">
        <f>($B11-VLOOKUP([1]交易计划及执行表!$A$18,[1]交易计划及执行表!$A$4:$BL10009,6,FALSE))/VLOOKUP([1]交易计划及执行表!$A$18,[1]交易计划及执行表!$A$4:$BL10009,6,FALSE)</f>
        <v>-0.0499706055261612</v>
      </c>
      <c r="AK11" s="21">
        <f>($B11-VLOOKUP([1]交易计划及执行表!$A$19,[1]交易计划及执行表!$A$4:$BL10009,6,FALSE))/VLOOKUP([1]交易计划及执行表!$A$19,[1]交易计划及执行表!$A$4:$BL10009,6,FALSE)</f>
        <v>-0.0599185573007563</v>
      </c>
      <c r="AL11" s="20" t="s">
        <v>49</v>
      </c>
    </row>
    <row r="12" spans="1:38">
      <c r="A12" s="9">
        <v>44551</v>
      </c>
      <c r="B12" s="10">
        <v>16.05</v>
      </c>
      <c r="C12" s="10">
        <v>16.06</v>
      </c>
      <c r="D12" s="10">
        <v>16.25</v>
      </c>
      <c r="E12" s="12">
        <v>15.67</v>
      </c>
      <c r="F12" s="10">
        <v>20.04</v>
      </c>
      <c r="G12" s="12">
        <v>16.56</v>
      </c>
      <c r="H12" s="10">
        <v>15.98</v>
      </c>
      <c r="I12" s="11">
        <v>84.08</v>
      </c>
      <c r="J12" s="18">
        <f t="shared" si="0"/>
        <v>1</v>
      </c>
      <c r="K12" s="22">
        <f t="shared" si="1"/>
        <v>-0.00680693069306927</v>
      </c>
      <c r="L12" s="11" t="s">
        <v>49</v>
      </c>
      <c r="M12" s="11" t="s">
        <v>49</v>
      </c>
      <c r="N12" s="11"/>
      <c r="O12" s="11"/>
      <c r="P12" s="11"/>
      <c r="Q12" s="11"/>
      <c r="R12" s="11"/>
      <c r="S12" s="11"/>
      <c r="T12" s="11"/>
      <c r="U12" s="20" t="str">
        <f>IF(B12&lt;G12,"是","否")</f>
        <v>是</v>
      </c>
      <c r="V12" s="11"/>
      <c r="W12" s="11" t="s">
        <v>49</v>
      </c>
      <c r="X12" s="11">
        <v>2</v>
      </c>
      <c r="Y12" s="33">
        <f t="shared" si="2"/>
        <v>0.97869863810965</v>
      </c>
      <c r="Z12" s="34"/>
      <c r="AA12" s="34"/>
      <c r="AB12" s="34"/>
      <c r="AC12" s="11">
        <f t="shared" si="3"/>
        <v>0.58</v>
      </c>
      <c r="AD12" s="34"/>
      <c r="AE12" s="34"/>
      <c r="AF12" s="34"/>
      <c r="AG12" s="40">
        <f>IF(AND(H12-VLOOKUP([1]交易计划及执行表!$A$19,[1]交易计划及执行表!$A$4:$AF10009,6,FALSE)&gt;0,H12&gt;H11),H12,AG11)</f>
        <v>15.5</v>
      </c>
      <c r="AH12" s="3">
        <f>($AG12-VLOOKUP([1]交易计划及执行表!$A$18,[1]交易计划及执行表!$A$4:$BL10011,6,FALSE))*VLOOKUP([1]交易计划及执行表!$A$18,[1]交易计划及执行表!$A$4:$BL10011,7,FALSE)</f>
        <v>-151</v>
      </c>
      <c r="AI12" s="3">
        <f>($AG12-VLOOKUP([1]交易计划及执行表!$A$19,[1]交易计划及执行表!$A$4:$BL10011,6,FALSE))*VLOOKUP([1]交易计划及执行表!$A$19,[1]交易计划及执行表!$A$4:$BL10011,7,FALSE)</f>
        <v>-338</v>
      </c>
      <c r="AJ12" s="42">
        <f>($B12-VLOOKUP([1]交易计划及执行表!$A$18,[1]交易计划及执行表!$A$4:$BL10010,6,FALSE))/VLOOKUP([1]交易计划及执行表!$A$18,[1]交易计划及执行表!$A$4:$BL10010,6,FALSE)</f>
        <v>-0.0564373897707231</v>
      </c>
      <c r="AK12" s="21">
        <f>($B12-VLOOKUP([1]交易计划及执行表!$A$19,[1]交易计划及执行表!$A$4:$BL10010,6,FALSE))/VLOOKUP([1]交易计划及执行表!$A$19,[1]交易计划及执行表!$A$4:$BL10010,6,FALSE)</f>
        <v>-0.0663176265270506</v>
      </c>
      <c r="AL12" s="20" t="s">
        <v>49</v>
      </c>
    </row>
    <row r="13" spans="1:38">
      <c r="A13" s="9">
        <v>44552</v>
      </c>
      <c r="B13" s="10">
        <v>15.93</v>
      </c>
      <c r="C13" s="10">
        <v>16.06</v>
      </c>
      <c r="D13" s="10">
        <v>16.19</v>
      </c>
      <c r="E13" s="10">
        <v>15.83</v>
      </c>
      <c r="F13" s="10">
        <v>11.9</v>
      </c>
      <c r="G13" s="12">
        <v>16.5</v>
      </c>
      <c r="H13" s="12">
        <v>15.98</v>
      </c>
      <c r="I13" s="11">
        <v>83.51</v>
      </c>
      <c r="J13" s="20">
        <f>IF(B13&gt;(D13-(D13-E13)/2),1,-1)</f>
        <v>-1</v>
      </c>
      <c r="K13" s="22">
        <f>(B13-B12)/B12</f>
        <v>-0.00747663551401875</v>
      </c>
      <c r="L13" s="11" t="s">
        <v>49</v>
      </c>
      <c r="M13" s="11" t="s">
        <v>49</v>
      </c>
      <c r="N13" s="11"/>
      <c r="O13" s="11"/>
      <c r="P13" s="11"/>
      <c r="Q13" s="11"/>
      <c r="R13" s="11"/>
      <c r="S13" s="11"/>
      <c r="T13" s="11"/>
      <c r="U13" s="20" t="str">
        <f>IF(B13&lt;G13,"是","否")</f>
        <v>是</v>
      </c>
      <c r="V13" s="11"/>
      <c r="W13" s="11" t="s">
        <v>49</v>
      </c>
      <c r="X13" s="11">
        <v>2</v>
      </c>
      <c r="Y13" s="33">
        <f t="shared" si="2"/>
        <v>0.972063787684787</v>
      </c>
      <c r="Z13" s="34"/>
      <c r="AA13" s="34"/>
      <c r="AB13" s="34"/>
      <c r="AC13" s="11">
        <f t="shared" si="3"/>
        <v>0.360000000000001</v>
      </c>
      <c r="AD13" s="34"/>
      <c r="AE13" s="34"/>
      <c r="AF13" s="34"/>
      <c r="AG13" s="40">
        <f>IF(AND(H13-VLOOKUP([1]交易计划及执行表!$A$19,[1]交易计划及执行表!$A$4:$AF10010,6,FALSE)&gt;0,H13&gt;H12),H13,AG12)</f>
        <v>15.5</v>
      </c>
      <c r="AH13" s="3">
        <f>($AG13-VLOOKUP([1]交易计划及执行表!$A$18,[1]交易计划及执行表!$A$4:$BL10012,6,FALSE))*VLOOKUP([1]交易计划及执行表!$A$18,[1]交易计划及执行表!$A$4:$BL10012,7,FALSE)</f>
        <v>-151</v>
      </c>
      <c r="AI13" s="3">
        <f>($AG13-VLOOKUP([1]交易计划及执行表!$A$19,[1]交易计划及执行表!$A$4:$BL10012,6,FALSE))*VLOOKUP([1]交易计划及执行表!$A$19,[1]交易计划及执行表!$A$4:$BL10012,7,FALSE)</f>
        <v>-338</v>
      </c>
      <c r="AJ13" s="42">
        <f>($B13-VLOOKUP([1]交易计划及执行表!$A$18,[1]交易计划及执行表!$A$4:$BL10011,6,FALSE))/VLOOKUP([1]交易计划及执行表!$A$18,[1]交易计划及执行表!$A$4:$BL10011,6,FALSE)</f>
        <v>-0.0634920634920636</v>
      </c>
      <c r="AK13" s="21">
        <f>($B13-VLOOKUP([1]交易计划及执行表!$A$19,[1]交易计划及执行表!$A$4:$BL10011,6,FALSE))/VLOOKUP([1]交易计划及执行表!$A$19,[1]交易计划及执行表!$A$4:$BL10011,6,FALSE)</f>
        <v>-0.0732984293193718</v>
      </c>
      <c r="AL13" s="20" t="s">
        <v>49</v>
      </c>
    </row>
    <row r="14" spans="1:38">
      <c r="A14" s="9">
        <v>44553</v>
      </c>
      <c r="B14" s="10">
        <v>16.43</v>
      </c>
      <c r="C14" s="10">
        <v>15.94</v>
      </c>
      <c r="D14" s="10">
        <v>16.49</v>
      </c>
      <c r="E14" s="10">
        <v>15.83</v>
      </c>
      <c r="F14" s="10">
        <v>23.97</v>
      </c>
      <c r="G14" s="12">
        <v>16.49</v>
      </c>
      <c r="H14" s="10">
        <v>15.99</v>
      </c>
      <c r="I14" s="11">
        <v>82.89</v>
      </c>
      <c r="J14" s="18">
        <f>IF(B14&gt;(D14-(D14-E14)/2),1,-1)</f>
        <v>1</v>
      </c>
      <c r="K14" s="22">
        <f>(B14-B13)/B13</f>
        <v>0.0313873195229127</v>
      </c>
      <c r="L14" s="11" t="s">
        <v>49</v>
      </c>
      <c r="M14" s="11" t="s">
        <v>49</v>
      </c>
      <c r="N14" s="11"/>
      <c r="O14" s="11"/>
      <c r="P14" s="11"/>
      <c r="Q14" s="11"/>
      <c r="R14" s="11"/>
      <c r="S14" s="11"/>
      <c r="T14" s="11"/>
      <c r="U14" s="20" t="str">
        <f>IF(B14&lt;G14,"是","否")</f>
        <v>是</v>
      </c>
      <c r="V14" s="11"/>
      <c r="W14" s="11" t="s">
        <v>49</v>
      </c>
      <c r="X14" s="11">
        <v>2</v>
      </c>
      <c r="Y14" s="33">
        <f t="shared" si="2"/>
        <v>0.96484693283669</v>
      </c>
      <c r="Z14" s="34"/>
      <c r="AA14" s="34"/>
      <c r="AB14" s="34"/>
      <c r="AC14" s="11">
        <f t="shared" si="3"/>
        <v>0.659999999999998</v>
      </c>
      <c r="AD14" s="34"/>
      <c r="AE14" s="34"/>
      <c r="AF14" s="34"/>
      <c r="AG14" s="40">
        <f>IF(AND(H14-VLOOKUP([1]交易计划及执行表!$A$19,[1]交易计划及执行表!$A$4:$AF10011,6,FALSE)&gt;0,H14&gt;H13),H14,AG13)</f>
        <v>15.5</v>
      </c>
      <c r="AH14" s="3">
        <f>($AG14-VLOOKUP([1]交易计划及执行表!$A$18,[1]交易计划及执行表!$A$4:$BL10013,6,FALSE))*VLOOKUP([1]交易计划及执行表!$A$18,[1]交易计划及执行表!$A$4:$BL10013,7,FALSE)</f>
        <v>-151</v>
      </c>
      <c r="AI14" s="3">
        <f>($AG14-VLOOKUP([1]交易计划及执行表!$A$19,[1]交易计划及执行表!$A$4:$BL10013,6,FALSE))*VLOOKUP([1]交易计划及执行表!$A$19,[1]交易计划及执行表!$A$4:$BL10013,7,FALSE)</f>
        <v>-338</v>
      </c>
      <c r="AJ14" s="39">
        <f>($B14-VLOOKUP([1]交易计划及执行表!$A$18,[1]交易计划及执行表!$A$4:$BL10012,6,FALSE))/VLOOKUP([1]交易计划及执行表!$A$18,[1]交易计划及执行表!$A$4:$BL10012,6,FALSE)</f>
        <v>-0.0340975896531453</v>
      </c>
      <c r="AK14" s="19">
        <f>($B14-VLOOKUP([1]交易计划及执行表!$A$19,[1]交易计划及执行表!$A$4:$BL10012,6,FALSE))/VLOOKUP([1]交易计划及执行表!$A$19,[1]交易计划及执行表!$A$4:$BL10012,6,FALSE)</f>
        <v>-0.0442117510180338</v>
      </c>
      <c r="AL14" s="20" t="s">
        <v>49</v>
      </c>
    </row>
    <row r="15" spans="1:38">
      <c r="A15" s="9">
        <v>44554</v>
      </c>
      <c r="B15" s="10">
        <v>16.1</v>
      </c>
      <c r="C15" s="10">
        <v>16.43</v>
      </c>
      <c r="D15" s="10">
        <v>16.72</v>
      </c>
      <c r="E15" s="10">
        <v>16</v>
      </c>
      <c r="F15" s="10">
        <v>22.24</v>
      </c>
      <c r="G15" s="12">
        <v>16.46</v>
      </c>
      <c r="H15" s="10">
        <v>16</v>
      </c>
      <c r="I15" s="11">
        <v>85.49</v>
      </c>
      <c r="J15" s="20">
        <f>IF(B15&gt;(D15-(D15-E15)/2),1,-1)</f>
        <v>-1</v>
      </c>
      <c r="K15" s="22">
        <f>(B15-B14)/B14</f>
        <v>-0.0200852099817406</v>
      </c>
      <c r="L15" s="11" t="s">
        <v>49</v>
      </c>
      <c r="M15" s="11" t="s">
        <v>49</v>
      </c>
      <c r="N15" s="11"/>
      <c r="O15" s="19">
        <f>COUNTIF(K6:K15,"&gt;0")/10</f>
        <v>0.3</v>
      </c>
      <c r="P15" s="11"/>
      <c r="Q15" s="19">
        <f>COUNTIF(J6:J15,"&gt;0")/10</f>
        <v>0.4</v>
      </c>
      <c r="R15" s="11"/>
      <c r="S15" s="11"/>
      <c r="T15" s="11"/>
      <c r="U15" s="20" t="str">
        <f>IF(B15&lt;G15,"是","否")</f>
        <v>是</v>
      </c>
      <c r="V15" s="11"/>
      <c r="W15" s="11" t="s">
        <v>49</v>
      </c>
      <c r="X15" s="11">
        <v>2</v>
      </c>
      <c r="Y15" s="33">
        <f t="shared" si="2"/>
        <v>0.995111162844838</v>
      </c>
      <c r="Z15" s="34"/>
      <c r="AA15" s="34"/>
      <c r="AB15" s="34"/>
      <c r="AC15" s="11">
        <f t="shared" si="3"/>
        <v>0.719999999999999</v>
      </c>
      <c r="AD15" s="34"/>
      <c r="AE15" s="34"/>
      <c r="AF15" s="34"/>
      <c r="AG15" s="40">
        <f>IF(AND(H15-VLOOKUP([1]交易计划及执行表!$A$19,[1]交易计划及执行表!$A$4:$AF10012,6,FALSE)&gt;0,H15&gt;H14),H15,AG14)</f>
        <v>15.5</v>
      </c>
      <c r="AH15" s="3">
        <f>($AG15-VLOOKUP([1]交易计划及执行表!$A$18,[1]交易计划及执行表!$A$4:$BL10014,6,FALSE))*VLOOKUP([1]交易计划及执行表!$A$18,[1]交易计划及执行表!$A$4:$BL10014,7,FALSE)</f>
        <v>-151</v>
      </c>
      <c r="AI15" s="3">
        <f>($AG15-VLOOKUP([1]交易计划及执行表!$A$19,[1]交易计划及执行表!$A$4:$BL10014,6,FALSE))*VLOOKUP([1]交易计划及执行表!$A$19,[1]交易计划及执行表!$A$4:$BL10014,7,FALSE)</f>
        <v>-338</v>
      </c>
      <c r="AJ15" s="41">
        <f>($B15-VLOOKUP([1]交易计划及执行表!$A$18,[1]交易计划及执行表!$A$4:$BL10013,6,FALSE))/VLOOKUP([1]交易计划及执行表!$A$18,[1]交易计划及执行表!$A$4:$BL10013,6,FALSE)</f>
        <v>-0.0534979423868313</v>
      </c>
      <c r="AK15" s="21">
        <f>($B15-VLOOKUP([1]交易计划及执行表!$A$19,[1]交易计划及执行表!$A$4:$BL10013,6,FALSE))/VLOOKUP([1]交易计划及执行表!$A$19,[1]交易计划及执行表!$A$4:$BL10013,6,FALSE)</f>
        <v>-0.0634089586969168</v>
      </c>
      <c r="AL15" s="20" t="s">
        <v>49</v>
      </c>
    </row>
    <row r="16" spans="1:38">
      <c r="A16" s="9">
        <v>44557</v>
      </c>
      <c r="B16" s="10">
        <v>15.75</v>
      </c>
      <c r="C16" s="10">
        <v>15.98</v>
      </c>
      <c r="D16" s="10">
        <v>16.26</v>
      </c>
      <c r="E16" s="10">
        <v>15.71</v>
      </c>
      <c r="F16" s="10">
        <v>16.87</v>
      </c>
      <c r="G16" s="12">
        <v>16.39</v>
      </c>
      <c r="H16" s="12">
        <v>15.99</v>
      </c>
      <c r="I16" s="11">
        <v>83.77</v>
      </c>
      <c r="J16" s="20">
        <f>IF(B16&gt;(D16-(D16-E16)/2),1,-1)</f>
        <v>-1</v>
      </c>
      <c r="K16" s="22">
        <f>(B16-B15)/B15</f>
        <v>-0.0217391304347827</v>
      </c>
      <c r="L16" s="11" t="s">
        <v>49</v>
      </c>
      <c r="M16" s="11" t="s">
        <v>49</v>
      </c>
      <c r="N16" s="11"/>
      <c r="O16" s="11"/>
      <c r="P16" s="11"/>
      <c r="Q16" s="11"/>
      <c r="R16" s="11"/>
      <c r="S16" s="11"/>
      <c r="T16" s="11"/>
      <c r="U16" s="20" t="str">
        <f>IF(B16&lt;G16,"是","否")</f>
        <v>是</v>
      </c>
      <c r="V16" s="11"/>
      <c r="W16" s="11" t="s">
        <v>49</v>
      </c>
      <c r="X16" s="11">
        <v>2</v>
      </c>
      <c r="Y16" s="33">
        <f t="shared" si="2"/>
        <v>0.975090210685601</v>
      </c>
      <c r="Z16" s="34"/>
      <c r="AA16" s="34"/>
      <c r="AB16" s="34"/>
      <c r="AC16" s="11">
        <f t="shared" si="3"/>
        <v>0.550000000000001</v>
      </c>
      <c r="AD16" s="34"/>
      <c r="AE16" s="34"/>
      <c r="AF16" s="34"/>
      <c r="AG16" s="40">
        <f>IF(AND(H16-VLOOKUP([1]交易计划及执行表!$A$19,[1]交易计划及执行表!$A$4:$AF10013,6,FALSE)&gt;0,H16&gt;H15),H16,AG15)</f>
        <v>15.5</v>
      </c>
      <c r="AH16" s="3">
        <f>($AG16-VLOOKUP([1]交易计划及执行表!$A$18,[1]交易计划及执行表!$A$4:$BL10015,6,FALSE))*VLOOKUP([1]交易计划及执行表!$A$18,[1]交易计划及执行表!$A$4:$BL10015,7,FALSE)</f>
        <v>-151</v>
      </c>
      <c r="AI16" s="3">
        <f>($AG16-VLOOKUP([1]交易计划及执行表!$A$19,[1]交易计划及执行表!$A$4:$BL10015,6,FALSE))*VLOOKUP([1]交易计划及执行表!$A$19,[1]交易计划及执行表!$A$4:$BL10015,7,FALSE)</f>
        <v>-338</v>
      </c>
      <c r="AJ16" s="41">
        <f>($B16-VLOOKUP([1]交易计划及执行表!$A$18,[1]交易计划及执行表!$A$4:$BL10014,6,FALSE))/VLOOKUP([1]交易计划及执行表!$A$18,[1]交易计划及执行表!$A$4:$BL10014,6,FALSE)</f>
        <v>-0.0740740740740742</v>
      </c>
      <c r="AK16" s="21">
        <f>($B16-VLOOKUP([1]交易计划及执行表!$A$19,[1]交易计划及执行表!$A$4:$BL10014,6,FALSE))/VLOOKUP([1]交易计划及执行表!$A$19,[1]交易计划及执行表!$A$4:$BL10014,6,FALSE)</f>
        <v>-0.0837696335078535</v>
      </c>
      <c r="AL16" s="20" t="s">
        <v>49</v>
      </c>
    </row>
    <row r="17" spans="1:38">
      <c r="A17" s="9">
        <v>44558</v>
      </c>
      <c r="B17" s="10"/>
      <c r="C17" s="10"/>
      <c r="D17" s="10"/>
      <c r="E17" s="10"/>
      <c r="F17" s="10"/>
      <c r="G17" s="10"/>
      <c r="H17" s="10"/>
      <c r="I17" s="11"/>
      <c r="J17" s="11"/>
      <c r="K17" s="19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34"/>
      <c r="AA17" s="34"/>
      <c r="AB17" s="34"/>
      <c r="AC17" s="34"/>
      <c r="AD17" s="34"/>
      <c r="AE17" s="34"/>
      <c r="AF17" s="34"/>
      <c r="AG17" s="40"/>
      <c r="AI17" s="3"/>
      <c r="AJ17" s="19"/>
      <c r="AK17" s="19"/>
      <c r="AL17" s="11"/>
    </row>
    <row r="18" spans="1:38">
      <c r="A18" s="9">
        <v>44559</v>
      </c>
      <c r="B18" s="11"/>
      <c r="C18" s="11"/>
      <c r="D18" s="11"/>
      <c r="E18" s="11"/>
      <c r="F18" s="11"/>
      <c r="G18" s="11"/>
      <c r="H18" s="11"/>
      <c r="I18" s="11"/>
      <c r="J18" s="11"/>
      <c r="K18" s="19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4"/>
      <c r="AA18" s="34"/>
      <c r="AB18" s="34"/>
      <c r="AC18" s="34"/>
      <c r="AD18" s="34"/>
      <c r="AE18" s="34"/>
      <c r="AF18" s="34"/>
      <c r="AG18" s="40"/>
      <c r="AI18" s="3"/>
      <c r="AJ18" s="19"/>
      <c r="AK18" s="19"/>
      <c r="AL18" s="11"/>
    </row>
    <row r="19" spans="1:38">
      <c r="A19" s="9">
        <v>44560</v>
      </c>
      <c r="B19" s="11"/>
      <c r="C19" s="11"/>
      <c r="D19" s="11"/>
      <c r="E19" s="11"/>
      <c r="F19" s="11"/>
      <c r="G19" s="11"/>
      <c r="H19" s="11"/>
      <c r="I19" s="11"/>
      <c r="J19" s="11"/>
      <c r="K19" s="1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4"/>
      <c r="AA19" s="34"/>
      <c r="AB19" s="34"/>
      <c r="AC19" s="34"/>
      <c r="AD19" s="34"/>
      <c r="AE19" s="34"/>
      <c r="AF19" s="34"/>
      <c r="AG19" s="40"/>
      <c r="AI19" s="3"/>
      <c r="AJ19" s="19"/>
      <c r="AK19" s="19"/>
      <c r="AL19" s="11"/>
    </row>
    <row r="20" spans="1:38">
      <c r="A20" s="9">
        <v>44561</v>
      </c>
      <c r="B20" s="11"/>
      <c r="C20" s="11"/>
      <c r="D20" s="11"/>
      <c r="E20" s="11"/>
      <c r="F20" s="11"/>
      <c r="G20" s="11"/>
      <c r="H20" s="11"/>
      <c r="I20" s="11"/>
      <c r="J20" s="11"/>
      <c r="K20" s="1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4"/>
      <c r="AA20" s="34"/>
      <c r="AB20" s="34"/>
      <c r="AC20" s="34"/>
      <c r="AD20" s="34"/>
      <c r="AE20" s="34"/>
      <c r="AF20" s="34"/>
      <c r="AG20" s="40"/>
      <c r="AI20" s="3"/>
      <c r="AJ20" s="19"/>
      <c r="AK20" s="19"/>
      <c r="AL20" s="11"/>
    </row>
    <row r="21" spans="1:38">
      <c r="A21" s="9">
        <v>44562</v>
      </c>
      <c r="B21" s="11"/>
      <c r="C21" s="11"/>
      <c r="D21" s="11"/>
      <c r="E21" s="11"/>
      <c r="F21" s="11"/>
      <c r="G21" s="11"/>
      <c r="H21" s="11"/>
      <c r="I21" s="11"/>
      <c r="J21" s="11"/>
      <c r="K21" s="1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4"/>
      <c r="AA21" s="34"/>
      <c r="AB21" s="34"/>
      <c r="AC21" s="34"/>
      <c r="AD21" s="34"/>
      <c r="AE21" s="34"/>
      <c r="AF21" s="34"/>
      <c r="AG21" s="40"/>
      <c r="AI21" s="3"/>
      <c r="AJ21" s="19"/>
      <c r="AK21" s="19"/>
      <c r="AL21" s="11"/>
    </row>
    <row r="22" spans="1:38">
      <c r="A22" s="9">
        <v>44563</v>
      </c>
      <c r="B22" s="11"/>
      <c r="C22" s="11"/>
      <c r="D22" s="11"/>
      <c r="E22" s="11"/>
      <c r="F22" s="11"/>
      <c r="G22" s="11"/>
      <c r="H22" s="11"/>
      <c r="I22" s="11"/>
      <c r="J22" s="11"/>
      <c r="K22" s="1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4"/>
      <c r="AA22" s="34"/>
      <c r="AB22" s="34"/>
      <c r="AC22" s="34"/>
      <c r="AD22" s="34"/>
      <c r="AE22" s="34"/>
      <c r="AF22" s="34"/>
      <c r="AG22" s="40"/>
      <c r="AI22" s="3"/>
      <c r="AJ22" s="19"/>
      <c r="AK22" s="19"/>
      <c r="AL22" s="11"/>
    </row>
    <row r="23" spans="1:38">
      <c r="A23" s="9">
        <v>44564</v>
      </c>
      <c r="B23" s="11"/>
      <c r="C23" s="11"/>
      <c r="D23" s="11"/>
      <c r="E23" s="11"/>
      <c r="F23" s="11"/>
      <c r="G23" s="11"/>
      <c r="H23" s="11"/>
      <c r="I23" s="11"/>
      <c r="J23" s="11"/>
      <c r="K23" s="1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4"/>
      <c r="AA23" s="34"/>
      <c r="AB23" s="34"/>
      <c r="AC23" s="34"/>
      <c r="AD23" s="34"/>
      <c r="AE23" s="34"/>
      <c r="AF23" s="34"/>
      <c r="AG23" s="40"/>
      <c r="AI23" s="3"/>
      <c r="AJ23" s="19"/>
      <c r="AK23" s="19"/>
      <c r="AL23" s="11"/>
    </row>
    <row r="24" spans="1:38">
      <c r="A24" s="9">
        <v>44565</v>
      </c>
      <c r="B24" s="11"/>
      <c r="C24" s="11"/>
      <c r="D24" s="11"/>
      <c r="E24" s="11"/>
      <c r="F24" s="11"/>
      <c r="G24" s="11"/>
      <c r="H24" s="11"/>
      <c r="I24" s="11"/>
      <c r="J24" s="11"/>
      <c r="K24" s="19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4"/>
      <c r="AA24" s="34"/>
      <c r="AB24" s="34"/>
      <c r="AC24" s="34"/>
      <c r="AD24" s="34"/>
      <c r="AE24" s="34"/>
      <c r="AF24" s="34"/>
      <c r="AG24" s="40"/>
      <c r="AI24" s="3"/>
      <c r="AJ24" s="19"/>
      <c r="AK24" s="19"/>
      <c r="AL24" s="11"/>
    </row>
    <row r="25" spans="1:38">
      <c r="A25" s="9">
        <v>44566</v>
      </c>
      <c r="B25" s="11"/>
      <c r="C25" s="11"/>
      <c r="D25" s="11"/>
      <c r="E25" s="11"/>
      <c r="F25" s="11"/>
      <c r="G25" s="11"/>
      <c r="H25" s="11"/>
      <c r="I25" s="11"/>
      <c r="J25" s="11"/>
      <c r="K25" s="19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4"/>
      <c r="AA25" s="34"/>
      <c r="AB25" s="34"/>
      <c r="AC25" s="34"/>
      <c r="AD25" s="34"/>
      <c r="AE25" s="34"/>
      <c r="AF25" s="34"/>
      <c r="AG25" s="40"/>
      <c r="AI25" s="3"/>
      <c r="AJ25" s="19"/>
      <c r="AK25" s="19"/>
      <c r="AL25" s="11"/>
    </row>
    <row r="26" spans="1:38">
      <c r="A26" s="9">
        <v>44567</v>
      </c>
      <c r="B26" s="11"/>
      <c r="C26" s="11"/>
      <c r="D26" s="11"/>
      <c r="E26" s="11"/>
      <c r="F26" s="11"/>
      <c r="G26" s="11"/>
      <c r="H26" s="11"/>
      <c r="I26" s="11"/>
      <c r="J26" s="11"/>
      <c r="K26" s="19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4"/>
      <c r="AA26" s="34"/>
      <c r="AB26" s="34"/>
      <c r="AC26" s="34"/>
      <c r="AD26" s="34"/>
      <c r="AE26" s="34"/>
      <c r="AF26" s="34"/>
      <c r="AG26" s="40"/>
      <c r="AI26" s="3"/>
      <c r="AJ26" s="19"/>
      <c r="AK26" s="19"/>
      <c r="AL26" s="11"/>
    </row>
    <row r="27" spans="1:38">
      <c r="A27" s="9">
        <v>44568</v>
      </c>
      <c r="B27" s="11"/>
      <c r="C27" s="11"/>
      <c r="D27" s="11"/>
      <c r="E27" s="11"/>
      <c r="F27" s="11"/>
      <c r="G27" s="11"/>
      <c r="H27" s="11"/>
      <c r="I27" s="11"/>
      <c r="J27" s="11"/>
      <c r="K27" s="19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4"/>
      <c r="AA27" s="34"/>
      <c r="AB27" s="34"/>
      <c r="AC27" s="34"/>
      <c r="AD27" s="34"/>
      <c r="AE27" s="34"/>
      <c r="AF27" s="34"/>
      <c r="AG27" s="40"/>
      <c r="AI27" s="3"/>
      <c r="AJ27" s="19"/>
      <c r="AK27" s="19"/>
      <c r="AL27" s="11"/>
    </row>
    <row r="28" spans="1:38">
      <c r="A28" s="9">
        <v>44569</v>
      </c>
      <c r="B28" s="11"/>
      <c r="C28" s="11"/>
      <c r="D28" s="11"/>
      <c r="E28" s="11"/>
      <c r="F28" s="11"/>
      <c r="G28" s="11"/>
      <c r="H28" s="11"/>
      <c r="I28" s="11"/>
      <c r="J28" s="11"/>
      <c r="K28" s="19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4"/>
      <c r="AA28" s="34"/>
      <c r="AB28" s="34"/>
      <c r="AC28" s="34"/>
      <c r="AD28" s="34"/>
      <c r="AE28" s="34"/>
      <c r="AF28" s="34"/>
      <c r="AG28" s="40"/>
      <c r="AI28" s="3"/>
      <c r="AJ28" s="19"/>
      <c r="AK28" s="19"/>
      <c r="AL28" s="11"/>
    </row>
    <row r="29" spans="1:38">
      <c r="A29" s="9">
        <v>44570</v>
      </c>
      <c r="B29" s="11"/>
      <c r="C29" s="11"/>
      <c r="D29" s="11"/>
      <c r="E29" s="11"/>
      <c r="F29" s="11"/>
      <c r="G29" s="11"/>
      <c r="H29" s="11"/>
      <c r="I29" s="11"/>
      <c r="J29" s="11"/>
      <c r="K29" s="19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4"/>
      <c r="AA29" s="34"/>
      <c r="AB29" s="34"/>
      <c r="AC29" s="34"/>
      <c r="AD29" s="34"/>
      <c r="AE29" s="34"/>
      <c r="AF29" s="34"/>
      <c r="AG29" s="40"/>
      <c r="AI29" s="3"/>
      <c r="AJ29" s="19"/>
      <c r="AK29" s="19"/>
      <c r="AL29" s="11"/>
    </row>
    <row r="30" spans="1:38">
      <c r="A30" s="9">
        <v>44571</v>
      </c>
      <c r="B30" s="11"/>
      <c r="C30" s="11"/>
      <c r="D30" s="11"/>
      <c r="E30" s="11"/>
      <c r="F30" s="11"/>
      <c r="G30" s="11"/>
      <c r="H30" s="11"/>
      <c r="I30" s="11"/>
      <c r="J30" s="11"/>
      <c r="K30" s="19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4"/>
      <c r="AA30" s="34"/>
      <c r="AB30" s="34"/>
      <c r="AC30" s="34"/>
      <c r="AD30" s="34"/>
      <c r="AE30" s="34"/>
      <c r="AF30" s="34"/>
      <c r="AG30" s="40"/>
      <c r="AI30" s="3"/>
      <c r="AJ30" s="19"/>
      <c r="AK30" s="19"/>
      <c r="AL30" s="11"/>
    </row>
    <row r="31" spans="1:38">
      <c r="A31" s="9">
        <v>44572</v>
      </c>
      <c r="B31" s="11"/>
      <c r="C31" s="11"/>
      <c r="D31" s="11"/>
      <c r="E31" s="11"/>
      <c r="F31" s="11"/>
      <c r="G31" s="11"/>
      <c r="H31" s="11"/>
      <c r="I31" s="11"/>
      <c r="J31" s="11"/>
      <c r="K31" s="19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4"/>
      <c r="AA31" s="34"/>
      <c r="AB31" s="34"/>
      <c r="AC31" s="34"/>
      <c r="AD31" s="34"/>
      <c r="AE31" s="34"/>
      <c r="AF31" s="34"/>
      <c r="AG31" s="40"/>
      <c r="AI31" s="3"/>
      <c r="AJ31" s="19"/>
      <c r="AK31" s="19"/>
      <c r="AL31" s="11"/>
    </row>
    <row r="32" spans="1:38">
      <c r="A32" s="9">
        <v>44573</v>
      </c>
      <c r="B32" s="11"/>
      <c r="C32" s="11"/>
      <c r="D32" s="11"/>
      <c r="E32" s="11"/>
      <c r="F32" s="11"/>
      <c r="G32" s="11"/>
      <c r="H32" s="11"/>
      <c r="I32" s="11"/>
      <c r="J32" s="11"/>
      <c r="K32" s="19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4"/>
      <c r="AA32" s="34"/>
      <c r="AB32" s="34"/>
      <c r="AC32" s="34"/>
      <c r="AD32" s="34"/>
      <c r="AE32" s="34"/>
      <c r="AF32" s="34"/>
      <c r="AG32" s="40"/>
      <c r="AI32" s="3"/>
      <c r="AJ32" s="19"/>
      <c r="AK32" s="19"/>
      <c r="AL32" s="11"/>
    </row>
    <row r="33" spans="1:38">
      <c r="A33" s="9">
        <v>44574</v>
      </c>
      <c r="B33" s="11"/>
      <c r="C33" s="11"/>
      <c r="D33" s="11"/>
      <c r="E33" s="11"/>
      <c r="F33" s="11"/>
      <c r="G33" s="11"/>
      <c r="H33" s="11"/>
      <c r="I33" s="11"/>
      <c r="J33" s="11"/>
      <c r="K33" s="19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4"/>
      <c r="AA33" s="34"/>
      <c r="AB33" s="34"/>
      <c r="AC33" s="34"/>
      <c r="AD33" s="34"/>
      <c r="AE33" s="34"/>
      <c r="AF33" s="34"/>
      <c r="AG33" s="40"/>
      <c r="AI33" s="3"/>
      <c r="AJ33" s="19"/>
      <c r="AK33" s="19"/>
      <c r="AL33" s="11"/>
    </row>
    <row r="34" spans="1:38">
      <c r="A34" s="9">
        <v>44575</v>
      </c>
      <c r="B34" s="11"/>
      <c r="C34" s="11"/>
      <c r="D34" s="11"/>
      <c r="E34" s="11"/>
      <c r="F34" s="11"/>
      <c r="G34" s="11"/>
      <c r="H34" s="11"/>
      <c r="I34" s="11"/>
      <c r="J34" s="11"/>
      <c r="K34" s="19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4"/>
      <c r="AA34" s="34"/>
      <c r="AB34" s="34"/>
      <c r="AC34" s="34"/>
      <c r="AD34" s="34"/>
      <c r="AE34" s="34"/>
      <c r="AF34" s="34"/>
      <c r="AG34" s="40"/>
      <c r="AI34" s="3"/>
      <c r="AJ34" s="19"/>
      <c r="AK34" s="19"/>
      <c r="AL34" s="11"/>
    </row>
    <row r="35" spans="1:38">
      <c r="A35" s="9">
        <v>44576</v>
      </c>
      <c r="B35" s="11"/>
      <c r="C35" s="11"/>
      <c r="D35" s="11"/>
      <c r="E35" s="11"/>
      <c r="F35" s="11"/>
      <c r="G35" s="11"/>
      <c r="H35" s="11"/>
      <c r="I35" s="11"/>
      <c r="J35" s="11"/>
      <c r="K35" s="19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4"/>
      <c r="AA35" s="34"/>
      <c r="AB35" s="34"/>
      <c r="AC35" s="34"/>
      <c r="AD35" s="34"/>
      <c r="AE35" s="34"/>
      <c r="AF35" s="34"/>
      <c r="AG35" s="40"/>
      <c r="AI35" s="3"/>
      <c r="AJ35" s="19"/>
      <c r="AK35" s="19"/>
      <c r="AL35" s="11"/>
    </row>
    <row r="36" spans="1:38">
      <c r="A36" s="9">
        <v>44577</v>
      </c>
      <c r="B36" s="11"/>
      <c r="C36" s="11"/>
      <c r="D36" s="11"/>
      <c r="E36" s="11"/>
      <c r="F36" s="11"/>
      <c r="G36" s="11"/>
      <c r="H36" s="11"/>
      <c r="I36" s="11"/>
      <c r="J36" s="11"/>
      <c r="K36" s="19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4"/>
      <c r="AA36" s="34"/>
      <c r="AB36" s="34"/>
      <c r="AC36" s="34"/>
      <c r="AD36" s="34"/>
      <c r="AE36" s="34"/>
      <c r="AF36" s="34"/>
      <c r="AG36" s="40"/>
      <c r="AI36" s="3"/>
      <c r="AJ36" s="19"/>
      <c r="AK36" s="19"/>
      <c r="AL36" s="11"/>
    </row>
    <row r="37" spans="1:38">
      <c r="A37" s="9">
        <v>44578</v>
      </c>
      <c r="B37" s="11"/>
      <c r="C37" s="11"/>
      <c r="D37" s="11"/>
      <c r="E37" s="11"/>
      <c r="F37" s="11"/>
      <c r="G37" s="11"/>
      <c r="H37" s="11"/>
      <c r="I37" s="11"/>
      <c r="J37" s="11"/>
      <c r="K37" s="19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4"/>
      <c r="AA37" s="34"/>
      <c r="AB37" s="34"/>
      <c r="AC37" s="34"/>
      <c r="AD37" s="34"/>
      <c r="AE37" s="34"/>
      <c r="AF37" s="34"/>
      <c r="AG37" s="40"/>
      <c r="AI37" s="3"/>
      <c r="AJ37" s="19"/>
      <c r="AK37" s="19"/>
      <c r="AL37" s="11"/>
    </row>
    <row r="38" spans="1:38">
      <c r="A38" s="9">
        <v>44579</v>
      </c>
      <c r="B38" s="11"/>
      <c r="C38" s="11"/>
      <c r="D38" s="11"/>
      <c r="E38" s="11"/>
      <c r="F38" s="11"/>
      <c r="G38" s="11"/>
      <c r="H38" s="11"/>
      <c r="I38" s="11"/>
      <c r="J38" s="11"/>
      <c r="K38" s="19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4"/>
      <c r="AA38" s="34"/>
      <c r="AB38" s="34"/>
      <c r="AC38" s="34"/>
      <c r="AD38" s="34"/>
      <c r="AE38" s="34"/>
      <c r="AF38" s="34"/>
      <c r="AG38" s="40"/>
      <c r="AI38" s="3"/>
      <c r="AJ38" s="19"/>
      <c r="AK38" s="19"/>
      <c r="AL38" s="11"/>
    </row>
    <row r="39" spans="1:38">
      <c r="A39" s="9">
        <v>44580</v>
      </c>
      <c r="B39" s="11"/>
      <c r="C39" s="11"/>
      <c r="D39" s="11"/>
      <c r="E39" s="11"/>
      <c r="F39" s="11"/>
      <c r="G39" s="11"/>
      <c r="H39" s="11"/>
      <c r="I39" s="11"/>
      <c r="J39" s="11"/>
      <c r="K39" s="19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4"/>
      <c r="AA39" s="34"/>
      <c r="AB39" s="34"/>
      <c r="AC39" s="34"/>
      <c r="AD39" s="34"/>
      <c r="AE39" s="34"/>
      <c r="AF39" s="34"/>
      <c r="AG39" s="40"/>
      <c r="AI39" s="3"/>
      <c r="AJ39" s="19"/>
      <c r="AK39" s="19"/>
      <c r="AL39" s="11"/>
    </row>
    <row r="40" spans="1:38">
      <c r="A40" s="9">
        <v>44581</v>
      </c>
      <c r="B40" s="11"/>
      <c r="C40" s="11"/>
      <c r="D40" s="11"/>
      <c r="E40" s="11"/>
      <c r="F40" s="11"/>
      <c r="G40" s="11"/>
      <c r="H40" s="11"/>
      <c r="I40" s="11"/>
      <c r="J40" s="11"/>
      <c r="K40" s="19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4"/>
      <c r="AA40" s="34"/>
      <c r="AB40" s="34"/>
      <c r="AC40" s="34"/>
      <c r="AD40" s="34"/>
      <c r="AE40" s="34"/>
      <c r="AF40" s="34"/>
      <c r="AG40" s="40"/>
      <c r="AI40" s="3"/>
      <c r="AJ40" s="19"/>
      <c r="AK40" s="19"/>
      <c r="AL40" s="11"/>
    </row>
    <row r="41" spans="1:38">
      <c r="A41" s="9">
        <v>44582</v>
      </c>
      <c r="B41" s="11"/>
      <c r="C41" s="11"/>
      <c r="D41" s="11"/>
      <c r="E41" s="11"/>
      <c r="F41" s="11"/>
      <c r="G41" s="11"/>
      <c r="H41" s="11"/>
      <c r="I41" s="11"/>
      <c r="J41" s="11"/>
      <c r="K41" s="19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4"/>
      <c r="AA41" s="34"/>
      <c r="AB41" s="34"/>
      <c r="AC41" s="34"/>
      <c r="AD41" s="34"/>
      <c r="AE41" s="34"/>
      <c r="AF41" s="34"/>
      <c r="AG41" s="40"/>
      <c r="AI41" s="3"/>
      <c r="AJ41" s="19"/>
      <c r="AK41" s="19"/>
      <c r="AL41" s="11"/>
    </row>
    <row r="42" spans="1:38">
      <c r="A42" s="9">
        <v>44583</v>
      </c>
      <c r="B42" s="11"/>
      <c r="C42" s="11"/>
      <c r="D42" s="11"/>
      <c r="E42" s="11"/>
      <c r="F42" s="11"/>
      <c r="G42" s="11"/>
      <c r="H42" s="11"/>
      <c r="I42" s="11"/>
      <c r="J42" s="11"/>
      <c r="K42" s="19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4"/>
      <c r="AA42" s="34"/>
      <c r="AB42" s="34"/>
      <c r="AC42" s="34"/>
      <c r="AD42" s="34"/>
      <c r="AE42" s="34"/>
      <c r="AF42" s="34"/>
      <c r="AG42" s="40"/>
      <c r="AI42" s="3"/>
      <c r="AJ42" s="19"/>
      <c r="AK42" s="19"/>
      <c r="AL42" s="11"/>
    </row>
    <row r="43" spans="1:38">
      <c r="A43" s="9">
        <v>44584</v>
      </c>
      <c r="B43" s="11"/>
      <c r="C43" s="11"/>
      <c r="D43" s="11"/>
      <c r="E43" s="11"/>
      <c r="F43" s="11"/>
      <c r="G43" s="11"/>
      <c r="H43" s="11"/>
      <c r="I43" s="11"/>
      <c r="J43" s="11"/>
      <c r="K43" s="1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4"/>
      <c r="AA43" s="34"/>
      <c r="AB43" s="34"/>
      <c r="AC43" s="34"/>
      <c r="AD43" s="34"/>
      <c r="AE43" s="34"/>
      <c r="AF43" s="34"/>
      <c r="AG43" s="40"/>
      <c r="AI43" s="3"/>
      <c r="AJ43" s="19"/>
      <c r="AK43" s="19"/>
      <c r="AL43" s="11"/>
    </row>
    <row r="44" spans="1:38">
      <c r="A44" s="9">
        <v>44585</v>
      </c>
      <c r="B44" s="11"/>
      <c r="C44" s="11"/>
      <c r="D44" s="11"/>
      <c r="E44" s="11"/>
      <c r="F44" s="11"/>
      <c r="G44" s="11"/>
      <c r="H44" s="11"/>
      <c r="I44" s="11"/>
      <c r="J44" s="11"/>
      <c r="K44" s="19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4"/>
      <c r="AA44" s="34"/>
      <c r="AB44" s="34"/>
      <c r="AC44" s="34"/>
      <c r="AD44" s="34"/>
      <c r="AE44" s="34"/>
      <c r="AF44" s="34"/>
      <c r="AG44" s="40"/>
      <c r="AI44" s="3"/>
      <c r="AJ44" s="19"/>
      <c r="AK44" s="19"/>
      <c r="AL44" s="11"/>
    </row>
    <row r="45" spans="1:38">
      <c r="A45" s="9">
        <v>44586</v>
      </c>
      <c r="B45" s="11"/>
      <c r="C45" s="11"/>
      <c r="D45" s="11"/>
      <c r="E45" s="11"/>
      <c r="F45" s="11"/>
      <c r="G45" s="11"/>
      <c r="H45" s="11"/>
      <c r="I45" s="11"/>
      <c r="J45" s="11"/>
      <c r="K45" s="19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4"/>
      <c r="AA45" s="34"/>
      <c r="AB45" s="34"/>
      <c r="AC45" s="34"/>
      <c r="AD45" s="34"/>
      <c r="AE45" s="34"/>
      <c r="AF45" s="34"/>
      <c r="AG45" s="40"/>
      <c r="AI45" s="3"/>
      <c r="AJ45" s="19"/>
      <c r="AK45" s="19"/>
      <c r="AL45" s="11"/>
    </row>
    <row r="46" spans="1:38">
      <c r="A46" s="9">
        <v>44587</v>
      </c>
      <c r="B46" s="11"/>
      <c r="C46" s="11"/>
      <c r="D46" s="11"/>
      <c r="E46" s="11"/>
      <c r="F46" s="11"/>
      <c r="G46" s="11"/>
      <c r="H46" s="11"/>
      <c r="I46" s="11"/>
      <c r="J46" s="11"/>
      <c r="K46" s="19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4"/>
      <c r="AA46" s="34"/>
      <c r="AB46" s="34"/>
      <c r="AC46" s="34"/>
      <c r="AD46" s="34"/>
      <c r="AE46" s="34"/>
      <c r="AF46" s="34"/>
      <c r="AG46" s="40"/>
      <c r="AI46" s="3"/>
      <c r="AJ46" s="19"/>
      <c r="AK46" s="19"/>
      <c r="AL46" s="11"/>
    </row>
    <row r="47" spans="1:38">
      <c r="A47" s="9">
        <v>44588</v>
      </c>
      <c r="B47" s="11"/>
      <c r="C47" s="11"/>
      <c r="D47" s="11"/>
      <c r="E47" s="11"/>
      <c r="F47" s="11"/>
      <c r="G47" s="11"/>
      <c r="H47" s="11"/>
      <c r="I47" s="11"/>
      <c r="J47" s="11"/>
      <c r="K47" s="19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4"/>
      <c r="AA47" s="34"/>
      <c r="AB47" s="34"/>
      <c r="AC47" s="34"/>
      <c r="AD47" s="34"/>
      <c r="AE47" s="34"/>
      <c r="AF47" s="34"/>
      <c r="AG47" s="40"/>
      <c r="AI47" s="3"/>
      <c r="AJ47" s="19"/>
      <c r="AK47" s="19"/>
      <c r="AL47" s="11"/>
    </row>
    <row r="48" spans="1:38">
      <c r="A48" s="9">
        <v>44589</v>
      </c>
      <c r="B48" s="11"/>
      <c r="C48" s="11"/>
      <c r="D48" s="11"/>
      <c r="E48" s="11"/>
      <c r="F48" s="11"/>
      <c r="G48" s="11"/>
      <c r="H48" s="11"/>
      <c r="I48" s="11"/>
      <c r="J48" s="11"/>
      <c r="K48" s="19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4"/>
      <c r="AA48" s="34"/>
      <c r="AB48" s="34"/>
      <c r="AC48" s="34"/>
      <c r="AD48" s="34"/>
      <c r="AE48" s="34"/>
      <c r="AF48" s="34"/>
      <c r="AG48" s="40"/>
      <c r="AI48" s="3"/>
      <c r="AJ48" s="19"/>
      <c r="AK48" s="19"/>
      <c r="AL48" s="11"/>
    </row>
    <row r="49" spans="1:38">
      <c r="A49" s="9">
        <v>44590</v>
      </c>
      <c r="B49" s="11"/>
      <c r="C49" s="11"/>
      <c r="D49" s="11"/>
      <c r="E49" s="11"/>
      <c r="F49" s="11"/>
      <c r="G49" s="11"/>
      <c r="H49" s="11"/>
      <c r="I49" s="11"/>
      <c r="J49" s="11"/>
      <c r="K49" s="19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4"/>
      <c r="AA49" s="34"/>
      <c r="AB49" s="34"/>
      <c r="AC49" s="34"/>
      <c r="AD49" s="34"/>
      <c r="AE49" s="34"/>
      <c r="AF49" s="34"/>
      <c r="AG49" s="40"/>
      <c r="AI49" s="3"/>
      <c r="AJ49" s="19"/>
      <c r="AK49" s="19"/>
      <c r="AL49" s="11"/>
    </row>
    <row r="50" spans="1:38">
      <c r="A50" s="9">
        <v>44591</v>
      </c>
      <c r="B50" s="11"/>
      <c r="C50" s="11"/>
      <c r="D50" s="11"/>
      <c r="E50" s="11"/>
      <c r="F50" s="11"/>
      <c r="G50" s="11"/>
      <c r="H50" s="11"/>
      <c r="I50" s="11"/>
      <c r="J50" s="11"/>
      <c r="K50" s="19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4"/>
      <c r="AA50" s="34"/>
      <c r="AB50" s="34"/>
      <c r="AC50" s="34"/>
      <c r="AD50" s="34"/>
      <c r="AE50" s="34"/>
      <c r="AF50" s="34"/>
      <c r="AG50" s="40"/>
      <c r="AI50" s="3"/>
      <c r="AJ50" s="19"/>
      <c r="AK50" s="19"/>
      <c r="AL50" s="11"/>
    </row>
    <row r="51" spans="1:38">
      <c r="A51" s="9">
        <v>44592</v>
      </c>
      <c r="B51" s="11"/>
      <c r="C51" s="11"/>
      <c r="D51" s="11"/>
      <c r="E51" s="11"/>
      <c r="F51" s="11"/>
      <c r="G51" s="11"/>
      <c r="H51" s="11"/>
      <c r="I51" s="11"/>
      <c r="J51" s="11"/>
      <c r="K51" s="19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4"/>
      <c r="AA51" s="34"/>
      <c r="AB51" s="34"/>
      <c r="AC51" s="34"/>
      <c r="AD51" s="34"/>
      <c r="AE51" s="34"/>
      <c r="AF51" s="34"/>
      <c r="AG51" s="40"/>
      <c r="AI51" s="3"/>
      <c r="AJ51" s="19"/>
      <c r="AK51" s="19"/>
      <c r="AL51" s="11"/>
    </row>
    <row r="52" spans="1:38">
      <c r="A52" s="9">
        <v>44593</v>
      </c>
      <c r="B52" s="11"/>
      <c r="C52" s="11"/>
      <c r="D52" s="11"/>
      <c r="E52" s="11"/>
      <c r="F52" s="11"/>
      <c r="G52" s="11"/>
      <c r="H52" s="11"/>
      <c r="I52" s="11"/>
      <c r="J52" s="11"/>
      <c r="K52" s="19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4"/>
      <c r="AA52" s="34"/>
      <c r="AB52" s="34"/>
      <c r="AC52" s="34"/>
      <c r="AD52" s="34"/>
      <c r="AE52" s="34"/>
      <c r="AF52" s="34"/>
      <c r="AG52" s="40"/>
      <c r="AI52" s="3"/>
      <c r="AJ52" s="19"/>
      <c r="AK52" s="19"/>
      <c r="AL52" s="11"/>
    </row>
    <row r="53" spans="1:38">
      <c r="A53" s="9">
        <v>44594</v>
      </c>
      <c r="B53" s="11"/>
      <c r="C53" s="11"/>
      <c r="D53" s="11"/>
      <c r="E53" s="11"/>
      <c r="F53" s="11"/>
      <c r="G53" s="11"/>
      <c r="H53" s="11"/>
      <c r="I53" s="11"/>
      <c r="J53" s="11"/>
      <c r="K53" s="19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4"/>
      <c r="AA53" s="34"/>
      <c r="AB53" s="34"/>
      <c r="AC53" s="34"/>
      <c r="AD53" s="34"/>
      <c r="AE53" s="34"/>
      <c r="AF53" s="34"/>
      <c r="AG53" s="40"/>
      <c r="AI53" s="3"/>
      <c r="AJ53" s="19"/>
      <c r="AK53" s="19"/>
      <c r="AL53" s="11"/>
    </row>
    <row r="54" spans="1:38">
      <c r="A54" s="9">
        <v>44595</v>
      </c>
      <c r="B54" s="11"/>
      <c r="C54" s="11"/>
      <c r="D54" s="11"/>
      <c r="E54" s="11"/>
      <c r="F54" s="11"/>
      <c r="G54" s="11"/>
      <c r="H54" s="11"/>
      <c r="I54" s="11"/>
      <c r="J54" s="11"/>
      <c r="K54" s="19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4"/>
      <c r="AA54" s="34"/>
      <c r="AB54" s="34"/>
      <c r="AC54" s="34"/>
      <c r="AD54" s="34"/>
      <c r="AE54" s="34"/>
      <c r="AF54" s="34"/>
      <c r="AG54" s="40"/>
      <c r="AI54" s="3"/>
      <c r="AJ54" s="19"/>
      <c r="AK54" s="19"/>
      <c r="AL54" s="11"/>
    </row>
    <row r="55" spans="1:38">
      <c r="A55" s="9">
        <v>44596</v>
      </c>
      <c r="B55" s="11"/>
      <c r="C55" s="11"/>
      <c r="D55" s="11"/>
      <c r="E55" s="11"/>
      <c r="F55" s="11"/>
      <c r="G55" s="11"/>
      <c r="H55" s="11"/>
      <c r="I55" s="11"/>
      <c r="J55" s="11"/>
      <c r="K55" s="19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4"/>
      <c r="AA55" s="34"/>
      <c r="AB55" s="34"/>
      <c r="AC55" s="34"/>
      <c r="AD55" s="34"/>
      <c r="AE55" s="34"/>
      <c r="AF55" s="34"/>
      <c r="AG55" s="40"/>
      <c r="AI55" s="3"/>
      <c r="AJ55" s="19"/>
      <c r="AK55" s="19"/>
      <c r="AL55" s="11"/>
    </row>
    <row r="56" spans="1:38">
      <c r="A56" s="9">
        <v>44597</v>
      </c>
      <c r="B56" s="11"/>
      <c r="C56" s="11"/>
      <c r="D56" s="11"/>
      <c r="E56" s="11"/>
      <c r="F56" s="11"/>
      <c r="G56" s="11"/>
      <c r="H56" s="11"/>
      <c r="I56" s="11"/>
      <c r="J56" s="11"/>
      <c r="K56" s="19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4"/>
      <c r="AA56" s="34"/>
      <c r="AB56" s="34"/>
      <c r="AC56" s="34"/>
      <c r="AD56" s="34"/>
      <c r="AE56" s="34"/>
      <c r="AF56" s="34"/>
      <c r="AG56" s="40"/>
      <c r="AI56" s="3"/>
      <c r="AJ56" s="19"/>
      <c r="AK56" s="19"/>
      <c r="AL56" s="11"/>
    </row>
    <row r="57" spans="1:38">
      <c r="A57" s="9">
        <v>44598</v>
      </c>
      <c r="B57" s="11"/>
      <c r="C57" s="11"/>
      <c r="D57" s="11"/>
      <c r="E57" s="11"/>
      <c r="F57" s="11"/>
      <c r="G57" s="11"/>
      <c r="H57" s="11"/>
      <c r="I57" s="11"/>
      <c r="J57" s="11"/>
      <c r="K57" s="19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4"/>
      <c r="AA57" s="34"/>
      <c r="AB57" s="34"/>
      <c r="AC57" s="34"/>
      <c r="AD57" s="34"/>
      <c r="AE57" s="34"/>
      <c r="AF57" s="34"/>
      <c r="AG57" s="40"/>
      <c r="AI57" s="3"/>
      <c r="AJ57" s="19"/>
      <c r="AK57" s="19"/>
      <c r="AL57" s="11"/>
    </row>
    <row r="58" spans="1:38">
      <c r="A58" s="9">
        <v>44599</v>
      </c>
      <c r="B58" s="11"/>
      <c r="C58" s="11"/>
      <c r="D58" s="11"/>
      <c r="E58" s="11"/>
      <c r="F58" s="11"/>
      <c r="G58" s="11"/>
      <c r="H58" s="11"/>
      <c r="I58" s="11"/>
      <c r="J58" s="11"/>
      <c r="K58" s="19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4"/>
      <c r="AA58" s="34"/>
      <c r="AB58" s="34"/>
      <c r="AC58" s="34"/>
      <c r="AD58" s="34"/>
      <c r="AE58" s="34"/>
      <c r="AF58" s="34"/>
      <c r="AG58" s="40"/>
      <c r="AI58" s="3"/>
      <c r="AJ58" s="19"/>
      <c r="AK58" s="19"/>
      <c r="AL58" s="11"/>
    </row>
    <row r="59" spans="1:38">
      <c r="A59" s="9">
        <v>44600</v>
      </c>
      <c r="B59" s="11"/>
      <c r="C59" s="11"/>
      <c r="D59" s="11"/>
      <c r="E59" s="11"/>
      <c r="F59" s="11"/>
      <c r="G59" s="11"/>
      <c r="H59" s="11"/>
      <c r="I59" s="11"/>
      <c r="J59" s="11"/>
      <c r="K59" s="19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4"/>
      <c r="AA59" s="34"/>
      <c r="AB59" s="34"/>
      <c r="AC59" s="34"/>
      <c r="AD59" s="34"/>
      <c r="AE59" s="34"/>
      <c r="AF59" s="34"/>
      <c r="AG59" s="40"/>
      <c r="AI59" s="3"/>
      <c r="AJ59" s="19"/>
      <c r="AK59" s="19"/>
      <c r="AL59" s="11"/>
    </row>
    <row r="60" spans="1:38">
      <c r="A60" s="9">
        <v>44601</v>
      </c>
      <c r="B60" s="11"/>
      <c r="C60" s="11"/>
      <c r="D60" s="11"/>
      <c r="E60" s="11"/>
      <c r="F60" s="11"/>
      <c r="G60" s="11"/>
      <c r="H60" s="11"/>
      <c r="I60" s="11"/>
      <c r="J60" s="11"/>
      <c r="K60" s="19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4"/>
      <c r="AA60" s="34"/>
      <c r="AB60" s="34"/>
      <c r="AC60" s="34"/>
      <c r="AD60" s="34"/>
      <c r="AE60" s="34"/>
      <c r="AF60" s="34"/>
      <c r="AG60" s="40"/>
      <c r="AI60" s="3"/>
      <c r="AJ60" s="19"/>
      <c r="AK60" s="19"/>
      <c r="AL60" s="11"/>
    </row>
    <row r="61" spans="1:38">
      <c r="A61" s="9">
        <v>44602</v>
      </c>
      <c r="B61" s="11"/>
      <c r="C61" s="11"/>
      <c r="D61" s="11"/>
      <c r="E61" s="11"/>
      <c r="F61" s="11"/>
      <c r="G61" s="11"/>
      <c r="H61" s="11"/>
      <c r="I61" s="11"/>
      <c r="J61" s="11"/>
      <c r="K61" s="19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4"/>
      <c r="AA61" s="34"/>
      <c r="AB61" s="34"/>
      <c r="AC61" s="34"/>
      <c r="AD61" s="34"/>
      <c r="AE61" s="34"/>
      <c r="AF61" s="34"/>
      <c r="AG61" s="40"/>
      <c r="AI61" s="3"/>
      <c r="AJ61" s="19"/>
      <c r="AK61" s="19"/>
      <c r="AL61" s="11"/>
    </row>
    <row r="62" spans="1:38">
      <c r="A62" s="9">
        <v>44603</v>
      </c>
      <c r="B62" s="11"/>
      <c r="C62" s="11"/>
      <c r="D62" s="11"/>
      <c r="E62" s="11"/>
      <c r="F62" s="11"/>
      <c r="G62" s="11"/>
      <c r="H62" s="11"/>
      <c r="I62" s="11"/>
      <c r="J62" s="11"/>
      <c r="K62" s="19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4"/>
      <c r="AA62" s="34"/>
      <c r="AB62" s="34"/>
      <c r="AC62" s="34"/>
      <c r="AD62" s="34"/>
      <c r="AE62" s="34"/>
      <c r="AF62" s="34"/>
      <c r="AG62" s="40"/>
      <c r="AI62" s="3"/>
      <c r="AJ62" s="19"/>
      <c r="AK62" s="19"/>
      <c r="AL62" s="11"/>
    </row>
    <row r="63" spans="1:38">
      <c r="A63" s="9">
        <v>44604</v>
      </c>
      <c r="B63" s="11"/>
      <c r="C63" s="11"/>
      <c r="D63" s="11"/>
      <c r="E63" s="11"/>
      <c r="F63" s="11"/>
      <c r="G63" s="11"/>
      <c r="H63" s="11"/>
      <c r="I63" s="11"/>
      <c r="J63" s="11"/>
      <c r="K63" s="19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4"/>
      <c r="AA63" s="34"/>
      <c r="AB63" s="34"/>
      <c r="AC63" s="34"/>
      <c r="AD63" s="34"/>
      <c r="AE63" s="34"/>
      <c r="AF63" s="34"/>
      <c r="AG63" s="40"/>
      <c r="AI63" s="3"/>
      <c r="AJ63" s="19"/>
      <c r="AK63" s="19"/>
      <c r="AL63" s="11"/>
    </row>
    <row r="64" spans="1:38">
      <c r="A64" s="9">
        <v>44605</v>
      </c>
      <c r="B64" s="11"/>
      <c r="C64" s="11"/>
      <c r="D64" s="11"/>
      <c r="E64" s="11"/>
      <c r="F64" s="11"/>
      <c r="G64" s="11"/>
      <c r="H64" s="11"/>
      <c r="I64" s="11"/>
      <c r="J64" s="11"/>
      <c r="K64" s="19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4"/>
      <c r="AA64" s="34"/>
      <c r="AB64" s="34"/>
      <c r="AC64" s="34"/>
      <c r="AD64" s="34"/>
      <c r="AE64" s="34"/>
      <c r="AF64" s="34"/>
      <c r="AG64" s="40"/>
      <c r="AI64" s="3"/>
      <c r="AJ64" s="19"/>
      <c r="AK64" s="19"/>
      <c r="AL64" s="11"/>
    </row>
    <row r="65" spans="1:38">
      <c r="A65" s="9">
        <v>44606</v>
      </c>
      <c r="B65" s="11"/>
      <c r="C65" s="11"/>
      <c r="D65" s="11"/>
      <c r="E65" s="11"/>
      <c r="F65" s="11"/>
      <c r="G65" s="11"/>
      <c r="H65" s="11"/>
      <c r="I65" s="11"/>
      <c r="J65" s="11"/>
      <c r="K65" s="19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4"/>
      <c r="AA65" s="34"/>
      <c r="AB65" s="34"/>
      <c r="AC65" s="34"/>
      <c r="AD65" s="34"/>
      <c r="AE65" s="34"/>
      <c r="AF65" s="34"/>
      <c r="AG65" s="40"/>
      <c r="AI65" s="3"/>
      <c r="AJ65" s="19"/>
      <c r="AK65" s="19"/>
      <c r="AL65" s="11"/>
    </row>
    <row r="66" spans="1:38">
      <c r="A66" s="9">
        <v>44607</v>
      </c>
      <c r="B66" s="11"/>
      <c r="C66" s="11"/>
      <c r="D66" s="11"/>
      <c r="E66" s="11"/>
      <c r="F66" s="11"/>
      <c r="G66" s="11"/>
      <c r="H66" s="11"/>
      <c r="I66" s="11"/>
      <c r="J66" s="11"/>
      <c r="K66" s="19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4"/>
      <c r="AA66" s="34"/>
      <c r="AB66" s="34"/>
      <c r="AC66" s="34"/>
      <c r="AD66" s="34"/>
      <c r="AE66" s="34"/>
      <c r="AF66" s="34"/>
      <c r="AG66" s="40"/>
      <c r="AI66" s="3"/>
      <c r="AJ66" s="19"/>
      <c r="AK66" s="19"/>
      <c r="AL66" s="11"/>
    </row>
    <row r="67" spans="1:38">
      <c r="A67" s="9">
        <v>44608</v>
      </c>
      <c r="B67" s="11"/>
      <c r="C67" s="11"/>
      <c r="D67" s="11"/>
      <c r="E67" s="11"/>
      <c r="F67" s="11"/>
      <c r="G67" s="11"/>
      <c r="H67" s="11"/>
      <c r="I67" s="11"/>
      <c r="J67" s="11"/>
      <c r="K67" s="19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4"/>
      <c r="AA67" s="34"/>
      <c r="AB67" s="34"/>
      <c r="AC67" s="34"/>
      <c r="AD67" s="34"/>
      <c r="AE67" s="34"/>
      <c r="AF67" s="34"/>
      <c r="AG67" s="40"/>
      <c r="AI67" s="3"/>
      <c r="AJ67" s="19"/>
      <c r="AK67" s="19"/>
      <c r="AL67" s="11"/>
    </row>
    <row r="68" spans="1:38">
      <c r="A68" s="9">
        <v>44609</v>
      </c>
      <c r="B68" s="11"/>
      <c r="C68" s="11"/>
      <c r="D68" s="11"/>
      <c r="E68" s="11"/>
      <c r="F68" s="11"/>
      <c r="G68" s="11"/>
      <c r="H68" s="11"/>
      <c r="I68" s="11"/>
      <c r="J68" s="11"/>
      <c r="K68" s="19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4"/>
      <c r="AA68" s="34"/>
      <c r="AB68" s="34"/>
      <c r="AC68" s="34"/>
      <c r="AD68" s="34"/>
      <c r="AE68" s="34"/>
      <c r="AF68" s="34"/>
      <c r="AG68" s="40"/>
      <c r="AI68" s="3"/>
      <c r="AJ68" s="19"/>
      <c r="AK68" s="19"/>
      <c r="AL68" s="11"/>
    </row>
    <row r="69" spans="1:38">
      <c r="A69" s="9">
        <v>44610</v>
      </c>
      <c r="B69" s="11"/>
      <c r="C69" s="11"/>
      <c r="D69" s="11"/>
      <c r="E69" s="11"/>
      <c r="F69" s="11"/>
      <c r="G69" s="11"/>
      <c r="H69" s="11"/>
      <c r="I69" s="11"/>
      <c r="J69" s="11"/>
      <c r="K69" s="19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4"/>
      <c r="AA69" s="34"/>
      <c r="AB69" s="34"/>
      <c r="AC69" s="34"/>
      <c r="AD69" s="34"/>
      <c r="AE69" s="34"/>
      <c r="AF69" s="34"/>
      <c r="AG69" s="40"/>
      <c r="AI69" s="3"/>
      <c r="AJ69" s="19"/>
      <c r="AK69" s="19"/>
      <c r="AL69" s="11"/>
    </row>
    <row r="70" spans="1:38">
      <c r="A70" s="9">
        <v>44611</v>
      </c>
      <c r="B70" s="11"/>
      <c r="C70" s="11"/>
      <c r="D70" s="11"/>
      <c r="E70" s="11"/>
      <c r="F70" s="11"/>
      <c r="G70" s="11"/>
      <c r="H70" s="11"/>
      <c r="I70" s="11"/>
      <c r="J70" s="11"/>
      <c r="K70" s="19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4"/>
      <c r="AA70" s="34"/>
      <c r="AB70" s="34"/>
      <c r="AC70" s="34"/>
      <c r="AD70" s="34"/>
      <c r="AE70" s="34"/>
      <c r="AF70" s="34"/>
      <c r="AG70" s="40"/>
      <c r="AI70" s="3"/>
      <c r="AJ70" s="19"/>
      <c r="AK70" s="19"/>
      <c r="AL70" s="11"/>
    </row>
    <row r="71" spans="1:38">
      <c r="A71" s="9">
        <v>44612</v>
      </c>
      <c r="B71" s="11"/>
      <c r="C71" s="11"/>
      <c r="D71" s="11"/>
      <c r="E71" s="11"/>
      <c r="F71" s="11"/>
      <c r="G71" s="11"/>
      <c r="H71" s="11"/>
      <c r="I71" s="11"/>
      <c r="J71" s="11"/>
      <c r="K71" s="19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4"/>
      <c r="AA71" s="34"/>
      <c r="AB71" s="34"/>
      <c r="AC71" s="34"/>
      <c r="AD71" s="34"/>
      <c r="AE71" s="34"/>
      <c r="AF71" s="34"/>
      <c r="AG71" s="40"/>
      <c r="AI71" s="3"/>
      <c r="AJ71" s="19"/>
      <c r="AK71" s="19"/>
      <c r="AL71" s="11"/>
    </row>
    <row r="72" spans="1:38">
      <c r="A72" s="9">
        <v>44613</v>
      </c>
      <c r="B72" s="11"/>
      <c r="C72" s="11"/>
      <c r="D72" s="11"/>
      <c r="E72" s="11"/>
      <c r="F72" s="11"/>
      <c r="G72" s="11"/>
      <c r="H72" s="11"/>
      <c r="I72" s="11"/>
      <c r="J72" s="11"/>
      <c r="K72" s="19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4"/>
      <c r="AA72" s="34"/>
      <c r="AB72" s="34"/>
      <c r="AC72" s="34"/>
      <c r="AD72" s="34"/>
      <c r="AE72" s="34"/>
      <c r="AF72" s="34"/>
      <c r="AG72" s="40"/>
      <c r="AI72" s="3"/>
      <c r="AJ72" s="19"/>
      <c r="AK72" s="19"/>
      <c r="AL72" s="11"/>
    </row>
    <row r="73" spans="1:38">
      <c r="A73" s="9">
        <v>44614</v>
      </c>
      <c r="B73" s="11"/>
      <c r="C73" s="11"/>
      <c r="D73" s="11"/>
      <c r="E73" s="11"/>
      <c r="F73" s="11"/>
      <c r="G73" s="11"/>
      <c r="H73" s="11"/>
      <c r="I73" s="11"/>
      <c r="J73" s="11"/>
      <c r="K73" s="19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4"/>
      <c r="AA73" s="34"/>
      <c r="AB73" s="34"/>
      <c r="AC73" s="34"/>
      <c r="AD73" s="34"/>
      <c r="AE73" s="34"/>
      <c r="AF73" s="34"/>
      <c r="AG73" s="40"/>
      <c r="AI73" s="3"/>
      <c r="AJ73" s="19"/>
      <c r="AK73" s="19"/>
      <c r="AL73" s="11"/>
    </row>
    <row r="74" spans="1:38">
      <c r="A74" s="9">
        <v>44615</v>
      </c>
      <c r="B74" s="11"/>
      <c r="C74" s="11"/>
      <c r="D74" s="11"/>
      <c r="E74" s="11"/>
      <c r="F74" s="11"/>
      <c r="G74" s="11"/>
      <c r="H74" s="11"/>
      <c r="I74" s="11"/>
      <c r="J74" s="11"/>
      <c r="K74" s="19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4"/>
      <c r="AA74" s="34"/>
      <c r="AB74" s="34"/>
      <c r="AC74" s="34"/>
      <c r="AD74" s="34"/>
      <c r="AE74" s="34"/>
      <c r="AF74" s="34"/>
      <c r="AG74" s="40"/>
      <c r="AI74" s="3"/>
      <c r="AJ74" s="19"/>
      <c r="AK74" s="19"/>
      <c r="AL74" s="11"/>
    </row>
    <row r="75" spans="1:38">
      <c r="A75" s="9">
        <v>44616</v>
      </c>
      <c r="B75" s="11"/>
      <c r="C75" s="11"/>
      <c r="D75" s="11"/>
      <c r="E75" s="11"/>
      <c r="F75" s="11"/>
      <c r="G75" s="11"/>
      <c r="H75" s="11"/>
      <c r="I75" s="11"/>
      <c r="J75" s="11"/>
      <c r="K75" s="19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4"/>
      <c r="AA75" s="34"/>
      <c r="AB75" s="34"/>
      <c r="AC75" s="34"/>
      <c r="AD75" s="34"/>
      <c r="AE75" s="34"/>
      <c r="AF75" s="34"/>
      <c r="AG75" s="40"/>
      <c r="AI75" s="3"/>
      <c r="AJ75" s="19"/>
      <c r="AK75" s="19"/>
      <c r="AL75" s="11"/>
    </row>
    <row r="76" spans="1:38">
      <c r="A76" s="9">
        <v>44617</v>
      </c>
      <c r="B76" s="11"/>
      <c r="C76" s="11"/>
      <c r="D76" s="11"/>
      <c r="E76" s="11"/>
      <c r="F76" s="11"/>
      <c r="G76" s="11"/>
      <c r="H76" s="11"/>
      <c r="I76" s="11"/>
      <c r="J76" s="11"/>
      <c r="K76" s="19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4"/>
      <c r="AA76" s="34"/>
      <c r="AB76" s="34"/>
      <c r="AC76" s="34"/>
      <c r="AD76" s="34"/>
      <c r="AE76" s="34"/>
      <c r="AF76" s="34"/>
      <c r="AG76" s="40"/>
      <c r="AI76" s="3"/>
      <c r="AJ76" s="19"/>
      <c r="AK76" s="19"/>
      <c r="AL76" s="11"/>
    </row>
    <row r="77" spans="1:38">
      <c r="A77" s="9">
        <v>44618</v>
      </c>
      <c r="B77" s="11"/>
      <c r="C77" s="11"/>
      <c r="D77" s="11"/>
      <c r="E77" s="11"/>
      <c r="F77" s="11"/>
      <c r="G77" s="11"/>
      <c r="H77" s="11"/>
      <c r="I77" s="11"/>
      <c r="J77" s="11"/>
      <c r="K77" s="19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4"/>
      <c r="AA77" s="34"/>
      <c r="AB77" s="34"/>
      <c r="AC77" s="34"/>
      <c r="AD77" s="34"/>
      <c r="AE77" s="34"/>
      <c r="AF77" s="34"/>
      <c r="AG77" s="40"/>
      <c r="AI77" s="3"/>
      <c r="AJ77" s="19"/>
      <c r="AK77" s="19"/>
      <c r="AL77" s="11"/>
    </row>
    <row r="78" spans="1:38">
      <c r="A78" s="9">
        <v>44619</v>
      </c>
      <c r="B78" s="11"/>
      <c r="C78" s="11"/>
      <c r="D78" s="11"/>
      <c r="E78" s="11"/>
      <c r="F78" s="11"/>
      <c r="G78" s="11"/>
      <c r="H78" s="11"/>
      <c r="I78" s="11"/>
      <c r="J78" s="11"/>
      <c r="K78" s="19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4"/>
      <c r="AA78" s="34"/>
      <c r="AB78" s="34"/>
      <c r="AC78" s="34"/>
      <c r="AD78" s="34"/>
      <c r="AE78" s="34"/>
      <c r="AF78" s="34"/>
      <c r="AG78" s="40"/>
      <c r="AI78" s="3"/>
      <c r="AJ78" s="19"/>
      <c r="AK78" s="19"/>
      <c r="AL78" s="11"/>
    </row>
    <row r="79" spans="1:38">
      <c r="A79" s="9">
        <v>44620</v>
      </c>
      <c r="B79" s="11"/>
      <c r="C79" s="11"/>
      <c r="D79" s="11"/>
      <c r="E79" s="11"/>
      <c r="F79" s="11"/>
      <c r="G79" s="11"/>
      <c r="H79" s="11"/>
      <c r="I79" s="11"/>
      <c r="J79" s="11"/>
      <c r="K79" s="19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4"/>
      <c r="AA79" s="34"/>
      <c r="AB79" s="34"/>
      <c r="AC79" s="34"/>
      <c r="AD79" s="34"/>
      <c r="AE79" s="34"/>
      <c r="AF79" s="34"/>
      <c r="AG79" s="40"/>
      <c r="AI79" s="3"/>
      <c r="AJ79" s="19"/>
      <c r="AK79" s="19"/>
      <c r="AL79" s="11"/>
    </row>
    <row r="80" spans="1:38">
      <c r="A80" s="9">
        <v>44621</v>
      </c>
      <c r="B80" s="11"/>
      <c r="C80" s="11"/>
      <c r="D80" s="11"/>
      <c r="E80" s="11"/>
      <c r="F80" s="11"/>
      <c r="G80" s="11"/>
      <c r="H80" s="11"/>
      <c r="I80" s="11"/>
      <c r="J80" s="11"/>
      <c r="K80" s="19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4"/>
      <c r="AA80" s="34"/>
      <c r="AB80" s="34"/>
      <c r="AC80" s="34"/>
      <c r="AD80" s="34"/>
      <c r="AE80" s="34"/>
      <c r="AF80" s="34"/>
      <c r="AG80" s="40"/>
      <c r="AI80" s="3"/>
      <c r="AJ80" s="19"/>
      <c r="AK80" s="19"/>
      <c r="AL80" s="11"/>
    </row>
    <row r="81" spans="1:38">
      <c r="A81" s="9">
        <v>44622</v>
      </c>
      <c r="B81" s="11"/>
      <c r="C81" s="11"/>
      <c r="D81" s="11"/>
      <c r="E81" s="11"/>
      <c r="F81" s="11"/>
      <c r="G81" s="11"/>
      <c r="H81" s="11"/>
      <c r="I81" s="11"/>
      <c r="J81" s="11"/>
      <c r="K81" s="19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4"/>
      <c r="AA81" s="34"/>
      <c r="AB81" s="34"/>
      <c r="AC81" s="34"/>
      <c r="AD81" s="34"/>
      <c r="AE81" s="34"/>
      <c r="AF81" s="34"/>
      <c r="AG81" s="40"/>
      <c r="AI81" s="3"/>
      <c r="AJ81" s="19"/>
      <c r="AK81" s="19"/>
      <c r="AL81" s="11"/>
    </row>
    <row r="82" spans="1:38">
      <c r="A82" s="9">
        <v>44623</v>
      </c>
      <c r="B82" s="11"/>
      <c r="C82" s="11"/>
      <c r="D82" s="11"/>
      <c r="E82" s="11"/>
      <c r="F82" s="11"/>
      <c r="G82" s="11"/>
      <c r="H82" s="11"/>
      <c r="I82" s="11"/>
      <c r="J82" s="11"/>
      <c r="K82" s="19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4"/>
      <c r="AA82" s="34"/>
      <c r="AB82" s="34"/>
      <c r="AC82" s="34"/>
      <c r="AD82" s="34"/>
      <c r="AE82" s="34"/>
      <c r="AF82" s="34"/>
      <c r="AG82" s="40"/>
      <c r="AI82" s="3"/>
      <c r="AJ82" s="19"/>
      <c r="AK82" s="19"/>
      <c r="AL82" s="11"/>
    </row>
    <row r="83" spans="1:38">
      <c r="A83" s="9">
        <v>44624</v>
      </c>
      <c r="B83" s="11"/>
      <c r="C83" s="11"/>
      <c r="D83" s="11"/>
      <c r="E83" s="11"/>
      <c r="F83" s="11"/>
      <c r="G83" s="11"/>
      <c r="H83" s="11"/>
      <c r="I83" s="11"/>
      <c r="J83" s="11"/>
      <c r="K83" s="19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4"/>
      <c r="AA83" s="34"/>
      <c r="AB83" s="34"/>
      <c r="AC83" s="34"/>
      <c r="AD83" s="34"/>
      <c r="AE83" s="34"/>
      <c r="AF83" s="34"/>
      <c r="AG83" s="40"/>
      <c r="AI83" s="3"/>
      <c r="AJ83" s="19"/>
      <c r="AK83" s="19"/>
      <c r="AL83" s="11"/>
    </row>
    <row r="84" spans="1:38">
      <c r="A84" s="9">
        <v>44625</v>
      </c>
      <c r="B84" s="11"/>
      <c r="C84" s="11"/>
      <c r="D84" s="11"/>
      <c r="E84" s="11"/>
      <c r="F84" s="11"/>
      <c r="G84" s="11"/>
      <c r="H84" s="11"/>
      <c r="I84" s="11"/>
      <c r="J84" s="11"/>
      <c r="K84" s="19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4"/>
      <c r="AA84" s="34"/>
      <c r="AB84" s="34"/>
      <c r="AC84" s="34"/>
      <c r="AD84" s="34"/>
      <c r="AE84" s="34"/>
      <c r="AF84" s="34"/>
      <c r="AG84" s="40"/>
      <c r="AI84" s="3"/>
      <c r="AJ84" s="19"/>
      <c r="AK84" s="19"/>
      <c r="AL84" s="11"/>
    </row>
    <row r="85" spans="1:38">
      <c r="A85" s="9">
        <v>44626</v>
      </c>
      <c r="B85" s="11"/>
      <c r="C85" s="11"/>
      <c r="D85" s="11"/>
      <c r="E85" s="11"/>
      <c r="F85" s="11"/>
      <c r="G85" s="11"/>
      <c r="H85" s="11"/>
      <c r="I85" s="11"/>
      <c r="J85" s="11"/>
      <c r="K85" s="19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4"/>
      <c r="AA85" s="34"/>
      <c r="AB85" s="34"/>
      <c r="AC85" s="34"/>
      <c r="AD85" s="34"/>
      <c r="AE85" s="34"/>
      <c r="AF85" s="34"/>
      <c r="AG85" s="40"/>
      <c r="AI85" s="3"/>
      <c r="AJ85" s="19"/>
      <c r="AK85" s="19"/>
      <c r="AL85" s="11"/>
    </row>
    <row r="86" spans="1:38">
      <c r="A86" s="9">
        <v>44627</v>
      </c>
      <c r="B86" s="11"/>
      <c r="C86" s="11"/>
      <c r="D86" s="11"/>
      <c r="E86" s="11"/>
      <c r="F86" s="11"/>
      <c r="G86" s="11"/>
      <c r="H86" s="11"/>
      <c r="I86" s="11"/>
      <c r="J86" s="11"/>
      <c r="K86" s="19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4"/>
      <c r="AA86" s="34"/>
      <c r="AB86" s="34"/>
      <c r="AC86" s="34"/>
      <c r="AD86" s="34"/>
      <c r="AE86" s="34"/>
      <c r="AF86" s="34"/>
      <c r="AG86" s="40"/>
      <c r="AI86" s="3"/>
      <c r="AJ86" s="19"/>
      <c r="AK86" s="19"/>
      <c r="AL86" s="11"/>
    </row>
    <row r="87" spans="1:38">
      <c r="A87" s="9">
        <v>44628</v>
      </c>
      <c r="B87" s="11"/>
      <c r="C87" s="11"/>
      <c r="D87" s="11"/>
      <c r="E87" s="11"/>
      <c r="F87" s="11"/>
      <c r="G87" s="11"/>
      <c r="H87" s="11"/>
      <c r="I87" s="11"/>
      <c r="J87" s="11"/>
      <c r="K87" s="19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4"/>
      <c r="AA87" s="34"/>
      <c r="AB87" s="34"/>
      <c r="AC87" s="34"/>
      <c r="AD87" s="34"/>
      <c r="AE87" s="34"/>
      <c r="AF87" s="34"/>
      <c r="AG87" s="40"/>
      <c r="AI87" s="3"/>
      <c r="AJ87" s="19"/>
      <c r="AK87" s="19"/>
      <c r="AL87" s="11"/>
    </row>
    <row r="88" spans="1:38">
      <c r="A88" s="9">
        <v>44629</v>
      </c>
      <c r="B88" s="11"/>
      <c r="C88" s="11"/>
      <c r="D88" s="11"/>
      <c r="E88" s="11"/>
      <c r="F88" s="11"/>
      <c r="G88" s="11"/>
      <c r="H88" s="11"/>
      <c r="I88" s="11"/>
      <c r="J88" s="11"/>
      <c r="K88" s="19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4"/>
      <c r="AA88" s="34"/>
      <c r="AB88" s="34"/>
      <c r="AC88" s="34"/>
      <c r="AD88" s="34"/>
      <c r="AE88" s="34"/>
      <c r="AF88" s="34"/>
      <c r="AG88" s="40"/>
      <c r="AI88" s="3"/>
      <c r="AJ88" s="19"/>
      <c r="AK88" s="19"/>
      <c r="AL88" s="11"/>
    </row>
    <row r="89" spans="1:38">
      <c r="A89" s="9">
        <v>44630</v>
      </c>
      <c r="B89" s="11"/>
      <c r="C89" s="11"/>
      <c r="D89" s="11"/>
      <c r="E89" s="11"/>
      <c r="F89" s="11"/>
      <c r="G89" s="11"/>
      <c r="H89" s="11"/>
      <c r="I89" s="11"/>
      <c r="J89" s="11"/>
      <c r="K89" s="19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4"/>
      <c r="AA89" s="34"/>
      <c r="AB89" s="34"/>
      <c r="AC89" s="34"/>
      <c r="AD89" s="34"/>
      <c r="AE89" s="34"/>
      <c r="AF89" s="34"/>
      <c r="AG89" s="40"/>
      <c r="AI89" s="3"/>
      <c r="AJ89" s="19"/>
      <c r="AK89" s="19"/>
      <c r="AL89" s="11"/>
    </row>
    <row r="90" spans="1:38">
      <c r="A90" s="9">
        <v>44631</v>
      </c>
      <c r="B90" s="11"/>
      <c r="C90" s="11"/>
      <c r="D90" s="11"/>
      <c r="E90" s="11"/>
      <c r="F90" s="11"/>
      <c r="G90" s="11"/>
      <c r="H90" s="11"/>
      <c r="I90" s="11"/>
      <c r="J90" s="11"/>
      <c r="K90" s="19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4"/>
      <c r="AA90" s="34"/>
      <c r="AB90" s="34"/>
      <c r="AC90" s="34"/>
      <c r="AD90" s="34"/>
      <c r="AE90" s="34"/>
      <c r="AF90" s="34"/>
      <c r="AG90" s="40"/>
      <c r="AI90" s="3"/>
      <c r="AJ90" s="19"/>
      <c r="AK90" s="19"/>
      <c r="AL90" s="11"/>
    </row>
    <row r="91" spans="1:38">
      <c r="A91" s="9">
        <v>44632</v>
      </c>
      <c r="B91" s="11"/>
      <c r="C91" s="11"/>
      <c r="D91" s="11"/>
      <c r="E91" s="11"/>
      <c r="F91" s="11"/>
      <c r="G91" s="11"/>
      <c r="H91" s="11"/>
      <c r="I91" s="11"/>
      <c r="J91" s="11"/>
      <c r="K91" s="19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4"/>
      <c r="AA91" s="34"/>
      <c r="AB91" s="34"/>
      <c r="AC91" s="34"/>
      <c r="AD91" s="34"/>
      <c r="AE91" s="34"/>
      <c r="AF91" s="34"/>
      <c r="AG91" s="40"/>
      <c r="AI91" s="3"/>
      <c r="AJ91" s="19"/>
      <c r="AK91" s="19"/>
      <c r="AL91" s="11"/>
    </row>
    <row r="92" spans="1:38">
      <c r="A92" s="9">
        <v>44633</v>
      </c>
      <c r="B92" s="11"/>
      <c r="C92" s="11"/>
      <c r="D92" s="11"/>
      <c r="E92" s="11"/>
      <c r="F92" s="11"/>
      <c r="G92" s="11"/>
      <c r="H92" s="11"/>
      <c r="I92" s="11"/>
      <c r="J92" s="11"/>
      <c r="K92" s="19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4"/>
      <c r="AA92" s="34"/>
      <c r="AB92" s="34"/>
      <c r="AC92" s="34"/>
      <c r="AD92" s="34"/>
      <c r="AE92" s="34"/>
      <c r="AF92" s="34"/>
      <c r="AG92" s="40"/>
      <c r="AI92" s="3"/>
      <c r="AJ92" s="19"/>
      <c r="AK92" s="19"/>
      <c r="AL92" s="11"/>
    </row>
    <row r="93" spans="1:38">
      <c r="A93" s="9">
        <v>44634</v>
      </c>
      <c r="B93" s="11"/>
      <c r="C93" s="11"/>
      <c r="D93" s="11"/>
      <c r="E93" s="11"/>
      <c r="F93" s="11"/>
      <c r="G93" s="11"/>
      <c r="H93" s="11"/>
      <c r="I93" s="11"/>
      <c r="J93" s="11"/>
      <c r="K93" s="19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4"/>
      <c r="AA93" s="34"/>
      <c r="AB93" s="34"/>
      <c r="AC93" s="34"/>
      <c r="AD93" s="34"/>
      <c r="AE93" s="34"/>
      <c r="AF93" s="34"/>
      <c r="AG93" s="40"/>
      <c r="AI93" s="3"/>
      <c r="AJ93" s="19"/>
      <c r="AK93" s="19"/>
      <c r="AL93" s="11"/>
    </row>
    <row r="94" spans="1:38">
      <c r="A94" s="9">
        <v>44635</v>
      </c>
      <c r="B94" s="11"/>
      <c r="C94" s="11"/>
      <c r="D94" s="11"/>
      <c r="E94" s="11"/>
      <c r="F94" s="11"/>
      <c r="G94" s="11"/>
      <c r="H94" s="11"/>
      <c r="I94" s="11"/>
      <c r="J94" s="11"/>
      <c r="K94" s="19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4"/>
      <c r="AA94" s="34"/>
      <c r="AB94" s="34"/>
      <c r="AC94" s="34"/>
      <c r="AD94" s="34"/>
      <c r="AE94" s="34"/>
      <c r="AF94" s="34"/>
      <c r="AG94" s="40"/>
      <c r="AI94" s="3"/>
      <c r="AJ94" s="19"/>
      <c r="AK94" s="19"/>
      <c r="AL94" s="11"/>
    </row>
    <row r="95" spans="1:38">
      <c r="A95" s="9">
        <v>44636</v>
      </c>
      <c r="B95" s="11"/>
      <c r="C95" s="11"/>
      <c r="D95" s="11"/>
      <c r="E95" s="11"/>
      <c r="F95" s="11"/>
      <c r="G95" s="11"/>
      <c r="H95" s="11"/>
      <c r="I95" s="11"/>
      <c r="J95" s="11"/>
      <c r="K95" s="19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4"/>
      <c r="AA95" s="34"/>
      <c r="AB95" s="34"/>
      <c r="AC95" s="34"/>
      <c r="AD95" s="34"/>
      <c r="AE95" s="34"/>
      <c r="AF95" s="34"/>
      <c r="AG95" s="40"/>
      <c r="AI95" s="3"/>
      <c r="AJ95" s="19"/>
      <c r="AK95" s="19"/>
      <c r="AL95" s="11"/>
    </row>
    <row r="96" spans="1:38">
      <c r="A96" s="9">
        <v>44637</v>
      </c>
      <c r="B96" s="11"/>
      <c r="C96" s="11"/>
      <c r="D96" s="11"/>
      <c r="E96" s="11"/>
      <c r="F96" s="11"/>
      <c r="G96" s="11"/>
      <c r="H96" s="11"/>
      <c r="I96" s="11"/>
      <c r="J96" s="11"/>
      <c r="K96" s="19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4"/>
      <c r="AA96" s="34"/>
      <c r="AB96" s="34"/>
      <c r="AC96" s="34"/>
      <c r="AD96" s="34"/>
      <c r="AE96" s="34"/>
      <c r="AF96" s="34"/>
      <c r="AG96" s="40"/>
      <c r="AI96" s="3"/>
      <c r="AJ96" s="19"/>
      <c r="AK96" s="19"/>
      <c r="AL96" s="11"/>
    </row>
    <row r="97" spans="1:38">
      <c r="A97" s="9">
        <v>44638</v>
      </c>
      <c r="B97" s="11"/>
      <c r="C97" s="11"/>
      <c r="D97" s="11"/>
      <c r="E97" s="11"/>
      <c r="F97" s="11"/>
      <c r="G97" s="11"/>
      <c r="H97" s="11"/>
      <c r="I97" s="11"/>
      <c r="J97" s="11"/>
      <c r="K97" s="19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4"/>
      <c r="AA97" s="34"/>
      <c r="AB97" s="34"/>
      <c r="AC97" s="34"/>
      <c r="AD97" s="34"/>
      <c r="AE97" s="34"/>
      <c r="AF97" s="34"/>
      <c r="AG97" s="40"/>
      <c r="AI97" s="3"/>
      <c r="AJ97" s="19"/>
      <c r="AK97" s="19"/>
      <c r="AL97" s="11"/>
    </row>
    <row r="98" spans="1:38">
      <c r="A98" s="9">
        <v>44639</v>
      </c>
      <c r="B98" s="11"/>
      <c r="C98" s="11"/>
      <c r="D98" s="11"/>
      <c r="E98" s="11"/>
      <c r="F98" s="11"/>
      <c r="G98" s="11"/>
      <c r="H98" s="11"/>
      <c r="I98" s="11"/>
      <c r="J98" s="11"/>
      <c r="K98" s="19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4"/>
      <c r="AA98" s="34"/>
      <c r="AB98" s="34"/>
      <c r="AC98" s="34"/>
      <c r="AD98" s="34"/>
      <c r="AE98" s="34"/>
      <c r="AF98" s="34"/>
      <c r="AG98" s="40"/>
      <c r="AI98" s="3"/>
      <c r="AJ98" s="19"/>
      <c r="AK98" s="19"/>
      <c r="AL98" s="11"/>
    </row>
    <row r="99" spans="1:38">
      <c r="A99" s="9">
        <v>44640</v>
      </c>
      <c r="B99" s="11"/>
      <c r="C99" s="11"/>
      <c r="D99" s="11"/>
      <c r="E99" s="11"/>
      <c r="F99" s="11"/>
      <c r="G99" s="11"/>
      <c r="H99" s="11"/>
      <c r="I99" s="11"/>
      <c r="J99" s="11"/>
      <c r="K99" s="19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4"/>
      <c r="AA99" s="34"/>
      <c r="AB99" s="34"/>
      <c r="AC99" s="34"/>
      <c r="AD99" s="34"/>
      <c r="AE99" s="34"/>
      <c r="AF99" s="34"/>
      <c r="AG99" s="40"/>
      <c r="AI99" s="3"/>
      <c r="AJ99" s="19"/>
      <c r="AK99" s="19"/>
      <c r="AL99" s="11"/>
    </row>
    <row r="100" spans="1:38">
      <c r="A100" s="9">
        <v>44641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9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4"/>
      <c r="AA100" s="34"/>
      <c r="AB100" s="34"/>
      <c r="AC100" s="34"/>
      <c r="AD100" s="34"/>
      <c r="AE100" s="34"/>
      <c r="AF100" s="34"/>
      <c r="AG100" s="40"/>
      <c r="AI100" s="3"/>
      <c r="AJ100" s="19"/>
      <c r="AK100" s="19"/>
      <c r="AL100" s="11"/>
    </row>
    <row r="101" spans="1:38">
      <c r="A101" s="9">
        <v>44642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9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4"/>
      <c r="AA101" s="34"/>
      <c r="AB101" s="34"/>
      <c r="AC101" s="34"/>
      <c r="AD101" s="34"/>
      <c r="AE101" s="34"/>
      <c r="AF101" s="34"/>
      <c r="AG101" s="40"/>
      <c r="AI101" s="3"/>
      <c r="AJ101" s="19"/>
      <c r="AK101" s="19"/>
      <c r="AL101" s="11"/>
    </row>
    <row r="102" spans="1:38">
      <c r="A102" s="9">
        <v>44643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9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4"/>
      <c r="AA102" s="34"/>
      <c r="AB102" s="34"/>
      <c r="AC102" s="34"/>
      <c r="AD102" s="34"/>
      <c r="AE102" s="34"/>
      <c r="AF102" s="34"/>
      <c r="AG102" s="40"/>
      <c r="AI102" s="3"/>
      <c r="AJ102" s="19"/>
      <c r="AK102" s="19"/>
      <c r="AL102" s="11"/>
    </row>
    <row r="103" spans="1:38">
      <c r="A103" s="9">
        <v>44644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9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4"/>
      <c r="AA103" s="34"/>
      <c r="AB103" s="34"/>
      <c r="AC103" s="34"/>
      <c r="AD103" s="34"/>
      <c r="AE103" s="34"/>
      <c r="AF103" s="34"/>
      <c r="AG103" s="40"/>
      <c r="AI103" s="3"/>
      <c r="AJ103" s="19"/>
      <c r="AK103" s="19"/>
      <c r="AL103" s="11"/>
    </row>
    <row r="104" spans="1:38">
      <c r="A104" s="9">
        <v>44645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9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4"/>
      <c r="AA104" s="34"/>
      <c r="AB104" s="34"/>
      <c r="AC104" s="34"/>
      <c r="AD104" s="34"/>
      <c r="AE104" s="34"/>
      <c r="AF104" s="34"/>
      <c r="AG104" s="40"/>
      <c r="AI104" s="3"/>
      <c r="AJ104" s="19"/>
      <c r="AK104" s="19"/>
      <c r="AL104" s="11"/>
    </row>
    <row r="105" spans="1:38">
      <c r="A105" s="9">
        <v>44646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9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4"/>
      <c r="AA105" s="34"/>
      <c r="AB105" s="34"/>
      <c r="AC105" s="34"/>
      <c r="AD105" s="34"/>
      <c r="AE105" s="34"/>
      <c r="AF105" s="34"/>
      <c r="AG105" s="40"/>
      <c r="AI105" s="3"/>
      <c r="AJ105" s="19"/>
      <c r="AK105" s="19"/>
      <c r="AL105" s="11"/>
    </row>
    <row r="106" spans="1:38">
      <c r="A106" s="9">
        <v>44647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9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4"/>
      <c r="AA106" s="34"/>
      <c r="AB106" s="34"/>
      <c r="AC106" s="34"/>
      <c r="AD106" s="34"/>
      <c r="AE106" s="34"/>
      <c r="AF106" s="34"/>
      <c r="AG106" s="40"/>
      <c r="AI106" s="3"/>
      <c r="AJ106" s="19"/>
      <c r="AK106" s="19"/>
      <c r="AL106" s="11"/>
    </row>
    <row r="107" spans="1:38">
      <c r="A107" s="9">
        <v>44648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9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34"/>
      <c r="AA107" s="34"/>
      <c r="AB107" s="34"/>
      <c r="AC107" s="34"/>
      <c r="AD107" s="34"/>
      <c r="AE107" s="34"/>
      <c r="AF107" s="34"/>
      <c r="AG107" s="40"/>
      <c r="AI107" s="3"/>
      <c r="AJ107" s="19"/>
      <c r="AK107" s="19"/>
      <c r="AL107" s="11"/>
    </row>
    <row r="108" spans="1:38">
      <c r="A108" s="9">
        <v>44649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9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34"/>
      <c r="AA108" s="34"/>
      <c r="AB108" s="34"/>
      <c r="AC108" s="34"/>
      <c r="AD108" s="34"/>
      <c r="AE108" s="34"/>
      <c r="AF108" s="34"/>
      <c r="AG108" s="40"/>
      <c r="AI108" s="3"/>
      <c r="AJ108" s="19"/>
      <c r="AK108" s="19"/>
      <c r="AL108" s="11"/>
    </row>
    <row r="109" spans="1:34">
      <c r="A109" s="1"/>
      <c r="B109" s="1"/>
      <c r="C109" s="1"/>
      <c r="D109" s="1"/>
      <c r="E109" s="1"/>
      <c r="F109" s="1"/>
      <c r="G109" s="1"/>
      <c r="H109" s="1"/>
      <c r="J109" s="1"/>
      <c r="K109" s="5"/>
      <c r="L109" s="1"/>
      <c r="M109" s="1"/>
      <c r="N109" s="1"/>
      <c r="O109" s="1"/>
      <c r="P109" s="1"/>
      <c r="Q109" s="1"/>
      <c r="R109" s="1"/>
      <c r="S109" s="1"/>
      <c r="T109" s="1"/>
      <c r="Y109" s="1"/>
      <c r="AH109" s="45"/>
    </row>
    <row r="110" spans="1:25">
      <c r="A110" s="1"/>
      <c r="B110" s="1"/>
      <c r="C110" s="1"/>
      <c r="D110" s="1"/>
      <c r="E110" s="1"/>
      <c r="F110" s="1"/>
      <c r="G110" s="1"/>
      <c r="H110" s="1"/>
      <c r="J110" s="1"/>
      <c r="K110" s="5"/>
      <c r="L110" s="1"/>
      <c r="M110" s="1"/>
      <c r="N110" s="1"/>
      <c r="O110" s="1"/>
      <c r="P110" s="1"/>
      <c r="Q110" s="1"/>
      <c r="R110" s="1"/>
      <c r="S110" s="1"/>
      <c r="T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J111" s="1"/>
      <c r="K111" s="5"/>
      <c r="L111" s="1"/>
      <c r="M111" s="1"/>
      <c r="N111" s="1"/>
      <c r="O111" s="1"/>
      <c r="P111" s="1"/>
      <c r="Q111" s="1"/>
      <c r="R111" s="1"/>
      <c r="S111" s="1"/>
      <c r="T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J112" s="1"/>
      <c r="K112" s="5"/>
      <c r="L112" s="1"/>
      <c r="M112" s="1"/>
      <c r="N112" s="1"/>
      <c r="O112" s="1"/>
      <c r="P112" s="1"/>
      <c r="Q112" s="1"/>
      <c r="R112" s="1"/>
      <c r="S112" s="1"/>
      <c r="T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J113" s="1"/>
      <c r="K113" s="5"/>
      <c r="L113" s="1"/>
      <c r="M113" s="1"/>
      <c r="N113" s="1"/>
      <c r="O113" s="1"/>
      <c r="P113" s="1"/>
      <c r="Q113" s="1"/>
      <c r="R113" s="1"/>
      <c r="S113" s="1"/>
      <c r="T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5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5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5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5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5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5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5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5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5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5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5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5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5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5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5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5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5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5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5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5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5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5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5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5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5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5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5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5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5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5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5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5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5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5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5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5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5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5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5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5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5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5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5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5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5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5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5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5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5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5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5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5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5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5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5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5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5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5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5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5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5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5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5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5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5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5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5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5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5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5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5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5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5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5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5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5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5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5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5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5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5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5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5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5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5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5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5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5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5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5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5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5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5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5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5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5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5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5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5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5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5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5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5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5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5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5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5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5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5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5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5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5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5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5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5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5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5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5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5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5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5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5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5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5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5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5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5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5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5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5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5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5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5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5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5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5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5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5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5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5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5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5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5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5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5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5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5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5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5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5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5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5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5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5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5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5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5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5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5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5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5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5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5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5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5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5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5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5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5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5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5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5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5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5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5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5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5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5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5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5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5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5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5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5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5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5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5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5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5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5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5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5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5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5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5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5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5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5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5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5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5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5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5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5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5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5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5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5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5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5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5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5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5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5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5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5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5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5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5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5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5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5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5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5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5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5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5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5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5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5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5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5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5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5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5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5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5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5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5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5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5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5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5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5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5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5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5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5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5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5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5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5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5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5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5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5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5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5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5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5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5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5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5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5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5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5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5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5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5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5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5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5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5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5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5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5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5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5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5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5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5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5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5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5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5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5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5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5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5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5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5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5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5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5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5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5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5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5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5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5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5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5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5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5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5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5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5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5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5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5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5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5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5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5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5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5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5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5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5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5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5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5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5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5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5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5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5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5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5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5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5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5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5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5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5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5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5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5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5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5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5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5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5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5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5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5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5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5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5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5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5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5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5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5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5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5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5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5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5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5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5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5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5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5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5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5"/>
      <c r="L479" s="1"/>
      <c r="M479" s="1"/>
      <c r="N479" s="1"/>
      <c r="O479" s="1"/>
      <c r="P479" s="1"/>
      <c r="Q479" s="1"/>
      <c r="R479" s="1"/>
      <c r="S479" s="1"/>
      <c r="T479" s="1"/>
      <c r="Y479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L1:AL5"/>
    <mergeCell ref="B1:K2"/>
    <mergeCell ref="R3:T4"/>
    <mergeCell ref="L1:Q2"/>
    <mergeCell ref="R1:W2"/>
    <mergeCell ref="N3:O4"/>
    <mergeCell ref="P3:Q4"/>
    <mergeCell ref="X1:AF2"/>
    <mergeCell ref="AH1:AI4"/>
    <mergeCell ref="AJ1:AK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2021-12-27T16:40:23Z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