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<sst xmlns="http://schemas.openxmlformats.org/spreadsheetml/2006/main" count="163">
  <si>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</si>
  <si>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</si>
  <si>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</si>
  <si>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</si>
  <si>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</si>
  <si>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</si>
  <si>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</si>
  <si>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</si>
  <si>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</si>
  <si>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</si>
  <si>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</si>
  <si>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</si>
  <si>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</si>
  <si>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</si>
  <si>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</si>
  <si>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</si>
  <si>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</si>
  <si>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</si>
  <si>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</si>
  <si>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</si>
  <si>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</si>
  <si>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</si>
  <si>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</si>
  <si>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</si>
  <si>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</si>
  <si>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</si>
  <si>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</si>
  <si>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</si>
  <si>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</si>
  <si>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</si>
  <si>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</si>
  <si>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</si>
  <si>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</si>
  <si>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</si>
  <si>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</si>
  <si>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</si>
  <si>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</si>
  <si>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</si>
  <si>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</si>
  <si>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</si>
  <si>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</si>
  <si>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</si>
  <si>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</si>
  <si>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</si>
  <si>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</si>
  <si>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</si>
  <si>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</si>
  <si>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</si>
  <si>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</si>
  <si>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</si>
  <si>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</si>
  <si>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</si>
  <si>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</si>
  <si>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</si>
  <si>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</si>
  <si>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</si>
  <si>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</si>
  <si>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</si>
  <si>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</si>
  <si>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</si>
  <si>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</si>
  <si>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</si>
  <si>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</si>
  <si>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</si>
  <si>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</si>
  <si>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</si>
  <si>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</si>
  <si>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</si>
  <si>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</si>
  <si>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</si>
  <si>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</si>
  <si>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</si>
  <si>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</si>
  <si>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</si>
  <si>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</si>
  <si>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</si>
  <si>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</si>
  <si>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</si>
  <si>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</si>
  <si>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</si>
  <si>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</si>
  <si>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</si>
  <si>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</si>
  <si>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没注意随着价格的收缩成交量放量，导致入场过早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</si>
  <si>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</si>
  <si>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</si>
  <si>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</si>
  <si>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</si>
  <si>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</si>
  <si>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</si>
  <si>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</si>
  <si>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</si>
  <si>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</si>
  <si>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</si>
  <si>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</si>
  <si>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</si>
  <si>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</si>
  <si>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</si>
  <si>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</si>
  <si>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</si>
  <si>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</si>
  <si>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</si>
  <si>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</si>
  <si>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</si>
  <si>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</si>
  <si>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000006</t>
  </si>
  <si>
    <t>603010(万盛股份)</t>
  </si>
  <si>
    <t>减少明显，空头几乎被榨干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</si>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</sst>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_);[Red]\(0.00\)"/>
    <numFmt numFmtId="42" formatCode="_ &quot;￥&quot;* #,##0_ ;_ &quot;￥&quot;* \-#,##0_ ;_ &quot;￥&quot;* &quot;-&quot;_ ;_ @_ "/>
  </numFmts>
  <fonts count="40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32" fillId="25" borderId="19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20" borderId="19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0" fillId="21" borderId="18" applyNumberFormat="0" applyAlignment="0" applyProtection="0">
      <alignment vertical="center"/>
    </xf>
    <xf numFmtId="0" fontId="28" fillId="20" borderId="17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3" borderId="13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</cellStyleXfs>
  <cellXfs count="101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49" fontId="6" fillId="3" borderId="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0" fillId="3" borderId="9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6" fillId="3" borderId="10" xfId="0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E557"/>
  <sheetViews>
    <sheetView tabSelected="1" workbookViewId="0">
      <pane xSplit="3" ySplit="1" topLeftCell="BC2" activePane="bottomRight" state="frozen"/>
      <selection/>
      <selection pane="topRight"/>
      <selection pane="bottomLeft"/>
      <selection pane="bottomRight" activeCell="BE5" sqref="BE5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3.8392857142857" customWidth="1"/>
    <col min="12" max="12" width="11.6071428571429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7" width="26.9285714285714" customWidth="1"/>
    <col min="68" max="68" width="26.7857142857143" customWidth="1"/>
  </cols>
  <sheetData>
    <row r="1" ht="23.6" spans="1:109">
      <c r="A1" s="7" t="s">
        <v>0</v>
      </c>
      <c r="B1" s="7"/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68" t="s">
        <v>1</v>
      </c>
      <c r="AV1" s="68"/>
      <c r="AW1" s="68"/>
      <c r="AX1" s="68"/>
      <c r="AY1" s="68"/>
      <c r="AZ1" s="68"/>
      <c r="BA1" s="68"/>
      <c r="BB1" s="68"/>
      <c r="BC1" s="68"/>
      <c r="BD1" s="68"/>
      <c r="BE1" s="84" t="s">
        <v>2</v>
      </c>
      <c r="BF1" s="84"/>
      <c r="BG1" s="84"/>
      <c r="BH1" s="84"/>
      <c r="BI1" s="84"/>
      <c r="BJ1" s="84"/>
      <c r="BK1" s="84"/>
      <c r="BL1" s="84"/>
      <c r="BM1" s="84"/>
      <c r="BN1" s="90" t="s">
        <v>3</v>
      </c>
      <c r="BO1" s="90"/>
      <c r="BP1" s="90"/>
      <c r="BQ1" s="97"/>
      <c r="BR1" s="97"/>
      <c r="BS1" s="97"/>
      <c r="BT1" s="97"/>
      <c r="BU1" s="97"/>
      <c r="BV1" s="97"/>
      <c r="BW1" s="97"/>
      <c r="BX1" s="97"/>
      <c r="BZ1" s="99"/>
      <c r="CA1" s="99"/>
      <c r="CB1" s="99"/>
      <c r="CC1" s="99"/>
      <c r="CD1" s="99"/>
      <c r="CE1" s="99"/>
      <c r="CF1" s="99"/>
      <c r="CG1" s="99"/>
      <c r="CI1" s="99"/>
      <c r="CJ1" s="99"/>
      <c r="CK1" s="99"/>
      <c r="CL1" s="99"/>
      <c r="CM1" s="99"/>
      <c r="CN1" s="99"/>
      <c r="CO1" s="99"/>
      <c r="CQ1" s="99"/>
      <c r="CR1" s="99"/>
      <c r="CS1" s="99"/>
      <c r="CT1" s="99"/>
      <c r="CU1" s="99"/>
      <c r="CV1" s="99"/>
      <c r="CW1" s="99"/>
      <c r="CY1" s="99"/>
      <c r="CZ1" s="99"/>
      <c r="DA1" s="99"/>
      <c r="DB1" s="99"/>
      <c r="DC1" s="99"/>
      <c r="DD1" s="99"/>
      <c r="DE1" s="99"/>
    </row>
    <row r="2" ht="23.6" spans="1:109">
      <c r="A2" s="9" t="s">
        <v>4</v>
      </c>
      <c r="B2" s="10" t="s">
        <v>5</v>
      </c>
      <c r="C2" s="10" t="s">
        <v>6</v>
      </c>
      <c r="D2" s="11" t="s">
        <v>7</v>
      </c>
      <c r="E2" s="28" t="s">
        <v>8</v>
      </c>
      <c r="F2" s="28" t="s">
        <v>9</v>
      </c>
      <c r="G2" s="29" t="s">
        <v>10</v>
      </c>
      <c r="H2" s="28" t="s">
        <v>11</v>
      </c>
      <c r="I2" s="36" t="s">
        <v>12</v>
      </c>
      <c r="J2" s="37" t="s">
        <v>13</v>
      </c>
      <c r="K2" s="28" t="s">
        <v>14</v>
      </c>
      <c r="L2" s="28" t="s">
        <v>15</v>
      </c>
      <c r="M2" s="29" t="s">
        <v>16</v>
      </c>
      <c r="N2" s="45" t="s">
        <v>17</v>
      </c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28" t="s">
        <v>18</v>
      </c>
      <c r="AI2" s="46"/>
      <c r="AJ2" s="57"/>
      <c r="AK2" s="29" t="s">
        <v>19</v>
      </c>
      <c r="AL2" s="29" t="s">
        <v>20</v>
      </c>
      <c r="AM2" s="29" t="s">
        <v>21</v>
      </c>
      <c r="AN2" s="29" t="s">
        <v>22</v>
      </c>
      <c r="AO2" s="29" t="s">
        <v>23</v>
      </c>
      <c r="AP2" s="28" t="s">
        <v>24</v>
      </c>
      <c r="AQ2" s="28" t="s">
        <v>25</v>
      </c>
      <c r="AR2" s="28" t="s">
        <v>26</v>
      </c>
      <c r="AS2" s="69" t="s">
        <v>27</v>
      </c>
      <c r="AT2" s="28" t="s">
        <v>28</v>
      </c>
      <c r="AU2" s="70" t="s">
        <v>29</v>
      </c>
      <c r="AV2" s="71" t="s">
        <v>30</v>
      </c>
      <c r="AW2" s="71" t="s">
        <v>31</v>
      </c>
      <c r="AX2" s="71" t="s">
        <v>32</v>
      </c>
      <c r="AY2" s="71" t="s">
        <v>33</v>
      </c>
      <c r="AZ2" s="71" t="s">
        <v>34</v>
      </c>
      <c r="BA2" s="71" t="s">
        <v>35</v>
      </c>
      <c r="BB2" s="71" t="s">
        <v>36</v>
      </c>
      <c r="BC2" s="71" t="s">
        <v>37</v>
      </c>
      <c r="BD2" s="71" t="s">
        <v>38</v>
      </c>
      <c r="BE2" s="85" t="s">
        <v>39</v>
      </c>
      <c r="BF2" s="85" t="s">
        <v>40</v>
      </c>
      <c r="BG2" s="85" t="s">
        <v>41</v>
      </c>
      <c r="BH2" s="85" t="s">
        <v>42</v>
      </c>
      <c r="BI2" s="85" t="s">
        <v>43</v>
      </c>
      <c r="BJ2" s="85" t="s">
        <v>44</v>
      </c>
      <c r="BK2" s="85" t="s">
        <v>45</v>
      </c>
      <c r="BL2" s="85" t="s">
        <v>46</v>
      </c>
      <c r="BM2" s="85" t="s">
        <v>47</v>
      </c>
      <c r="BN2" s="91" t="s">
        <v>48</v>
      </c>
      <c r="BO2" s="91" t="s">
        <v>49</v>
      </c>
      <c r="BP2" s="92" t="s">
        <v>50</v>
      </c>
      <c r="BQ2" s="97"/>
      <c r="BR2" s="97"/>
      <c r="BS2" s="97"/>
      <c r="BT2" s="97"/>
      <c r="BU2" s="97"/>
      <c r="BV2" s="97"/>
      <c r="BW2" s="97"/>
      <c r="BX2" s="97"/>
      <c r="BZ2" s="99"/>
      <c r="CA2" s="99"/>
      <c r="CB2" s="99"/>
      <c r="CC2" s="99"/>
      <c r="CD2" s="99"/>
      <c r="CE2" s="99"/>
      <c r="CF2" s="99"/>
      <c r="CG2" s="99"/>
      <c r="CI2" s="99"/>
      <c r="CJ2" s="99"/>
      <c r="CK2" s="99"/>
      <c r="CL2" s="99"/>
      <c r="CM2" s="99"/>
      <c r="CN2" s="99"/>
      <c r="CO2" s="99"/>
      <c r="CQ2" s="99"/>
      <c r="CR2" s="99"/>
      <c r="CS2" s="99"/>
      <c r="CT2" s="99"/>
      <c r="CU2" s="99"/>
      <c r="CV2" s="99"/>
      <c r="CW2" s="99"/>
      <c r="CY2" s="99"/>
      <c r="CZ2" s="99"/>
      <c r="DA2" s="99"/>
      <c r="DB2" s="99"/>
      <c r="DC2" s="99"/>
      <c r="DD2" s="99"/>
      <c r="DE2" s="99"/>
    </row>
    <row r="3" ht="48" spans="1:109">
      <c r="A3" s="9"/>
      <c r="B3" s="12"/>
      <c r="C3" s="12"/>
      <c r="D3" s="13"/>
      <c r="E3" s="30"/>
      <c r="F3" s="30"/>
      <c r="G3" s="31"/>
      <c r="H3" s="30"/>
      <c r="I3" s="38"/>
      <c r="J3" s="39"/>
      <c r="K3" s="30"/>
      <c r="L3" s="30"/>
      <c r="M3" s="30"/>
      <c r="N3" s="47" t="s">
        <v>51</v>
      </c>
      <c r="O3" s="47" t="s">
        <v>52</v>
      </c>
      <c r="P3" s="47" t="s">
        <v>53</v>
      </c>
      <c r="Q3" s="47" t="s">
        <v>54</v>
      </c>
      <c r="R3" s="47" t="s">
        <v>55</v>
      </c>
      <c r="S3" s="47" t="s">
        <v>56</v>
      </c>
      <c r="T3" s="47" t="s">
        <v>57</v>
      </c>
      <c r="U3" s="47" t="s">
        <v>58</v>
      </c>
      <c r="V3" s="47" t="s">
        <v>59</v>
      </c>
      <c r="W3" s="47" t="s">
        <v>60</v>
      </c>
      <c r="X3" s="47" t="s">
        <v>61</v>
      </c>
      <c r="Y3" s="31" t="s">
        <v>62</v>
      </c>
      <c r="Z3" s="31" t="s">
        <v>63</v>
      </c>
      <c r="AA3" s="31" t="s">
        <v>64</v>
      </c>
      <c r="AB3" s="31" t="s">
        <v>65</v>
      </c>
      <c r="AC3" s="31" t="s">
        <v>66</v>
      </c>
      <c r="AD3" s="31" t="s">
        <v>67</v>
      </c>
      <c r="AE3" s="31" t="s">
        <v>68</v>
      </c>
      <c r="AF3" s="31" t="s">
        <v>69</v>
      </c>
      <c r="AG3" s="58" t="s">
        <v>70</v>
      </c>
      <c r="AH3" s="59" t="s">
        <v>71</v>
      </c>
      <c r="AI3" s="59" t="s">
        <v>72</v>
      </c>
      <c r="AJ3" s="60" t="s">
        <v>73</v>
      </c>
      <c r="AK3" s="30"/>
      <c r="AL3" s="30"/>
      <c r="AM3" s="30"/>
      <c r="AN3" s="58"/>
      <c r="AO3" s="58"/>
      <c r="AP3" s="30"/>
      <c r="AQ3" s="30"/>
      <c r="AR3" s="30"/>
      <c r="AS3" s="72"/>
      <c r="AT3" s="30"/>
      <c r="AU3" s="73"/>
      <c r="AV3" s="74"/>
      <c r="AW3" s="81"/>
      <c r="AX3" s="81"/>
      <c r="AY3" s="81"/>
      <c r="AZ3" s="81"/>
      <c r="BA3" s="81"/>
      <c r="BB3" s="81"/>
      <c r="BC3" s="81"/>
      <c r="BD3" s="74"/>
      <c r="BE3" s="86"/>
      <c r="BF3" s="87"/>
      <c r="BG3" s="86"/>
      <c r="BH3" s="87"/>
      <c r="BI3" s="87"/>
      <c r="BJ3" s="87"/>
      <c r="BK3" s="86"/>
      <c r="BL3" s="86"/>
      <c r="BM3" s="87"/>
      <c r="BN3" s="93"/>
      <c r="BO3" s="94"/>
      <c r="BP3" s="95"/>
      <c r="BQ3" s="97"/>
      <c r="BR3" s="97"/>
      <c r="BS3" s="97"/>
      <c r="BT3" s="97"/>
      <c r="BU3" s="97"/>
      <c r="BV3" s="97"/>
      <c r="BW3" s="97"/>
      <c r="BX3" s="97"/>
      <c r="BZ3" s="99"/>
      <c r="CA3" s="99"/>
      <c r="CB3" s="99"/>
      <c r="CC3" s="99"/>
      <c r="CD3" s="99"/>
      <c r="CE3" s="99"/>
      <c r="CF3" s="99"/>
      <c r="CG3" s="99"/>
      <c r="CI3" s="99"/>
      <c r="CJ3" s="99"/>
      <c r="CK3" s="99"/>
      <c r="CL3" s="99"/>
      <c r="CM3" s="99"/>
      <c r="CN3" s="99"/>
      <c r="CO3" s="99"/>
      <c r="CQ3" s="99"/>
      <c r="CR3" s="99"/>
      <c r="CS3" s="99"/>
      <c r="CT3" s="99"/>
      <c r="CU3" s="99"/>
      <c r="CV3" s="99"/>
      <c r="CW3" s="99"/>
      <c r="CY3" s="99"/>
      <c r="CZ3" s="99"/>
      <c r="DA3" s="99"/>
      <c r="DB3" s="99"/>
      <c r="DC3" s="99"/>
      <c r="DD3" s="99"/>
      <c r="DE3" s="99"/>
    </row>
    <row r="4" s="4" customFormat="1" ht="23.6" spans="1:109">
      <c r="A4" s="101" t="s">
        <v>74</v>
      </c>
      <c r="B4" s="15">
        <v>44517</v>
      </c>
      <c r="C4" s="16" t="s">
        <v>75</v>
      </c>
      <c r="D4" s="17">
        <v>22.15</v>
      </c>
      <c r="E4" s="17">
        <v>23.55</v>
      </c>
      <c r="F4" s="17">
        <v>24.52</v>
      </c>
      <c r="G4" s="32" t="s">
        <v>76</v>
      </c>
      <c r="H4" s="17">
        <v>25.7</v>
      </c>
      <c r="I4" s="17">
        <v>5.46</v>
      </c>
      <c r="J4" s="17">
        <v>46.33</v>
      </c>
      <c r="K4" s="40">
        <f>(H4-I4)/I4</f>
        <v>3.70695970695971</v>
      </c>
      <c r="L4" s="41">
        <f>(J4-H4)/J4</f>
        <v>0.445283833369307</v>
      </c>
      <c r="M4" s="48"/>
      <c r="N4" s="17">
        <v>20.79</v>
      </c>
      <c r="O4" s="17">
        <v>29.8</v>
      </c>
      <c r="P4" s="17">
        <v>21.88</v>
      </c>
      <c r="Q4" s="17">
        <v>26.5</v>
      </c>
      <c r="R4" s="17">
        <v>22.1</v>
      </c>
      <c r="S4" s="17">
        <v>26.4</v>
      </c>
      <c r="T4" s="17">
        <v>24</v>
      </c>
      <c r="U4" s="14">
        <v>26.2</v>
      </c>
      <c r="V4" s="14">
        <v>24.52</v>
      </c>
      <c r="W4" s="51" t="s">
        <v>77</v>
      </c>
      <c r="X4" s="51" t="s">
        <v>78</v>
      </c>
      <c r="Y4" s="52" t="s">
        <v>79</v>
      </c>
      <c r="Z4" s="40">
        <f>(J4-N4)/J4</f>
        <v>0.551262680768401</v>
      </c>
      <c r="AA4" s="40">
        <f>(O4-P4)/O4</f>
        <v>0.265771812080537</v>
      </c>
      <c r="AB4" s="40">
        <f>(Q4-R4)/Q4</f>
        <v>0.166037735849057</v>
      </c>
      <c r="AC4" s="40">
        <f>(S4-T4)/S4</f>
        <v>0.0909090909090909</v>
      </c>
      <c r="AD4" s="40">
        <f>(U4-V4)/U4</f>
        <v>0.0641221374045801</v>
      </c>
      <c r="AE4" s="55">
        <f>(W4-X4)/W4</f>
        <v>0.0823442136498517</v>
      </c>
      <c r="AF4" s="52" t="s">
        <v>80</v>
      </c>
      <c r="AG4" s="61" t="s">
        <v>81</v>
      </c>
      <c r="AH4" s="17">
        <v>28.15</v>
      </c>
      <c r="AI4" s="17">
        <v>21.87</v>
      </c>
      <c r="AJ4" s="17">
        <f>AH4-AI4</f>
        <v>6.28</v>
      </c>
      <c r="AK4" s="17">
        <v>26.2</v>
      </c>
      <c r="AL4" s="17">
        <v>24.68</v>
      </c>
      <c r="AM4" s="17">
        <v>32.49</v>
      </c>
      <c r="AN4" s="17">
        <f>(AK4-AL4)*100</f>
        <v>152</v>
      </c>
      <c r="AO4" s="17">
        <f>FLOOR(300/(AK4-AL4),100)</f>
        <v>100</v>
      </c>
      <c r="AP4" s="65">
        <f>(AM4-AK4)/(AK4-AL4)</f>
        <v>4.13815789473685</v>
      </c>
      <c r="AQ4" s="40">
        <f>(AK4-AL4)/AK4</f>
        <v>0.0580152671755725</v>
      </c>
      <c r="AR4" s="40">
        <f>(AM4-AK4)/AK4</f>
        <v>0.240076335877863</v>
      </c>
      <c r="AS4" s="17">
        <v>150.88</v>
      </c>
      <c r="AT4" s="61" t="s">
        <v>82</v>
      </c>
      <c r="AU4" s="75">
        <v>44523</v>
      </c>
      <c r="AV4" s="76">
        <v>26.2</v>
      </c>
      <c r="AW4" s="14">
        <v>200</v>
      </c>
      <c r="AX4" s="14">
        <v>5</v>
      </c>
      <c r="AY4" s="65">
        <v>0</v>
      </c>
      <c r="AZ4" s="76">
        <f>AV4*AW4+AX4+AY4</f>
        <v>5245</v>
      </c>
      <c r="BA4" s="76">
        <f>(AV4-AL4)*AW4+AX4+AY4</f>
        <v>309</v>
      </c>
      <c r="BB4" s="14">
        <v>26.5</v>
      </c>
      <c r="BC4" s="14">
        <v>25.21</v>
      </c>
      <c r="BD4" s="40">
        <f>(BB4-AV4)/(BB4-BC4)</f>
        <v>0.232558139534884</v>
      </c>
      <c r="BE4" s="88">
        <v>44526</v>
      </c>
      <c r="BF4" s="48">
        <v>24.89</v>
      </c>
      <c r="BG4" s="89">
        <v>100</v>
      </c>
      <c r="BH4" s="48">
        <v>5</v>
      </c>
      <c r="BI4" s="48">
        <v>2.489</v>
      </c>
      <c r="BJ4" s="66">
        <f>BF4*BG4-BH4-BI4</f>
        <v>2481.511</v>
      </c>
      <c r="BK4" s="89">
        <v>27.43</v>
      </c>
      <c r="BL4" s="89">
        <v>24.74</v>
      </c>
      <c r="BM4" s="55">
        <f>(BF4-BL4)/(BK4-BL4)</f>
        <v>0.0557620817843874</v>
      </c>
      <c r="BN4" s="66">
        <f>BJ4-AZ4/2</f>
        <v>-140.989</v>
      </c>
      <c r="BO4" s="48"/>
      <c r="BP4" s="96" t="s">
        <v>83</v>
      </c>
      <c r="BQ4" s="98"/>
      <c r="BR4" s="98"/>
      <c r="BS4" s="98"/>
      <c r="BT4" s="98"/>
      <c r="BU4" s="98"/>
      <c r="BV4" s="98"/>
      <c r="BW4" s="98"/>
      <c r="BX4" s="98"/>
      <c r="BZ4" s="100"/>
      <c r="CA4" s="100"/>
      <c r="CB4" s="100"/>
      <c r="CC4" s="100"/>
      <c r="CD4" s="100"/>
      <c r="CE4" s="100"/>
      <c r="CF4" s="100"/>
      <c r="CG4" s="100"/>
      <c r="CI4" s="100"/>
      <c r="CJ4" s="100"/>
      <c r="CK4" s="100"/>
      <c r="CL4" s="100"/>
      <c r="CM4" s="100"/>
      <c r="CN4" s="100"/>
      <c r="CO4" s="100"/>
      <c r="CQ4" s="100"/>
      <c r="CR4" s="100"/>
      <c r="CS4" s="100"/>
      <c r="CT4" s="100"/>
      <c r="CU4" s="100"/>
      <c r="CV4" s="100"/>
      <c r="CW4" s="100"/>
      <c r="CY4" s="100"/>
      <c r="CZ4" s="100"/>
      <c r="DA4" s="100"/>
      <c r="DB4" s="100"/>
      <c r="DC4" s="100"/>
      <c r="DD4" s="100"/>
      <c r="DE4" s="100"/>
    </row>
    <row r="5" s="4" customFormat="1" spans="1:68">
      <c r="A5" s="14"/>
      <c r="B5" s="15"/>
      <c r="C5" s="16"/>
      <c r="D5" s="17"/>
      <c r="E5" s="17"/>
      <c r="F5" s="17"/>
      <c r="G5" s="32"/>
      <c r="H5" s="17"/>
      <c r="I5" s="17"/>
      <c r="J5" s="17"/>
      <c r="K5" s="40"/>
      <c r="L5" s="41"/>
      <c r="M5" s="48"/>
      <c r="N5" s="17"/>
      <c r="O5" s="17"/>
      <c r="P5" s="17"/>
      <c r="Q5" s="17"/>
      <c r="R5" s="17"/>
      <c r="S5" s="17"/>
      <c r="T5" s="17"/>
      <c r="U5" s="14"/>
      <c r="V5" s="14"/>
      <c r="W5" s="51"/>
      <c r="X5" s="51"/>
      <c r="Y5" s="52"/>
      <c r="Z5" s="40"/>
      <c r="AA5" s="40"/>
      <c r="AB5" s="40"/>
      <c r="AC5" s="40"/>
      <c r="AD5" s="40"/>
      <c r="AE5" s="55"/>
      <c r="AF5" s="52"/>
      <c r="AG5" s="61"/>
      <c r="AH5" s="17"/>
      <c r="AI5" s="17"/>
      <c r="AJ5" s="17"/>
      <c r="AK5" s="17"/>
      <c r="AL5" s="17"/>
      <c r="AM5" s="17"/>
      <c r="AN5" s="17"/>
      <c r="AO5" s="17"/>
      <c r="AP5" s="65"/>
      <c r="AQ5" s="40"/>
      <c r="AR5" s="40"/>
      <c r="AS5" s="17"/>
      <c r="AT5" s="61"/>
      <c r="AU5" s="75"/>
      <c r="AV5" s="76"/>
      <c r="AW5" s="14"/>
      <c r="AX5" s="14"/>
      <c r="AY5" s="65"/>
      <c r="AZ5" s="76"/>
      <c r="BA5" s="76"/>
      <c r="BB5" s="14"/>
      <c r="BC5" s="14"/>
      <c r="BD5" s="40"/>
      <c r="BE5" s="14"/>
      <c r="BF5" s="14"/>
      <c r="BG5" s="14"/>
      <c r="BH5" s="14"/>
      <c r="BI5" s="14"/>
      <c r="BJ5" s="66"/>
      <c r="BK5" s="14"/>
      <c r="BL5" s="14"/>
      <c r="BM5" s="55" t="e">
        <f>(BF5-BL5)/(BK5-BL5)</f>
        <v>#DIV/0!</v>
      </c>
      <c r="BN5" s="66"/>
      <c r="BO5" s="14"/>
      <c r="BP5" s="96"/>
    </row>
    <row r="6" s="5" customFormat="1" ht="38" spans="1:67">
      <c r="A6" s="102" t="s">
        <v>84</v>
      </c>
      <c r="B6" s="15">
        <v>44517</v>
      </c>
      <c r="C6" s="16" t="s">
        <v>85</v>
      </c>
      <c r="D6" s="19">
        <v>31.92</v>
      </c>
      <c r="E6" s="19">
        <v>32.63</v>
      </c>
      <c r="F6" s="19">
        <v>33.17</v>
      </c>
      <c r="G6" s="33" t="s">
        <v>86</v>
      </c>
      <c r="H6" s="19">
        <v>33.73</v>
      </c>
      <c r="I6" s="19">
        <v>22.98</v>
      </c>
      <c r="J6" s="19">
        <v>44.42</v>
      </c>
      <c r="K6" s="42">
        <f>(H6-I6)/I6</f>
        <v>0.467798085291558</v>
      </c>
      <c r="L6" s="42">
        <f>(J6-H6)/J6</f>
        <v>0.240657361548852</v>
      </c>
      <c r="M6" s="18"/>
      <c r="N6" s="19">
        <v>30.78</v>
      </c>
      <c r="O6" s="19">
        <v>35</v>
      </c>
      <c r="P6" s="19">
        <v>31.27</v>
      </c>
      <c r="Q6" s="19">
        <v>34.82</v>
      </c>
      <c r="R6" s="19">
        <v>32.12</v>
      </c>
      <c r="S6" s="19">
        <v>34.11</v>
      </c>
      <c r="T6" s="19">
        <v>32.53</v>
      </c>
      <c r="U6" s="18"/>
      <c r="V6" s="18"/>
      <c r="W6" s="18"/>
      <c r="X6" s="18"/>
      <c r="Y6" s="53" t="s">
        <v>79</v>
      </c>
      <c r="Z6" s="54">
        <f>(J6-N6)/J6</f>
        <v>0.307068887888339</v>
      </c>
      <c r="AA6" s="54">
        <f>(O6-P6)/O6</f>
        <v>0.106571428571429</v>
      </c>
      <c r="AB6" s="54">
        <f>(Q6-R6)/Q6</f>
        <v>0.077541642734061</v>
      </c>
      <c r="AC6" s="54">
        <f>(S6-T6)/S6</f>
        <v>0.0463207270595133</v>
      </c>
      <c r="AD6" s="54" t="e">
        <f>(U6-V6)/U6</f>
        <v>#DIV/0!</v>
      </c>
      <c r="AE6" s="18"/>
      <c r="AF6" s="53" t="s">
        <v>87</v>
      </c>
      <c r="AG6" s="62" t="s">
        <v>88</v>
      </c>
      <c r="AH6" s="19">
        <v>35.48</v>
      </c>
      <c r="AI6" s="19">
        <v>31.36</v>
      </c>
      <c r="AJ6" s="19">
        <f>AH6-AI6</f>
        <v>4.12</v>
      </c>
      <c r="AK6" s="19">
        <v>34.12</v>
      </c>
      <c r="AL6" s="19">
        <v>32.53</v>
      </c>
      <c r="AM6" s="19">
        <v>39.33</v>
      </c>
      <c r="AN6" s="19">
        <f>(AK6-AL6)*100</f>
        <v>159</v>
      </c>
      <c r="AO6" s="17">
        <f>FLOOR(300/(AK6-AL6),100)</f>
        <v>100</v>
      </c>
      <c r="AP6" s="65">
        <f>(AM6-AK6)/(AK6-AL6)</f>
        <v>3.27672955974844</v>
      </c>
      <c r="AQ6" s="40">
        <f>(AK6-AL6)/AK6</f>
        <v>0.0466002344665884</v>
      </c>
      <c r="AR6" s="40">
        <f>(AM6-AK6)/AK6</f>
        <v>0.152696365767878</v>
      </c>
      <c r="AS6" s="19">
        <v>37.41</v>
      </c>
      <c r="AT6" s="56" t="s">
        <v>89</v>
      </c>
      <c r="AU6" s="77">
        <v>44523</v>
      </c>
      <c r="AV6" s="78">
        <v>33.73</v>
      </c>
      <c r="AW6" s="78">
        <v>100</v>
      </c>
      <c r="AX6" s="78">
        <v>5</v>
      </c>
      <c r="AY6" s="82">
        <f>AV6*AW6*0.2/10000</f>
        <v>0.06746</v>
      </c>
      <c r="AZ6" s="79">
        <f>AV6*AW6+AX6+AY6</f>
        <v>3378.06746</v>
      </c>
      <c r="BA6" s="79">
        <f>(AV6-AL6)*AW6+AX6+AY6</f>
        <v>125.06746</v>
      </c>
      <c r="BB6" s="78">
        <v>35.36</v>
      </c>
      <c r="BC6" s="78">
        <v>33.1</v>
      </c>
      <c r="BD6" s="42">
        <f>(BB6-AV6)/(BB6-BC6)</f>
        <v>0.721238938053099</v>
      </c>
      <c r="BE6" s="78"/>
      <c r="BF6" s="18"/>
      <c r="BG6" s="18"/>
      <c r="BH6" s="18"/>
      <c r="BI6" s="18"/>
      <c r="BJ6" s="66"/>
      <c r="BK6" s="18"/>
      <c r="BL6" s="18"/>
      <c r="BM6" s="55"/>
      <c r="BN6" s="66"/>
      <c r="BO6" s="18"/>
    </row>
    <row r="7" s="5" customFormat="1" ht="38" spans="1:67">
      <c r="A7" s="102" t="s">
        <v>90</v>
      </c>
      <c r="B7" s="15">
        <v>44519</v>
      </c>
      <c r="C7" s="16" t="s">
        <v>91</v>
      </c>
      <c r="D7" s="19">
        <v>28.2</v>
      </c>
      <c r="E7" s="34">
        <v>29.15</v>
      </c>
      <c r="F7" s="34">
        <v>31.53</v>
      </c>
      <c r="G7" s="35" t="s">
        <v>86</v>
      </c>
      <c r="H7" s="34">
        <v>32.57</v>
      </c>
      <c r="I7" s="19">
        <v>20.61</v>
      </c>
      <c r="J7" s="19">
        <v>41.5</v>
      </c>
      <c r="K7" s="42">
        <f>(H7-I7)/I7</f>
        <v>0.58030082484231</v>
      </c>
      <c r="L7" s="42">
        <f>(J7-H7)/J7</f>
        <v>0.215180722891566</v>
      </c>
      <c r="M7" s="18"/>
      <c r="N7" s="19">
        <v>28.42</v>
      </c>
      <c r="O7" s="19">
        <v>34.7</v>
      </c>
      <c r="P7" s="19">
        <v>29</v>
      </c>
      <c r="Q7" s="19">
        <v>35.27</v>
      </c>
      <c r="R7" s="19">
        <v>30.89</v>
      </c>
      <c r="S7" s="49">
        <v>34.66</v>
      </c>
      <c r="T7" s="50">
        <v>32.59</v>
      </c>
      <c r="U7" s="18"/>
      <c r="V7" s="18"/>
      <c r="W7" s="18"/>
      <c r="X7" s="18"/>
      <c r="Y7" s="53" t="s">
        <v>92</v>
      </c>
      <c r="Z7" s="54">
        <f>(J7-N7)/J7</f>
        <v>0.315180722891566</v>
      </c>
      <c r="AA7" s="54">
        <f>(O7-P7)/O7</f>
        <v>0.164265129682997</v>
      </c>
      <c r="AB7" s="54">
        <f>(Q7-R7)/Q7</f>
        <v>0.124184859654097</v>
      </c>
      <c r="AC7" s="54">
        <f>(S7-T7)/S7</f>
        <v>0.0597230236583957</v>
      </c>
      <c r="AD7" s="54" t="e">
        <f>(U7-V7)/U7</f>
        <v>#DIV/0!</v>
      </c>
      <c r="AE7" s="18"/>
      <c r="AF7" s="56" t="s">
        <v>93</v>
      </c>
      <c r="AG7" s="62" t="s">
        <v>94</v>
      </c>
      <c r="AH7" s="19">
        <v>36.21</v>
      </c>
      <c r="AI7" s="19">
        <v>27.35</v>
      </c>
      <c r="AJ7" s="19">
        <f>AH7-AI7</f>
        <v>8.86</v>
      </c>
      <c r="AK7" s="19">
        <v>32.65</v>
      </c>
      <c r="AL7" s="19">
        <v>30.89</v>
      </c>
      <c r="AM7" s="19">
        <v>36.22</v>
      </c>
      <c r="AN7" s="19">
        <f>(AK7-AL7)*100</f>
        <v>176</v>
      </c>
      <c r="AO7" s="17">
        <f>FLOOR(300/(AK7-AL7),100)</f>
        <v>100</v>
      </c>
      <c r="AP7" s="65">
        <f>(AM7-AK7)/(AK7-AL7)</f>
        <v>2.02840909090909</v>
      </c>
      <c r="AQ7" s="40">
        <f>(AK7-AL7)/AK7</f>
        <v>0.0539050535987748</v>
      </c>
      <c r="AR7" s="40">
        <f>(AM7-AK7)/AK7</f>
        <v>0.109341500765697</v>
      </c>
      <c r="AS7" s="19">
        <v>28.82</v>
      </c>
      <c r="AT7" s="53" t="s">
        <v>89</v>
      </c>
      <c r="AU7" s="77">
        <v>44522</v>
      </c>
      <c r="AV7" s="79">
        <v>32.7</v>
      </c>
      <c r="AW7" s="78">
        <v>100</v>
      </c>
      <c r="AX7" s="78">
        <v>5</v>
      </c>
      <c r="AY7" s="82">
        <f>AV7*AW7*0.2/10000</f>
        <v>0.0654</v>
      </c>
      <c r="AZ7" s="79">
        <f>AV7*AW7+AX7+AY7</f>
        <v>3275.0654</v>
      </c>
      <c r="BA7" s="79">
        <f>(AV7-AL7)*AW7+AX7+AY7</f>
        <v>186.0654</v>
      </c>
      <c r="BB7" s="79">
        <v>33.9</v>
      </c>
      <c r="BC7" s="79">
        <v>32.49</v>
      </c>
      <c r="BD7" s="42">
        <f>(BB7-AV7)/(BB7-BC7)</f>
        <v>0.851063829787233</v>
      </c>
      <c r="BE7" s="78"/>
      <c r="BF7" s="18"/>
      <c r="BG7" s="18"/>
      <c r="BH7" s="18"/>
      <c r="BI7" s="18"/>
      <c r="BJ7" s="66"/>
      <c r="BK7" s="18"/>
      <c r="BL7" s="18"/>
      <c r="BM7" s="55"/>
      <c r="BN7" s="66"/>
      <c r="BO7" s="18"/>
    </row>
    <row r="8" s="4" customFormat="1" ht="38" spans="1:68">
      <c r="A8" s="102" t="s">
        <v>95</v>
      </c>
      <c r="B8" s="20">
        <v>44525</v>
      </c>
      <c r="C8" s="21" t="s">
        <v>96</v>
      </c>
      <c r="D8" s="22">
        <v>64.32</v>
      </c>
      <c r="E8" s="22" t="s">
        <v>97</v>
      </c>
      <c r="F8" s="22">
        <v>68.37</v>
      </c>
      <c r="G8" s="22" t="s">
        <v>98</v>
      </c>
      <c r="H8" s="22">
        <v>69.16</v>
      </c>
      <c r="I8" s="22">
        <v>40.64</v>
      </c>
      <c r="J8" s="22">
        <v>90.29</v>
      </c>
      <c r="K8" s="42">
        <f>(H8-I8)/I8</f>
        <v>0.701771653543307</v>
      </c>
      <c r="L8" s="42">
        <f>(J8-H8)/J8</f>
        <v>0.234023701406579</v>
      </c>
      <c r="M8" s="22"/>
      <c r="N8" s="22">
        <v>60.05</v>
      </c>
      <c r="O8" s="22">
        <v>74.75</v>
      </c>
      <c r="P8" s="22">
        <v>65.5</v>
      </c>
      <c r="Q8" s="22">
        <v>70.98</v>
      </c>
      <c r="R8" s="22">
        <v>66.88</v>
      </c>
      <c r="S8" s="22"/>
      <c r="T8" s="22"/>
      <c r="U8" s="22"/>
      <c r="V8" s="22"/>
      <c r="W8" s="22"/>
      <c r="X8" s="22"/>
      <c r="Y8" s="22" t="s">
        <v>99</v>
      </c>
      <c r="Z8" s="54">
        <f>(J8-N8)/J8</f>
        <v>0.33492081072101</v>
      </c>
      <c r="AA8" s="54">
        <f>(O8-P8)/O8</f>
        <v>0.123745819397993</v>
      </c>
      <c r="AB8" s="54">
        <f>(Q8-R8)/Q8</f>
        <v>0.0577627500704425</v>
      </c>
      <c r="AC8" s="54" t="e">
        <f>(S8-T8)/S8</f>
        <v>#DIV/0!</v>
      </c>
      <c r="AD8" s="43"/>
      <c r="AE8" s="22"/>
      <c r="AF8" s="22" t="s">
        <v>93</v>
      </c>
      <c r="AG8" s="63" t="s">
        <v>100</v>
      </c>
      <c r="AH8" s="22">
        <v>75.02</v>
      </c>
      <c r="AI8" s="22">
        <v>62.33</v>
      </c>
      <c r="AJ8" s="19">
        <f>AH8-AI8</f>
        <v>12.69</v>
      </c>
      <c r="AK8" s="22">
        <v>70.98</v>
      </c>
      <c r="AL8" s="22">
        <v>66.88</v>
      </c>
      <c r="AM8" s="22">
        <v>84.94</v>
      </c>
      <c r="AN8" s="19">
        <f>(AK8-AL8)*100</f>
        <v>410.000000000001</v>
      </c>
      <c r="AO8" s="17">
        <f>FLOOR(300/(AK8-AL8),100)</f>
        <v>0</v>
      </c>
      <c r="AP8" s="65">
        <f>(AM8-AK8)/(AK8-AL8)</f>
        <v>3.40487804878048</v>
      </c>
      <c r="AQ8" s="40">
        <f>(AK8-AL8)/AK8</f>
        <v>0.0577627500704425</v>
      </c>
      <c r="AR8" s="40">
        <f>(AM8-AK8)/AK8</f>
        <v>0.196675119752043</v>
      </c>
      <c r="AS8" s="22">
        <v>6.49</v>
      </c>
      <c r="AT8" s="63" t="s">
        <v>89</v>
      </c>
      <c r="AU8" s="20">
        <v>44526</v>
      </c>
      <c r="AV8" s="22">
        <v>72.07</v>
      </c>
      <c r="AW8" s="22">
        <v>100</v>
      </c>
      <c r="AX8" s="22">
        <v>5</v>
      </c>
      <c r="AY8" s="82">
        <v>0</v>
      </c>
      <c r="AZ8" s="79">
        <f>AV8*AW8+AX8+AY8</f>
        <v>7212</v>
      </c>
      <c r="BA8" s="79">
        <f>(AV8-AL8)*AW8+AX8+AY8</f>
        <v>524</v>
      </c>
      <c r="BB8" s="22">
        <v>74.5</v>
      </c>
      <c r="BC8" s="22">
        <v>70.4</v>
      </c>
      <c r="BD8" s="42">
        <f>(BB8-AV8)/(BB8-BC8)</f>
        <v>0.592682926829271</v>
      </c>
      <c r="BE8" s="20"/>
      <c r="BF8" s="22"/>
      <c r="BG8" s="22"/>
      <c r="BH8" s="22"/>
      <c r="BI8" s="22"/>
      <c r="BJ8" s="66"/>
      <c r="BK8" s="22"/>
      <c r="BL8" s="22"/>
      <c r="BM8" s="55"/>
      <c r="BN8" s="66"/>
      <c r="BO8" s="22"/>
      <c r="BP8" s="63"/>
    </row>
    <row r="9" s="4" customFormat="1" ht="24" spans="1:68">
      <c r="A9" s="103" t="s">
        <v>101</v>
      </c>
      <c r="B9" s="20">
        <v>44522</v>
      </c>
      <c r="C9" s="23" t="s">
        <v>102</v>
      </c>
      <c r="D9" s="22">
        <v>28.37</v>
      </c>
      <c r="E9" s="22">
        <v>29.06</v>
      </c>
      <c r="F9" s="22">
        <v>29.49</v>
      </c>
      <c r="G9" s="22"/>
      <c r="H9" s="22">
        <v>29.69</v>
      </c>
      <c r="I9" s="22">
        <v>17.54</v>
      </c>
      <c r="J9" s="22">
        <v>48.5</v>
      </c>
      <c r="K9" s="43">
        <f>(H9-I9)/I9</f>
        <v>0.692702394526796</v>
      </c>
      <c r="L9" s="44">
        <f>(J9-H9)/J9</f>
        <v>0.387835051546392</v>
      </c>
      <c r="M9" s="22"/>
      <c r="N9" s="22">
        <v>24.11</v>
      </c>
      <c r="O9" s="22">
        <v>38.16</v>
      </c>
      <c r="P9" s="22">
        <v>25.12</v>
      </c>
      <c r="Q9" s="22">
        <v>30.9</v>
      </c>
      <c r="R9" s="22">
        <v>29.2</v>
      </c>
      <c r="S9" s="22"/>
      <c r="T9" s="22"/>
      <c r="U9" s="22"/>
      <c r="V9" s="22"/>
      <c r="W9" s="22"/>
      <c r="X9" s="22"/>
      <c r="Y9" s="22" t="s">
        <v>79</v>
      </c>
      <c r="Z9" s="43">
        <f>(J9-N9)/J9</f>
        <v>0.502886597938144</v>
      </c>
      <c r="AA9" s="43">
        <f>(O9-P9)/O9</f>
        <v>0.341719077568134</v>
      </c>
      <c r="AB9" s="43">
        <f>(Q9-R9)/Q9</f>
        <v>0.0550161812297734</v>
      </c>
      <c r="AC9" s="43" t="e">
        <f>(S9-T9)/S9</f>
        <v>#DIV/0!</v>
      </c>
      <c r="AD9" s="43" t="e">
        <f>(U9-V9)/U9</f>
        <v>#DIV/0!</v>
      </c>
      <c r="AE9" s="22"/>
      <c r="AF9" s="22" t="s">
        <v>93</v>
      </c>
      <c r="AG9" s="63" t="s">
        <v>103</v>
      </c>
      <c r="AH9" s="22">
        <v>32.43</v>
      </c>
      <c r="AI9" s="22">
        <v>26.16</v>
      </c>
      <c r="AJ9" s="64">
        <f>AH9-AI9</f>
        <v>6.27</v>
      </c>
      <c r="AK9" s="22">
        <v>30.66</v>
      </c>
      <c r="AL9" s="22">
        <v>29.35</v>
      </c>
      <c r="AM9" s="22">
        <v>38.71</v>
      </c>
      <c r="AN9" s="64">
        <f>(AK9-AL9)*100</f>
        <v>131</v>
      </c>
      <c r="AO9" s="22">
        <f>FLOOR(300/(AK9-AL9),100)</f>
        <v>200</v>
      </c>
      <c r="AP9" s="66">
        <f>(AM9-AK9)/(AK9-AL9)</f>
        <v>6.14503816793894</v>
      </c>
      <c r="AQ9" s="43">
        <f>(AK9-AL9)/AK9</f>
        <v>0.042726679712981</v>
      </c>
      <c r="AR9" s="43">
        <f>(AM9-AK9)/AK9</f>
        <v>0.262557077625571</v>
      </c>
      <c r="AS9" s="22">
        <v>38.46</v>
      </c>
      <c r="AT9" s="63" t="s">
        <v>82</v>
      </c>
      <c r="AU9" s="20">
        <v>44524</v>
      </c>
      <c r="AV9" s="22">
        <v>30.54</v>
      </c>
      <c r="AW9" s="22">
        <v>100</v>
      </c>
      <c r="AX9" s="22">
        <v>5</v>
      </c>
      <c r="AY9" s="66">
        <f>AV9*AW9*0.2/10000</f>
        <v>0.06108</v>
      </c>
      <c r="AZ9" s="83">
        <f>AV9*AW9+AX9+AY9</f>
        <v>3059.06108</v>
      </c>
      <c r="BA9" s="83">
        <f>(AV9-AL9)*AW9+AX9+AY9</f>
        <v>124.06108</v>
      </c>
      <c r="BB9" s="22">
        <v>30.72</v>
      </c>
      <c r="BC9" s="22">
        <v>29.33</v>
      </c>
      <c r="BD9" s="43">
        <f>(BB9-AV9)/(BB9-BC9)</f>
        <v>0.129496402877698</v>
      </c>
      <c r="BE9" s="20">
        <v>44525</v>
      </c>
      <c r="BF9" s="22">
        <v>30.15</v>
      </c>
      <c r="BG9" s="22">
        <v>100</v>
      </c>
      <c r="BH9" s="22">
        <v>5</v>
      </c>
      <c r="BI9" s="22">
        <v>3.075</v>
      </c>
      <c r="BJ9" s="66">
        <f>BF9*BG9-BH9-BI9</f>
        <v>3006.925</v>
      </c>
      <c r="BK9" s="22">
        <v>30.69</v>
      </c>
      <c r="BL9" s="22">
        <v>30.01</v>
      </c>
      <c r="BM9" s="55">
        <f>(BF9-BL9)/(BK9-BL9)</f>
        <v>0.205882352941172</v>
      </c>
      <c r="BN9" s="66">
        <f>BJ9-AZ9</f>
        <v>-52.1360799999998</v>
      </c>
      <c r="BO9" s="22"/>
      <c r="BP9" s="63" t="s">
        <v>104</v>
      </c>
    </row>
    <row r="10" s="6" customFormat="1" ht="14" spans="1:67">
      <c r="A10" s="103" t="s">
        <v>105</v>
      </c>
      <c r="B10" s="24">
        <v>44529</v>
      </c>
      <c r="C10" s="25" t="s">
        <v>106</v>
      </c>
      <c r="D10" s="26">
        <v>22.26</v>
      </c>
      <c r="E10" s="26">
        <v>22.69</v>
      </c>
      <c r="F10" s="26">
        <v>24.83</v>
      </c>
      <c r="G10" s="26"/>
      <c r="H10" s="26">
        <v>28.99</v>
      </c>
      <c r="I10" s="26">
        <v>14.46</v>
      </c>
      <c r="J10" s="26">
        <v>31.94</v>
      </c>
      <c r="K10" s="42">
        <f>(H10-I10)/I10</f>
        <v>1.00484094052559</v>
      </c>
      <c r="L10" s="42">
        <f>(J10-H10)/J10</f>
        <v>0.0923606762680026</v>
      </c>
      <c r="M10" s="26"/>
      <c r="N10" s="26">
        <v>20.63</v>
      </c>
      <c r="O10" s="26">
        <v>25.66</v>
      </c>
      <c r="P10" s="26">
        <v>21.46</v>
      </c>
      <c r="Q10" s="26">
        <v>28.89</v>
      </c>
      <c r="R10" s="26">
        <v>24.22</v>
      </c>
      <c r="S10" s="26">
        <v>29.7</v>
      </c>
      <c r="T10" s="26">
        <v>27.72</v>
      </c>
      <c r="U10" s="26"/>
      <c r="V10" s="26"/>
      <c r="W10" s="26"/>
      <c r="X10" s="26"/>
      <c r="Y10" s="26" t="s">
        <v>92</v>
      </c>
      <c r="Z10" s="54">
        <f>(J10-N10)/J10</f>
        <v>0.354101440200376</v>
      </c>
      <c r="AA10" s="54">
        <f>(O10-P10)/O10</f>
        <v>0.163678877630553</v>
      </c>
      <c r="AB10" s="54">
        <f>(Q10-R10)/Q10</f>
        <v>0.161647628937349</v>
      </c>
      <c r="AC10" s="54">
        <f>(S10-T10)/S10</f>
        <v>0.0666666666666667</v>
      </c>
      <c r="AD10" s="26"/>
      <c r="AE10" s="26"/>
      <c r="AF10" s="26" t="s">
        <v>87</v>
      </c>
      <c r="AG10" s="26" t="s">
        <v>107</v>
      </c>
      <c r="AH10" s="26">
        <v>31.18</v>
      </c>
      <c r="AI10" s="26">
        <v>21.1</v>
      </c>
      <c r="AJ10" s="19">
        <f>AH10-AI10</f>
        <v>10.08</v>
      </c>
      <c r="AK10" s="26">
        <v>29.77</v>
      </c>
      <c r="AL10" s="26">
        <v>27.72</v>
      </c>
      <c r="AM10" s="26">
        <v>34.93</v>
      </c>
      <c r="AN10" s="19">
        <f>(AK10-AL10)*100</f>
        <v>205</v>
      </c>
      <c r="AO10" s="26">
        <f>FLOOR(300/(AK10-AL10),100)</f>
        <v>100</v>
      </c>
      <c r="AP10" s="67">
        <f>(AM10-AK10)/(AK10-AL10)</f>
        <v>2.51707317073171</v>
      </c>
      <c r="AQ10" s="42">
        <f>(AK10-AL10)/AK10</f>
        <v>0.0688612697346322</v>
      </c>
      <c r="AR10" s="42">
        <f>(AM10-AK10)/AK10</f>
        <v>0.173328854551562</v>
      </c>
      <c r="AS10" s="26">
        <v>17.95</v>
      </c>
      <c r="AT10" s="80" t="s">
        <v>89</v>
      </c>
      <c r="AU10" s="24">
        <v>44530</v>
      </c>
      <c r="AV10" s="26">
        <v>29.81</v>
      </c>
      <c r="AW10" s="26">
        <v>100</v>
      </c>
      <c r="AX10" s="26">
        <v>5</v>
      </c>
      <c r="AY10" s="66">
        <f>AV10*AW10*0.2/10000</f>
        <v>0.05962</v>
      </c>
      <c r="AZ10" s="83">
        <f>AV10*AW10+AX10+AY10</f>
        <v>2986.05962</v>
      </c>
      <c r="BA10" s="83">
        <f>(AV10-AL10)*AW10+AX10+AY10</f>
        <v>214.05962</v>
      </c>
      <c r="BB10" s="26">
        <v>30.32</v>
      </c>
      <c r="BC10" s="26">
        <v>28.81</v>
      </c>
      <c r="BD10" s="43">
        <f>(BB10-AV10)/(BB10-BC10)</f>
        <v>0.337748344370862</v>
      </c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</row>
    <row r="11" ht="13" spans="1:67">
      <c r="A11" s="104" t="s">
        <v>108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</row>
    <row r="12" ht="13" spans="1:67">
      <c r="A12" s="104" t="s">
        <v>109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</row>
    <row r="13" ht="13" spans="1:67">
      <c r="A13" s="104" t="s">
        <v>110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</row>
    <row r="14" ht="13" spans="1:67">
      <c r="A14" s="104" t="s">
        <v>111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</row>
    <row r="15" ht="13" spans="1:67">
      <c r="A15" s="104" t="s">
        <v>112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</row>
    <row r="16" ht="13" spans="1:67">
      <c r="A16" s="104" t="s">
        <v>113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</row>
    <row r="17" ht="13" spans="1:67">
      <c r="A17" s="104" t="s">
        <v>114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</row>
    <row r="18" ht="13" spans="1:67">
      <c r="A18" s="104" t="s">
        <v>115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</row>
    <row r="19" ht="13" spans="1:67">
      <c r="A19" s="104" t="s">
        <v>116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</row>
    <row r="20" ht="13" spans="1:67">
      <c r="A20" s="104" t="s">
        <v>117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</row>
    <row r="21" ht="13" spans="1:67">
      <c r="A21" s="104" t="s">
        <v>118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</row>
    <row r="22" ht="13" spans="1:67">
      <c r="A22" s="104" t="s">
        <v>119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</row>
    <row r="23" ht="13" spans="1:67">
      <c r="A23" s="104" t="s">
        <v>120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</row>
    <row r="24" ht="13" spans="1:67">
      <c r="A24" s="104" t="s">
        <v>121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</row>
    <row r="25" ht="13" spans="1:67">
      <c r="A25" s="104" t="s">
        <v>122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</row>
    <row r="26" ht="13" spans="1:67">
      <c r="A26" s="104" t="s">
        <v>123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</row>
    <row r="27" ht="13" spans="1:67">
      <c r="A27" s="104" t="s">
        <v>124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</row>
    <row r="28" ht="13" spans="1:67">
      <c r="A28" s="104" t="s">
        <v>125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</row>
    <row r="29" ht="13" spans="1:67">
      <c r="A29" s="104" t="s">
        <v>126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</row>
    <row r="30" ht="13" spans="1:67">
      <c r="A30" s="104" t="s">
        <v>127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</row>
    <row r="31" ht="13" spans="1:67">
      <c r="A31" s="104" t="s">
        <v>128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</row>
    <row r="32" ht="13" spans="1:67">
      <c r="A32" s="104" t="s">
        <v>129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</row>
    <row r="33" ht="13" spans="1:67">
      <c r="A33" s="104" t="s">
        <v>130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</row>
    <row r="34" ht="13" spans="1:67">
      <c r="A34" s="104" t="s">
        <v>131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</row>
    <row r="35" ht="13" spans="1:67">
      <c r="A35" s="104" t="s">
        <v>132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</row>
    <row r="36" ht="13" spans="1:67">
      <c r="A36" s="104" t="s">
        <v>133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</row>
    <row r="37" ht="13" spans="1:67">
      <c r="A37" s="104" t="s">
        <v>134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</row>
    <row r="38" ht="13" spans="1:67">
      <c r="A38" s="104" t="s">
        <v>135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</row>
    <row r="39" ht="13" spans="1:67">
      <c r="A39" s="104" t="s">
        <v>136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</row>
    <row r="40" ht="13" spans="1:67">
      <c r="A40" s="104" t="s">
        <v>137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</row>
    <row r="41" ht="13" spans="1:67">
      <c r="A41" s="104" t="s">
        <v>138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</row>
    <row r="42" ht="13" spans="1:67">
      <c r="A42" s="104" t="s">
        <v>139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</row>
    <row r="43" ht="13" spans="1:67">
      <c r="A43" s="104" t="s">
        <v>140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</row>
    <row r="44" ht="13" spans="1:67">
      <c r="A44" s="104" t="s">
        <v>141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</row>
    <row r="45" ht="13" spans="1:67">
      <c r="A45" s="104" t="s">
        <v>142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</row>
    <row r="46" ht="13" spans="1:67">
      <c r="A46" s="104" t="s">
        <v>143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</row>
    <row r="47" ht="13" spans="1:67">
      <c r="A47" s="104" t="s">
        <v>144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</row>
    <row r="48" ht="13" spans="1:67">
      <c r="A48" s="104" t="s">
        <v>145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</row>
    <row r="49" ht="13" spans="1:67">
      <c r="A49" s="104" t="s">
        <v>146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</row>
    <row r="50" ht="13" spans="1:67">
      <c r="A50" s="104" t="s">
        <v>147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</row>
    <row r="51" ht="13" spans="1:67">
      <c r="A51" s="104" t="s">
        <v>148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</row>
    <row r="52" ht="13" spans="1:67">
      <c r="A52" s="104" t="s">
        <v>149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</row>
    <row r="53" ht="13" spans="1:67">
      <c r="A53" s="104" t="s">
        <v>150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</row>
    <row r="54" ht="13" spans="1:67">
      <c r="A54" s="104" t="s">
        <v>151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</row>
    <row r="55" ht="13" spans="1:67">
      <c r="A55" s="104" t="s">
        <v>152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</row>
    <row r="56" ht="13" spans="1:67">
      <c r="A56" s="104" t="s">
        <v>153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</row>
    <row r="57" ht="13" spans="1:67">
      <c r="A57" s="104" t="s">
        <v>154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</row>
    <row r="58" ht="13" spans="1:67">
      <c r="A58" s="104" t="s">
        <v>155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</row>
    <row r="59" ht="13" spans="1:67">
      <c r="A59" s="104" t="s">
        <v>156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</row>
    <row r="60" ht="13" spans="1:67">
      <c r="A60" s="104" t="s">
        <v>157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</row>
    <row r="61" spans="1:67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</row>
    <row r="62" spans="1:67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</row>
    <row r="63" spans="1:67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</row>
    <row r="64" spans="1:67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</row>
    <row r="65" spans="1:67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</row>
    <row r="66" spans="1:67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</row>
    <row r="67" spans="1: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</row>
    <row r="68" spans="1:67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</row>
    <row r="69" spans="1:67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</row>
    <row r="70" spans="1:67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</row>
    <row r="71" spans="1:67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</row>
    <row r="72" spans="1:67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</row>
    <row r="73" spans="1:67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</row>
    <row r="74" spans="1:67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</row>
    <row r="75" spans="1:67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</row>
    <row r="76" spans="1:67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</row>
    <row r="77" spans="1:6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</row>
    <row r="78" spans="1:67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</row>
    <row r="79" spans="1:67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</row>
    <row r="80" spans="1:67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</row>
    <row r="81" spans="1:67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</row>
    <row r="82" spans="1:67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</row>
    <row r="83" spans="1:67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</row>
    <row r="84" spans="1:67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</row>
    <row r="85" spans="1:67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</row>
    <row r="86" spans="1:67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</row>
    <row r="87" spans="1:6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</row>
    <row r="88" spans="1:67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</row>
    <row r="89" spans="1:67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</row>
    <row r="90" spans="1:67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</row>
    <row r="91" spans="1:67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</row>
    <row r="92" spans="1:67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</row>
    <row r="93" spans="1:67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</row>
    <row r="94" spans="1:67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</row>
    <row r="95" spans="1:67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</row>
    <row r="96" spans="1:67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</row>
    <row r="97" spans="1:6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</row>
    <row r="98" spans="1:67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</row>
    <row r="99" spans="1:67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</row>
    <row r="100" spans="1:67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</row>
    <row r="101" spans="1:67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</row>
    <row r="102" spans="1:67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</row>
    <row r="103" spans="1:67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</row>
    <row r="104" spans="1:67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</row>
    <row r="105" spans="1:67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</row>
    <row r="106" spans="1:67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</row>
    <row r="107" spans="1:6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</row>
    <row r="108" spans="1:67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</row>
    <row r="109" spans="1:67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</row>
    <row r="110" spans="1:67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</row>
    <row r="111" spans="1:67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</row>
    <row r="112" spans="1:67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</row>
    <row r="113" spans="1:67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</row>
    <row r="114" spans="1:67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</row>
    <row r="115" spans="1:67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</row>
    <row r="116" spans="1:67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</row>
    <row r="117" spans="1:6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</row>
    <row r="118" spans="1:67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</row>
    <row r="119" spans="1:67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</row>
    <row r="120" spans="1:67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</row>
    <row r="121" spans="1:67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</row>
    <row r="122" spans="1:67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</row>
    <row r="123" spans="1:67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</row>
    <row r="124" spans="1:67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</row>
    <row r="125" spans="1:67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</row>
    <row r="126" spans="1:67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</row>
    <row r="127" spans="1:6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</row>
    <row r="128" spans="1:67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</row>
    <row r="129" spans="1:67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</row>
    <row r="130" spans="1:67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</row>
    <row r="131" spans="1:67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</row>
    <row r="132" spans="1:67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</row>
    <row r="133" spans="1:67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</row>
    <row r="134" spans="1:67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</row>
    <row r="135" spans="1:67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</row>
    <row r="136" spans="1:67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</row>
    <row r="137" spans="1:6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</row>
    <row r="138" spans="1:67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</row>
    <row r="139" spans="1:67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</row>
    <row r="140" spans="1:67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</row>
    <row r="141" spans="1:67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</row>
    <row r="142" spans="1:67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</row>
    <row r="143" spans="1:67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</row>
    <row r="144" spans="1:67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</row>
    <row r="145" spans="1:67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</row>
    <row r="146" spans="1:67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</row>
    <row r="147" spans="1:6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</row>
    <row r="148" spans="1:67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</row>
    <row r="149" spans="1:67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</row>
    <row r="150" spans="1:67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</row>
    <row r="151" spans="1:67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</row>
    <row r="152" spans="1:67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</row>
    <row r="153" spans="1:67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</row>
    <row r="154" spans="1:67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</row>
    <row r="155" spans="1:67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</row>
    <row r="156" spans="1:67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</row>
    <row r="157" spans="1:6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</row>
    <row r="158" spans="1:67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</row>
    <row r="159" spans="1:67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</row>
    <row r="160" spans="1:67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</row>
    <row r="161" spans="1:67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</row>
    <row r="162" spans="1:67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</row>
    <row r="163" spans="1:67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</row>
    <row r="164" spans="1:67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</row>
    <row r="165" spans="1:67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</row>
    <row r="166" spans="1:67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</row>
    <row r="167" spans="1: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</row>
    <row r="168" spans="1:67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</row>
    <row r="169" spans="1:67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</row>
    <row r="170" spans="1:67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</row>
    <row r="171" spans="1:67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</row>
    <row r="172" spans="1:67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</row>
    <row r="173" spans="1:67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</row>
    <row r="174" spans="1:67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</row>
    <row r="175" spans="1:67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</row>
    <row r="176" spans="1:67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</row>
    <row r="177" spans="1:6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</row>
    <row r="178" spans="1:67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</row>
    <row r="179" spans="1:67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</row>
    <row r="180" spans="1:67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</row>
    <row r="181" spans="1:67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</row>
    <row r="182" spans="1:67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</row>
    <row r="183" spans="1:67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</row>
    <row r="184" spans="1:67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</row>
    <row r="185" spans="1:67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</row>
    <row r="186" spans="1:67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</row>
    <row r="187" spans="1:6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</row>
    <row r="188" spans="1:67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</row>
    <row r="189" spans="1:67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</row>
    <row r="190" spans="1:67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</row>
    <row r="191" spans="1:67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</row>
    <row r="192" spans="1:67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</row>
    <row r="193" spans="1:67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</row>
    <row r="194" spans="1:67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</row>
    <row r="195" spans="1:67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</row>
    <row r="196" spans="1:67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</row>
    <row r="197" spans="1:6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</row>
    <row r="198" spans="1:67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</row>
    <row r="199" spans="1:67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</row>
    <row r="200" spans="1:67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</row>
    <row r="201" spans="1:67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</row>
    <row r="202" spans="1:67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</row>
    <row r="203" spans="1:67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</row>
    <row r="204" spans="1:67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</row>
    <row r="205" spans="1:67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</row>
    <row r="206" spans="1:67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</row>
    <row r="207" spans="1:6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</row>
    <row r="208" spans="1:67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</row>
    <row r="209" spans="1:67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</row>
    <row r="210" spans="1:67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</row>
    <row r="211" spans="1:67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</row>
    <row r="212" spans="1:67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</row>
    <row r="213" spans="1:67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</row>
    <row r="214" spans="1:67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</row>
    <row r="215" spans="1:67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</row>
    <row r="216" spans="1:67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</row>
    <row r="217" spans="1:6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</row>
    <row r="218" spans="1:67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</row>
    <row r="219" spans="1:67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</row>
    <row r="220" spans="1:67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</row>
    <row r="221" spans="1:67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</row>
    <row r="222" spans="1:67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</row>
    <row r="223" spans="1:67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</row>
    <row r="224" spans="1:67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</row>
    <row r="225" spans="1:67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</row>
    <row r="226" spans="1:67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</row>
    <row r="227" spans="1:6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</row>
    <row r="228" spans="1:67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</row>
    <row r="229" spans="1:67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</row>
    <row r="230" spans="1:67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67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</row>
    <row r="232" spans="1:67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</row>
    <row r="233" spans="1:67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</row>
    <row r="234" spans="1:67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</row>
    <row r="235" spans="1:67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</row>
    <row r="236" spans="1:67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</row>
    <row r="237" spans="1:6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67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</row>
    <row r="239" spans="1:67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</row>
    <row r="240" spans="1:67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</row>
    <row r="241" spans="1:67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</row>
    <row r="242" spans="1:67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</row>
    <row r="243" spans="1:67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</row>
    <row r="244" spans="1:67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</row>
    <row r="245" spans="1:67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</row>
    <row r="246" spans="1:67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6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</row>
    <row r="248" spans="1:67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</row>
    <row r="249" spans="1:67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</row>
    <row r="250" spans="1:67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</row>
    <row r="251" spans="1:67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</row>
    <row r="252" spans="1:67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</row>
    <row r="253" spans="1:67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</row>
    <row r="254" spans="1:67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</row>
    <row r="255" spans="1:67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</row>
    <row r="256" spans="1:67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</row>
    <row r="257" spans="1:6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</row>
    <row r="258" spans="1:67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</row>
    <row r="259" spans="1:67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</row>
    <row r="260" spans="1:67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</row>
    <row r="261" spans="1:67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</row>
    <row r="262" spans="1:67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</row>
    <row r="263" spans="1:67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</row>
    <row r="264" spans="1:67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</row>
    <row r="265" spans="1:67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</row>
    <row r="266" spans="1:67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</row>
    <row r="267" spans="1: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</row>
    <row r="268" spans="1:67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</row>
    <row r="269" spans="1:67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</row>
    <row r="270" spans="1:67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</row>
    <row r="271" spans="1:67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</row>
    <row r="272" spans="1:67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</row>
    <row r="273" spans="1:67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</row>
    <row r="274" spans="1:67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</row>
    <row r="275" spans="1:67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</row>
    <row r="276" spans="1:67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</row>
    <row r="277" spans="1:6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</row>
    <row r="278" spans="1:67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</row>
    <row r="279" spans="1:67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</row>
    <row r="280" spans="1:67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</row>
    <row r="281" spans="1:67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</row>
    <row r="282" spans="1:67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</row>
    <row r="283" spans="1:67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</row>
    <row r="284" spans="1:67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</row>
    <row r="285" spans="1:67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</row>
    <row r="286" spans="1:67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</row>
    <row r="287" spans="1:6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</row>
    <row r="288" spans="1:67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</row>
    <row r="289" spans="1:67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</row>
    <row r="290" spans="1:67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</row>
    <row r="291" spans="1:67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</row>
    <row r="292" spans="1:67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</row>
    <row r="293" spans="1:67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</row>
    <row r="294" spans="1:67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</row>
    <row r="295" spans="1:67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</row>
    <row r="296" spans="1:67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</row>
    <row r="297" spans="1:6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</row>
    <row r="298" spans="1:67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</row>
    <row r="299" spans="1:67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</row>
    <row r="300" spans="1:67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</row>
    <row r="301" spans="1:67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</row>
    <row r="302" spans="1:67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</row>
    <row r="303" spans="1:67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</row>
    <row r="304" spans="1:67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</row>
    <row r="305" spans="1:67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</row>
    <row r="306" spans="1:67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</row>
    <row r="307" spans="1:6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</row>
    <row r="308" spans="1:67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</row>
    <row r="309" spans="1:67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</row>
    <row r="310" spans="1:67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</row>
    <row r="311" spans="1:67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</row>
    <row r="312" spans="1:67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</row>
    <row r="313" spans="1:67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</row>
    <row r="314" spans="1:67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</row>
    <row r="315" spans="1:67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</row>
    <row r="316" spans="1:67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</row>
    <row r="317" spans="1:6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</row>
    <row r="318" spans="1:67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</row>
    <row r="319" spans="1:67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</row>
    <row r="320" spans="1:67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</row>
    <row r="321" spans="1:67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</row>
    <row r="322" spans="1:67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</row>
    <row r="323" spans="1:67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</row>
    <row r="324" spans="1:67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</row>
    <row r="325" spans="1:67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</row>
    <row r="326" spans="1:67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</row>
    <row r="327" spans="1:6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</row>
    <row r="328" spans="1:67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</row>
    <row r="329" spans="1:67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</row>
    <row r="330" spans="1:67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</row>
    <row r="331" spans="1:67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</row>
    <row r="332" spans="1:67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</row>
    <row r="333" spans="1:67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</row>
    <row r="334" spans="1:67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</row>
    <row r="335" spans="1:67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</row>
    <row r="336" spans="1:67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</row>
    <row r="337" spans="1:6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</row>
    <row r="338" spans="1:67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</row>
    <row r="339" spans="1:67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</row>
    <row r="340" spans="1:67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</row>
    <row r="341" spans="1:67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</row>
    <row r="342" spans="1:67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</row>
    <row r="343" spans="1:67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</row>
    <row r="344" spans="1:67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</row>
    <row r="345" spans="1:67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</row>
    <row r="346" spans="1:67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</row>
    <row r="347" spans="1:6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</row>
    <row r="348" spans="1:67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</row>
    <row r="349" spans="1:67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</row>
    <row r="350" spans="1:67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</row>
    <row r="351" spans="1:67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</row>
    <row r="352" spans="1:67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</row>
    <row r="353" spans="1:67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</row>
    <row r="354" spans="1:67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</row>
    <row r="355" spans="1:67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</row>
    <row r="356" spans="1:67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</row>
    <row r="357" spans="1:6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</row>
    <row r="358" spans="1:67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</row>
    <row r="359" spans="1:67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</row>
    <row r="360" spans="1:67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</row>
    <row r="361" spans="1:67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</row>
    <row r="362" spans="1:67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</row>
    <row r="363" spans="1:67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</row>
    <row r="364" spans="1:67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</row>
    <row r="365" spans="1:67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</row>
    <row r="366" spans="1:67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</row>
    <row r="367" spans="1: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</row>
    <row r="368" spans="1:67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</row>
    <row r="369" spans="1:67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</row>
    <row r="370" spans="1:67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</row>
    <row r="371" spans="1:67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</row>
    <row r="372" spans="1:67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</row>
    <row r="373" spans="1:67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</row>
    <row r="374" spans="1:67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</row>
    <row r="375" spans="1:67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</row>
    <row r="376" spans="1:67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</row>
    <row r="377" spans="1:6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</row>
    <row r="378" spans="1:67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</row>
    <row r="379" spans="1:67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</row>
    <row r="380" spans="1:67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</row>
    <row r="381" spans="1:67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</row>
    <row r="382" spans="1:67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</row>
    <row r="383" spans="1:67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</row>
    <row r="384" spans="1:67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</row>
    <row r="385" spans="1:67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</row>
    <row r="386" spans="1:67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</row>
    <row r="387" spans="1:6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</row>
    <row r="388" spans="1:67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</row>
    <row r="389" spans="1:67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</row>
    <row r="390" spans="1:67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</row>
    <row r="391" spans="1:67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</row>
    <row r="392" spans="1:67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</row>
    <row r="393" spans="1:67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</row>
    <row r="394" spans="1:67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</row>
    <row r="395" spans="1:67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</row>
    <row r="396" spans="1:67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</row>
    <row r="397" spans="1:6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</row>
    <row r="398" spans="1:67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</row>
    <row r="399" spans="1:67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</row>
    <row r="400" spans="1:67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</row>
    <row r="401" spans="1:67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</row>
    <row r="402" spans="1:67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</row>
    <row r="403" spans="1:67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</row>
    <row r="404" spans="1:67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</row>
    <row r="405" spans="1:67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</row>
    <row r="406" spans="1:67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</row>
    <row r="407" spans="1:6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</row>
    <row r="408" spans="1:67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</row>
    <row r="409" spans="1:67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</row>
    <row r="410" spans="1:67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</row>
    <row r="411" spans="1:67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</row>
    <row r="412" spans="1:67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</row>
    <row r="413" spans="1:67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</row>
    <row r="414" spans="1:67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</row>
    <row r="415" spans="1:67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</row>
    <row r="416" spans="1:67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</row>
    <row r="417" spans="1:6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</row>
    <row r="418" spans="1:67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</row>
    <row r="419" spans="1:67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</row>
    <row r="420" spans="1:67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</row>
    <row r="421" spans="1:67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</row>
    <row r="422" spans="1:67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</row>
    <row r="423" spans="1:67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</row>
    <row r="424" spans="1:67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</row>
    <row r="425" spans="1:67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</row>
    <row r="426" spans="1:67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</row>
    <row r="427" spans="1:6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</row>
    <row r="428" spans="1:67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</row>
    <row r="429" spans="1:67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</row>
    <row r="430" spans="1:67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</row>
    <row r="431" spans="1:67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</row>
    <row r="432" spans="1:67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</row>
    <row r="433" spans="1:67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</row>
    <row r="434" spans="1:67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</row>
    <row r="435" spans="1:67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</row>
    <row r="436" spans="1:67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</row>
    <row r="437" spans="1:6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</row>
    <row r="438" spans="1:67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</row>
    <row r="439" spans="1:67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</row>
    <row r="440" spans="1:67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</row>
    <row r="441" spans="1:67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</row>
    <row r="442" spans="1:67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</row>
    <row r="443" spans="1:67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</row>
    <row r="444" spans="1:67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</row>
    <row r="445" spans="1:67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</row>
    <row r="446" spans="1:67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</row>
    <row r="447" spans="1:6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</row>
    <row r="448" spans="1:67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</row>
    <row r="449" spans="1:67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</row>
    <row r="450" spans="1:67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</row>
    <row r="451" spans="1:67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</row>
    <row r="452" spans="1:67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</row>
    <row r="453" spans="1:67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</row>
    <row r="454" spans="1:67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</row>
    <row r="455" spans="1:67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</row>
    <row r="456" spans="1:67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</row>
    <row r="457" spans="1:6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</row>
    <row r="458" spans="1:67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</row>
    <row r="459" spans="1:67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</row>
    <row r="460" spans="1:67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</row>
    <row r="461" spans="1:67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</row>
    <row r="462" spans="1:67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</row>
    <row r="463" spans="1:67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</row>
    <row r="464" spans="1:67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</row>
    <row r="465" spans="1:67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</row>
    <row r="466" spans="1:67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</row>
    <row r="467" spans="1: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</row>
    <row r="468" spans="1:67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</row>
    <row r="469" spans="1:67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</row>
    <row r="470" spans="1:67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</row>
    <row r="471" spans="1:67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</row>
    <row r="472" spans="1:67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</row>
    <row r="473" spans="1:67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</row>
    <row r="474" spans="1:67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</row>
    <row r="475" spans="1:67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</row>
    <row r="476" spans="1:67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</row>
    <row r="477" spans="1:6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</row>
    <row r="478" spans="1:67">
      <c r="A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</row>
    <row r="479" spans="1:67">
      <c r="A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</row>
    <row r="480" spans="1:67">
      <c r="A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</row>
    <row r="481" spans="1:67">
      <c r="A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</row>
    <row r="482" spans="1:67">
      <c r="A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</row>
    <row r="483" spans="1:67">
      <c r="A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</row>
    <row r="484" spans="1:67">
      <c r="A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</row>
    <row r="485" spans="1:1">
      <c r="A485" s="27"/>
    </row>
    <row r="486" spans="1:1">
      <c r="A486" s="27"/>
    </row>
    <row r="487" spans="1:1">
      <c r="A487" s="27"/>
    </row>
    <row r="488" spans="1:1">
      <c r="A488" s="27"/>
    </row>
    <row r="489" spans="1:1">
      <c r="A489" s="27"/>
    </row>
    <row r="490" spans="1:1">
      <c r="A490" s="27"/>
    </row>
    <row r="491" spans="1:1">
      <c r="A491" s="27"/>
    </row>
    <row r="492" spans="1:1">
      <c r="A492" s="27"/>
    </row>
    <row r="493" spans="1:1">
      <c r="A493" s="27"/>
    </row>
    <row r="494" spans="1:1">
      <c r="A494" s="27"/>
    </row>
    <row r="495" spans="1:1">
      <c r="A495" s="27"/>
    </row>
    <row r="496" spans="1:1">
      <c r="A496" s="27"/>
    </row>
    <row r="497" spans="1:1">
      <c r="A497" s="27"/>
    </row>
    <row r="498" spans="1:1">
      <c r="A498" s="27"/>
    </row>
    <row r="499" spans="1:1">
      <c r="A499" s="27"/>
    </row>
    <row r="500" spans="1:1">
      <c r="A500" s="27"/>
    </row>
    <row r="501" spans="1:1">
      <c r="A501" s="27"/>
    </row>
    <row r="502" spans="1:1">
      <c r="A502" s="27"/>
    </row>
    <row r="503" spans="1:1">
      <c r="A503" s="27"/>
    </row>
    <row r="504" spans="1:1">
      <c r="A504" s="27"/>
    </row>
    <row r="505" spans="1:1">
      <c r="A505" s="27"/>
    </row>
    <row r="506" spans="1:1">
      <c r="A506" s="27"/>
    </row>
    <row r="507" spans="1:1">
      <c r="A507" s="27"/>
    </row>
    <row r="508" spans="1:1">
      <c r="A508" s="27"/>
    </row>
    <row r="509" spans="1:1">
      <c r="A509" s="27"/>
    </row>
    <row r="510" spans="1:1">
      <c r="A510" s="27"/>
    </row>
    <row r="511" spans="1:1">
      <c r="A511" s="27"/>
    </row>
    <row r="512" spans="1:1">
      <c r="A512" s="27"/>
    </row>
    <row r="513" spans="1:1">
      <c r="A513" s="27"/>
    </row>
    <row r="514" spans="1:1">
      <c r="A514" s="27"/>
    </row>
    <row r="515" spans="1:1">
      <c r="A515" s="27"/>
    </row>
    <row r="516" spans="1:1">
      <c r="A516" s="27"/>
    </row>
    <row r="517" spans="1:1">
      <c r="A517" s="27"/>
    </row>
    <row r="518" spans="1:1">
      <c r="A518" s="27"/>
    </row>
    <row r="519" spans="1:1">
      <c r="A519" s="27"/>
    </row>
    <row r="520" spans="1:1">
      <c r="A520" s="27"/>
    </row>
    <row r="521" spans="1:1">
      <c r="A521" s="27"/>
    </row>
    <row r="522" spans="1:1">
      <c r="A522" s="27"/>
    </row>
    <row r="523" spans="1:1">
      <c r="A523" s="27"/>
    </row>
    <row r="524" spans="1:1">
      <c r="A524" s="27"/>
    </row>
    <row r="525" spans="1:1">
      <c r="A525" s="27"/>
    </row>
    <row r="526" spans="1:1">
      <c r="A526" s="27"/>
    </row>
    <row r="527" spans="1:1">
      <c r="A527" s="27"/>
    </row>
    <row r="528" spans="1:1">
      <c r="A528" s="27"/>
    </row>
    <row r="529" spans="1:1">
      <c r="A529" s="27"/>
    </row>
    <row r="530" spans="1:1">
      <c r="A530" s="27"/>
    </row>
    <row r="531" spans="1:1">
      <c r="A531" s="27"/>
    </row>
    <row r="532" spans="1:1">
      <c r="A532" s="27"/>
    </row>
    <row r="533" spans="1:1">
      <c r="A533" s="27"/>
    </row>
    <row r="534" spans="1:1">
      <c r="A534" s="27"/>
    </row>
    <row r="535" spans="1:1">
      <c r="A535" s="27"/>
    </row>
    <row r="536" spans="1:1">
      <c r="A536" s="27"/>
    </row>
    <row r="537" spans="1:1">
      <c r="A537" s="27"/>
    </row>
    <row r="538" spans="1:1">
      <c r="A538" s="27"/>
    </row>
    <row r="539" spans="1:1">
      <c r="A539" s="27"/>
    </row>
    <row r="540" spans="1:1">
      <c r="A540" s="27"/>
    </row>
    <row r="541" spans="1:1">
      <c r="A541" s="27"/>
    </row>
    <row r="542" spans="1:1">
      <c r="A542" s="27"/>
    </row>
    <row r="543" spans="1:1">
      <c r="A543" s="27"/>
    </row>
    <row r="544" spans="1:1">
      <c r="A544" s="27"/>
    </row>
    <row r="545" spans="1:1">
      <c r="A545" s="27"/>
    </row>
    <row r="546" spans="1:1">
      <c r="A546" s="27"/>
    </row>
    <row r="547" spans="1:1">
      <c r="A547" s="27"/>
    </row>
    <row r="548" spans="1:1">
      <c r="A548" s="27"/>
    </row>
    <row r="549" spans="1:1">
      <c r="A549" s="27"/>
    </row>
    <row r="550" spans="1:1">
      <c r="A550" s="27"/>
    </row>
    <row r="551" spans="1:1">
      <c r="A551" s="27"/>
    </row>
    <row r="552" spans="1:1">
      <c r="A552" s="27"/>
    </row>
    <row r="553" spans="1:1">
      <c r="A553" s="27"/>
    </row>
    <row r="554" spans="1:1">
      <c r="A554" s="27"/>
    </row>
    <row r="555" spans="1:1">
      <c r="A555" s="27"/>
    </row>
    <row r="556" spans="1:1">
      <c r="A556" s="27"/>
    </row>
    <row r="557" spans="1:1">
      <c r="A557" s="27"/>
    </row>
  </sheetData>
  <mergeCells count="108">
    <mergeCell ref="A1:AT1"/>
    <mergeCell ref="AU1:BD1"/>
    <mergeCell ref="BE1:BM1"/>
    <mergeCell ref="BN1:BP1"/>
    <mergeCell ref="N2:AG2"/>
    <mergeCell ref="AH2:AJ2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  <mergeCell ref="BP4:BP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F2" sqref="F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CU1" t="s">
        <v>162</v>
      </c>
    </row>
    <row r="2" spans="1:6">
      <c r="A2" s="2">
        <f>SUM(交易计划及执行表!$BA4:$BA10)-SUM(IF(交易计划及执行表!$BF4&gt;0,VLOOKUP(交易计划及执行表!$A4,交易计划及执行表!A4:BL1000,53,FALSE)))</f>
        <v>1173.25356</v>
      </c>
      <c r="F2" s="3">
        <f>SUM(IF(交易计划及执行表!$BF4&gt;0,VLOOKUP(交易计划及执行表!$A4,交易计划及执行表!A4:BL1000,53,FALSE),0))</f>
        <v>309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2021-11-29T09:47:00Z</dcterms:created>
  <dcterms:modified xsi:type="dcterms:W3CDTF">2021-11-30T16:16:45Z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