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<sst xmlns="http://schemas.openxmlformats.org/spreadsheetml/2006/main" count="30">
  <si>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</si>
  <si>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</si>
  <si>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</si>
  <si>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</si>
  <si>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</si>
  <si>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</si>
  <si>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</si>
  <si>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</si>
  <si>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</si>
  <si>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</si>
  <si>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</si>
  <si>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</si>
  <si>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</si>
  <si>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</si>
  <si>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</si>
  <si>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</si>
  <si>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</si>
  <si>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</si>
  <si>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</si>
  <si>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</si>
  <si>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</si>
  <si>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</si>
  <si>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</si>
  <si>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</si>
  <si>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</si>
  <si>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</si>
  <si>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3.02%</t>
  </si>
  <si>
    <t>否</t>
  </si>
  <si>
    <t>是</t>
  </si>
  <si>
    <t>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</si>
</sst>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;@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3" sqref="H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8"/>
      <c r="O1" s="18"/>
      <c r="P1" s="18"/>
      <c r="Q1" s="18"/>
      <c r="R1" s="18"/>
      <c r="S1" s="18"/>
      <c r="T1" s="18"/>
      <c r="U1" s="18"/>
      <c r="V1" s="22" t="s">
        <v>3</v>
      </c>
      <c r="W1" s="22"/>
    </row>
    <row r="2" ht="56" customHeight="1" spans="1:23">
      <c r="A2" s="2"/>
      <c r="B2" s="4" t="s">
        <v>4</v>
      </c>
      <c r="C2" s="4" t="s">
        <v>5</v>
      </c>
      <c r="D2" s="4" t="s">
        <v>6</v>
      </c>
      <c r="E2" s="4" t="s">
        <v>7</v>
      </c>
      <c r="F2" s="8" t="s">
        <v>8</v>
      </c>
      <c r="G2" s="8" t="s">
        <v>9</v>
      </c>
      <c r="H2" s="9" t="s">
        <v>10</v>
      </c>
      <c r="I2" s="9" t="s">
        <v>11</v>
      </c>
      <c r="J2" s="4" t="s">
        <v>12</v>
      </c>
      <c r="K2" s="14" t="s">
        <v>13</v>
      </c>
      <c r="L2" s="15" t="s">
        <v>14</v>
      </c>
      <c r="M2" s="14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21" t="s">
        <v>21</v>
      </c>
      <c r="T2" s="19" t="s">
        <v>22</v>
      </c>
      <c r="U2" s="19" t="s">
        <v>23</v>
      </c>
      <c r="V2" s="23" t="s">
        <v>24</v>
      </c>
      <c r="W2" s="23" t="s">
        <v>25</v>
      </c>
    </row>
    <row r="3" ht="18" spans="1:23">
      <c r="A3" s="5">
        <v>44523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10">
        <v>0</v>
      </c>
      <c r="H3" s="11" t="s">
        <v>26</v>
      </c>
      <c r="I3" s="16">
        <f>(B3-VLOOKUP([1]交易计划及执行表!$A$8,[1]交易计划及执行表!$A$4:$BL10001,48,FALSE))/VLOOKUP([1]交易计划及执行表!$A$8,[1]交易计划及执行表!$A$4:$BL10001,48,FALSE)</f>
        <v>-0.0113778271125294</v>
      </c>
      <c r="J3" s="17">
        <f>G3/(ROW()-2)</f>
        <v>0</v>
      </c>
      <c r="K3" s="6">
        <v>67.53</v>
      </c>
      <c r="L3" s="6">
        <f>K3/(1-VLOOKUP([1]交易计划及执行表!$A$8,[1]交易计划及执行表!$A$4:$BL10001,43,FALSE))</f>
        <v>71.6698474880383</v>
      </c>
      <c r="M3" s="6">
        <f>L3+L3*VLOOKUP([1]交易计划及执行表!$A$8,[1]交易计划及执行表!$A$4:$BL1000,43,FALSE)*2</f>
        <v>79.9495424641149</v>
      </c>
      <c r="N3" s="10" t="s">
        <v>27</v>
      </c>
      <c r="O3" s="20" t="s">
        <v>28</v>
      </c>
      <c r="P3" s="10" t="s">
        <v>27</v>
      </c>
      <c r="Q3" s="10" t="s">
        <v>27</v>
      </c>
      <c r="R3" s="10" t="str">
        <f>IF(D3&gt;(F3-(F3-E3)/3),"上部",IF(D3&gt;=(G3+(F3-E3)/3),"中部","下部"))</f>
        <v>上部</v>
      </c>
      <c r="S3" s="10" t="s">
        <v>27</v>
      </c>
      <c r="T3" s="20" t="s">
        <v>28</v>
      </c>
      <c r="U3" s="6">
        <f>D3-E3</f>
        <v>4.09999999999999</v>
      </c>
      <c r="V3" s="11" t="s">
        <v>29</v>
      </c>
      <c r="W3" s="24">
        <f>F3/VLOOKUP([1]交易计划及执行表!$A$8,[1]交易计划及执行表!$A$4:$BL10001,45,FALSE)</f>
        <v>1</v>
      </c>
    </row>
    <row r="4" spans="1:23">
      <c r="A4" s="7">
        <v>44524</v>
      </c>
      <c r="B4" s="6"/>
      <c r="C4" s="6"/>
      <c r="D4" s="6"/>
      <c r="E4" s="6"/>
      <c r="F4" s="6"/>
      <c r="G4" s="10"/>
      <c r="H4" s="12"/>
      <c r="I4" s="12"/>
      <c r="J4" s="6"/>
      <c r="K4" s="6"/>
      <c r="L4" s="6"/>
      <c r="M4" s="6"/>
      <c r="N4" s="10"/>
      <c r="O4" s="10"/>
      <c r="P4" s="10"/>
      <c r="Q4" s="10"/>
      <c r="R4" s="10"/>
      <c r="S4" s="10"/>
      <c r="T4" s="10"/>
      <c r="U4" s="6"/>
      <c r="V4" s="25"/>
      <c r="W4" s="24"/>
    </row>
    <row r="5" spans="1:23">
      <c r="A5" s="7">
        <v>44525</v>
      </c>
      <c r="B5" s="6"/>
      <c r="C5" s="6"/>
      <c r="D5" s="6"/>
      <c r="E5" s="6"/>
      <c r="F5" s="6"/>
      <c r="G5" s="10"/>
      <c r="H5" s="12"/>
      <c r="I5" s="12"/>
      <c r="J5" s="6"/>
      <c r="K5" s="6"/>
      <c r="L5" s="6"/>
      <c r="M5" s="6"/>
      <c r="N5" s="10"/>
      <c r="O5" s="10"/>
      <c r="P5" s="10"/>
      <c r="Q5" s="10"/>
      <c r="R5" s="10"/>
      <c r="S5" s="10"/>
      <c r="T5" s="10"/>
      <c r="U5" s="6"/>
      <c r="V5" s="25"/>
      <c r="W5" s="24"/>
    </row>
    <row r="6" spans="1:23">
      <c r="A6" s="7">
        <v>44526</v>
      </c>
      <c r="B6" s="6"/>
      <c r="C6" s="6"/>
      <c r="D6" s="6"/>
      <c r="E6" s="6"/>
      <c r="F6" s="6"/>
      <c r="G6" s="10"/>
      <c r="H6" s="12"/>
      <c r="I6" s="12"/>
      <c r="J6" s="6"/>
      <c r="K6" s="6"/>
      <c r="L6" s="6"/>
      <c r="M6" s="6"/>
      <c r="N6" s="10"/>
      <c r="O6" s="10"/>
      <c r="P6" s="10"/>
      <c r="Q6" s="10"/>
      <c r="R6" s="10"/>
      <c r="S6" s="10"/>
      <c r="T6" s="10"/>
      <c r="U6" s="6"/>
      <c r="V6" s="25"/>
      <c r="W6" s="24"/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6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6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6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6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6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6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6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6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6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6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6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6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6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6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2021-12-02T14:54:00Z</dcterms:created>
  <dcterms:modified xsi:type="dcterms:W3CDTF">2021-11-26T21:23:03Z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