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<sst xmlns="http://schemas.openxmlformats.org/spreadsheetml/2006/main" count="98">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</sst>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5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30" borderId="25" applyNumberFormat="0" applyAlignment="0" applyProtection="0">
      <alignment vertical="center"/>
    </xf>
    <xf numFmtId="0" fontId="29" fillId="25" borderId="24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568"/>
  <sheetViews>
    <sheetView topLeftCell="AO1" workbookViewId="0">
      <selection activeCell="AZ4" sqref="AZ4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7" width="13.9821428571429" customWidth="1"/>
    <col min="58" max="58" width="19.0446428571429" customWidth="1"/>
    <col min="59" max="59" width="21.5803571428571" customWidth="1"/>
    <col min="60" max="62" width="20.375" customWidth="1"/>
    <col min="63" max="64" width="21.4196428571429" customWidth="1"/>
    <col min="65" max="65" width="26.9285714285714" customWidth="1"/>
  </cols>
  <sheetData>
    <row r="1" ht="23.6" spans="1:107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46"/>
      <c r="BD1" s="58" t="s">
        <v>3</v>
      </c>
      <c r="BE1" s="58"/>
      <c r="BF1" s="58"/>
      <c r="BG1" s="58"/>
      <c r="BH1" s="58"/>
      <c r="BI1" s="58"/>
      <c r="BJ1" s="58"/>
      <c r="BK1" s="58"/>
      <c r="BL1" s="62" t="s">
        <v>4</v>
      </c>
      <c r="BM1" s="62"/>
      <c r="BO1" s="64"/>
      <c r="BP1" s="64"/>
      <c r="BQ1" s="64"/>
      <c r="BR1" s="64"/>
      <c r="BS1" s="64"/>
      <c r="BT1" s="64"/>
      <c r="BU1" s="64"/>
      <c r="BV1" s="64"/>
      <c r="BX1" s="67"/>
      <c r="BY1" s="67"/>
      <c r="BZ1" s="67"/>
      <c r="CA1" s="67"/>
      <c r="CB1" s="67"/>
      <c r="CC1" s="67"/>
      <c r="CD1" s="67"/>
      <c r="CE1" s="67"/>
      <c r="CG1" s="67"/>
      <c r="CH1" s="67"/>
      <c r="CI1" s="67"/>
      <c r="CJ1" s="67"/>
      <c r="CK1" s="67"/>
      <c r="CL1" s="67"/>
      <c r="CM1" s="67"/>
      <c r="CO1" s="67"/>
      <c r="CP1" s="67"/>
      <c r="CQ1" s="67"/>
      <c r="CR1" s="67"/>
      <c r="CS1" s="67"/>
      <c r="CT1" s="67"/>
      <c r="CU1" s="67"/>
      <c r="CW1" s="67"/>
      <c r="CX1" s="67"/>
      <c r="CY1" s="67"/>
      <c r="CZ1" s="67"/>
      <c r="DA1" s="67"/>
      <c r="DB1" s="67"/>
      <c r="DC1" s="67"/>
    </row>
    <row r="2" ht="23.6" spans="1:107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19" t="s">
        <v>24</v>
      </c>
      <c r="AR2" s="19" t="s">
        <v>25</v>
      </c>
      <c r="AS2" s="19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49" t="s">
        <v>36</v>
      </c>
      <c r="BD2" s="59" t="s">
        <v>37</v>
      </c>
      <c r="BE2" s="59" t="s">
        <v>38</v>
      </c>
      <c r="BF2" s="59" t="s">
        <v>39</v>
      </c>
      <c r="BG2" s="59" t="s">
        <v>40</v>
      </c>
      <c r="BH2" s="59" t="s">
        <v>41</v>
      </c>
      <c r="BI2" s="59" t="s">
        <v>42</v>
      </c>
      <c r="BJ2" s="59" t="s">
        <v>43</v>
      </c>
      <c r="BK2" s="59" t="s">
        <v>44</v>
      </c>
      <c r="BL2" s="63" t="s">
        <v>45</v>
      </c>
      <c r="BM2" s="63" t="s">
        <v>46</v>
      </c>
      <c r="BN2" s="65"/>
      <c r="BO2" s="64"/>
      <c r="BP2" s="64"/>
      <c r="BQ2" s="64"/>
      <c r="BR2" s="64"/>
      <c r="BS2" s="64"/>
      <c r="BT2" s="64"/>
      <c r="BU2" s="64"/>
      <c r="BV2" s="64"/>
      <c r="BX2" s="67"/>
      <c r="BY2" s="67"/>
      <c r="BZ2" s="67"/>
      <c r="CA2" s="67"/>
      <c r="CB2" s="67"/>
      <c r="CC2" s="67"/>
      <c r="CD2" s="67"/>
      <c r="CE2" s="67"/>
      <c r="CG2" s="67"/>
      <c r="CH2" s="67"/>
      <c r="CI2" s="67"/>
      <c r="CJ2" s="67"/>
      <c r="CK2" s="67"/>
      <c r="CL2" s="67"/>
      <c r="CM2" s="67"/>
      <c r="CO2" s="67"/>
      <c r="CP2" s="67"/>
      <c r="CQ2" s="67"/>
      <c r="CR2" s="67"/>
      <c r="CS2" s="67"/>
      <c r="CT2" s="67"/>
      <c r="CU2" s="67"/>
      <c r="CW2" s="67"/>
      <c r="CX2" s="67"/>
      <c r="CY2" s="67"/>
      <c r="CZ2" s="67"/>
      <c r="DA2" s="67"/>
      <c r="DB2" s="67"/>
      <c r="DC2" s="67"/>
    </row>
    <row r="3" ht="25" spans="1:107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1" t="s">
        <v>54</v>
      </c>
      <c r="U3" s="31" t="s">
        <v>55</v>
      </c>
      <c r="V3" s="31" t="s">
        <v>56</v>
      </c>
      <c r="W3" s="31" t="s">
        <v>57</v>
      </c>
      <c r="X3" s="31" t="s">
        <v>58</v>
      </c>
      <c r="Y3" s="31" t="s">
        <v>59</v>
      </c>
      <c r="Z3" s="31" t="s">
        <v>60</v>
      </c>
      <c r="AA3" s="31" t="s">
        <v>61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66</v>
      </c>
      <c r="AG3" s="31" t="s">
        <v>67</v>
      </c>
      <c r="AH3" s="20"/>
      <c r="AI3" s="38" t="s">
        <v>68</v>
      </c>
      <c r="AJ3" s="38" t="s">
        <v>69</v>
      </c>
      <c r="AK3" s="42" t="s">
        <v>70</v>
      </c>
      <c r="AL3" s="20"/>
      <c r="AM3" s="20"/>
      <c r="AN3" s="20"/>
      <c r="AO3" s="43"/>
      <c r="AP3" s="43"/>
      <c r="AQ3" s="20"/>
      <c r="AR3" s="20"/>
      <c r="AS3" s="20"/>
      <c r="AT3" s="50"/>
      <c r="AU3" s="51"/>
      <c r="AV3" s="52"/>
      <c r="AW3" s="49"/>
      <c r="AX3" s="49"/>
      <c r="AY3" s="49"/>
      <c r="AZ3" s="49"/>
      <c r="BA3" s="49"/>
      <c r="BB3" s="49"/>
      <c r="BC3" s="52"/>
      <c r="BD3" s="59"/>
      <c r="BE3" s="61"/>
      <c r="BF3" s="61"/>
      <c r="BG3" s="61"/>
      <c r="BH3" s="61"/>
      <c r="BI3" s="59"/>
      <c r="BJ3" s="59"/>
      <c r="BK3" s="61"/>
      <c r="BL3" s="63"/>
      <c r="BM3" s="66"/>
      <c r="BN3" s="65"/>
      <c r="BO3" s="64"/>
      <c r="BP3" s="64"/>
      <c r="BQ3" s="64"/>
      <c r="BR3" s="64"/>
      <c r="BS3" s="64"/>
      <c r="BT3" s="64"/>
      <c r="BU3" s="64"/>
      <c r="BV3" s="64"/>
      <c r="BX3" s="67"/>
      <c r="BY3" s="67"/>
      <c r="BZ3" s="67"/>
      <c r="CA3" s="67"/>
      <c r="CB3" s="67"/>
      <c r="CC3" s="67"/>
      <c r="CD3" s="67"/>
      <c r="CE3" s="67"/>
      <c r="CG3" s="67"/>
      <c r="CH3" s="67"/>
      <c r="CI3" s="67"/>
      <c r="CJ3" s="67"/>
      <c r="CK3" s="67"/>
      <c r="CL3" s="67"/>
      <c r="CM3" s="67"/>
      <c r="CO3" s="67"/>
      <c r="CP3" s="67"/>
      <c r="CQ3" s="67"/>
      <c r="CR3" s="67"/>
      <c r="CS3" s="67"/>
      <c r="CT3" s="67"/>
      <c r="CU3" s="67"/>
      <c r="CW3" s="67"/>
      <c r="CX3" s="67"/>
      <c r="CY3" s="67"/>
      <c r="CZ3" s="67"/>
      <c r="DA3" s="67"/>
      <c r="DB3" s="67"/>
      <c r="DC3" s="67"/>
    </row>
    <row r="4" ht="36" spans="1:65">
      <c r="A4" s="68" t="s">
        <v>71</v>
      </c>
      <c r="B4" s="10">
        <v>44517</v>
      </c>
      <c r="C4" s="11" t="s">
        <v>72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73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74</v>
      </c>
      <c r="AF4" s="36" t="s">
        <v>75</v>
      </c>
      <c r="AG4" s="36" t="s">
        <v>76</v>
      </c>
      <c r="AH4" s="32" t="s">
        <v>77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4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3">
        <v>150.88</v>
      </c>
      <c r="AU4" s="17">
        <v>44523</v>
      </c>
      <c r="AV4" s="54">
        <v>26.2</v>
      </c>
      <c r="AW4" s="54">
        <v>5</v>
      </c>
      <c r="AX4" s="56">
        <f>AV4*AP4*0.2/10000</f>
        <v>0.1048</v>
      </c>
      <c r="AY4" s="57">
        <f>AV4*AP4+AW4+AX4</f>
        <v>5245.1048</v>
      </c>
      <c r="AZ4" s="57">
        <f>(AV4-AM4)*AP4+AW4+AX4</f>
        <v>309.1048</v>
      </c>
      <c r="BA4" s="54">
        <v>26.5</v>
      </c>
      <c r="BB4" s="54">
        <v>25.21</v>
      </c>
      <c r="BC4" s="60">
        <f>(BA4-AV4)/(BA4-BB4)</f>
        <v>0.232558139534884</v>
      </c>
      <c r="BD4" s="54"/>
      <c r="BE4" s="16"/>
      <c r="BF4" s="16"/>
      <c r="BG4" s="16"/>
      <c r="BH4" s="16"/>
      <c r="BI4" s="16"/>
      <c r="BJ4" s="16"/>
      <c r="BK4" s="16"/>
      <c r="BL4" s="16"/>
      <c r="BM4" s="16"/>
    </row>
    <row r="5" ht="36" spans="1:65">
      <c r="A5" s="68" t="s">
        <v>78</v>
      </c>
      <c r="B5" s="13">
        <v>44517</v>
      </c>
      <c r="C5" s="14" t="s">
        <v>79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73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74</v>
      </c>
      <c r="AF5" s="33" t="s">
        <v>80</v>
      </c>
      <c r="AG5" s="33" t="s">
        <v>81</v>
      </c>
      <c r="AH5" s="37" t="s">
        <v>77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4">
        <f t="shared" si="8"/>
        <v>3.27672955974844</v>
      </c>
      <c r="AR5" s="45">
        <f t="shared" si="9"/>
        <v>0.0466002344665884</v>
      </c>
      <c r="AS5" s="45">
        <f t="shared" si="10"/>
        <v>0.152696365767878</v>
      </c>
      <c r="AT5" s="55">
        <v>37.41</v>
      </c>
      <c r="AU5" s="17">
        <v>44523</v>
      </c>
      <c r="AV5" s="54">
        <v>33.73</v>
      </c>
      <c r="AW5" s="54">
        <v>5</v>
      </c>
      <c r="AX5" s="56">
        <f>AV5*AP5*0.2/10000</f>
        <v>0.06746</v>
      </c>
      <c r="AY5" s="57">
        <f>AV5*AP5+AW5+AX5</f>
        <v>3378.06746</v>
      </c>
      <c r="AZ5" s="57">
        <f>(AV5-AM5)*AP5+AW5+AX5</f>
        <v>125.06746</v>
      </c>
      <c r="BA5" s="54">
        <v>35.36</v>
      </c>
      <c r="BB5" s="54">
        <v>33.1</v>
      </c>
      <c r="BC5" s="60">
        <f>(BA5-AV5)/(BA5-BB5)</f>
        <v>0.721238938053099</v>
      </c>
      <c r="BD5" s="54"/>
      <c r="BE5" s="16"/>
      <c r="BF5" s="16"/>
      <c r="BG5" s="16"/>
      <c r="BH5" s="16"/>
      <c r="BI5" s="16"/>
      <c r="BJ5" s="16"/>
      <c r="BK5" s="16"/>
      <c r="BL5" s="16"/>
      <c r="BM5" s="16"/>
    </row>
    <row r="6" ht="36" spans="1:65">
      <c r="A6" s="68" t="s">
        <v>82</v>
      </c>
      <c r="B6" s="13">
        <v>44519</v>
      </c>
      <c r="C6" s="14" t="s">
        <v>83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84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85</v>
      </c>
      <c r="AF6" s="33" t="s">
        <v>86</v>
      </c>
      <c r="AG6" s="33" t="s">
        <v>81</v>
      </c>
      <c r="AH6" s="33" t="s">
        <v>77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4">
        <f t="shared" si="8"/>
        <v>2.02840909090909</v>
      </c>
      <c r="AR6" s="45">
        <f t="shared" si="9"/>
        <v>0.0539050535987748</v>
      </c>
      <c r="AS6" s="45">
        <f t="shared" si="10"/>
        <v>0.109341500765697</v>
      </c>
      <c r="AT6" s="55">
        <v>28.82</v>
      </c>
      <c r="AU6" s="17">
        <v>44522</v>
      </c>
      <c r="AV6" s="54">
        <v>32.7</v>
      </c>
      <c r="AW6" s="54">
        <v>5</v>
      </c>
      <c r="AX6" s="56">
        <f>AV6*AP6*0.2/10000</f>
        <v>0.0654</v>
      </c>
      <c r="AY6" s="57">
        <f>AV6*AP6+AW6+AX6</f>
        <v>3275.0654</v>
      </c>
      <c r="AZ6" s="57">
        <f>(AV6-AM6)*AP6+AW6+AX6</f>
        <v>186.0654</v>
      </c>
      <c r="BA6" s="57">
        <v>33.9</v>
      </c>
      <c r="BB6" s="57">
        <v>32.49</v>
      </c>
      <c r="BC6" s="60">
        <f>(BA6-AV6)/(BA6-BB6)</f>
        <v>0.851063829787233</v>
      </c>
      <c r="BD6" s="54"/>
      <c r="BE6" s="16"/>
      <c r="BF6" s="16"/>
      <c r="BG6" s="16"/>
      <c r="BH6" s="16"/>
      <c r="BI6" s="16"/>
      <c r="BJ6" s="16"/>
      <c r="BK6" s="16"/>
      <c r="BL6" s="16"/>
      <c r="BM6" s="16"/>
    </row>
    <row r="7" ht="36" spans="1:65">
      <c r="A7" s="69" t="s">
        <v>87</v>
      </c>
      <c r="B7" s="17">
        <v>44522</v>
      </c>
      <c r="C7" s="18" t="s">
        <v>88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73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85</v>
      </c>
      <c r="AF7" s="16" t="s">
        <v>86</v>
      </c>
      <c r="AG7" s="39" t="s">
        <v>89</v>
      </c>
      <c r="AH7" s="39" t="s">
        <v>77</v>
      </c>
      <c r="AI7" s="16">
        <v>32.43</v>
      </c>
      <c r="AJ7" s="16">
        <v>26.16</v>
      </c>
      <c r="AK7" s="22">
        <f t="shared" si="6"/>
        <v>6.27</v>
      </c>
      <c r="AL7" s="16">
        <v>30.9</v>
      </c>
      <c r="AM7" s="16">
        <v>29.35</v>
      </c>
      <c r="AN7" s="16">
        <v>38.71</v>
      </c>
      <c r="AO7" s="21">
        <f t="shared" si="7"/>
        <v>155</v>
      </c>
      <c r="AP7" s="16">
        <v>200</v>
      </c>
      <c r="AQ7" s="44">
        <f t="shared" si="8"/>
        <v>5.03870967741937</v>
      </c>
      <c r="AR7" s="45">
        <f t="shared" si="9"/>
        <v>0.0501618122977345</v>
      </c>
      <c r="AS7" s="45">
        <f t="shared" si="10"/>
        <v>0.252750809061489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ht="36" spans="1:65">
      <c r="A8" s="69" t="s">
        <v>90</v>
      </c>
      <c r="B8" s="17">
        <v>44522</v>
      </c>
      <c r="C8" s="70" t="s">
        <v>91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73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85</v>
      </c>
      <c r="AF8" s="16" t="s">
        <v>86</v>
      </c>
      <c r="AG8" s="39" t="s">
        <v>92</v>
      </c>
      <c r="AH8" s="39" t="s">
        <v>77</v>
      </c>
      <c r="AI8" s="16">
        <v>8.43</v>
      </c>
      <c r="AJ8" s="16">
        <v>6.78</v>
      </c>
      <c r="AK8" s="22">
        <f t="shared" si="6"/>
        <v>1.65</v>
      </c>
      <c r="AL8" s="16">
        <v>8.08</v>
      </c>
      <c r="AM8" s="16">
        <v>7.66</v>
      </c>
      <c r="AN8" s="16">
        <v>9.31</v>
      </c>
      <c r="AO8" s="21">
        <f t="shared" si="7"/>
        <v>42</v>
      </c>
      <c r="AP8" s="16">
        <v>700</v>
      </c>
      <c r="AQ8" s="44">
        <f t="shared" si="8"/>
        <v>2.92857142857143</v>
      </c>
      <c r="AR8" s="45">
        <f t="shared" si="9"/>
        <v>0.051980198019802</v>
      </c>
      <c r="AS8" s="45">
        <f t="shared" si="10"/>
        <v>0.152227722772277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spans="1:6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spans="1:6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spans="1:6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spans="1:6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spans="1:6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spans="1:6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spans="1:6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spans="1:6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spans="1:6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spans="1:6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spans="1:6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spans="1:6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spans="1:6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spans="1:6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spans="1:6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spans="1:6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spans="1:6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spans="1:6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spans="1:6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spans="1:6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spans="1:6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spans="1:6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spans="1:6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spans="1:6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spans="1:6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spans="1:6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spans="1:6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spans="1:6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spans="1:6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spans="1:6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spans="1:6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spans="1:6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spans="1:6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spans="1:6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spans="1:6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spans="1:6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spans="1:6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spans="1:6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spans="1:6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spans="1:6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spans="1:6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spans="1:6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spans="1:6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spans="1:6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spans="1:6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spans="1:6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spans="1:6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spans="1:6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spans="1: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spans="1:6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spans="1:6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spans="1:6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spans="1:6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8">
    <mergeCell ref="B1:AT1"/>
    <mergeCell ref="AU1:BC1"/>
    <mergeCell ref="BD1:BK1"/>
    <mergeCell ref="BL1:BM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CU1" t="s">
        <v>97</v>
      </c>
    </row>
    <row r="2" spans="1:1">
      <c r="A2" s="2">
        <f>SUM(入场指标!AZ4:AZ6)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2021-11-24T01:47:00Z</dcterms:created>
  <dcterms:modified xsi:type="dcterms:W3CDTF">2021-11-23T16:56:10Z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