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3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<sst xmlns="http://schemas.openxmlformats.org/spreadsheetml/2006/main" count="73" uniqueCount="29">
  <si>
    <t>时间</t>
  </si>
  <si>
    <t>名称</t>
  </si>
  <si>
    <t>营业成本</t>
  </si>
  <si>
    <t>酱油</t>
  </si>
  <si>
    <t>蚝油</t>
  </si>
  <si>
    <t>调味酱</t>
  </si>
  <si>
    <t>食醋</t>
  </si>
  <si>
    <t>营业成本占比</t>
  </si>
  <si>
    <t>营业收入</t>
  </si>
  <si>
    <t>营业收入占比</t>
  </si>
  <si>
    <t>营业成本总额</t>
  </si>
  <si>
    <t>生产量(吨)</t>
  </si>
  <si>
    <t>单位生产成本</t>
  </si>
  <si>
    <t>酱</t>
  </si>
  <si>
    <t>醋</t>
  </si>
  <si>
    <t>销量</t>
  </si>
  <si>
    <t>单位价格</t>
  </si>
  <si>
    <t>库存</t>
  </si>
  <si>
    <t>海天味业</t>
  </si>
  <si>
    <t>千禾味业</t>
  </si>
  <si>
    <t>总收入</t>
  </si>
  <si>
    <t>总成本</t>
  </si>
  <si>
    <t>营业税金及附加</t>
  </si>
  <si>
    <t>销售费用</t>
  </si>
  <si>
    <t>管理费用</t>
  </si>
  <si>
    <t>研发费用</t>
  </si>
  <si>
    <t>财务费用</t>
  </si>
  <si>
    <t>各费用占总收入的比例</t>
  </si>
  <si>
    <t>各费用占总成本的比例</t>
  </si>
</sst>
</file>

<file path=xl/styles.xml><?xml version="1.0" encoding="utf-8"?>
<styleSheet xmlns="http://schemas.openxmlformats.org/spreadsheetml/2006/main">
  <numFmts count="5">
    <numFmt numFmtId="176" formatCode="#,##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11" borderId="11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0" fillId="11" borderId="12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vertical="center"/>
    </xf>
    <xf numFmtId="10" fontId="0" fillId="0" borderId="0" xfId="9" applyNumberFormat="1" applyAlignment="1">
      <alignment horizontal="center" vertical="center"/>
    </xf>
    <xf numFmtId="10" fontId="0" fillId="0" borderId="0" xfId="9" applyNumberFormat="1">
      <alignment vertical="center"/>
    </xf>
    <xf numFmtId="0" fontId="0" fillId="0" borderId="1" xfId="0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>
      <alignment vertical="center"/>
    </xf>
    <xf numFmtId="10" fontId="0" fillId="0" borderId="0" xfId="9" applyNumberFormat="1" applyAlignment="1">
      <alignment horizontal="center" vertical="center"/>
    </xf>
    <xf numFmtId="10" fontId="0" fillId="0" borderId="0" xfId="9" applyNumberFormat="1" applyAlignment="1">
      <alignment vertical="center"/>
    </xf>
    <xf numFmtId="44" fontId="0" fillId="0" borderId="0" xfId="0" applyNumberFormat="1">
      <alignment vertical="center"/>
    </xf>
    <xf numFmtId="10" fontId="0" fillId="0" borderId="0" xfId="9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44" fontId="0" fillId="0" borderId="2" xfId="0" applyNumberFormat="1" applyBorder="1" applyAlignment="1">
      <alignment horizontal="center" vertical="center"/>
    </xf>
    <xf numFmtId="10" fontId="0" fillId="0" borderId="2" xfId="9" applyNumberFormat="1" applyBorder="1" applyAlignment="1">
      <alignment horizontal="center" vertical="center"/>
    </xf>
    <xf numFmtId="44" fontId="0" fillId="0" borderId="3" xfId="0" applyNumberFormat="1" applyBorder="1" applyAlignment="1">
      <alignment horizontal="center" vertical="center"/>
    </xf>
    <xf numFmtId="10" fontId="0" fillId="0" borderId="3" xfId="9" applyNumberFormat="1" applyBorder="1" applyAlignment="1">
      <alignment horizontal="center" vertical="center"/>
    </xf>
    <xf numFmtId="44" fontId="0" fillId="0" borderId="3" xfId="0" applyNumberFormat="1" applyBorder="1">
      <alignment vertical="center"/>
    </xf>
    <xf numFmtId="44" fontId="1" fillId="0" borderId="3" xfId="0" applyNumberFormat="1" applyFont="1" applyBorder="1" applyAlignment="1">
      <alignment horizontal="center" vertical="center"/>
    </xf>
    <xf numFmtId="44" fontId="0" fillId="0" borderId="5" xfId="0" applyNumberFormat="1" applyBorder="1" applyAlignment="1">
      <alignment horizontal="center" vertical="center"/>
    </xf>
    <xf numFmtId="44" fontId="0" fillId="0" borderId="6" xfId="0" applyNumberFormat="1" applyBorder="1" applyAlignment="1">
      <alignment horizontal="center" vertical="center"/>
    </xf>
    <xf numFmtId="44" fontId="0" fillId="0" borderId="7" xfId="0" applyNumberFormat="1" applyBorder="1" applyAlignment="1">
      <alignment horizontal="center" vertical="center"/>
    </xf>
    <xf numFmtId="10" fontId="0" fillId="0" borderId="6" xfId="9" applyNumberFormat="1" applyBorder="1" applyAlignment="1">
      <alignment horizontal="center" vertical="center"/>
    </xf>
    <xf numFmtId="10" fontId="0" fillId="0" borderId="7" xfId="9" applyNumberFormat="1" applyBorder="1" applyAlignment="1">
      <alignment horizontal="center" vertical="center"/>
    </xf>
    <xf numFmtId="10" fontId="0" fillId="0" borderId="3" xfId="9" applyNumberFormat="1" applyBorder="1" applyAlignment="1">
      <alignment horizontal="center" vertical="center"/>
    </xf>
    <xf numFmtId="44" fontId="0" fillId="0" borderId="3" xfId="0" applyNumberFormat="1" applyBorder="1" applyAlignment="1">
      <alignment horizontal="center" vertical="center"/>
    </xf>
    <xf numFmtId="10" fontId="0" fillId="0" borderId="5" xfId="9" applyNumberFormat="1" applyBorder="1" applyAlignment="1">
      <alignment horizontal="center" vertical="center"/>
    </xf>
    <xf numFmtId="10" fontId="0" fillId="0" borderId="6" xfId="9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0" fontId="0" fillId="0" borderId="3" xfId="9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0" fontId="0" fillId="0" borderId="3" xfId="9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3" sqref="C3"/>
    </sheetView>
  </sheetViews>
  <sheetFormatPr defaultColWidth="9.23076923076923" defaultRowHeight="16.8"/>
  <cols>
    <col min="1" max="2" width="9.23076923076923" style="1"/>
    <col min="3" max="3" width="20.9230769230769" style="6" customWidth="1"/>
    <col min="4" max="4" width="20.9230769230769" style="13" customWidth="1"/>
    <col min="5" max="5" width="19.8461538461538" style="6" customWidth="1"/>
    <col min="6" max="6" width="15.9230769230769" style="6" customWidth="1"/>
    <col min="7" max="7" width="16.3846153846154" style="6" customWidth="1"/>
    <col min="8" max="8" width="19.8461538461538" style="15" customWidth="1"/>
    <col min="9" max="9" width="14.3076923076923" style="15" customWidth="1"/>
    <col min="10" max="10" width="16.3846153846154" style="15" customWidth="1"/>
    <col min="11" max="11" width="19.8461538461538" style="15" customWidth="1"/>
    <col min="12" max="12" width="14.3076923076923" style="15" customWidth="1"/>
    <col min="13" max="14" width="16.3846153846154" style="6" customWidth="1"/>
    <col min="15" max="16" width="20.9230769230769" style="15" customWidth="1"/>
    <col min="17" max="18" width="20.9230769230769" style="16" customWidth="1"/>
    <col min="19" max="20" width="20.9230769230769" style="17" customWidth="1"/>
    <col min="21" max="21" width="20.9230769230769" style="15" customWidth="1"/>
    <col min="22" max="22" width="20.9230769230769" style="13" customWidth="1"/>
    <col min="23" max="23" width="20.9230769230769" style="6"/>
    <col min="24" max="24" width="20.9230769230769" style="13"/>
    <col min="25" max="25" width="16.2307692307692" style="18"/>
    <col min="26" max="26" width="16.2307692307692" style="13"/>
    <col min="27" max="28" width="16.2307692307692" style="1"/>
    <col min="29" max="29" width="19.8461538461538" style="6"/>
    <col min="30" max="30" width="19.8461538461538" style="13"/>
    <col min="31" max="31" width="16.2307692307692" style="18"/>
    <col min="32" max="32" width="16.2307692307692" style="13"/>
    <col min="33" max="33" width="16.2307692307692" style="1"/>
    <col min="34" max="36" width="19.8461538461538" style="6"/>
    <col min="37" max="37" width="11.2307692307692" style="19"/>
    <col min="38" max="38" width="11.2307692307692" style="13"/>
    <col min="39" max="39" width="12.9230769230769" style="15"/>
    <col min="41" max="42" width="12.9230769230769" style="16"/>
    <col min="43" max="43" width="10.6923076923077" style="16"/>
    <col min="44" max="44" width="9.23076923076923" style="20"/>
  </cols>
  <sheetData>
    <row r="1" spans="1:44">
      <c r="A1" s="5" t="s">
        <v>0</v>
      </c>
      <c r="B1" s="5" t="s">
        <v>1</v>
      </c>
      <c r="C1" s="21" t="s">
        <v>2</v>
      </c>
      <c r="D1" s="22"/>
      <c r="E1" s="25" t="s">
        <v>3</v>
      </c>
      <c r="F1" s="25"/>
      <c r="G1" s="25"/>
      <c r="H1" s="25" t="s">
        <v>4</v>
      </c>
      <c r="I1" s="25"/>
      <c r="J1" s="25"/>
      <c r="K1" s="28" t="s">
        <v>5</v>
      </c>
      <c r="L1" s="25"/>
      <c r="M1" s="25"/>
      <c r="N1" s="29" t="s">
        <v>6</v>
      </c>
      <c r="O1" s="30"/>
      <c r="P1" s="31"/>
      <c r="Q1" s="32" t="s">
        <v>7</v>
      </c>
      <c r="R1" s="32"/>
      <c r="S1" s="33"/>
      <c r="T1" s="33"/>
      <c r="U1" s="25" t="s">
        <v>8</v>
      </c>
      <c r="V1" s="36"/>
      <c r="W1" s="29" t="s">
        <v>3</v>
      </c>
      <c r="X1" s="37"/>
      <c r="Y1" s="30"/>
      <c r="Z1" s="37"/>
      <c r="AA1" s="30"/>
      <c r="AB1" s="31"/>
      <c r="AC1" s="29" t="s">
        <v>4</v>
      </c>
      <c r="AD1" s="37"/>
      <c r="AE1" s="30"/>
      <c r="AF1" s="37"/>
      <c r="AG1" s="30"/>
      <c r="AH1" s="31"/>
      <c r="AI1" s="29" t="s">
        <v>5</v>
      </c>
      <c r="AJ1" s="30"/>
      <c r="AK1" s="30"/>
      <c r="AL1" s="37"/>
      <c r="AM1" s="30"/>
      <c r="AN1" s="31"/>
      <c r="AO1" s="43" t="s">
        <v>9</v>
      </c>
      <c r="AP1" s="43"/>
      <c r="AQ1" s="43"/>
      <c r="AR1" s="44"/>
    </row>
    <row r="2" spans="1:44">
      <c r="A2" s="7"/>
      <c r="B2" s="7"/>
      <c r="C2" s="23"/>
      <c r="D2" s="24"/>
      <c r="E2" s="25" t="s">
        <v>10</v>
      </c>
      <c r="F2" s="25" t="s">
        <v>11</v>
      </c>
      <c r="G2" s="25" t="s">
        <v>12</v>
      </c>
      <c r="H2" s="25" t="s">
        <v>10</v>
      </c>
      <c r="I2" s="25" t="s">
        <v>11</v>
      </c>
      <c r="J2" s="25" t="s">
        <v>12</v>
      </c>
      <c r="K2" s="25" t="s">
        <v>10</v>
      </c>
      <c r="L2" s="25" t="s">
        <v>11</v>
      </c>
      <c r="M2" s="25" t="s">
        <v>12</v>
      </c>
      <c r="N2" s="25" t="s">
        <v>10</v>
      </c>
      <c r="O2" s="25" t="s">
        <v>11</v>
      </c>
      <c r="P2" s="25" t="s">
        <v>12</v>
      </c>
      <c r="Q2" s="26" t="s">
        <v>3</v>
      </c>
      <c r="R2" s="26" t="s">
        <v>4</v>
      </c>
      <c r="S2" s="25" t="s">
        <v>13</v>
      </c>
      <c r="T2" s="25" t="s">
        <v>14</v>
      </c>
      <c r="U2" s="25"/>
      <c r="V2" s="26"/>
      <c r="W2" s="25" t="s">
        <v>8</v>
      </c>
      <c r="X2" s="26"/>
      <c r="Y2" s="38" t="s">
        <v>15</v>
      </c>
      <c r="Z2" s="26"/>
      <c r="AA2" s="8" t="s">
        <v>16</v>
      </c>
      <c r="AB2" s="8" t="s">
        <v>17</v>
      </c>
      <c r="AC2" s="25" t="s">
        <v>8</v>
      </c>
      <c r="AD2" s="26"/>
      <c r="AE2" s="38" t="s">
        <v>15</v>
      </c>
      <c r="AF2" s="26"/>
      <c r="AG2" s="8" t="s">
        <v>16</v>
      </c>
      <c r="AH2" s="25" t="s">
        <v>17</v>
      </c>
      <c r="AI2" s="25" t="s">
        <v>8</v>
      </c>
      <c r="AJ2" s="25"/>
      <c r="AK2" s="38" t="s">
        <v>15</v>
      </c>
      <c r="AL2" s="26"/>
      <c r="AM2" s="25" t="s">
        <v>16</v>
      </c>
      <c r="AN2" s="8" t="s">
        <v>17</v>
      </c>
      <c r="AO2" s="43" t="s">
        <v>3</v>
      </c>
      <c r="AP2" s="45" t="s">
        <v>4</v>
      </c>
      <c r="AQ2" s="45" t="s">
        <v>13</v>
      </c>
      <c r="AR2" s="46" t="s">
        <v>14</v>
      </c>
    </row>
    <row r="3" spans="1:44">
      <c r="A3" s="8">
        <v>2022</v>
      </c>
      <c r="B3" s="5" t="s">
        <v>18</v>
      </c>
      <c r="C3" s="25">
        <v>16471824416.06</v>
      </c>
      <c r="D3" s="26">
        <f t="shared" ref="D3:D14" si="0">(C3-C4)/C4</f>
        <v>0.0740025201272489</v>
      </c>
      <c r="E3" s="25">
        <v>8277124315.29</v>
      </c>
      <c r="F3" s="25">
        <v>2468667</v>
      </c>
      <c r="G3" s="25">
        <f t="shared" ref="G3:G9" si="1">E3/F3</f>
        <v>3352.87194072348</v>
      </c>
      <c r="H3" s="27">
        <v>2930274011.71</v>
      </c>
      <c r="I3" s="27">
        <v>867822</v>
      </c>
      <c r="J3" s="27">
        <f t="shared" ref="J3:J9" si="2">H3/I3</f>
        <v>3376.58415171544</v>
      </c>
      <c r="K3" s="27">
        <v>1620613207.54</v>
      </c>
      <c r="L3" s="27">
        <v>283097</v>
      </c>
      <c r="M3" s="25">
        <f t="shared" ref="M3:M9" si="3">K3/L3</f>
        <v>5724.58629918367</v>
      </c>
      <c r="N3" s="25"/>
      <c r="O3" s="27"/>
      <c r="P3" s="27"/>
      <c r="Q3" s="34">
        <f>E3/C3</f>
        <v>0.502501975872194</v>
      </c>
      <c r="R3" s="34">
        <f>H3/C3</f>
        <v>0.17789614178093</v>
      </c>
      <c r="S3" s="34">
        <f>K3/C3</f>
        <v>0.0983869889943645</v>
      </c>
      <c r="T3" s="34"/>
      <c r="U3" s="27">
        <v>25609651543.29</v>
      </c>
      <c r="V3" s="26">
        <f t="shared" ref="V3:V8" si="4">(U3-U4)/U4</f>
        <v>0.0242209145696001</v>
      </c>
      <c r="W3" s="25">
        <v>13861182323.73</v>
      </c>
      <c r="X3" s="26">
        <f>(W3-W4)/W4</f>
        <v>-0.0230420464975018</v>
      </c>
      <c r="Y3" s="38">
        <v>2502658</v>
      </c>
      <c r="Z3" s="26">
        <f t="shared" ref="Z3:Z8" si="5">(Y3-Y4)/Y4</f>
        <v>-0.0592508613748467</v>
      </c>
      <c r="AA3" s="39">
        <f>W3/Y3</f>
        <v>5538.58430665716</v>
      </c>
      <c r="AB3" s="39">
        <v>55865</v>
      </c>
      <c r="AC3" s="25">
        <v>4416534600.86</v>
      </c>
      <c r="AD3" s="26">
        <f t="shared" ref="AD3:AD8" si="6">(AC3-AC4)/AC4</f>
        <v>-0.0253730858065664</v>
      </c>
      <c r="AE3" s="38">
        <v>877936</v>
      </c>
      <c r="AF3" s="26">
        <f t="shared" ref="AF3:AF8" si="7">(AE3-AE4)/AE4</f>
        <v>-0.0867894147224854</v>
      </c>
      <c r="AG3" s="39">
        <f t="shared" ref="AG3:AG9" si="8">AC3/AE3</f>
        <v>5030.58833543675</v>
      </c>
      <c r="AH3" s="25"/>
      <c r="AI3" s="25">
        <v>2584008717.63</v>
      </c>
      <c r="AJ3" s="26">
        <f t="shared" ref="AJ3:AJ8" si="9">(AI3-AI4)/AI4</f>
        <v>-0.0306988987809557</v>
      </c>
      <c r="AK3" s="41">
        <v>284712</v>
      </c>
      <c r="AL3" s="26">
        <f t="shared" ref="AL3:AL8" si="10">(AK3-AK4)/AK4</f>
        <v>-0.0802479704606319</v>
      </c>
      <c r="AM3" s="27">
        <f t="shared" ref="AM3:AM9" si="11">AI3/AK3</f>
        <v>9075.86865896063</v>
      </c>
      <c r="AN3" s="42"/>
      <c r="AO3" s="45">
        <f>W3/U3</f>
        <v>0.541248376624702</v>
      </c>
      <c r="AP3" s="45">
        <f>AC3/U3</f>
        <v>0.172455864672519</v>
      </c>
      <c r="AQ3" s="45">
        <f>AI3/U3</f>
        <v>0.100899799954796</v>
      </c>
      <c r="AR3" s="46"/>
    </row>
    <row r="4" spans="1:44">
      <c r="A4" s="8">
        <v>2021</v>
      </c>
      <c r="B4" s="10"/>
      <c r="C4" s="25">
        <v>15336858254.4</v>
      </c>
      <c r="D4" s="26">
        <f t="shared" si="0"/>
        <v>0.163576728230898</v>
      </c>
      <c r="E4" s="25">
        <v>8099787316.69</v>
      </c>
      <c r="F4" s="25">
        <v>2647215</v>
      </c>
      <c r="G4" s="25">
        <f t="shared" si="1"/>
        <v>3059.7391283632</v>
      </c>
      <c r="H4" s="27">
        <v>2963142018.97</v>
      </c>
      <c r="I4" s="27">
        <v>955618</v>
      </c>
      <c r="J4" s="27">
        <f t="shared" si="2"/>
        <v>3100.75994693486</v>
      </c>
      <c r="K4" s="27">
        <v>1612313007.28</v>
      </c>
      <c r="L4" s="27">
        <v>300458</v>
      </c>
      <c r="M4" s="25">
        <f t="shared" si="3"/>
        <v>5366.18431621059</v>
      </c>
      <c r="N4" s="25"/>
      <c r="O4" s="27"/>
      <c r="P4" s="27"/>
      <c r="Q4" s="34">
        <f t="shared" ref="Q4:Q15" si="12">E4/C4</f>
        <v>0.528125590152484</v>
      </c>
      <c r="R4" s="34">
        <f t="shared" ref="R4:R15" si="13">H4/C4</f>
        <v>0.193203977621682</v>
      </c>
      <c r="S4" s="34">
        <f t="shared" ref="S4:S15" si="14">K4/C4</f>
        <v>0.105126681132196</v>
      </c>
      <c r="T4" s="35"/>
      <c r="U4" s="27">
        <v>25004031043.49</v>
      </c>
      <c r="V4" s="26">
        <f t="shared" si="4"/>
        <v>0.0970590269656729</v>
      </c>
      <c r="W4" s="25">
        <v>14188105305.9</v>
      </c>
      <c r="X4" s="26">
        <f t="shared" ref="X4:X15" si="15">(W4-W5)/W5</f>
        <v>0.0877615975042622</v>
      </c>
      <c r="Y4" s="38">
        <v>2660282</v>
      </c>
      <c r="Z4" s="26">
        <f t="shared" si="5"/>
        <v>0.0843860477951592</v>
      </c>
      <c r="AA4" s="39">
        <f>W4/Y4</f>
        <v>5333.30876422124</v>
      </c>
      <c r="AB4" s="39">
        <v>89856</v>
      </c>
      <c r="AC4" s="25">
        <v>4531513070.84</v>
      </c>
      <c r="AD4" s="26">
        <f t="shared" si="6"/>
        <v>0.101771349192962</v>
      </c>
      <c r="AE4" s="38">
        <v>961373</v>
      </c>
      <c r="AF4" s="26">
        <f t="shared" si="7"/>
        <v>0.114603054983914</v>
      </c>
      <c r="AG4" s="39">
        <f t="shared" si="8"/>
        <v>4713.58470733004</v>
      </c>
      <c r="AH4" s="25"/>
      <c r="AI4" s="25">
        <v>2665847293.87</v>
      </c>
      <c r="AJ4" s="26">
        <f t="shared" si="9"/>
        <v>0.0561358086864811</v>
      </c>
      <c r="AK4" s="41">
        <v>309553</v>
      </c>
      <c r="AL4" s="26">
        <f t="shared" si="10"/>
        <v>0.0519067004669054</v>
      </c>
      <c r="AM4" s="27">
        <f t="shared" si="11"/>
        <v>8611.92524016889</v>
      </c>
      <c r="AN4" s="42"/>
      <c r="AO4" s="45">
        <f t="shared" ref="AO4:AO9" si="16">W4/U4</f>
        <v>0.56743271839738</v>
      </c>
      <c r="AP4" s="45">
        <f t="shared" ref="AP4:AP9" si="17">AC4/U4</f>
        <v>0.181231300783392</v>
      </c>
      <c r="AQ4" s="45">
        <f t="shared" ref="AQ4:AQ9" si="18">AI4/U4</f>
        <v>0.10661670069251</v>
      </c>
      <c r="AR4" s="46"/>
    </row>
    <row r="5" spans="1:44">
      <c r="A5" s="8">
        <v>2020</v>
      </c>
      <c r="B5" s="10"/>
      <c r="C5" s="25">
        <v>13180788066.91</v>
      </c>
      <c r="D5" s="26">
        <f t="shared" si="0"/>
        <v>0.22036190537086</v>
      </c>
      <c r="E5" s="25">
        <v>6863724532.39</v>
      </c>
      <c r="F5" s="25">
        <v>2379225</v>
      </c>
      <c r="G5" s="25">
        <f t="shared" si="1"/>
        <v>2884.85726755141</v>
      </c>
      <c r="H5" s="27">
        <v>2658576139.02</v>
      </c>
      <c r="I5" s="27">
        <v>842561</v>
      </c>
      <c r="J5" s="27">
        <f t="shared" si="2"/>
        <v>3155.35152828104</v>
      </c>
      <c r="K5" s="27">
        <v>1408593828.13</v>
      </c>
      <c r="L5" s="27">
        <v>292682</v>
      </c>
      <c r="M5" s="25">
        <f t="shared" si="3"/>
        <v>4812.7108196951</v>
      </c>
      <c r="N5" s="25"/>
      <c r="O5" s="27"/>
      <c r="P5" s="27"/>
      <c r="Q5" s="34">
        <f t="shared" si="12"/>
        <v>0.520737037690575</v>
      </c>
      <c r="R5" s="34">
        <f t="shared" si="13"/>
        <v>0.201700848653677</v>
      </c>
      <c r="S5" s="34">
        <f t="shared" si="14"/>
        <v>0.106867193446971</v>
      </c>
      <c r="T5" s="35"/>
      <c r="U5" s="27">
        <v>22791873936.49</v>
      </c>
      <c r="V5" s="26">
        <f t="shared" si="4"/>
        <v>0.151285589133775</v>
      </c>
      <c r="W5" s="25">
        <v>13043396033.15</v>
      </c>
      <c r="X5" s="26">
        <f t="shared" si="15"/>
        <v>0.121673711351829</v>
      </c>
      <c r="Y5" s="38">
        <v>2453261</v>
      </c>
      <c r="Z5" s="26">
        <f t="shared" si="5"/>
        <v>0.129855547700576</v>
      </c>
      <c r="AA5" s="39">
        <f>W5/Y5</f>
        <v>5316.75840163358</v>
      </c>
      <c r="AB5" s="39">
        <v>102923</v>
      </c>
      <c r="AC5" s="25">
        <v>4112934207.41</v>
      </c>
      <c r="AD5" s="26">
        <f t="shared" si="6"/>
        <v>0.178550579879466</v>
      </c>
      <c r="AE5" s="38">
        <v>862525</v>
      </c>
      <c r="AF5" s="26">
        <f t="shared" si="7"/>
        <v>0.147398905446428</v>
      </c>
      <c r="AG5" s="39">
        <f t="shared" si="8"/>
        <v>4768.4811540651</v>
      </c>
      <c r="AH5" s="25"/>
      <c r="AI5" s="25">
        <v>2524151981.16</v>
      </c>
      <c r="AJ5" s="26">
        <f t="shared" si="9"/>
        <v>0.101554720356322</v>
      </c>
      <c r="AK5" s="41">
        <v>294278</v>
      </c>
      <c r="AL5" s="26">
        <f t="shared" si="10"/>
        <v>0.0991760232476487</v>
      </c>
      <c r="AM5" s="27">
        <f t="shared" si="11"/>
        <v>8577.440315484</v>
      </c>
      <c r="AN5" s="42"/>
      <c r="AO5" s="45">
        <f t="shared" si="16"/>
        <v>0.572282738553911</v>
      </c>
      <c r="AP5" s="45">
        <f t="shared" si="17"/>
        <v>0.180456166915927</v>
      </c>
      <c r="AQ5" s="45">
        <f t="shared" si="18"/>
        <v>0.110747891471917</v>
      </c>
      <c r="AR5" s="46"/>
    </row>
    <row r="6" spans="1:44">
      <c r="A6" s="8">
        <v>2019</v>
      </c>
      <c r="B6" s="10"/>
      <c r="C6" s="25">
        <v>10800720678.76</v>
      </c>
      <c r="D6" s="26">
        <f t="shared" si="0"/>
        <v>0.184412791163156</v>
      </c>
      <c r="E6" s="25">
        <v>5770628180.96</v>
      </c>
      <c r="F6" s="25">
        <v>2241720</v>
      </c>
      <c r="G6" s="25">
        <f t="shared" si="1"/>
        <v>2574.19667976375</v>
      </c>
      <c r="H6" s="27">
        <v>2165083033.79</v>
      </c>
      <c r="I6" s="27">
        <v>762515</v>
      </c>
      <c r="J6" s="27">
        <f t="shared" si="2"/>
        <v>2839.39730207275</v>
      </c>
      <c r="K6" s="27">
        <v>1201739958.17</v>
      </c>
      <c r="L6" s="27">
        <v>270419</v>
      </c>
      <c r="M6" s="25">
        <f t="shared" si="3"/>
        <v>4443.99231625736</v>
      </c>
      <c r="N6" s="25"/>
      <c r="O6" s="27"/>
      <c r="P6" s="27"/>
      <c r="Q6" s="34">
        <f t="shared" si="12"/>
        <v>0.534281771799556</v>
      </c>
      <c r="R6" s="34">
        <f t="shared" si="13"/>
        <v>0.200457274860159</v>
      </c>
      <c r="S6" s="34">
        <f t="shared" si="14"/>
        <v>0.111264793703374</v>
      </c>
      <c r="T6" s="35"/>
      <c r="U6" s="27">
        <v>19796889800.07</v>
      </c>
      <c r="V6" s="26">
        <f t="shared" si="4"/>
        <v>0.162166116197159</v>
      </c>
      <c r="W6" s="25">
        <v>11628511840.07</v>
      </c>
      <c r="X6" s="26">
        <f t="shared" si="15"/>
        <v>0.136007572783349</v>
      </c>
      <c r="Y6" s="38">
        <v>2171305</v>
      </c>
      <c r="Z6" s="26">
        <f t="shared" si="5"/>
        <v>0.156205919517859</v>
      </c>
      <c r="AA6" s="39">
        <f>W6/Y6</f>
        <v>5355.54048835608</v>
      </c>
      <c r="AB6" s="39">
        <v>176959</v>
      </c>
      <c r="AC6" s="25">
        <v>3489824092.09</v>
      </c>
      <c r="AD6" s="26">
        <f t="shared" si="6"/>
        <v>0.222091740491147</v>
      </c>
      <c r="AE6" s="38">
        <v>751722</v>
      </c>
      <c r="AF6" s="26">
        <f t="shared" si="7"/>
        <v>0.243913820492454</v>
      </c>
      <c r="AG6" s="39">
        <f t="shared" si="8"/>
        <v>4642.4397477924</v>
      </c>
      <c r="AH6" s="25"/>
      <c r="AI6" s="25">
        <v>2291444931.89</v>
      </c>
      <c r="AJ6" s="26">
        <f t="shared" si="9"/>
        <v>0.095172971199324</v>
      </c>
      <c r="AK6" s="41">
        <v>267726</v>
      </c>
      <c r="AL6" s="26">
        <f t="shared" si="10"/>
        <v>0.123351012050619</v>
      </c>
      <c r="AM6" s="27">
        <f t="shared" si="11"/>
        <v>8558.9181920695</v>
      </c>
      <c r="AN6" s="42"/>
      <c r="AO6" s="45">
        <f t="shared" si="16"/>
        <v>0.587390845607924</v>
      </c>
      <c r="AP6" s="45">
        <f t="shared" si="17"/>
        <v>0.176281432453984</v>
      </c>
      <c r="AQ6" s="45">
        <f t="shared" si="18"/>
        <v>0.115747723760219</v>
      </c>
      <c r="AR6" s="46"/>
    </row>
    <row r="7" spans="1:44">
      <c r="A7" s="8">
        <v>2018</v>
      </c>
      <c r="B7" s="10"/>
      <c r="C7" s="25">
        <v>9119051026.25</v>
      </c>
      <c r="D7" s="26">
        <f t="shared" si="0"/>
        <v>0.151289499671923</v>
      </c>
      <c r="E7" s="25">
        <v>5062172624.6</v>
      </c>
      <c r="F7" s="25">
        <v>1915722</v>
      </c>
      <c r="G7" s="25">
        <f t="shared" si="1"/>
        <v>2642.43591951233</v>
      </c>
      <c r="H7" s="27">
        <v>1687085668.33</v>
      </c>
      <c r="I7" s="27">
        <v>617006</v>
      </c>
      <c r="J7" s="27">
        <f t="shared" si="2"/>
        <v>2734.3099877959</v>
      </c>
      <c r="K7" s="27">
        <v>1093337468.44</v>
      </c>
      <c r="L7" s="27">
        <v>242239</v>
      </c>
      <c r="M7" s="25">
        <f t="shared" si="3"/>
        <v>4513.46590945306</v>
      </c>
      <c r="N7" s="25"/>
      <c r="O7" s="27"/>
      <c r="P7" s="27"/>
      <c r="Q7" s="34">
        <f t="shared" si="12"/>
        <v>0.55512055037614</v>
      </c>
      <c r="R7" s="34">
        <f t="shared" si="13"/>
        <v>0.185006714347093</v>
      </c>
      <c r="S7" s="34">
        <f t="shared" si="14"/>
        <v>0.119895970018452</v>
      </c>
      <c r="T7" s="35"/>
      <c r="U7" s="27">
        <v>17034475127.23</v>
      </c>
      <c r="V7" s="26">
        <f t="shared" si="4"/>
        <v>0.168000000000082</v>
      </c>
      <c r="W7" s="25">
        <v>10236297819.37</v>
      </c>
      <c r="X7" s="26">
        <f t="shared" si="15"/>
        <v>0.158495044477442</v>
      </c>
      <c r="Y7" s="38">
        <v>1877957</v>
      </c>
      <c r="Z7" s="26">
        <f t="shared" si="5"/>
        <v>0.147755164405329</v>
      </c>
      <c r="AA7" s="39">
        <f>W7/Y7</f>
        <v>5450.76262095991</v>
      </c>
      <c r="AB7" s="39">
        <v>106544</v>
      </c>
      <c r="AC7" s="25">
        <v>2855615479.97</v>
      </c>
      <c r="AD7" s="26">
        <f t="shared" si="6"/>
        <v>0.260175713715514</v>
      </c>
      <c r="AE7" s="38">
        <v>604320</v>
      </c>
      <c r="AF7" s="26">
        <f t="shared" si="7"/>
        <v>0.246534653465347</v>
      </c>
      <c r="AG7" s="39">
        <f t="shared" si="8"/>
        <v>4725.33670897869</v>
      </c>
      <c r="AH7" s="25"/>
      <c r="AI7" s="25">
        <v>2092313262.06</v>
      </c>
      <c r="AJ7" s="26">
        <f t="shared" si="9"/>
        <v>0.0255022034095738</v>
      </c>
      <c r="AK7" s="41">
        <v>238328</v>
      </c>
      <c r="AL7" s="26">
        <f t="shared" si="10"/>
        <v>0.0299394987035436</v>
      </c>
      <c r="AM7" s="27">
        <f t="shared" si="11"/>
        <v>8779.13322001611</v>
      </c>
      <c r="AN7" s="42"/>
      <c r="AO7" s="45">
        <f t="shared" si="16"/>
        <v>0.600916537957019</v>
      </c>
      <c r="AP7" s="45">
        <f t="shared" si="17"/>
        <v>0.16763742109114</v>
      </c>
      <c r="AQ7" s="45">
        <f t="shared" si="18"/>
        <v>0.122828161503808</v>
      </c>
      <c r="AR7" s="46"/>
    </row>
    <row r="8" spans="1:44">
      <c r="A8" s="8">
        <v>2017</v>
      </c>
      <c r="B8" s="10"/>
      <c r="C8" s="25">
        <v>7920728043.51</v>
      </c>
      <c r="D8" s="26">
        <f t="shared" si="0"/>
        <v>0.134254850553199</v>
      </c>
      <c r="E8" s="25">
        <v>4459713077.13</v>
      </c>
      <c r="F8" s="25">
        <v>1660500</v>
      </c>
      <c r="G8" s="25">
        <f t="shared" si="1"/>
        <v>2685.76517743451</v>
      </c>
      <c r="H8" s="27">
        <v>1114489382.95</v>
      </c>
      <c r="I8" s="27">
        <v>504600</v>
      </c>
      <c r="J8" s="27">
        <f t="shared" si="2"/>
        <v>2208.65910216013</v>
      </c>
      <c r="K8" s="27">
        <v>1379128476.37</v>
      </c>
      <c r="L8" s="27">
        <v>237700</v>
      </c>
      <c r="M8" s="25">
        <f t="shared" si="3"/>
        <v>5801.97087240219</v>
      </c>
      <c r="N8" s="25"/>
      <c r="O8" s="27"/>
      <c r="P8" s="27"/>
      <c r="Q8" s="34">
        <f t="shared" si="12"/>
        <v>0.563043327915311</v>
      </c>
      <c r="R8" s="34">
        <f t="shared" si="13"/>
        <v>0.140705422131388</v>
      </c>
      <c r="S8" s="34">
        <f t="shared" si="14"/>
        <v>0.174116377786764</v>
      </c>
      <c r="T8" s="35"/>
      <c r="U8" s="27">
        <v>14584310896.6</v>
      </c>
      <c r="V8" s="26">
        <f t="shared" si="4"/>
        <v>0.170625829671742</v>
      </c>
      <c r="W8" s="25">
        <v>8835858097.25</v>
      </c>
      <c r="X8" s="26">
        <f t="shared" si="15"/>
        <v>0.165885055124586</v>
      </c>
      <c r="Y8" s="38">
        <v>1636200</v>
      </c>
      <c r="Z8" s="26">
        <f t="shared" si="5"/>
        <v>0.105316489900696</v>
      </c>
      <c r="AA8" s="39" t="e">
        <f>#REF!/Y8</f>
        <v>#REF!</v>
      </c>
      <c r="AB8" s="39">
        <v>68800</v>
      </c>
      <c r="AC8" s="25">
        <v>2266045479.92</v>
      </c>
      <c r="AD8" s="26">
        <f t="shared" si="6"/>
        <v>0.216533508732393</v>
      </c>
      <c r="AE8" s="38">
        <v>484800</v>
      </c>
      <c r="AF8" s="26">
        <f t="shared" si="7"/>
        <v>0.135628952916374</v>
      </c>
      <c r="AG8" s="39">
        <f t="shared" si="8"/>
        <v>4674.1862209571</v>
      </c>
      <c r="AH8" s="25"/>
      <c r="AI8" s="25">
        <v>2040281586.04</v>
      </c>
      <c r="AJ8" s="26">
        <f t="shared" si="9"/>
        <v>0.124468869532566</v>
      </c>
      <c r="AK8" s="41">
        <v>231400</v>
      </c>
      <c r="AL8" s="26">
        <f t="shared" si="10"/>
        <v>0.0619550252409362</v>
      </c>
      <c r="AM8" s="27">
        <f t="shared" si="11"/>
        <v>8817.12007796024</v>
      </c>
      <c r="AN8" s="42"/>
      <c r="AO8" s="45">
        <f t="shared" si="16"/>
        <v>0.605846800708964</v>
      </c>
      <c r="AP8" s="45">
        <f t="shared" si="17"/>
        <v>0.155375560490025</v>
      </c>
      <c r="AQ8" s="45">
        <f t="shared" si="18"/>
        <v>0.139895645430573</v>
      </c>
      <c r="AR8" s="46"/>
    </row>
    <row r="9" spans="1:44">
      <c r="A9" s="8">
        <v>2016</v>
      </c>
      <c r="B9" s="10"/>
      <c r="C9" s="25">
        <v>6983199621.89</v>
      </c>
      <c r="D9" s="26">
        <f t="shared" si="0"/>
        <v>0.064959410298962</v>
      </c>
      <c r="E9" s="25">
        <v>3976070337.88</v>
      </c>
      <c r="F9" s="25">
        <v>1473700</v>
      </c>
      <c r="G9" s="25">
        <f t="shared" si="1"/>
        <v>2698.01882193119</v>
      </c>
      <c r="H9" s="27">
        <v>1150500558.83</v>
      </c>
      <c r="I9" s="27">
        <v>434900</v>
      </c>
      <c r="J9" s="27">
        <f t="shared" si="2"/>
        <v>2645.43701731432</v>
      </c>
      <c r="K9" s="27">
        <v>1003370413.95</v>
      </c>
      <c r="L9" s="27">
        <v>215800</v>
      </c>
      <c r="M9" s="25">
        <f t="shared" si="3"/>
        <v>4649.53852618165</v>
      </c>
      <c r="N9" s="25"/>
      <c r="O9" s="27"/>
      <c r="P9" s="27"/>
      <c r="Q9" s="34">
        <f t="shared" si="12"/>
        <v>0.569376582822629</v>
      </c>
      <c r="R9" s="34">
        <f t="shared" si="13"/>
        <v>0.16475263792024</v>
      </c>
      <c r="S9" s="34">
        <f t="shared" si="14"/>
        <v>0.14368347867427</v>
      </c>
      <c r="T9" s="35"/>
      <c r="U9" s="27">
        <v>12458558940.81</v>
      </c>
      <c r="V9" s="26">
        <f t="shared" ref="V9:V15" si="19">(U9-U10)/U10</f>
        <v>0.103075946410378</v>
      </c>
      <c r="W9" s="25">
        <v>7578670005.6</v>
      </c>
      <c r="X9" s="26">
        <f t="shared" si="15"/>
        <v>0.128424105846445</v>
      </c>
      <c r="Y9" s="38">
        <v>1480300</v>
      </c>
      <c r="Z9" s="26"/>
      <c r="AA9" s="39">
        <f>W8/Y9</f>
        <v>5968.96446480443</v>
      </c>
      <c r="AB9" s="39">
        <v>44500</v>
      </c>
      <c r="AC9" s="25">
        <v>1862706997.92</v>
      </c>
      <c r="AD9" s="26">
        <f t="shared" ref="AD9:AD15" si="20">(AC9-AC10)/AC10</f>
        <v>0.0479951157385808</v>
      </c>
      <c r="AE9" s="38">
        <v>426900</v>
      </c>
      <c r="AF9" s="26"/>
      <c r="AG9" s="39">
        <f t="shared" si="8"/>
        <v>4363.333328461</v>
      </c>
      <c r="AH9" s="25"/>
      <c r="AI9" s="25">
        <v>1814440258.26</v>
      </c>
      <c r="AJ9" s="25"/>
      <c r="AK9" s="41">
        <v>217900</v>
      </c>
      <c r="AL9" s="26"/>
      <c r="AM9" s="27">
        <f t="shared" si="11"/>
        <v>8326.94014804956</v>
      </c>
      <c r="AN9" s="42"/>
      <c r="AO9" s="45">
        <f t="shared" si="16"/>
        <v>0.608310322374031</v>
      </c>
      <c r="AP9" s="45">
        <f t="shared" si="17"/>
        <v>0.149512235465565</v>
      </c>
      <c r="AQ9" s="45">
        <f t="shared" si="18"/>
        <v>0.145638052272363</v>
      </c>
      <c r="AR9" s="46"/>
    </row>
    <row r="10" spans="1:44">
      <c r="A10" s="8">
        <v>2015</v>
      </c>
      <c r="B10" s="10"/>
      <c r="C10" s="25">
        <v>6557244862.44</v>
      </c>
      <c r="D10" s="26">
        <f t="shared" si="0"/>
        <v>0.120825741907603</v>
      </c>
      <c r="E10" s="25"/>
      <c r="F10" s="25"/>
      <c r="G10" s="25"/>
      <c r="H10" s="27"/>
      <c r="I10" s="27"/>
      <c r="J10" s="27"/>
      <c r="K10" s="27"/>
      <c r="L10" s="27"/>
      <c r="M10" s="25"/>
      <c r="N10" s="25"/>
      <c r="O10" s="27"/>
      <c r="P10" s="27"/>
      <c r="Q10" s="34">
        <f t="shared" si="12"/>
        <v>0</v>
      </c>
      <c r="R10" s="34">
        <f t="shared" si="13"/>
        <v>0</v>
      </c>
      <c r="S10" s="34">
        <f t="shared" si="14"/>
        <v>0</v>
      </c>
      <c r="T10" s="35"/>
      <c r="U10" s="25">
        <v>11294380030.09</v>
      </c>
      <c r="V10" s="26">
        <f t="shared" si="19"/>
        <v>0.150469779869341</v>
      </c>
      <c r="W10" s="25">
        <v>6716153941</v>
      </c>
      <c r="X10" s="26">
        <f t="shared" si="15"/>
        <v>0.066176646746853</v>
      </c>
      <c r="Y10" s="38"/>
      <c r="Z10" s="26"/>
      <c r="AA10" s="8"/>
      <c r="AB10" s="8"/>
      <c r="AC10" s="25">
        <v>1777400457.26</v>
      </c>
      <c r="AD10" s="26">
        <f t="shared" si="20"/>
        <v>0.328784118987473</v>
      </c>
      <c r="AE10" s="38"/>
      <c r="AF10" s="26"/>
      <c r="AG10" s="8"/>
      <c r="AH10" s="25"/>
      <c r="AI10" s="25"/>
      <c r="AJ10" s="25"/>
      <c r="AK10" s="41"/>
      <c r="AL10" s="26"/>
      <c r="AM10" s="27"/>
      <c r="AN10" s="42"/>
      <c r="AO10" s="45"/>
      <c r="AP10" s="45"/>
      <c r="AQ10" s="45"/>
      <c r="AR10" s="46"/>
    </row>
    <row r="11" spans="1:44">
      <c r="A11" s="8">
        <v>2014</v>
      </c>
      <c r="B11" s="10"/>
      <c r="C11" s="25">
        <v>5850369613.46</v>
      </c>
      <c r="D11" s="26">
        <f t="shared" si="0"/>
        <v>0.145892321274597</v>
      </c>
      <c r="E11" s="25"/>
      <c r="F11" s="25"/>
      <c r="G11" s="25"/>
      <c r="H11" s="27"/>
      <c r="I11" s="27"/>
      <c r="J11" s="27"/>
      <c r="K11" s="27"/>
      <c r="L11" s="27"/>
      <c r="M11" s="25"/>
      <c r="N11" s="25"/>
      <c r="O11" s="27"/>
      <c r="P11" s="27"/>
      <c r="Q11" s="34">
        <f t="shared" si="12"/>
        <v>0</v>
      </c>
      <c r="R11" s="34">
        <f t="shared" si="13"/>
        <v>0</v>
      </c>
      <c r="S11" s="34">
        <f t="shared" si="14"/>
        <v>0</v>
      </c>
      <c r="T11" s="35"/>
      <c r="U11" s="25">
        <v>9817189662.62</v>
      </c>
      <c r="V11" s="26">
        <f t="shared" si="19"/>
        <v>0.168491970709073</v>
      </c>
      <c r="W11" s="6">
        <v>6299288172.83</v>
      </c>
      <c r="X11" s="26">
        <f t="shared" si="15"/>
        <v>0.128486602465251</v>
      </c>
      <c r="Y11" s="38"/>
      <c r="Z11" s="26"/>
      <c r="AA11" s="8"/>
      <c r="AB11" s="8"/>
      <c r="AC11" s="25">
        <v>1337614163.1</v>
      </c>
      <c r="AD11" s="26">
        <f t="shared" si="20"/>
        <v>0.200613911309681</v>
      </c>
      <c r="AE11" s="38"/>
      <c r="AF11" s="26"/>
      <c r="AG11" s="8"/>
      <c r="AH11" s="25"/>
      <c r="AI11" s="25"/>
      <c r="AJ11" s="25"/>
      <c r="AK11" s="41"/>
      <c r="AL11" s="26"/>
      <c r="AM11" s="27"/>
      <c r="AN11" s="42"/>
      <c r="AO11" s="45"/>
      <c r="AP11" s="45"/>
      <c r="AQ11" s="45"/>
      <c r="AR11" s="46"/>
    </row>
    <row r="12" spans="1:44">
      <c r="A12" s="8">
        <v>2013</v>
      </c>
      <c r="B12" s="10"/>
      <c r="C12" s="25">
        <v>5105514283.36</v>
      </c>
      <c r="D12" s="26">
        <f t="shared" si="0"/>
        <v>0.151374959998005</v>
      </c>
      <c r="E12" s="25"/>
      <c r="F12" s="25"/>
      <c r="G12" s="25"/>
      <c r="H12" s="27"/>
      <c r="I12" s="27"/>
      <c r="J12" s="27"/>
      <c r="K12" s="27"/>
      <c r="L12" s="27"/>
      <c r="M12" s="25"/>
      <c r="N12" s="25"/>
      <c r="O12" s="27"/>
      <c r="P12" s="27"/>
      <c r="Q12" s="34">
        <f t="shared" si="12"/>
        <v>0</v>
      </c>
      <c r="R12" s="34">
        <f t="shared" si="13"/>
        <v>0</v>
      </c>
      <c r="S12" s="34">
        <f t="shared" si="14"/>
        <v>0</v>
      </c>
      <c r="T12" s="35"/>
      <c r="U12" s="25">
        <v>8401589320.86</v>
      </c>
      <c r="V12" s="26">
        <f t="shared" si="19"/>
        <v>0.188412255311032</v>
      </c>
      <c r="W12" s="25">
        <v>5582067309.5</v>
      </c>
      <c r="X12" s="26">
        <f t="shared" si="15"/>
        <v>0.175667082877001</v>
      </c>
      <c r="Y12" s="38"/>
      <c r="Z12" s="26"/>
      <c r="AA12" s="8"/>
      <c r="AB12" s="8"/>
      <c r="AC12" s="25">
        <v>1114108499.41</v>
      </c>
      <c r="AD12" s="26">
        <f t="shared" si="20"/>
        <v>0.254626688524775</v>
      </c>
      <c r="AE12" s="38"/>
      <c r="AF12" s="26"/>
      <c r="AG12" s="8"/>
      <c r="AH12" s="25"/>
      <c r="AI12" s="25"/>
      <c r="AJ12" s="25"/>
      <c r="AK12" s="41"/>
      <c r="AL12" s="26"/>
      <c r="AM12" s="27"/>
      <c r="AN12" s="42"/>
      <c r="AO12" s="45"/>
      <c r="AP12" s="45"/>
      <c r="AQ12" s="45"/>
      <c r="AR12" s="46"/>
    </row>
    <row r="13" spans="1:44">
      <c r="A13" s="8">
        <v>2012</v>
      </c>
      <c r="B13" s="10"/>
      <c r="C13" s="25">
        <v>4434275940.28</v>
      </c>
      <c r="D13" s="26">
        <f t="shared" si="0"/>
        <v>0.135822589135965</v>
      </c>
      <c r="E13" s="25"/>
      <c r="F13" s="25"/>
      <c r="G13" s="25"/>
      <c r="H13" s="27"/>
      <c r="I13" s="27"/>
      <c r="J13" s="27"/>
      <c r="K13" s="27"/>
      <c r="L13" s="27"/>
      <c r="M13" s="25"/>
      <c r="N13" s="25"/>
      <c r="O13" s="27"/>
      <c r="P13" s="27"/>
      <c r="Q13" s="34">
        <f t="shared" si="12"/>
        <v>0</v>
      </c>
      <c r="R13" s="34">
        <f t="shared" si="13"/>
        <v>0</v>
      </c>
      <c r="S13" s="34">
        <f t="shared" si="14"/>
        <v>0</v>
      </c>
      <c r="T13" s="35"/>
      <c r="U13" s="25">
        <v>7069591619.67</v>
      </c>
      <c r="V13" s="26">
        <f t="shared" si="19"/>
        <v>0.160745719949092</v>
      </c>
      <c r="W13" s="25">
        <f>47.48*100000000</f>
        <v>4748000000</v>
      </c>
      <c r="X13" s="26">
        <f t="shared" si="15"/>
        <v>0.147691563935219</v>
      </c>
      <c r="Y13" s="38"/>
      <c r="Z13" s="26"/>
      <c r="AA13" s="8"/>
      <c r="AB13" s="8"/>
      <c r="AC13" s="25">
        <f>8.88*100000000</f>
        <v>888000000</v>
      </c>
      <c r="AD13" s="26">
        <f t="shared" si="20"/>
        <v>0.224827586206897</v>
      </c>
      <c r="AE13" s="38"/>
      <c r="AF13" s="26"/>
      <c r="AG13" s="8"/>
      <c r="AH13" s="25"/>
      <c r="AI13" s="25"/>
      <c r="AJ13" s="25"/>
      <c r="AK13" s="41"/>
      <c r="AL13" s="26"/>
      <c r="AM13" s="27"/>
      <c r="AN13" s="42"/>
      <c r="AO13" s="45"/>
      <c r="AP13" s="45"/>
      <c r="AQ13" s="45"/>
      <c r="AR13" s="46"/>
    </row>
    <row r="14" spans="1:44">
      <c r="A14" s="8">
        <v>2011</v>
      </c>
      <c r="B14" s="10"/>
      <c r="C14" s="25">
        <v>3904021616.31</v>
      </c>
      <c r="D14" s="26">
        <f t="shared" si="0"/>
        <v>0.0562429875257012</v>
      </c>
      <c r="E14" s="25"/>
      <c r="F14" s="25"/>
      <c r="G14" s="25"/>
      <c r="H14" s="27"/>
      <c r="I14" s="27"/>
      <c r="J14" s="27"/>
      <c r="K14" s="27"/>
      <c r="L14" s="27"/>
      <c r="M14" s="25"/>
      <c r="N14" s="25"/>
      <c r="O14" s="27"/>
      <c r="P14" s="27"/>
      <c r="Q14" s="34">
        <f t="shared" si="12"/>
        <v>0</v>
      </c>
      <c r="R14" s="34">
        <f t="shared" si="13"/>
        <v>0</v>
      </c>
      <c r="S14" s="34">
        <f t="shared" si="14"/>
        <v>0</v>
      </c>
      <c r="T14" s="35"/>
      <c r="U14" s="25">
        <v>6090560144.37</v>
      </c>
      <c r="V14" s="26">
        <f t="shared" si="19"/>
        <v>0.104261047185661</v>
      </c>
      <c r="W14" s="25">
        <f>41.37*100000000</f>
        <v>4137000000</v>
      </c>
      <c r="X14" s="26">
        <f t="shared" si="15"/>
        <v>0.0415407854984893</v>
      </c>
      <c r="Y14" s="38"/>
      <c r="Z14" s="26"/>
      <c r="AA14" s="39"/>
      <c r="AB14" s="40"/>
      <c r="AC14" s="25">
        <f>7.25*100000000</f>
        <v>725000000</v>
      </c>
      <c r="AD14" s="26">
        <f t="shared" si="20"/>
        <v>0.200331125827815</v>
      </c>
      <c r="AE14" s="38"/>
      <c r="AF14" s="26"/>
      <c r="AG14" s="8"/>
      <c r="AH14" s="25"/>
      <c r="AI14" s="25"/>
      <c r="AJ14" s="25"/>
      <c r="AK14" s="41"/>
      <c r="AL14" s="26"/>
      <c r="AM14" s="27"/>
      <c r="AN14" s="42"/>
      <c r="AO14" s="45"/>
      <c r="AP14" s="45"/>
      <c r="AQ14" s="45"/>
      <c r="AR14" s="46"/>
    </row>
    <row r="15" spans="1:44">
      <c r="A15" s="8">
        <v>2010</v>
      </c>
      <c r="B15" s="7"/>
      <c r="C15" s="25">
        <v>3696139678.48</v>
      </c>
      <c r="D15" s="26"/>
      <c r="E15" s="25"/>
      <c r="F15" s="25"/>
      <c r="G15" s="25"/>
      <c r="H15" s="27"/>
      <c r="I15" s="27"/>
      <c r="J15" s="27"/>
      <c r="K15" s="27"/>
      <c r="L15" s="27"/>
      <c r="M15" s="25"/>
      <c r="N15" s="25"/>
      <c r="O15" s="27"/>
      <c r="P15" s="27"/>
      <c r="Q15" s="34">
        <f t="shared" si="12"/>
        <v>0</v>
      </c>
      <c r="R15" s="34">
        <f t="shared" si="13"/>
        <v>0</v>
      </c>
      <c r="S15" s="34">
        <f t="shared" si="14"/>
        <v>0</v>
      </c>
      <c r="T15" s="35"/>
      <c r="U15" s="25">
        <v>5515507551.31</v>
      </c>
      <c r="V15" s="26"/>
      <c r="W15" s="25">
        <f>39.72*100000000</f>
        <v>3972000000</v>
      </c>
      <c r="X15" s="26"/>
      <c r="Y15" s="38"/>
      <c r="Z15" s="26"/>
      <c r="AA15" s="39"/>
      <c r="AB15" s="40"/>
      <c r="AC15" s="25">
        <f>6.04*100000000</f>
        <v>604000000</v>
      </c>
      <c r="AD15" s="26"/>
      <c r="AE15" s="38"/>
      <c r="AF15" s="26"/>
      <c r="AG15" s="8"/>
      <c r="AH15" s="25"/>
      <c r="AI15" s="25"/>
      <c r="AJ15" s="25"/>
      <c r="AK15" s="41"/>
      <c r="AL15" s="26"/>
      <c r="AM15" s="27"/>
      <c r="AN15" s="42"/>
      <c r="AO15" s="45"/>
      <c r="AP15" s="45"/>
      <c r="AQ15" s="45"/>
      <c r="AR15" s="46"/>
    </row>
    <row r="16" spans="1:44">
      <c r="A16" s="8">
        <v>2022</v>
      </c>
      <c r="B16" s="8" t="s">
        <v>19</v>
      </c>
      <c r="C16" s="25">
        <v>1545770407.17</v>
      </c>
      <c r="D16" s="26"/>
      <c r="E16" s="25">
        <v>950994337.4</v>
      </c>
      <c r="F16" s="25">
        <v>345013</v>
      </c>
      <c r="G16" s="25">
        <f t="shared" ref="G16:G21" si="21">E16/F16</f>
        <v>2756.40146139421</v>
      </c>
      <c r="H16" s="27"/>
      <c r="I16" s="27"/>
      <c r="J16" s="27"/>
      <c r="K16" s="27"/>
      <c r="L16" s="27"/>
      <c r="M16" s="25"/>
      <c r="N16" s="25"/>
      <c r="O16" s="27"/>
      <c r="P16" s="27"/>
      <c r="Q16" s="34"/>
      <c r="R16" s="34"/>
      <c r="S16" s="35"/>
      <c r="T16" s="35"/>
      <c r="U16" s="27">
        <v>2436471672.19</v>
      </c>
      <c r="V16" s="26"/>
      <c r="W16" s="25">
        <v>1513144072.56</v>
      </c>
      <c r="X16" s="26"/>
      <c r="Y16" s="38">
        <v>336024</v>
      </c>
      <c r="Z16" s="26"/>
      <c r="AA16" s="39">
        <f t="shared" ref="AA16:AA21" si="22">W16/Y16</f>
        <v>4503.08332904792</v>
      </c>
      <c r="AB16" s="40">
        <v>41924</v>
      </c>
      <c r="AC16" s="25"/>
      <c r="AD16" s="26"/>
      <c r="AE16" s="38"/>
      <c r="AF16" s="26"/>
      <c r="AG16" s="8"/>
      <c r="AH16" s="25"/>
      <c r="AI16" s="25"/>
      <c r="AJ16" s="25"/>
      <c r="AK16" s="41"/>
      <c r="AL16" s="26"/>
      <c r="AM16" s="27"/>
      <c r="AN16" s="42"/>
      <c r="AO16" s="45"/>
      <c r="AP16" s="45"/>
      <c r="AQ16" s="45"/>
      <c r="AR16" s="46"/>
    </row>
    <row r="17" spans="1:44">
      <c r="A17" s="8">
        <v>2021</v>
      </c>
      <c r="B17" s="8"/>
      <c r="C17" s="25">
        <v>1147871732</v>
      </c>
      <c r="D17" s="26"/>
      <c r="E17" s="25">
        <v>662778435.01</v>
      </c>
      <c r="F17" s="25">
        <v>275340</v>
      </c>
      <c r="G17" s="25">
        <f t="shared" si="21"/>
        <v>2407.12731535556</v>
      </c>
      <c r="H17" s="27"/>
      <c r="I17" s="27"/>
      <c r="J17" s="27"/>
      <c r="K17" s="27"/>
      <c r="L17" s="27"/>
      <c r="M17" s="25"/>
      <c r="N17" s="25"/>
      <c r="O17" s="27"/>
      <c r="P17" s="27"/>
      <c r="Q17" s="34"/>
      <c r="R17" s="34"/>
      <c r="S17" s="35"/>
      <c r="T17" s="35"/>
      <c r="U17" s="27">
        <v>1925286294.09</v>
      </c>
      <c r="V17" s="26"/>
      <c r="W17" s="25">
        <v>1182064447.78</v>
      </c>
      <c r="X17" s="26"/>
      <c r="Y17" s="38">
        <v>263559</v>
      </c>
      <c r="Z17" s="26"/>
      <c r="AA17" s="39">
        <f t="shared" si="22"/>
        <v>4485.00885107319</v>
      </c>
      <c r="AB17" s="40">
        <v>32935</v>
      </c>
      <c r="AC17" s="25"/>
      <c r="AD17" s="26"/>
      <c r="AE17" s="38"/>
      <c r="AF17" s="26"/>
      <c r="AG17" s="8"/>
      <c r="AH17" s="25"/>
      <c r="AI17" s="25"/>
      <c r="AJ17" s="25"/>
      <c r="AK17" s="41"/>
      <c r="AL17" s="26"/>
      <c r="AM17" s="27"/>
      <c r="AN17" s="42"/>
      <c r="AO17" s="45"/>
      <c r="AP17" s="45"/>
      <c r="AQ17" s="45"/>
      <c r="AR17" s="46"/>
    </row>
    <row r="18" spans="1:44">
      <c r="A18" s="8">
        <v>2020</v>
      </c>
      <c r="B18" s="8"/>
      <c r="C18" s="25">
        <v>950816655.19</v>
      </c>
      <c r="D18" s="26"/>
      <c r="E18" s="25">
        <v>544506620.14</v>
      </c>
      <c r="F18" s="25">
        <v>203078.04</v>
      </c>
      <c r="G18" s="25">
        <f t="shared" si="21"/>
        <v>2681.26785220106</v>
      </c>
      <c r="H18" s="27"/>
      <c r="I18" s="27"/>
      <c r="J18" s="27"/>
      <c r="K18" s="27"/>
      <c r="L18" s="27"/>
      <c r="M18" s="25"/>
      <c r="N18" s="25"/>
      <c r="O18" s="27"/>
      <c r="P18" s="27"/>
      <c r="Q18" s="34"/>
      <c r="R18" s="34"/>
      <c r="S18" s="35"/>
      <c r="T18" s="35"/>
      <c r="U18" s="27">
        <v>1693273982.03</v>
      </c>
      <c r="V18" s="26"/>
      <c r="W18" s="25">
        <v>1053969814.05</v>
      </c>
      <c r="X18" s="26"/>
      <c r="Y18" s="38">
        <v>202456.02</v>
      </c>
      <c r="Z18" s="26"/>
      <c r="AA18" s="39">
        <f t="shared" si="22"/>
        <v>5205.9198538527</v>
      </c>
      <c r="AB18" s="39">
        <v>21155.2</v>
      </c>
      <c r="AC18" s="25"/>
      <c r="AD18" s="26"/>
      <c r="AE18" s="38"/>
      <c r="AF18" s="26"/>
      <c r="AG18" s="8"/>
      <c r="AH18" s="25"/>
      <c r="AI18" s="25"/>
      <c r="AJ18" s="25"/>
      <c r="AK18" s="41"/>
      <c r="AL18" s="26"/>
      <c r="AM18" s="27"/>
      <c r="AN18" s="42"/>
      <c r="AO18" s="45"/>
      <c r="AP18" s="45"/>
      <c r="AQ18" s="45"/>
      <c r="AR18" s="46"/>
    </row>
    <row r="19" spans="1:44">
      <c r="A19" s="8">
        <v>2019</v>
      </c>
      <c r="B19" s="8"/>
      <c r="C19" s="25">
        <v>728988143.54</v>
      </c>
      <c r="D19" s="26"/>
      <c r="E19" s="25">
        <v>414874034.26</v>
      </c>
      <c r="F19" s="25">
        <v>158306.88</v>
      </c>
      <c r="G19" s="25">
        <f t="shared" si="21"/>
        <v>2620.69490763762</v>
      </c>
      <c r="H19" s="27"/>
      <c r="I19" s="27"/>
      <c r="J19" s="27"/>
      <c r="K19" s="27"/>
      <c r="L19" s="27"/>
      <c r="M19" s="25"/>
      <c r="N19" s="25"/>
      <c r="O19" s="27"/>
      <c r="P19" s="27"/>
      <c r="Q19" s="34"/>
      <c r="R19" s="34"/>
      <c r="S19" s="35"/>
      <c r="T19" s="35"/>
      <c r="U19" s="27">
        <v>1355147203.67</v>
      </c>
      <c r="W19" s="12">
        <v>835148173.63</v>
      </c>
      <c r="X19" s="4"/>
      <c r="Y19" s="38">
        <v>151841.23</v>
      </c>
      <c r="Z19" s="26"/>
      <c r="AA19" s="39">
        <f t="shared" si="22"/>
        <v>5500.1409935233</v>
      </c>
      <c r="AB19" s="39">
        <v>20533.18</v>
      </c>
      <c r="AC19" s="25"/>
      <c r="AD19" s="26"/>
      <c r="AE19" s="38"/>
      <c r="AF19" s="26"/>
      <c r="AG19" s="8"/>
      <c r="AH19" s="25"/>
      <c r="AI19" s="25"/>
      <c r="AJ19" s="25"/>
      <c r="AK19" s="41"/>
      <c r="AL19" s="26"/>
      <c r="AM19" s="27"/>
      <c r="AN19" s="42"/>
      <c r="AO19" s="45"/>
      <c r="AP19" s="45"/>
      <c r="AQ19" s="45"/>
      <c r="AR19" s="46"/>
    </row>
    <row r="20" spans="1:44">
      <c r="A20" s="8">
        <v>2018</v>
      </c>
      <c r="B20" s="8"/>
      <c r="C20" s="25">
        <v>578058411.02</v>
      </c>
      <c r="E20" s="12">
        <v>303308325.77</v>
      </c>
      <c r="F20" s="25">
        <v>114261.34</v>
      </c>
      <c r="G20" s="25">
        <f t="shared" si="21"/>
        <v>2654.51399195914</v>
      </c>
      <c r="H20" s="27"/>
      <c r="I20" s="27"/>
      <c r="J20" s="27"/>
      <c r="K20" s="27"/>
      <c r="L20" s="27"/>
      <c r="M20" s="25"/>
      <c r="N20" s="25"/>
      <c r="O20" s="27"/>
      <c r="P20" s="27"/>
      <c r="Q20" s="34"/>
      <c r="R20" s="34"/>
      <c r="S20" s="35"/>
      <c r="T20" s="35"/>
      <c r="U20" s="27">
        <v>1065445794.48</v>
      </c>
      <c r="V20" s="26"/>
      <c r="W20" s="25">
        <v>608688964</v>
      </c>
      <c r="X20" s="26"/>
      <c r="Y20" s="38">
        <v>111023.73</v>
      </c>
      <c r="Z20" s="26"/>
      <c r="AA20" s="39">
        <f t="shared" si="22"/>
        <v>5482.51228813876</v>
      </c>
      <c r="AB20" s="39">
        <v>14067.53</v>
      </c>
      <c r="AC20" s="25"/>
      <c r="AD20" s="26"/>
      <c r="AE20" s="38"/>
      <c r="AF20" s="26"/>
      <c r="AG20" s="8"/>
      <c r="AH20" s="25"/>
      <c r="AI20" s="25"/>
      <c r="AJ20" s="25"/>
      <c r="AK20" s="41"/>
      <c r="AL20" s="26"/>
      <c r="AM20" s="27"/>
      <c r="AN20" s="42"/>
      <c r="AO20" s="45"/>
      <c r="AP20" s="45"/>
      <c r="AQ20" s="45"/>
      <c r="AR20" s="46"/>
    </row>
    <row r="21" spans="1:44">
      <c r="A21" s="8">
        <v>2017</v>
      </c>
      <c r="B21" s="8"/>
      <c r="C21" s="25">
        <v>537261639.44</v>
      </c>
      <c r="D21" s="26"/>
      <c r="E21" s="25">
        <v>258682460.69</v>
      </c>
      <c r="F21" s="25">
        <v>96349.95</v>
      </c>
      <c r="G21" s="25">
        <f t="shared" si="21"/>
        <v>2684.82195050439</v>
      </c>
      <c r="H21" s="27"/>
      <c r="I21" s="27"/>
      <c r="J21" s="27"/>
      <c r="K21" s="27"/>
      <c r="L21" s="27"/>
      <c r="M21" s="25"/>
      <c r="N21" s="25"/>
      <c r="O21" s="27"/>
      <c r="P21" s="27"/>
      <c r="Q21" s="34"/>
      <c r="R21" s="34"/>
      <c r="S21" s="35"/>
      <c r="T21" s="35"/>
      <c r="U21" s="27">
        <v>948167111.51</v>
      </c>
      <c r="V21" s="26"/>
      <c r="W21" s="25">
        <v>505576221.65</v>
      </c>
      <c r="Y21" s="9">
        <v>94958.7</v>
      </c>
      <c r="AA21" s="39">
        <f t="shared" si="22"/>
        <v>5324.16957740576</v>
      </c>
      <c r="AB21" s="39">
        <v>10829.88</v>
      </c>
      <c r="AC21" s="25"/>
      <c r="AD21" s="26"/>
      <c r="AE21" s="38"/>
      <c r="AF21" s="26"/>
      <c r="AG21" s="8"/>
      <c r="AH21" s="25"/>
      <c r="AI21" s="25"/>
      <c r="AJ21" s="25"/>
      <c r="AK21" s="41"/>
      <c r="AL21" s="26"/>
      <c r="AM21" s="27"/>
      <c r="AN21" s="42"/>
      <c r="AO21" s="45"/>
      <c r="AP21" s="45"/>
      <c r="AQ21" s="45"/>
      <c r="AR21" s="46"/>
    </row>
    <row r="22" spans="1:44">
      <c r="A22" s="8">
        <v>2016</v>
      </c>
      <c r="B22" s="8"/>
      <c r="C22" s="25"/>
      <c r="D22" s="26"/>
      <c r="E22" s="25"/>
      <c r="F22" s="25"/>
      <c r="G22" s="25"/>
      <c r="H22" s="27"/>
      <c r="I22" s="27"/>
      <c r="J22" s="27"/>
      <c r="K22" s="27"/>
      <c r="L22" s="27"/>
      <c r="M22" s="25"/>
      <c r="N22" s="25"/>
      <c r="O22" s="27"/>
      <c r="P22" s="27"/>
      <c r="Q22" s="34"/>
      <c r="R22" s="34"/>
      <c r="S22" s="35"/>
      <c r="T22" s="35"/>
      <c r="U22" s="27"/>
      <c r="V22" s="26"/>
      <c r="W22" s="25"/>
      <c r="X22" s="26"/>
      <c r="Y22" s="38"/>
      <c r="Z22" s="26"/>
      <c r="AA22" s="8"/>
      <c r="AB22" s="8"/>
      <c r="AC22" s="25"/>
      <c r="AD22" s="26"/>
      <c r="AE22" s="38"/>
      <c r="AF22" s="26"/>
      <c r="AG22" s="8"/>
      <c r="AH22" s="25"/>
      <c r="AI22" s="25"/>
      <c r="AJ22" s="25"/>
      <c r="AK22" s="41"/>
      <c r="AL22" s="26"/>
      <c r="AM22" s="27"/>
      <c r="AN22" s="42"/>
      <c r="AO22" s="45"/>
      <c r="AP22" s="45"/>
      <c r="AQ22" s="45"/>
      <c r="AR22" s="46"/>
    </row>
    <row r="23" spans="1:44">
      <c r="A23" s="8">
        <v>2015</v>
      </c>
      <c r="B23" s="8"/>
      <c r="C23" s="25"/>
      <c r="D23" s="26"/>
      <c r="E23" s="25"/>
      <c r="F23" s="25"/>
      <c r="G23" s="25"/>
      <c r="H23" s="27"/>
      <c r="I23" s="27"/>
      <c r="J23" s="27"/>
      <c r="K23" s="27"/>
      <c r="L23" s="27"/>
      <c r="M23" s="25"/>
      <c r="N23" s="25"/>
      <c r="O23" s="27"/>
      <c r="P23" s="27"/>
      <c r="Q23" s="34"/>
      <c r="R23" s="34"/>
      <c r="S23" s="35"/>
      <c r="T23" s="35"/>
      <c r="U23" s="27"/>
      <c r="V23" s="26"/>
      <c r="W23" s="25"/>
      <c r="X23" s="26"/>
      <c r="Y23" s="38"/>
      <c r="Z23" s="26"/>
      <c r="AA23" s="8"/>
      <c r="AB23" s="8"/>
      <c r="AC23" s="25"/>
      <c r="AD23" s="26"/>
      <c r="AE23" s="38"/>
      <c r="AF23" s="26"/>
      <c r="AG23" s="8"/>
      <c r="AH23" s="25"/>
      <c r="AI23" s="25"/>
      <c r="AJ23" s="25"/>
      <c r="AK23" s="41"/>
      <c r="AL23" s="26"/>
      <c r="AM23" s="27"/>
      <c r="AN23" s="42"/>
      <c r="AO23" s="45"/>
      <c r="AP23" s="45"/>
      <c r="AQ23" s="45"/>
      <c r="AR23" s="46"/>
    </row>
    <row r="24" spans="1:44">
      <c r="A24" s="8">
        <v>2014</v>
      </c>
      <c r="B24" s="8"/>
      <c r="C24" s="25"/>
      <c r="D24" s="26"/>
      <c r="E24" s="25"/>
      <c r="F24" s="25"/>
      <c r="G24" s="25"/>
      <c r="H24" s="27"/>
      <c r="I24" s="27"/>
      <c r="J24" s="27"/>
      <c r="K24" s="27"/>
      <c r="L24" s="27"/>
      <c r="M24" s="25"/>
      <c r="N24" s="25"/>
      <c r="O24" s="27"/>
      <c r="P24" s="27"/>
      <c r="Q24" s="34"/>
      <c r="R24" s="34"/>
      <c r="S24" s="35"/>
      <c r="T24" s="35"/>
      <c r="U24" s="27"/>
      <c r="V24" s="26"/>
      <c r="W24" s="25"/>
      <c r="X24" s="26"/>
      <c r="Y24" s="38"/>
      <c r="Z24" s="26"/>
      <c r="AA24" s="8"/>
      <c r="AB24" s="8"/>
      <c r="AC24" s="25"/>
      <c r="AD24" s="26"/>
      <c r="AE24" s="38"/>
      <c r="AF24" s="26"/>
      <c r="AG24" s="8"/>
      <c r="AH24" s="25"/>
      <c r="AI24" s="25"/>
      <c r="AJ24" s="25"/>
      <c r="AK24" s="41"/>
      <c r="AL24" s="26"/>
      <c r="AM24" s="27"/>
      <c r="AN24" s="42"/>
      <c r="AO24" s="45"/>
      <c r="AP24" s="45"/>
      <c r="AQ24" s="45"/>
      <c r="AR24" s="46"/>
    </row>
    <row r="25" spans="1:44">
      <c r="A25" s="8">
        <v>2013</v>
      </c>
      <c r="B25" s="8"/>
      <c r="C25" s="25"/>
      <c r="D25" s="26"/>
      <c r="E25" s="25"/>
      <c r="F25" s="25"/>
      <c r="G25" s="25"/>
      <c r="H25" s="27"/>
      <c r="I25" s="27"/>
      <c r="J25" s="27"/>
      <c r="K25" s="27"/>
      <c r="L25" s="27"/>
      <c r="M25" s="25"/>
      <c r="N25" s="25"/>
      <c r="O25" s="27"/>
      <c r="P25" s="27"/>
      <c r="Q25" s="34"/>
      <c r="R25" s="34"/>
      <c r="S25" s="35"/>
      <c r="T25" s="35"/>
      <c r="U25" s="27"/>
      <c r="V25" s="26"/>
      <c r="W25" s="25"/>
      <c r="X25" s="26"/>
      <c r="Y25" s="38"/>
      <c r="Z25" s="26"/>
      <c r="AA25" s="8"/>
      <c r="AB25" s="8"/>
      <c r="AC25" s="25"/>
      <c r="AD25" s="26"/>
      <c r="AE25" s="38"/>
      <c r="AF25" s="26"/>
      <c r="AG25" s="8"/>
      <c r="AH25" s="25"/>
      <c r="AI25" s="25"/>
      <c r="AJ25" s="25"/>
      <c r="AK25" s="41"/>
      <c r="AL25" s="26"/>
      <c r="AM25" s="27"/>
      <c r="AN25" s="42"/>
      <c r="AO25" s="45"/>
      <c r="AP25" s="45"/>
      <c r="AQ25" s="45"/>
      <c r="AR25" s="46"/>
    </row>
    <row r="26" spans="1:44">
      <c r="A26" s="8">
        <v>2012</v>
      </c>
      <c r="B26" s="8"/>
      <c r="C26" s="25"/>
      <c r="D26" s="26"/>
      <c r="E26" s="25"/>
      <c r="F26" s="25"/>
      <c r="G26" s="25"/>
      <c r="H26" s="27"/>
      <c r="I26" s="27"/>
      <c r="J26" s="27"/>
      <c r="K26" s="27"/>
      <c r="L26" s="27"/>
      <c r="M26" s="25"/>
      <c r="N26" s="25"/>
      <c r="O26" s="27"/>
      <c r="P26" s="27"/>
      <c r="Q26" s="34"/>
      <c r="R26" s="34"/>
      <c r="S26" s="35"/>
      <c r="T26" s="35"/>
      <c r="U26" s="27"/>
      <c r="V26" s="26"/>
      <c r="W26" s="25"/>
      <c r="X26" s="26"/>
      <c r="Y26" s="38"/>
      <c r="Z26" s="26"/>
      <c r="AA26" s="8"/>
      <c r="AB26" s="8"/>
      <c r="AC26" s="25"/>
      <c r="AD26" s="26"/>
      <c r="AE26" s="38"/>
      <c r="AF26" s="26"/>
      <c r="AG26" s="8"/>
      <c r="AH26" s="25"/>
      <c r="AI26" s="25"/>
      <c r="AJ26" s="25"/>
      <c r="AK26" s="41"/>
      <c r="AL26" s="26"/>
      <c r="AM26" s="27"/>
      <c r="AN26" s="42"/>
      <c r="AO26" s="45"/>
      <c r="AP26" s="45"/>
      <c r="AQ26" s="45"/>
      <c r="AR26" s="46"/>
    </row>
  </sheetData>
  <mergeCells count="15">
    <mergeCell ref="E1:G1"/>
    <mergeCell ref="H1:J1"/>
    <mergeCell ref="K1:M1"/>
    <mergeCell ref="N1:P1"/>
    <mergeCell ref="Q1:T1"/>
    <mergeCell ref="W1:AB1"/>
    <mergeCell ref="AC1:AH1"/>
    <mergeCell ref="AI1:AN1"/>
    <mergeCell ref="AO1:AR1"/>
    <mergeCell ref="A1:A2"/>
    <mergeCell ref="B1:B2"/>
    <mergeCell ref="B3:B15"/>
    <mergeCell ref="B16:B26"/>
    <mergeCell ref="C1:C2"/>
    <mergeCell ref="U1:U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"/>
  <sheetViews>
    <sheetView tabSelected="1" workbookViewId="0">
      <pane xSplit="2" ySplit="2" topLeftCell="F3" activePane="bottomRight" state="frozen"/>
      <selection/>
      <selection pane="topRight"/>
      <selection pane="bottomLeft"/>
      <selection pane="bottomRight" activeCell="M9" sqref="M9"/>
    </sheetView>
  </sheetViews>
  <sheetFormatPr defaultColWidth="9.23076923076923" defaultRowHeight="16.8"/>
  <cols>
    <col min="2" max="2" width="9.23076923076923" style="1"/>
    <col min="3" max="3" width="17.3076923076923" style="1"/>
    <col min="4" max="5" width="20.9230769230769" style="2"/>
    <col min="6" max="6" width="17.6153846153846" customWidth="1"/>
    <col min="7" max="7" width="17"/>
    <col min="8" max="10" width="15.3076923076923"/>
    <col min="11" max="16" width="15.3076923076923" style="3"/>
    <col min="17" max="17" width="12.9230769230769" style="3" customWidth="1"/>
    <col min="18" max="18" width="17.6153846153846" style="3" customWidth="1"/>
    <col min="19" max="22" width="10.3076923076923" style="4" customWidth="1"/>
  </cols>
  <sheetData>
    <row r="1" spans="1:27">
      <c r="A1" s="5" t="s">
        <v>0</v>
      </c>
      <c r="B1" s="5" t="s">
        <v>1</v>
      </c>
      <c r="C1" s="1" t="s">
        <v>20</v>
      </c>
      <c r="D1" s="6" t="s">
        <v>21</v>
      </c>
      <c r="E1" s="6" t="s">
        <v>2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3" t="s">
        <v>27</v>
      </c>
      <c r="Q1" s="3" t="s">
        <v>28</v>
      </c>
      <c r="S1" s="3"/>
      <c r="T1" s="3"/>
      <c r="U1" s="3"/>
      <c r="V1" s="3"/>
      <c r="W1" s="11"/>
      <c r="X1" s="11"/>
      <c r="Y1" s="11"/>
      <c r="Z1" s="11"/>
      <c r="AA1" s="11"/>
    </row>
    <row r="2" spans="1:27">
      <c r="A2" s="7"/>
      <c r="B2" s="7"/>
      <c r="C2" s="1"/>
      <c r="D2" s="6"/>
      <c r="E2" s="6"/>
      <c r="F2" s="11"/>
      <c r="G2" s="11"/>
      <c r="H2" s="11"/>
      <c r="I2" s="11"/>
      <c r="J2" s="11"/>
      <c r="K2" s="13" t="s">
        <v>2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13" t="s">
        <v>2</v>
      </c>
      <c r="R2" s="3" t="s">
        <v>22</v>
      </c>
      <c r="S2" s="14" t="s">
        <v>23</v>
      </c>
      <c r="T2" s="14" t="s">
        <v>24</v>
      </c>
      <c r="U2" s="14" t="s">
        <v>25</v>
      </c>
      <c r="V2" s="14" t="s">
        <v>26</v>
      </c>
      <c r="W2" s="11"/>
      <c r="X2" s="11"/>
      <c r="Y2" s="11"/>
      <c r="Z2" s="11"/>
      <c r="AA2" s="11"/>
    </row>
    <row r="3" spans="1:22">
      <c r="A3" s="8">
        <v>2022</v>
      </c>
      <c r="B3" s="5" t="s">
        <v>18</v>
      </c>
      <c r="C3" s="9">
        <v>25609651543.29</v>
      </c>
      <c r="D3" s="2">
        <v>18517973318.04</v>
      </c>
      <c r="E3" s="2">
        <v>16471824416.06</v>
      </c>
      <c r="F3" s="12">
        <v>207194179.94</v>
      </c>
      <c r="G3" s="12">
        <v>1378053856.94</v>
      </c>
      <c r="H3" s="12">
        <v>441740962.78</v>
      </c>
      <c r="I3" s="12">
        <v>751338973.38</v>
      </c>
      <c r="J3" s="12">
        <v>-732179071.06</v>
      </c>
      <c r="K3" s="3">
        <f>E3/$C3</f>
        <v>0.64318815069453</v>
      </c>
      <c r="L3" s="3">
        <f>F3/$C3</f>
        <v>0.00809047243730605</v>
      </c>
      <c r="M3" s="3">
        <f>G3/$C3</f>
        <v>0.0538099417171127</v>
      </c>
      <c r="N3" s="3">
        <f>H3/$C3</f>
        <v>0.0172490032530623</v>
      </c>
      <c r="O3" s="3">
        <f>I3/$C3</f>
        <v>0.0293381177838345</v>
      </c>
      <c r="P3" s="3">
        <f>J3/$C3</f>
        <v>-0.0285899661626532</v>
      </c>
      <c r="Q3" s="3">
        <f>E3/$D3</f>
        <v>0.88950470622038</v>
      </c>
      <c r="R3" s="3">
        <f>F3/$D3</f>
        <v>0.0111888151247174</v>
      </c>
      <c r="S3" s="3">
        <f>G3/$D3</f>
        <v>0.0744170991756163</v>
      </c>
      <c r="T3" s="3">
        <f>H3/$D3</f>
        <v>0.023854714292609</v>
      </c>
      <c r="U3" s="3">
        <f>I3/$D3</f>
        <v>0.0405734990798401</v>
      </c>
      <c r="V3" s="3">
        <f>J3/$D3</f>
        <v>-0.0395388338931626</v>
      </c>
    </row>
    <row r="4" spans="1:22">
      <c r="A4" s="8">
        <v>2021</v>
      </c>
      <c r="B4" s="10"/>
      <c r="C4" s="9">
        <v>25004031043.49</v>
      </c>
      <c r="D4" s="2">
        <v>17493775509.76</v>
      </c>
      <c r="E4" s="2">
        <v>15336858254.4</v>
      </c>
      <c r="F4" s="12">
        <v>218259965.29</v>
      </c>
      <c r="G4" s="12">
        <v>1356919480.01</v>
      </c>
      <c r="H4" s="12">
        <v>394035474.57</v>
      </c>
      <c r="I4" s="12">
        <v>771919701.92</v>
      </c>
      <c r="J4" s="12">
        <v>-584217366.43</v>
      </c>
      <c r="K4" s="3">
        <f t="shared" ref="K4:K13" si="0">E4/$C4</f>
        <v>0.613375428454888</v>
      </c>
      <c r="L4" s="3">
        <f t="shared" ref="L4:L13" si="1">F4/$C4</f>
        <v>0.00872899113388462</v>
      </c>
      <c r="M4" s="3">
        <f t="shared" ref="M4:M13" si="2">G4/$C4</f>
        <v>0.0542680289290108</v>
      </c>
      <c r="N4" s="3">
        <f t="shared" ref="N4:N13" si="3">H4/$C4</f>
        <v>0.0157588779938981</v>
      </c>
      <c r="O4" s="3">
        <f t="shared" ref="O4:O13" si="4">I4/$C4</f>
        <v>0.0308718102524103</v>
      </c>
      <c r="P4" s="3">
        <f t="shared" ref="P4:P13" si="5">J4/$C4</f>
        <v>-0.0233649272556837</v>
      </c>
      <c r="Q4" s="3">
        <f t="shared" ref="Q4:Q13" si="6">E4/$D4</f>
        <v>0.876703730755169</v>
      </c>
      <c r="R4" s="3">
        <f t="shared" ref="R4:R13" si="7">F4/$D4</f>
        <v>0.0124764356995567</v>
      </c>
      <c r="S4" s="3">
        <f t="shared" ref="S4:S13" si="8">G4/$D4</f>
        <v>0.0775658450203021</v>
      </c>
      <c r="T4" s="3">
        <f t="shared" ref="T4:T13" si="9">H4/$D4</f>
        <v>0.0225243244004225</v>
      </c>
      <c r="U4" s="3">
        <f t="shared" ref="U4:U13" si="10">I4/$D4</f>
        <v>0.0441253919995336</v>
      </c>
      <c r="V4" s="3">
        <f t="shared" ref="V4:V13" si="11">J4/$D4</f>
        <v>-0.0333957278749837</v>
      </c>
    </row>
    <row r="5" spans="1:22">
      <c r="A5" s="8">
        <v>2020</v>
      </c>
      <c r="B5" s="10"/>
      <c r="C5" s="9">
        <v>22791873936.49</v>
      </c>
      <c r="D5" s="2">
        <v>15438560038.05</v>
      </c>
      <c r="E5" s="2">
        <v>13180788066.91</v>
      </c>
      <c r="F5" s="12">
        <v>211339161.22</v>
      </c>
      <c r="G5" s="12">
        <v>1365533071.16</v>
      </c>
      <c r="H5" s="12">
        <v>361389131.13</v>
      </c>
      <c r="I5" s="12">
        <v>711748662.76</v>
      </c>
      <c r="J5" s="12">
        <v>-392238055.13</v>
      </c>
      <c r="K5" s="3">
        <f t="shared" si="0"/>
        <v>0.578310853404969</v>
      </c>
      <c r="L5" s="3">
        <f t="shared" si="1"/>
        <v>0.00927256625799619</v>
      </c>
      <c r="M5" s="3">
        <f t="shared" si="2"/>
        <v>0.0599131547921459</v>
      </c>
      <c r="N5" s="3">
        <f t="shared" si="3"/>
        <v>0.0158560516847811</v>
      </c>
      <c r="O5" s="3">
        <f t="shared" si="4"/>
        <v>0.0312281765309558</v>
      </c>
      <c r="P5" s="3">
        <f t="shared" si="5"/>
        <v>-0.0172095570650741</v>
      </c>
      <c r="Q5" s="3">
        <f t="shared" si="6"/>
        <v>0.853757606565931</v>
      </c>
      <c r="R5" s="3">
        <f t="shared" si="7"/>
        <v>0.0136890461739393</v>
      </c>
      <c r="S5" s="3">
        <f t="shared" si="8"/>
        <v>0.0884495100446218</v>
      </c>
      <c r="T5" s="3">
        <f t="shared" si="9"/>
        <v>0.0234082149008274</v>
      </c>
      <c r="U5" s="3">
        <f t="shared" si="10"/>
        <v>0.046102010874448</v>
      </c>
      <c r="V5" s="3">
        <f t="shared" si="11"/>
        <v>-0.0254063885597677</v>
      </c>
    </row>
    <row r="6" spans="1:22">
      <c r="A6" s="8">
        <v>2019</v>
      </c>
      <c r="B6" s="10"/>
      <c r="C6" s="9">
        <v>19796889800.07</v>
      </c>
      <c r="D6" s="2">
        <v>13751478014.86</v>
      </c>
      <c r="E6" s="2">
        <v>10800720678.76</v>
      </c>
      <c r="F6" s="12">
        <v>203349591.81</v>
      </c>
      <c r="G6" s="12">
        <v>2162819226.68</v>
      </c>
      <c r="H6" s="12">
        <v>289903386.14</v>
      </c>
      <c r="I6" s="12">
        <v>587425290.51</v>
      </c>
      <c r="J6" s="12">
        <v>-292740159.04</v>
      </c>
      <c r="K6" s="3">
        <f t="shared" si="0"/>
        <v>0.545576642989739</v>
      </c>
      <c r="L6" s="3">
        <f t="shared" si="1"/>
        <v>0.0102717949063535</v>
      </c>
      <c r="M6" s="3">
        <f t="shared" si="2"/>
        <v>0.109250455426203</v>
      </c>
      <c r="N6" s="3">
        <f t="shared" si="3"/>
        <v>0.0146438854318912</v>
      </c>
      <c r="O6" s="3">
        <f t="shared" si="4"/>
        <v>0.0296726049618119</v>
      </c>
      <c r="P6" s="3">
        <f t="shared" si="5"/>
        <v>-0.014787179299193</v>
      </c>
      <c r="Q6" s="3">
        <f t="shared" si="6"/>
        <v>0.785422531824479</v>
      </c>
      <c r="R6" s="3">
        <f t="shared" si="7"/>
        <v>0.0147874716877894</v>
      </c>
      <c r="S6" s="3">
        <f t="shared" si="8"/>
        <v>0.157279037521846</v>
      </c>
      <c r="T6" s="3">
        <f t="shared" si="9"/>
        <v>0.0210816165234549</v>
      </c>
      <c r="U6" s="3">
        <f t="shared" si="10"/>
        <v>0.0427172475478797</v>
      </c>
      <c r="V6" s="3">
        <f t="shared" si="11"/>
        <v>-0.0212879051054484</v>
      </c>
    </row>
    <row r="7" spans="1:22">
      <c r="A7" s="8">
        <v>2018</v>
      </c>
      <c r="B7" s="10"/>
      <c r="C7" s="9">
        <v>17034475127.23</v>
      </c>
      <c r="D7" s="2">
        <v>12131005269.24</v>
      </c>
      <c r="E7" s="2">
        <v>9119051026.25</v>
      </c>
      <c r="F7" s="12">
        <v>189988335.01</v>
      </c>
      <c r="G7" s="12">
        <v>2236019583.2</v>
      </c>
      <c r="H7" s="12">
        <v>245553857.78</v>
      </c>
      <c r="I7" s="12">
        <v>493014354.7</v>
      </c>
      <c r="J7" s="12">
        <v>-152621887.7</v>
      </c>
      <c r="K7" s="3">
        <f t="shared" si="0"/>
        <v>0.535329146224939</v>
      </c>
      <c r="L7" s="3">
        <f t="shared" si="1"/>
        <v>0.0111531663635646</v>
      </c>
      <c r="M7" s="3">
        <f t="shared" si="2"/>
        <v>0.131264366321782</v>
      </c>
      <c r="N7" s="3">
        <f t="shared" si="3"/>
        <v>0.0144151114692977</v>
      </c>
      <c r="O7" s="3">
        <f t="shared" si="4"/>
        <v>0.0289421511973624</v>
      </c>
      <c r="P7" s="3">
        <f t="shared" si="5"/>
        <v>-0.00895958851447265</v>
      </c>
      <c r="Q7" s="3">
        <f t="shared" si="6"/>
        <v>0.751714373529516</v>
      </c>
      <c r="R7" s="3">
        <f t="shared" si="7"/>
        <v>0.0156613842623368</v>
      </c>
      <c r="S7" s="3">
        <f t="shared" si="8"/>
        <v>0.184322694910517</v>
      </c>
      <c r="T7" s="3">
        <f t="shared" si="9"/>
        <v>0.0202418391823338</v>
      </c>
      <c r="U7" s="3">
        <f t="shared" si="10"/>
        <v>0.0406408491100167</v>
      </c>
      <c r="V7" s="3">
        <f t="shared" si="11"/>
        <v>-0.01258114099472</v>
      </c>
    </row>
    <row r="8" spans="1:22">
      <c r="A8" s="8">
        <v>2017</v>
      </c>
      <c r="B8" s="10"/>
      <c r="C8" s="9">
        <v>14584310896.6</v>
      </c>
      <c r="D8" s="2">
        <v>10561100402.42</v>
      </c>
      <c r="E8" s="2">
        <v>7920728043.51</v>
      </c>
      <c r="F8" s="12">
        <v>159108075.4</v>
      </c>
      <c r="G8" s="12">
        <v>1956552214.37</v>
      </c>
      <c r="H8" s="12">
        <v>606716187.95</v>
      </c>
      <c r="I8" s="12">
        <v>401668275.06</v>
      </c>
      <c r="J8" s="12">
        <v>-82004118.81</v>
      </c>
      <c r="K8" s="3">
        <f t="shared" si="0"/>
        <v>0.54309923174749</v>
      </c>
      <c r="L8" s="3">
        <f t="shared" si="1"/>
        <v>0.010909536729438</v>
      </c>
      <c r="M8" s="3">
        <f t="shared" si="2"/>
        <v>0.134154587641582</v>
      </c>
      <c r="N8" s="3">
        <f t="shared" si="3"/>
        <v>0.0416006071354007</v>
      </c>
      <c r="O8" s="3">
        <f t="shared" si="4"/>
        <v>0.0275411212711901</v>
      </c>
      <c r="P8" s="3">
        <f t="shared" si="5"/>
        <v>-0.00562276266540076</v>
      </c>
      <c r="Q8" s="3">
        <f t="shared" si="6"/>
        <v>0.749990790892872</v>
      </c>
      <c r="R8" s="3">
        <f t="shared" si="7"/>
        <v>0.0150654826994677</v>
      </c>
      <c r="S8" s="3">
        <f t="shared" si="8"/>
        <v>0.185260260751017</v>
      </c>
      <c r="T8" s="3">
        <f t="shared" si="9"/>
        <v>0.0574481980884279</v>
      </c>
      <c r="U8" s="3">
        <f t="shared" si="10"/>
        <v>0.0380328052716894</v>
      </c>
      <c r="V8" s="3">
        <f t="shared" si="11"/>
        <v>-0.00776473243178422</v>
      </c>
    </row>
    <row r="9" spans="1:22">
      <c r="A9" s="8">
        <v>2016</v>
      </c>
      <c r="B9" s="10"/>
      <c r="C9" s="9">
        <v>12458558940.81</v>
      </c>
      <c r="D9" s="2">
        <v>9143669728.81</v>
      </c>
      <c r="E9" s="2">
        <v>6983199621.89</v>
      </c>
      <c r="F9" s="12">
        <v>126562559.12</v>
      </c>
      <c r="G9" s="12">
        <v>1559903903.37</v>
      </c>
      <c r="H9" s="12">
        <v>519685281.65</v>
      </c>
      <c r="I9" s="12"/>
      <c r="J9" s="12">
        <v>-45681637.22</v>
      </c>
      <c r="K9" s="3">
        <f t="shared" si="0"/>
        <v>0.560514234035159</v>
      </c>
      <c r="L9" s="3">
        <f t="shared" si="1"/>
        <v>0.0101586836584626</v>
      </c>
      <c r="M9" s="3">
        <f t="shared" si="2"/>
        <v>0.125207410486319</v>
      </c>
      <c r="N9" s="3">
        <f t="shared" si="3"/>
        <v>0.0417131133800465</v>
      </c>
      <c r="O9" s="3">
        <f t="shared" si="4"/>
        <v>0</v>
      </c>
      <c r="P9" s="3">
        <f t="shared" si="5"/>
        <v>-0.00366668708933603</v>
      </c>
      <c r="Q9" s="3">
        <f t="shared" si="6"/>
        <v>0.763719581853141</v>
      </c>
      <c r="R9" s="3">
        <f t="shared" si="7"/>
        <v>0.0138415497140306</v>
      </c>
      <c r="S9" s="3">
        <f t="shared" si="8"/>
        <v>0.170599327144881</v>
      </c>
      <c r="T9" s="3">
        <f t="shared" si="9"/>
        <v>0.0568355263327774</v>
      </c>
      <c r="U9" s="3">
        <f t="shared" si="10"/>
        <v>0</v>
      </c>
      <c r="V9" s="3">
        <f t="shared" si="11"/>
        <v>-0.00499598504483005</v>
      </c>
    </row>
    <row r="10" spans="1:22">
      <c r="A10" s="8">
        <v>2015</v>
      </c>
      <c r="B10" s="10"/>
      <c r="C10" s="9">
        <v>11294380030.09</v>
      </c>
      <c r="D10" s="2"/>
      <c r="E10" s="2">
        <v>6557244862.44</v>
      </c>
      <c r="F10" s="12">
        <v>105227681.17</v>
      </c>
      <c r="G10" s="12">
        <v>1227220684.17</v>
      </c>
      <c r="H10" s="12">
        <v>534901347.04</v>
      </c>
      <c r="I10" s="12"/>
      <c r="J10" s="12">
        <v>-48786754.34</v>
      </c>
      <c r="K10" s="3">
        <f t="shared" si="0"/>
        <v>0.580575901020726</v>
      </c>
      <c r="L10" s="3">
        <f t="shared" si="1"/>
        <v>0.00931681782352435</v>
      </c>
      <c r="M10" s="3">
        <f t="shared" si="2"/>
        <v>0.108657640428292</v>
      </c>
      <c r="N10" s="3">
        <f t="shared" si="3"/>
        <v>0.0473599565106663</v>
      </c>
      <c r="O10" s="3">
        <f t="shared" si="4"/>
        <v>0</v>
      </c>
      <c r="P10" s="3">
        <f t="shared" si="5"/>
        <v>-0.00431956018922902</v>
      </c>
      <c r="S10" s="3"/>
      <c r="T10" s="3"/>
      <c r="U10" s="3"/>
      <c r="V10" s="3"/>
    </row>
    <row r="11" spans="1:22">
      <c r="A11" s="8">
        <v>2014</v>
      </c>
      <c r="B11" s="10"/>
      <c r="C11" s="9">
        <v>9817189662.62</v>
      </c>
      <c r="D11" s="2"/>
      <c r="E11" s="2">
        <v>5850369613.46</v>
      </c>
      <c r="F11" s="12">
        <v>73331546.33</v>
      </c>
      <c r="G11" s="12">
        <v>1050482287.92</v>
      </c>
      <c r="H11" s="12">
        <v>486522922.46</v>
      </c>
      <c r="I11" s="12"/>
      <c r="J11" s="12">
        <v>-48633317.83</v>
      </c>
      <c r="K11" s="3">
        <f t="shared" si="0"/>
        <v>0.595931199713489</v>
      </c>
      <c r="L11" s="3">
        <f t="shared" si="1"/>
        <v>0.00746970862844972</v>
      </c>
      <c r="M11" s="3">
        <f t="shared" si="2"/>
        <v>0.107004379463078</v>
      </c>
      <c r="N11" s="3">
        <f t="shared" si="3"/>
        <v>0.0495582686267627</v>
      </c>
      <c r="O11" s="3">
        <f t="shared" si="4"/>
        <v>0</v>
      </c>
      <c r="P11" s="3">
        <f t="shared" si="5"/>
        <v>-0.00495389408795641</v>
      </c>
      <c r="S11" s="3"/>
      <c r="T11" s="3"/>
      <c r="U11" s="3"/>
      <c r="V11" s="3"/>
    </row>
    <row r="12" spans="1:22">
      <c r="A12" s="8">
        <v>2013</v>
      </c>
      <c r="B12" s="10"/>
      <c r="C12" s="9">
        <v>8401589320.86</v>
      </c>
      <c r="E12" s="2">
        <v>5105514283.36</v>
      </c>
      <c r="F12" s="12">
        <v>61824129.87</v>
      </c>
      <c r="G12" s="12">
        <v>898988137.5</v>
      </c>
      <c r="H12" s="12">
        <v>454094215.19</v>
      </c>
      <c r="I12" s="12"/>
      <c r="J12" s="12">
        <v>-14983980.52</v>
      </c>
      <c r="K12" s="3">
        <f t="shared" si="0"/>
        <v>0.607684342614046</v>
      </c>
      <c r="L12" s="3">
        <f t="shared" si="1"/>
        <v>0.00735862317341543</v>
      </c>
      <c r="M12" s="3">
        <f t="shared" si="2"/>
        <v>0.107002151993782</v>
      </c>
      <c r="N12" s="3">
        <f t="shared" si="3"/>
        <v>0.0540486088819583</v>
      </c>
      <c r="O12" s="3">
        <f t="shared" si="4"/>
        <v>0</v>
      </c>
      <c r="P12" s="3">
        <f t="shared" si="5"/>
        <v>-0.00178346976360732</v>
      </c>
      <c r="S12" s="3"/>
      <c r="T12" s="3"/>
      <c r="U12" s="3"/>
      <c r="V12" s="3"/>
    </row>
    <row r="13" spans="1:22">
      <c r="A13" s="8">
        <v>2012</v>
      </c>
      <c r="B13" s="10"/>
      <c r="C13" s="9">
        <v>7069591619.67</v>
      </c>
      <c r="E13" s="2">
        <v>4434275940.28</v>
      </c>
      <c r="F13" s="12">
        <v>49086538.5</v>
      </c>
      <c r="G13" s="12">
        <v>722932356.82</v>
      </c>
      <c r="H13" s="12">
        <v>392235132.26</v>
      </c>
      <c r="I13" s="12"/>
      <c r="J13" s="12">
        <v>-12005756.39</v>
      </c>
      <c r="K13" s="3">
        <f t="shared" si="0"/>
        <v>0.627232261612162</v>
      </c>
      <c r="L13" s="3">
        <f t="shared" si="1"/>
        <v>0.00694333437357606</v>
      </c>
      <c r="M13" s="3">
        <f t="shared" si="2"/>
        <v>0.102259422568138</v>
      </c>
      <c r="N13" s="3">
        <f t="shared" si="3"/>
        <v>0.0554820070750153</v>
      </c>
      <c r="O13" s="3">
        <f t="shared" si="4"/>
        <v>0</v>
      </c>
      <c r="P13" s="3">
        <f t="shared" si="5"/>
        <v>-0.00169822488141973</v>
      </c>
      <c r="S13" s="3"/>
      <c r="T13" s="3"/>
      <c r="U13" s="3"/>
      <c r="V13" s="3"/>
    </row>
    <row r="14" spans="1:2">
      <c r="A14" s="8">
        <v>2011</v>
      </c>
      <c r="B14" s="10"/>
    </row>
    <row r="15" spans="1:2">
      <c r="A15" s="8">
        <v>2010</v>
      </c>
      <c r="B15" s="7"/>
    </row>
    <row r="16" spans="1:2">
      <c r="A16" s="8">
        <v>2022</v>
      </c>
      <c r="B16" s="8" t="s">
        <v>19</v>
      </c>
    </row>
    <row r="17" spans="1:2">
      <c r="A17" s="8">
        <v>2021</v>
      </c>
      <c r="B17" s="8"/>
    </row>
    <row r="18" spans="1:2">
      <c r="A18" s="8">
        <v>2020</v>
      </c>
      <c r="B18" s="8"/>
    </row>
    <row r="19" spans="1:2">
      <c r="A19" s="8">
        <v>2019</v>
      </c>
      <c r="B19" s="8"/>
    </row>
    <row r="20" spans="1:2">
      <c r="A20" s="8">
        <v>2018</v>
      </c>
      <c r="B20" s="8"/>
    </row>
    <row r="21" spans="1:2">
      <c r="A21" s="8">
        <v>2017</v>
      </c>
      <c r="B21" s="8"/>
    </row>
    <row r="22" spans="1:2">
      <c r="A22" s="8">
        <v>2016</v>
      </c>
      <c r="B22" s="8"/>
    </row>
    <row r="23" spans="1:2">
      <c r="A23" s="8">
        <v>2015</v>
      </c>
      <c r="B23" s="8"/>
    </row>
    <row r="24" spans="1:2">
      <c r="A24" s="8">
        <v>2014</v>
      </c>
      <c r="B24" s="8"/>
    </row>
    <row r="25" spans="1:2">
      <c r="A25" s="8">
        <v>2013</v>
      </c>
      <c r="B25" s="8"/>
    </row>
    <row r="26" spans="1:2">
      <c r="A26" s="8">
        <v>2012</v>
      </c>
      <c r="B26" s="8"/>
    </row>
  </sheetData>
  <mergeCells count="19">
    <mergeCell ref="K1:P1"/>
    <mergeCell ref="Q1:V1"/>
    <mergeCell ref="A1:A2"/>
    <mergeCell ref="B1:B2"/>
    <mergeCell ref="B3:B15"/>
    <mergeCell ref="B16:B26"/>
    <mergeCell ref="C1:C2"/>
    <mergeCell ref="D1:D2"/>
    <mergeCell ref="E1:E2"/>
    <mergeCell ref="F1:F2"/>
    <mergeCell ref="G1:G2"/>
    <mergeCell ref="H1:H2"/>
    <mergeCell ref="I1:I2"/>
    <mergeCell ref="J1:J2"/>
    <mergeCell ref="W1:W2"/>
    <mergeCell ref="X1:X2"/>
    <mergeCell ref="Y1:Y2"/>
    <mergeCell ref="Z1:Z2"/>
    <mergeCell ref="AA1:A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冬阳</cp:lastModifiedBy>
  <dcterms:created xsi:type="dcterms:W3CDTF">2023-05-01T19:26:00Z</dcterms:created>
  <dcterms:modified xsi:type="dcterms:W3CDTF">2023-05-27T18:23:40Z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AAEEA0AF71F16A5DF9FE4C644C117135</vt:lpwstr>
  </property>
  <property fmtid="{D5CDD505-2E9C-101B-9397-08002B2CF9AE}" pid="3" name="KSOProductBuildVer">
    <vt:lpwstr>2052-5.1.1.7662</vt:lpwstr>
  </property>
</Properties>
</file>