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<sst xmlns="http://schemas.openxmlformats.org/spreadsheetml/2006/main" count="40">
  <si>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</si>
  <si>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</si>
  <si>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</si>
  <si>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</si>
  <si>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</si>
  <si>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</si>
  <si>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</si>
  <si>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</si>
  <si>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</si>
  <si>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</si>
  <si>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</si>
  <si>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</si>
  <si>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</si>
  <si>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</si>
  <si>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</si>
  <si>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</si>
  <si>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</si>
  <si>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</si>
  <si>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</si>
  <si>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</si>
  <si>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</si>
  <si>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</si>
  <si>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</si>
  <si>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</si>
  <si>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</si>
  <si>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</si>
  <si>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</si>
  <si>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</si>
  <si>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</si>
  <si>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</si>
  <si>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</si>
  <si>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</si>
  <si>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</si>
  <si>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</si>
  <si>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</si>
  <si>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</si>
  <si>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</si>
  <si>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</si>
  <si>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</si>
  <si>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缩量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</si>
</sst>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2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41" borderId="11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K11" sqref="K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1" si="0">I5/(ROW()-4)</f>
        <v>1</v>
      </c>
      <c r="M5" s="9" t="s">
        <v>37</v>
      </c>
      <c r="N5" s="17" t="s">
        <v>37</v>
      </c>
      <c r="O5" s="17" t="str">
        <f t="shared" ref="O5:O11" si="1">IF(B5&lt;F5,"是","否")</f>
        <v>否</v>
      </c>
      <c r="P5" s="17" t="s">
        <v>37</v>
      </c>
      <c r="Q5" s="17" t="str">
        <f t="shared" ref="Q5:Q11" si="2">IF(I5/(ROW()-4)&lt;0.5,"是","否")</f>
        <v>否</v>
      </c>
      <c r="R5" s="17" t="str">
        <f t="shared" ref="R5:R11" si="3"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 t="shared" ref="J6:J11" si="4"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7" t="s">
        <v>37</v>
      </c>
      <c r="O6" s="17" t="str">
        <f t="shared" si="1"/>
        <v>否</v>
      </c>
      <c r="P6" s="17" t="s">
        <v>37</v>
      </c>
      <c r="Q6" s="17" t="str">
        <f t="shared" si="2"/>
        <v>否</v>
      </c>
      <c r="R6" s="18" t="str">
        <f t="shared" si="3"/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 t="shared" si="4"/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7" t="s">
        <v>37</v>
      </c>
      <c r="O7" s="17" t="str">
        <f t="shared" si="1"/>
        <v>否</v>
      </c>
      <c r="P7" s="17" t="s">
        <v>37</v>
      </c>
      <c r="Q7" s="18" t="str">
        <f t="shared" si="2"/>
        <v>是</v>
      </c>
      <c r="R7" s="18" t="str">
        <f t="shared" si="3"/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 t="shared" si="4"/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7" t="s">
        <v>37</v>
      </c>
      <c r="O8" s="17" t="str">
        <f t="shared" si="1"/>
        <v>否</v>
      </c>
      <c r="P8" s="17" t="s">
        <v>37</v>
      </c>
      <c r="Q8" s="17" t="str">
        <f t="shared" si="2"/>
        <v>否</v>
      </c>
      <c r="R8" s="17" t="str">
        <f t="shared" si="3"/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 t="shared" si="4"/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7" t="str">
        <f t="shared" si="1"/>
        <v>否</v>
      </c>
      <c r="P9" s="9" t="s">
        <v>37</v>
      </c>
      <c r="Q9" s="17" t="str">
        <f t="shared" si="2"/>
        <v>否</v>
      </c>
      <c r="R9" s="17" t="str">
        <f t="shared" si="3"/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 t="shared" si="4"/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7" t="s">
        <v>37</v>
      </c>
      <c r="O10" s="17" t="str">
        <f t="shared" si="1"/>
        <v>否</v>
      </c>
      <c r="P10" s="18" t="s">
        <v>38</v>
      </c>
      <c r="Q10" s="17" t="str">
        <f t="shared" si="2"/>
        <v>否</v>
      </c>
      <c r="R10" s="18" t="str">
        <f t="shared" si="3"/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>
        <v>27.72</v>
      </c>
      <c r="C11" s="8">
        <v>28</v>
      </c>
      <c r="D11" s="8">
        <v>28.7</v>
      </c>
      <c r="E11" s="8">
        <v>27.5</v>
      </c>
      <c r="F11" s="8">
        <v>25.91</v>
      </c>
      <c r="G11" s="8">
        <v>25.2</v>
      </c>
      <c r="H11" s="8">
        <v>167.61</v>
      </c>
      <c r="I11" s="9">
        <v>4</v>
      </c>
      <c r="J11" s="14">
        <f t="shared" si="4"/>
        <v>-0.0290718038528897</v>
      </c>
      <c r="K11" s="14">
        <f>(B11-VLOOKUP([1]交易计划及执行表!$A$4,[1]交易计划及执行表!$A$4:$BL10009,48,FALSE))/VLOOKUP([1]交易计划及执行表!$A$4,[1]交易计划及执行表!$A$4:$BL10009,48,FALSE)</f>
        <v>0.0580152671755725</v>
      </c>
      <c r="L11" s="14">
        <f t="shared" si="0"/>
        <v>0.571428571428571</v>
      </c>
      <c r="M11" s="9" t="s">
        <v>37</v>
      </c>
      <c r="N11" s="17" t="s">
        <v>37</v>
      </c>
      <c r="O11" s="17" t="str">
        <f t="shared" si="1"/>
        <v>否</v>
      </c>
      <c r="P11" s="9" t="s">
        <v>39</v>
      </c>
      <c r="Q11" s="17" t="str">
        <f t="shared" si="2"/>
        <v>否</v>
      </c>
      <c r="R11" s="18" t="str">
        <f t="shared" si="3"/>
        <v>下部</v>
      </c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6">
        <f>IF(G11-VLOOKUP([1]交易计划及执行表!$A$4,[1]交易计划及执行表!$A$4:$BL10009,48,FALSE)&gt;0,G11,AD10)</f>
        <v>24.68</v>
      </c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2021-12-01T15:25:35Z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