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<sst xmlns="http://schemas.openxmlformats.org/spreadsheetml/2006/main" count="49" uniqueCount="49">
  <si>
    <t>名称</t>
  </si>
  <si>
    <t>时间</t>
  </si>
  <si>
    <t>每股账面价值</t>
  </si>
  <si>
    <t>每股账面价值
（百分比）</t>
  </si>
  <si>
    <t>股份数</t>
  </si>
  <si>
    <t>总资产</t>
  </si>
  <si>
    <t>所有者权益</t>
  </si>
  <si>
    <t>所有者权益增长率</t>
  </si>
  <si>
    <t>归母所有者权益</t>
  </si>
  <si>
    <t>有息债务</t>
  </si>
  <si>
    <t>非经营性资产</t>
  </si>
  <si>
    <t>总的有息债务</t>
  </si>
  <si>
    <t>非经营性资产总计</t>
  </si>
  <si>
    <t>投入资本</t>
  </si>
  <si>
    <t>投入资本
(增长率)</t>
  </si>
  <si>
    <t>利润总额</t>
  </si>
  <si>
    <t>利润总额增长率</t>
  </si>
  <si>
    <t>营业利润</t>
  </si>
  <si>
    <t>营业利润增长率</t>
  </si>
  <si>
    <t>财务费用</t>
  </si>
  <si>
    <t>投资性资产</t>
  </si>
  <si>
    <t>总现金</t>
  </si>
  <si>
    <t>经营性资产</t>
  </si>
  <si>
    <t>固定资产</t>
  </si>
  <si>
    <t>在建工程合计</t>
  </si>
  <si>
    <t>无形资产</t>
  </si>
  <si>
    <t>投入资本回报率</t>
  </si>
  <si>
    <t>营业利润占总投入资本的比例</t>
  </si>
  <si>
    <t>有息债务占总投入资本的比值</t>
  </si>
  <si>
    <t>保险合同准备金</t>
  </si>
  <si>
    <t>长期借款</t>
  </si>
  <si>
    <t>应付债券</t>
  </si>
  <si>
    <t>租赁负债</t>
  </si>
  <si>
    <t>长期应付款合计</t>
  </si>
  <si>
    <t>短期借款</t>
  </si>
  <si>
    <t>交易性金融负债</t>
  </si>
  <si>
    <t>以公允价值计量且变动计入当期损益的金融负债</t>
  </si>
  <si>
    <t>衍生金融负债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</si>
  <si>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</si>
  <si>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</si>
  <si>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</si>
  <si>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</si>
  <si>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</si>
  <si>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</si>
  <si>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</si>
  <si>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</si>
  <si>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以公允价值计量且其变动计
入当期损益的金融资产</t>
  </si>
  <si>
    <t>交易性金融资产</t>
  </si>
  <si>
    <t>海康威视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</si>
</sst>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41" borderId="9" applyNumberFormat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2" fillId="42" borderId="11" applyNumberFormat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36" borderId="10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9" applyNumberFormat="1" applyBorder="1">
      <alignment vertical="center"/>
    </xf>
    <xf numFmtId="10" fontId="0" fillId="0" borderId="0" xfId="9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0" fontId="0" fillId="0" borderId="2" xfId="9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0" fontId="0" fillId="0" borderId="3" xfId="9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44" fontId="0" fillId="3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" fontId="1" fillId="0" borderId="0" xfId="0" applyNumberFormat="1" applyFont="1">
      <alignment vertical="center"/>
    </xf>
    <xf numFmtId="4" fontId="0" fillId="0" borderId="1" xfId="0" applyNumberFormat="1" applyBorder="1">
      <alignment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0" fillId="5" borderId="1" xfId="0" applyNumberFormat="1" applyFill="1" applyBorder="1" applyAlignment="1">
      <alignment vertical="center" wrapText="1"/>
    </xf>
    <xf numFmtId="44" fontId="2" fillId="6" borderId="2" xfId="0" applyNumberFormat="1" applyFont="1" applyFill="1" applyBorder="1" applyAlignment="1">
      <alignment horizontal="center" vertical="center"/>
    </xf>
    <xf numFmtId="44" fontId="0" fillId="7" borderId="2" xfId="0" applyNumberFormat="1" applyFill="1" applyBorder="1" applyAlignment="1">
      <alignment horizontal="center" vertical="center"/>
    </xf>
    <xf numFmtId="10" fontId="0" fillId="7" borderId="2" xfId="9" applyNumberFormat="1" applyFill="1" applyBorder="1" applyAlignment="1">
      <alignment horizontal="center" vertical="center" wrapText="1"/>
    </xf>
    <xf numFmtId="44" fontId="2" fillId="6" borderId="3" xfId="0" applyNumberFormat="1" applyFont="1" applyFill="1" applyBorder="1" applyAlignment="1">
      <alignment horizontal="center" vertical="center"/>
    </xf>
    <xf numFmtId="44" fontId="0" fillId="7" borderId="3" xfId="0" applyNumberFormat="1" applyFill="1" applyBorder="1" applyAlignment="1">
      <alignment horizontal="center" vertical="center"/>
    </xf>
    <xf numFmtId="10" fontId="0" fillId="7" borderId="3" xfId="9" applyNumberFormat="1" applyFill="1" applyBorder="1" applyAlignment="1">
      <alignment horizontal="center" vertical="center"/>
    </xf>
    <xf numFmtId="44" fontId="0" fillId="3" borderId="2" xfId="9" applyNumberFormat="1" applyFill="1" applyBorder="1" applyAlignment="1">
      <alignment horizontal="center" vertical="center" wrapText="1"/>
    </xf>
    <xf numFmtId="10" fontId="0" fillId="3" borderId="2" xfId="9" applyNumberFormat="1" applyFill="1" applyBorder="1" applyAlignment="1">
      <alignment horizontal="center" vertical="center" wrapText="1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3" borderId="3" xfId="9" applyNumberFormat="1" applyFill="1" applyBorder="1" applyAlignment="1">
      <alignment horizontal="center" vertical="center" wrapText="1"/>
    </xf>
    <xf numFmtId="10" fontId="0" fillId="3" borderId="3" xfId="9" applyNumberFormat="1" applyFill="1" applyBorder="1" applyAlignment="1">
      <alignment horizontal="center" vertical="center" wrapText="1"/>
    </xf>
    <xf numFmtId="44" fontId="3" fillId="0" borderId="0" xfId="0" applyNumberFormat="1" applyFont="1">
      <alignment vertical="center"/>
    </xf>
    <xf numFmtId="44" fontId="2" fillId="9" borderId="1" xfId="0" applyNumberFormat="1" applyFon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3" borderId="1" xfId="0" applyNumberFormat="1" applyFill="1" applyBorder="1" applyAlignment="1">
      <alignment horizontal="center" vertical="center"/>
    </xf>
    <xf numFmtId="44" fontId="0" fillId="14" borderId="1" xfId="0" applyNumberFormat="1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7"/>
  <sheetViews>
    <sheetView tabSelected="1" workbookViewId="0">
      <pane xSplit="2" ySplit="2" topLeftCell="AR3" activePane="bottomRight" state="frozen"/>
      <selection/>
      <selection pane="topRight"/>
      <selection pane="bottomLeft"/>
      <selection pane="bottomRight" activeCell="AT4" sqref="AT4"/>
    </sheetView>
  </sheetViews>
  <sheetFormatPr defaultColWidth="9.23076923076923" defaultRowHeight="16.8"/>
  <cols>
    <col min="1" max="1" width="10.3076923076923" style="1" customWidth="1"/>
    <col min="2" max="2" width="9.23076923076923" style="1"/>
    <col min="3" max="3" width="15.1538461538462" style="1" customWidth="1"/>
    <col min="4" max="4" width="15.1538461538462" style="2" customWidth="1"/>
    <col min="5" max="5" width="15.1538461538462" style="1" customWidth="1"/>
    <col min="6" max="7" width="16.2307692307692" style="1" customWidth="1"/>
    <col min="8" max="8" width="20" style="2" customWidth="1"/>
    <col min="9" max="9" width="18.7692307692308" style="1" customWidth="1"/>
    <col min="10" max="10" width="18.7692307692308" style="3" customWidth="1"/>
    <col min="11" max="12" width="16.2307692307692" style="3" customWidth="1"/>
    <col min="13" max="13" width="13.4615384615385" style="3" customWidth="1"/>
    <col min="14" max="14" width="18.7692307692308" style="3" customWidth="1"/>
    <col min="15" max="15" width="14.5384615384615" style="3" customWidth="1"/>
    <col min="16" max="16" width="18.7692307692308" style="3" customWidth="1"/>
    <col min="17" max="17" width="52.6923076923077" style="3" customWidth="1"/>
    <col min="18" max="18" width="16.3846153846154" style="3" customWidth="1"/>
    <col min="19" max="19" width="21.2307692307692" style="3" customWidth="1"/>
    <col min="20" max="20" width="18.7692307692308" style="3" customWidth="1"/>
    <col min="21" max="21" width="16.3846153846154" style="3" customWidth="1"/>
    <col min="22" max="22" width="21.2307692307692" style="3" customWidth="1"/>
    <col min="23" max="23" width="23.6153846153846" style="3" customWidth="1"/>
    <col min="24" max="24" width="16.3846153846154" style="3" customWidth="1"/>
    <col min="25" max="25" width="17.3076923076923" style="3" customWidth="1"/>
    <col min="26" max="26" width="11.5384615384615" style="3" customWidth="1"/>
    <col min="27" max="27" width="12.3076923076923" style="3" customWidth="1"/>
    <col min="28" max="28" width="18.7692307692308" style="3" customWidth="1"/>
    <col min="29" max="29" width="20.9230769230769" style="4" customWidth="1"/>
    <col min="30" max="30" width="21.2307692307692" style="4" customWidth="1"/>
    <col min="31" max="31" width="18.7692307692308" style="5" customWidth="1"/>
    <col min="32" max="32" width="18.7692307692308" style="2" customWidth="1"/>
    <col min="33" max="33" width="18.7692307692308" style="6" customWidth="1"/>
    <col min="34" max="34" width="18.7692307692308" style="2" customWidth="1"/>
    <col min="35" max="35" width="16.2307692307692" style="3" customWidth="1"/>
    <col min="36" max="36" width="17.6153846153846" style="2" customWidth="1"/>
    <col min="37" max="37" width="15.3076923076923" style="3" customWidth="1"/>
    <col min="38" max="38" width="13.9230769230769" style="3" customWidth="1"/>
    <col min="39" max="39" width="9.23076923076923" style="3" customWidth="1"/>
    <col min="40" max="40" width="13.9230769230769" style="3" customWidth="1"/>
    <col min="41" max="41" width="11.5384615384615" style="3" customWidth="1"/>
    <col min="42" max="42" width="16.3846153846154" style="3" customWidth="1"/>
    <col min="43" max="43" width="11.5384615384615" style="3" customWidth="1"/>
    <col min="44" max="44" width="17.6153846153846" style="7" customWidth="1"/>
    <col min="45" max="46" width="32.1538461538462" style="8" customWidth="1"/>
  </cols>
  <sheetData>
    <row r="1" spans="1:46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7" t="s">
        <v>5</v>
      </c>
      <c r="G1" s="18" t="s">
        <v>6</v>
      </c>
      <c r="H1" s="19" t="s">
        <v>7</v>
      </c>
      <c r="I1" s="23" t="s">
        <v>8</v>
      </c>
      <c r="J1" s="24" t="s">
        <v>9</v>
      </c>
      <c r="K1" s="24"/>
      <c r="L1" s="24"/>
      <c r="M1" s="24"/>
      <c r="N1" s="24"/>
      <c r="O1" s="24"/>
      <c r="P1" s="24"/>
      <c r="Q1" s="24"/>
      <c r="R1" s="24"/>
      <c r="S1" s="27" t="s">
        <v>10</v>
      </c>
      <c r="T1" s="27"/>
      <c r="U1" s="27"/>
      <c r="V1" s="27"/>
      <c r="W1" s="27"/>
      <c r="X1" s="27"/>
      <c r="Y1" s="27"/>
      <c r="Z1" s="27"/>
      <c r="AA1" s="27"/>
      <c r="AB1" s="27"/>
      <c r="AC1" s="30" t="s">
        <v>11</v>
      </c>
      <c r="AD1" s="23" t="s">
        <v>12</v>
      </c>
      <c r="AE1" s="31" t="s">
        <v>13</v>
      </c>
      <c r="AF1" s="32" t="s">
        <v>14</v>
      </c>
      <c r="AG1" s="36" t="s">
        <v>15</v>
      </c>
      <c r="AH1" s="37" t="s">
        <v>16</v>
      </c>
      <c r="AI1" s="38" t="s">
        <v>17</v>
      </c>
      <c r="AJ1" s="39" t="s">
        <v>18</v>
      </c>
      <c r="AK1" s="43" t="s">
        <v>19</v>
      </c>
      <c r="AL1" s="44" t="s">
        <v>20</v>
      </c>
      <c r="AM1" s="45" t="s">
        <v>21</v>
      </c>
      <c r="AN1" s="46" t="s">
        <v>22</v>
      </c>
      <c r="AO1" s="47" t="s">
        <v>23</v>
      </c>
      <c r="AP1" s="48" t="s">
        <v>24</v>
      </c>
      <c r="AQ1" s="49" t="s">
        <v>25</v>
      </c>
      <c r="AR1" s="2" t="s">
        <v>26</v>
      </c>
      <c r="AS1" s="8" t="s">
        <v>27</v>
      </c>
      <c r="AT1" s="8" t="s">
        <v>28</v>
      </c>
    </row>
    <row r="2" ht="101" spans="1:44">
      <c r="A2" s="9"/>
      <c r="B2" s="9"/>
      <c r="C2" s="12"/>
      <c r="D2" s="13"/>
      <c r="E2" s="12"/>
      <c r="F2" s="17"/>
      <c r="G2" s="18"/>
      <c r="H2" s="19"/>
      <c r="I2" s="23"/>
      <c r="J2" s="24" t="s">
        <v>29</v>
      </c>
      <c r="K2" s="24" t="s">
        <v>30</v>
      </c>
      <c r="L2" s="24" t="s">
        <v>31</v>
      </c>
      <c r="M2" s="24" t="s">
        <v>32</v>
      </c>
      <c r="N2" s="24" t="s">
        <v>33</v>
      </c>
      <c r="O2" s="24" t="s">
        <v>34</v>
      </c>
      <c r="P2" s="24" t="s">
        <v>35</v>
      </c>
      <c r="Q2" s="24" t="s">
        <v>36</v>
      </c>
      <c r="R2" s="24" t="s">
        <v>37</v>
      </c>
      <c r="S2" s="27" t="s">
        <v>38</v>
      </c>
      <c r="T2" s="27" t="s">
        <v>39</v>
      </c>
      <c r="U2" s="27" t="s">
        <v>40</v>
      </c>
      <c r="V2" s="27" t="s">
        <v>41</v>
      </c>
      <c r="W2" s="28" t="s">
        <v>42</v>
      </c>
      <c r="X2" s="28" t="s">
        <v>43</v>
      </c>
      <c r="Y2" s="28" t="s">
        <v>44</v>
      </c>
      <c r="Z2" s="28" t="s">
        <v>45</v>
      </c>
      <c r="AA2" s="29" t="s">
        <v>46</v>
      </c>
      <c r="AB2" s="28" t="s">
        <v>47</v>
      </c>
      <c r="AC2" s="33"/>
      <c r="AD2" s="23"/>
      <c r="AE2" s="34"/>
      <c r="AF2" s="35"/>
      <c r="AG2" s="40"/>
      <c r="AH2" s="41"/>
      <c r="AI2" s="38"/>
      <c r="AJ2" s="39"/>
      <c r="AK2" s="43"/>
      <c r="AL2" s="44"/>
      <c r="AM2" s="45"/>
      <c r="AN2" s="46"/>
      <c r="AO2" s="47"/>
      <c r="AP2" s="48"/>
      <c r="AQ2" s="49"/>
      <c r="AR2" s="2"/>
    </row>
    <row r="3" spans="1:46">
      <c r="A3" s="14" t="s">
        <v>48</v>
      </c>
      <c r="B3" s="1">
        <v>2022</v>
      </c>
      <c r="C3" s="1">
        <f>G3/E3</f>
        <v>7.73733094326805</v>
      </c>
      <c r="D3" s="2">
        <f t="shared" ref="D3:D11" si="0">(C3-C4)/C4</f>
        <v>0.104589290686371</v>
      </c>
      <c r="E3" s="20">
        <v>9430920624</v>
      </c>
      <c r="F3" s="21">
        <v>119233282761.47</v>
      </c>
      <c r="G3" s="21">
        <v>72970153967.58</v>
      </c>
      <c r="H3" s="2">
        <f>(G3-G4)/G4</f>
        <v>0.115843002240784</v>
      </c>
      <c r="I3" s="21"/>
      <c r="K3" s="25">
        <v>7522315341.6</v>
      </c>
      <c r="M3" s="26">
        <v>277255924.83</v>
      </c>
      <c r="N3" s="26">
        <v>7569934.67</v>
      </c>
      <c r="O3" s="26">
        <v>3343071972.89</v>
      </c>
      <c r="P3" s="26">
        <v>68299685.57</v>
      </c>
      <c r="U3" s="26">
        <v>1252033513.41</v>
      </c>
      <c r="W3" s="26">
        <v>423893239.94</v>
      </c>
      <c r="Y3" s="26">
        <v>40011863999.94</v>
      </c>
      <c r="AB3" s="26">
        <v>12807438.36</v>
      </c>
      <c r="AC3" s="4">
        <f>SUM(J3:R3)</f>
        <v>11218512859.56</v>
      </c>
      <c r="AD3" s="4">
        <f>SUM(S3:AB3)</f>
        <v>41700598191.65</v>
      </c>
      <c r="AE3" s="5">
        <f>G3+AC3</f>
        <v>84188666827.14</v>
      </c>
      <c r="AG3" s="6">
        <v>14854951627.47</v>
      </c>
      <c r="AH3" s="2">
        <f t="shared" ref="AH3:AH11" si="1">(AG3-AG4)/AG4</f>
        <v>-0.195647540868391</v>
      </c>
      <c r="AI3" s="26">
        <v>14782659755.1</v>
      </c>
      <c r="AJ3" s="2">
        <f t="shared" ref="AJ3:AJ11" si="2">(AI3-AI4)/AI4</f>
        <v>-0.1998136585578</v>
      </c>
      <c r="AK3" s="26">
        <v>-990401533.32</v>
      </c>
      <c r="AR3" s="2"/>
      <c r="AS3" s="50">
        <f>(AI3+AK3)/AE3</f>
        <v>0.163825592464825</v>
      </c>
      <c r="AT3" s="50">
        <f>AC3/AE3</f>
        <v>0.133254430582615</v>
      </c>
    </row>
    <row r="4" spans="1:46">
      <c r="A4" s="15"/>
      <c r="B4" s="1">
        <v>2021</v>
      </c>
      <c r="C4" s="1">
        <f t="shared" ref="C4:C14" si="3">G4/E4</f>
        <v>7.00471298111194</v>
      </c>
      <c r="D4" s="2">
        <f t="shared" si="0"/>
        <v>0.201326430588304</v>
      </c>
      <c r="E4" s="20">
        <v>9335806114</v>
      </c>
      <c r="F4" s="21">
        <v>103864543195.18</v>
      </c>
      <c r="G4" s="21">
        <v>65394642275.88</v>
      </c>
      <c r="H4" s="2">
        <f t="shared" ref="H4:H11" si="4">(G4-G5)/G5</f>
        <v>0.200347839289416</v>
      </c>
      <c r="I4" s="21"/>
      <c r="K4" s="26">
        <v>3284371642.52</v>
      </c>
      <c r="M4" s="26">
        <v>317951879.21</v>
      </c>
      <c r="N4" s="26">
        <v>9009331.5</v>
      </c>
      <c r="O4" s="26">
        <v>4074962469.97</v>
      </c>
      <c r="P4" s="26">
        <v>4062317.57</v>
      </c>
      <c r="U4" s="26">
        <v>982165546.45</v>
      </c>
      <c r="W4" s="26">
        <v>438724172.22</v>
      </c>
      <c r="Y4" s="26">
        <v>34721870931.36</v>
      </c>
      <c r="AB4" s="26">
        <v>34320010.83</v>
      </c>
      <c r="AC4" s="4">
        <f t="shared" ref="AC4:AC13" si="5">SUM(J4:R4)</f>
        <v>7690357640.77</v>
      </c>
      <c r="AD4" s="4">
        <f t="shared" ref="AD4:AD13" si="6">SUM(S4:AB4)</f>
        <v>36177080660.86</v>
      </c>
      <c r="AE4" s="5">
        <f t="shared" ref="AE4:AE13" si="7">G4+AC4</f>
        <v>73084999916.65</v>
      </c>
      <c r="AG4" s="6">
        <v>18468211862.63</v>
      </c>
      <c r="AH4" s="2">
        <f t="shared" si="1"/>
        <v>0.209208838715089</v>
      </c>
      <c r="AI4" s="26">
        <v>18474021599.09</v>
      </c>
      <c r="AJ4" s="2">
        <f t="shared" si="2"/>
        <v>0.215662088253868</v>
      </c>
      <c r="AK4" s="26">
        <v>-133343257.84</v>
      </c>
      <c r="AR4" s="2"/>
      <c r="AS4" s="50">
        <f t="shared" ref="AS4:AS13" si="8">(AI4+AK4)/AE4</f>
        <v>0.250949967327997</v>
      </c>
      <c r="AT4" s="50">
        <f t="shared" ref="AT4:AT13" si="9">AC4/AE4</f>
        <v>0.105224842984751</v>
      </c>
    </row>
    <row r="5" spans="1:46">
      <c r="A5" s="15"/>
      <c r="B5" s="1">
        <v>2020</v>
      </c>
      <c r="C5" s="1">
        <f t="shared" si="3"/>
        <v>5.83081567403928</v>
      </c>
      <c r="D5" s="2">
        <f t="shared" si="0"/>
        <v>0.198275986516165</v>
      </c>
      <c r="E5" s="20">
        <v>9343417190</v>
      </c>
      <c r="F5" s="21">
        <v>88701682384.2</v>
      </c>
      <c r="G5" s="21">
        <v>54479743400.54</v>
      </c>
      <c r="H5" s="2">
        <f t="shared" si="4"/>
        <v>0.198071657164783</v>
      </c>
      <c r="K5" s="26">
        <v>1961167761.3</v>
      </c>
      <c r="M5" s="26"/>
      <c r="N5" s="26">
        <v>39595459.35</v>
      </c>
      <c r="O5" s="26">
        <v>3999246634.59</v>
      </c>
      <c r="P5" s="26">
        <v>7405771.15</v>
      </c>
      <c r="U5" s="26">
        <v>864026710.23</v>
      </c>
      <c r="W5" s="26">
        <v>491939067.27</v>
      </c>
      <c r="Y5" s="26">
        <v>35459729108.27</v>
      </c>
      <c r="AB5" s="26">
        <v>22679846.77</v>
      </c>
      <c r="AC5" s="4">
        <f t="shared" si="5"/>
        <v>6007415626.39</v>
      </c>
      <c r="AD5" s="4">
        <f t="shared" si="6"/>
        <v>36838374732.54</v>
      </c>
      <c r="AE5" s="5">
        <f t="shared" si="7"/>
        <v>60487159026.93</v>
      </c>
      <c r="AG5" s="42">
        <v>15272971277.86</v>
      </c>
      <c r="AH5" s="2">
        <f t="shared" si="1"/>
        <v>0.110320427448798</v>
      </c>
      <c r="AI5" s="26">
        <v>15196674945.77</v>
      </c>
      <c r="AJ5" s="2">
        <f t="shared" si="2"/>
        <v>0.108635006746349</v>
      </c>
      <c r="AK5" s="26">
        <v>396254772.56</v>
      </c>
      <c r="AR5" s="2"/>
      <c r="AS5" s="50">
        <f t="shared" si="8"/>
        <v>0.257789090596696</v>
      </c>
      <c r="AT5" s="50">
        <f t="shared" si="9"/>
        <v>0.0993172058835725</v>
      </c>
    </row>
    <row r="6" spans="1:46">
      <c r="A6" s="15"/>
      <c r="B6" s="1">
        <v>2019</v>
      </c>
      <c r="C6" s="1">
        <f t="shared" si="3"/>
        <v>4.86600394203979</v>
      </c>
      <c r="D6" s="2">
        <f t="shared" si="0"/>
        <v>0.182693425465969</v>
      </c>
      <c r="E6" s="20">
        <v>9345010696</v>
      </c>
      <c r="F6" s="21">
        <v>75358000240.29</v>
      </c>
      <c r="G6" s="21">
        <v>45472858885.14</v>
      </c>
      <c r="H6" s="2">
        <f t="shared" si="4"/>
        <v>0.197784625844505</v>
      </c>
      <c r="K6" s="26">
        <v>4604168571.43</v>
      </c>
      <c r="N6" s="26">
        <v>50181416.72</v>
      </c>
      <c r="O6" s="26">
        <v>2640082485.15</v>
      </c>
      <c r="P6" s="26">
        <v>652428.18</v>
      </c>
      <c r="U6" s="26">
        <v>252165321.49</v>
      </c>
      <c r="W6" s="26">
        <v>312398267.44</v>
      </c>
      <c r="Y6" s="26">
        <v>27071948919.78</v>
      </c>
      <c r="AB6" s="3">
        <v>181.76</v>
      </c>
      <c r="AC6" s="4">
        <f t="shared" si="5"/>
        <v>7295084901.48</v>
      </c>
      <c r="AD6" s="4">
        <f t="shared" si="6"/>
        <v>27636512690.47</v>
      </c>
      <c r="AE6" s="5">
        <f t="shared" si="7"/>
        <v>52767943786.62</v>
      </c>
      <c r="AG6" s="6">
        <v>13755462747.77</v>
      </c>
      <c r="AH6" s="2">
        <f t="shared" si="1"/>
        <v>0.105883908266039</v>
      </c>
      <c r="AI6" s="26">
        <v>13707554653.51</v>
      </c>
      <c r="AJ6" s="2">
        <f t="shared" si="2"/>
        <v>0.11121341236376</v>
      </c>
      <c r="AK6" s="26">
        <v>-640068177.19</v>
      </c>
      <c r="AR6" s="2"/>
      <c r="AS6" s="50">
        <f t="shared" si="8"/>
        <v>0.24764062304875</v>
      </c>
      <c r="AT6" s="50">
        <f t="shared" si="9"/>
        <v>0.138248420878014</v>
      </c>
    </row>
    <row r="7" spans="1:46">
      <c r="A7" s="15"/>
      <c r="B7" s="1">
        <v>2018</v>
      </c>
      <c r="C7" s="1">
        <f t="shared" si="3"/>
        <v>4.11434090801903</v>
      </c>
      <c r="D7" s="2">
        <f t="shared" si="0"/>
        <v>0.240705352379808</v>
      </c>
      <c r="E7" s="20">
        <v>9227270473</v>
      </c>
      <c r="F7" s="21">
        <v>63484352233.42</v>
      </c>
      <c r="G7" s="21">
        <v>37964136376.42</v>
      </c>
      <c r="H7" s="2">
        <f t="shared" si="4"/>
        <v>0.240490972865168</v>
      </c>
      <c r="I7" s="21"/>
      <c r="K7" s="26">
        <v>440000000</v>
      </c>
      <c r="N7" s="26"/>
      <c r="O7" s="26">
        <v>3465655688.29</v>
      </c>
      <c r="P7" s="26"/>
      <c r="Q7" s="26">
        <v>290998.43</v>
      </c>
      <c r="S7" s="26">
        <v>290966813</v>
      </c>
      <c r="U7" s="26">
        <v>163301844.56</v>
      </c>
      <c r="Y7" s="26">
        <v>26552402711.23</v>
      </c>
      <c r="AA7" s="26">
        <v>1860050.59</v>
      </c>
      <c r="AC7" s="4">
        <f t="shared" si="5"/>
        <v>3905946686.72</v>
      </c>
      <c r="AD7" s="4">
        <f t="shared" si="6"/>
        <v>27008531419.38</v>
      </c>
      <c r="AE7" s="5">
        <f t="shared" si="7"/>
        <v>41870083063.14</v>
      </c>
      <c r="AG7" s="6">
        <v>12438432863.48</v>
      </c>
      <c r="AH7" s="2">
        <f t="shared" si="1"/>
        <v>0.186101438887299</v>
      </c>
      <c r="AI7" s="26">
        <v>12335663429.72</v>
      </c>
      <c r="AJ7" s="2">
        <f t="shared" si="2"/>
        <v>0.18122489635907</v>
      </c>
      <c r="AK7" s="26">
        <v>-424257896.76</v>
      </c>
      <c r="AR7" s="2"/>
      <c r="AS7" s="50">
        <f t="shared" si="8"/>
        <v>0.284484879454326</v>
      </c>
      <c r="AT7" s="50">
        <f t="shared" si="9"/>
        <v>0.0932872925241118</v>
      </c>
    </row>
    <row r="8" spans="1:46">
      <c r="A8" s="15"/>
      <c r="B8" s="1">
        <v>2017</v>
      </c>
      <c r="C8" s="1">
        <f t="shared" si="3"/>
        <v>3.31613053826783</v>
      </c>
      <c r="D8" s="2">
        <f t="shared" si="0"/>
        <v>-0.173535257205339</v>
      </c>
      <c r="E8" s="20">
        <v>9228865114</v>
      </c>
      <c r="F8" s="21">
        <v>51570963466.61</v>
      </c>
      <c r="G8" s="21">
        <v>30604121438.09</v>
      </c>
      <c r="H8" s="2">
        <f t="shared" si="4"/>
        <v>0.249827621817467</v>
      </c>
      <c r="I8" s="21"/>
      <c r="K8" s="26">
        <v>490000000</v>
      </c>
      <c r="L8" s="26">
        <v>3120920000</v>
      </c>
      <c r="N8" s="26">
        <v>2437038.62</v>
      </c>
      <c r="O8" s="26">
        <v>97114655.91</v>
      </c>
      <c r="P8" s="26"/>
      <c r="Q8" s="26">
        <v>15946836.46</v>
      </c>
      <c r="S8" s="26">
        <v>287466813</v>
      </c>
      <c r="U8" s="26">
        <v>130474733.58</v>
      </c>
      <c r="Y8" s="26">
        <v>16468430702.64</v>
      </c>
      <c r="AA8" s="26">
        <v>4100657.54</v>
      </c>
      <c r="AC8" s="4">
        <f t="shared" si="5"/>
        <v>3726418530.99</v>
      </c>
      <c r="AD8" s="4">
        <f t="shared" si="6"/>
        <v>16890472906.76</v>
      </c>
      <c r="AE8" s="5">
        <f t="shared" si="7"/>
        <v>34330539969.08</v>
      </c>
      <c r="AG8" s="6">
        <v>10486820482.36</v>
      </c>
      <c r="AH8" s="2">
        <f t="shared" si="1"/>
        <v>0.261924839945254</v>
      </c>
      <c r="AI8" s="26">
        <v>10443111610.45</v>
      </c>
      <c r="AJ8" s="2">
        <f t="shared" si="2"/>
        <v>0.528267459866715</v>
      </c>
      <c r="AK8" s="26">
        <v>265411287.66</v>
      </c>
      <c r="AR8" s="2"/>
      <c r="AS8" s="50">
        <f t="shared" si="8"/>
        <v>0.311924103371362</v>
      </c>
      <c r="AT8" s="50">
        <f t="shared" si="9"/>
        <v>0.108545293326182</v>
      </c>
    </row>
    <row r="9" spans="1:46">
      <c r="A9" s="15"/>
      <c r="B9" s="1">
        <v>2016</v>
      </c>
      <c r="C9" s="1">
        <f t="shared" si="3"/>
        <v>4.01242831854442</v>
      </c>
      <c r="D9" s="2">
        <f t="shared" si="0"/>
        <v>0.268907177315778</v>
      </c>
      <c r="E9" s="20">
        <v>6102706885</v>
      </c>
      <c r="F9" s="21">
        <v>41339007814.83</v>
      </c>
      <c r="G9" s="21">
        <v>24486673925.15</v>
      </c>
      <c r="H9" s="2">
        <f t="shared" si="4"/>
        <v>0.268907177315778</v>
      </c>
      <c r="K9" s="26">
        <v>1722207584.33</v>
      </c>
      <c r="L9" s="26">
        <v>2954449528.77</v>
      </c>
      <c r="N9" s="26">
        <v>7000000</v>
      </c>
      <c r="O9" s="26">
        <v>32291324.85</v>
      </c>
      <c r="Q9" s="26">
        <v>69789502.97</v>
      </c>
      <c r="S9" s="26">
        <v>283836013</v>
      </c>
      <c r="U9" s="26">
        <v>35000000</v>
      </c>
      <c r="Y9" s="26">
        <v>13638078139.56</v>
      </c>
      <c r="AA9" s="26">
        <v>15547537.34</v>
      </c>
      <c r="AC9" s="4">
        <f t="shared" si="5"/>
        <v>4785737940.92</v>
      </c>
      <c r="AD9" s="4">
        <f t="shared" si="6"/>
        <v>13972461689.9</v>
      </c>
      <c r="AE9" s="5">
        <f t="shared" si="7"/>
        <v>29272411866.07</v>
      </c>
      <c r="AG9" s="6">
        <v>8310178348.51</v>
      </c>
      <c r="AH9" s="2">
        <f t="shared" si="1"/>
        <v>0.231129921557922</v>
      </c>
      <c r="AI9" s="26">
        <v>6833301031.85</v>
      </c>
      <c r="AJ9" s="2">
        <f t="shared" si="2"/>
        <v>0.243776690270962</v>
      </c>
      <c r="AK9" s="26">
        <v>-226063754.62</v>
      </c>
      <c r="AS9" s="50">
        <f t="shared" si="8"/>
        <v>0.225715506718752</v>
      </c>
      <c r="AT9" s="50">
        <f t="shared" si="9"/>
        <v>0.163489703643696</v>
      </c>
    </row>
    <row r="10" spans="1:46">
      <c r="A10" s="15"/>
      <c r="B10" s="1">
        <v>2015</v>
      </c>
      <c r="C10" s="1">
        <f t="shared" si="3"/>
        <v>3.16211334467525</v>
      </c>
      <c r="D10" s="2">
        <f t="shared" si="0"/>
        <v>-0.146474713434933</v>
      </c>
      <c r="E10" s="20">
        <v>6102706885</v>
      </c>
      <c r="F10" s="21">
        <v>30316442436.17</v>
      </c>
      <c r="G10" s="21">
        <v>19297450879.7</v>
      </c>
      <c r="H10" s="2">
        <f t="shared" si="4"/>
        <v>0.296945214495618</v>
      </c>
      <c r="K10" s="26">
        <v>675753935</v>
      </c>
      <c r="N10" s="26">
        <v>7000000</v>
      </c>
      <c r="O10" s="26">
        <v>876600473.94</v>
      </c>
      <c r="Q10" s="26">
        <v>19281989.69</v>
      </c>
      <c r="S10" s="26">
        <v>56033513</v>
      </c>
      <c r="Y10" s="26">
        <v>10106500588.53</v>
      </c>
      <c r="AA10" s="26">
        <v>6160279.18</v>
      </c>
      <c r="AC10" s="4">
        <f t="shared" si="5"/>
        <v>1578636398.63</v>
      </c>
      <c r="AD10" s="4">
        <f t="shared" si="6"/>
        <v>10168694380.71</v>
      </c>
      <c r="AE10" s="5">
        <f t="shared" si="7"/>
        <v>20876087278.33</v>
      </c>
      <c r="AG10" s="6">
        <v>6750041732.39</v>
      </c>
      <c r="AH10" s="2">
        <f t="shared" si="1"/>
        <v>0.296503620331771</v>
      </c>
      <c r="AI10" s="26">
        <v>5493993483.96</v>
      </c>
      <c r="AJ10" s="2">
        <f t="shared" si="2"/>
        <v>0.255034365339369</v>
      </c>
      <c r="AK10" s="26">
        <v>-152896391.7</v>
      </c>
      <c r="AS10" s="50">
        <f t="shared" si="8"/>
        <v>0.255847612679998</v>
      </c>
      <c r="AT10" s="50">
        <f t="shared" si="9"/>
        <v>0.075619361884383</v>
      </c>
    </row>
    <row r="11" spans="1:46">
      <c r="A11" s="15"/>
      <c r="B11" s="1">
        <v>2014</v>
      </c>
      <c r="C11" s="1">
        <f t="shared" si="3"/>
        <v>3.70476820599057</v>
      </c>
      <c r="D11" s="2">
        <f t="shared" si="0"/>
        <v>0.33926902525374</v>
      </c>
      <c r="E11" s="1">
        <v>4016217944</v>
      </c>
      <c r="F11" s="21">
        <v>21290520311.29</v>
      </c>
      <c r="G11" s="21">
        <v>14879156547.26</v>
      </c>
      <c r="H11" s="2">
        <f t="shared" si="4"/>
        <v>0.338933883885495</v>
      </c>
      <c r="K11" s="26">
        <v>244760000</v>
      </c>
      <c r="N11" s="26">
        <v>3000000</v>
      </c>
      <c r="O11" s="26">
        <v>362317989.11</v>
      </c>
      <c r="S11" s="26">
        <v>604313</v>
      </c>
      <c r="Y11" s="26">
        <v>7199658946.19</v>
      </c>
      <c r="AA11" s="26">
        <v>3032932.74</v>
      </c>
      <c r="AC11" s="4">
        <f t="shared" si="5"/>
        <v>610077989.11</v>
      </c>
      <c r="AD11" s="4">
        <f t="shared" si="6"/>
        <v>7203296191.93</v>
      </c>
      <c r="AE11" s="5">
        <f t="shared" si="7"/>
        <v>15489234536.37</v>
      </c>
      <c r="AG11" s="6">
        <v>5206342370.77</v>
      </c>
      <c r="AH11" s="2">
        <f t="shared" si="1"/>
        <v>0.537629230714593</v>
      </c>
      <c r="AI11" s="26">
        <v>4377564181.26</v>
      </c>
      <c r="AJ11" s="2">
        <f t="shared" si="2"/>
        <v>0.485454419576104</v>
      </c>
      <c r="AK11" s="26">
        <v>-82029433.48</v>
      </c>
      <c r="AS11" s="50">
        <f t="shared" si="8"/>
        <v>0.277323888258889</v>
      </c>
      <c r="AT11" s="50">
        <f t="shared" si="9"/>
        <v>0.039387226507384</v>
      </c>
    </row>
    <row r="12" spans="1:46">
      <c r="A12" s="15"/>
      <c r="B12" s="1">
        <v>2013</v>
      </c>
      <c r="C12" s="1">
        <f t="shared" si="3"/>
        <v>2.76626139792089</v>
      </c>
      <c r="D12" s="2">
        <f>(C12-C13)/C13</f>
        <v>-0.359234108865259</v>
      </c>
      <c r="E12" s="20">
        <v>4017223222</v>
      </c>
      <c r="F12" s="21">
        <v>14071528034.19</v>
      </c>
      <c r="G12" s="21">
        <v>11112689525.85</v>
      </c>
      <c r="H12" s="2">
        <f>(G12-G13)/G13</f>
        <v>0.281531782269481</v>
      </c>
      <c r="O12" s="26">
        <v>180799798.2</v>
      </c>
      <c r="S12" s="26">
        <v>604313</v>
      </c>
      <c r="U12" s="26">
        <v>403741.3</v>
      </c>
      <c r="Y12" s="26">
        <v>4592606345.6</v>
      </c>
      <c r="AC12" s="4">
        <f t="shared" si="5"/>
        <v>180799798.2</v>
      </c>
      <c r="AD12" s="4">
        <f t="shared" si="6"/>
        <v>4593614399.9</v>
      </c>
      <c r="AE12" s="5">
        <f t="shared" si="7"/>
        <v>11293489324.05</v>
      </c>
      <c r="AG12" s="6">
        <v>3385954342.42</v>
      </c>
      <c r="AH12" s="2">
        <f>(AG12-AG13)/AG13</f>
        <v>0.463496748370252</v>
      </c>
      <c r="AI12" s="26">
        <v>2946952880.93</v>
      </c>
      <c r="AJ12" s="2">
        <f>(AI12-AI13)/AI13</f>
        <v>0.499750027434592</v>
      </c>
      <c r="AK12" s="26">
        <v>-86557861.84</v>
      </c>
      <c r="AS12" s="50">
        <f t="shared" si="8"/>
        <v>0.253278232884026</v>
      </c>
      <c r="AT12" s="50">
        <f t="shared" si="9"/>
        <v>0.0160092061020484</v>
      </c>
    </row>
    <row r="13" spans="1:46">
      <c r="A13" s="16"/>
      <c r="B13" s="1">
        <v>2012</v>
      </c>
      <c r="C13" s="1">
        <f t="shared" si="3"/>
        <v>4.31711711904965</v>
      </c>
      <c r="E13" s="22">
        <v>2008611611</v>
      </c>
      <c r="F13" s="21">
        <v>10589486239.71</v>
      </c>
      <c r="G13" s="21">
        <v>8671411571.37</v>
      </c>
      <c r="H13" s="2"/>
      <c r="N13" s="26">
        <v>3000000</v>
      </c>
      <c r="T13" s="26">
        <v>300000000</v>
      </c>
      <c r="U13" s="26">
        <v>1462726.94</v>
      </c>
      <c r="Y13" s="26">
        <v>5534759469.2</v>
      </c>
      <c r="AC13" s="4">
        <f t="shared" si="5"/>
        <v>3000000</v>
      </c>
      <c r="AD13" s="4">
        <f t="shared" si="6"/>
        <v>5836222196.14</v>
      </c>
      <c r="AE13" s="5">
        <f t="shared" si="7"/>
        <v>8674411571.37</v>
      </c>
      <c r="AG13" s="6">
        <v>2313605647.7</v>
      </c>
      <c r="AI13" s="26">
        <v>1964962711.8</v>
      </c>
      <c r="AK13" s="26">
        <v>-46572865.46</v>
      </c>
      <c r="AL13" s="2"/>
      <c r="AN13" s="2"/>
      <c r="AS13" s="50">
        <f t="shared" si="8"/>
        <v>0.221155040956515</v>
      </c>
      <c r="AT13" s="50">
        <f t="shared" si="9"/>
        <v>0.000345844784434893</v>
      </c>
    </row>
    <row r="14" spans="3:45">
      <c r="C14" s="1" t="e">
        <f t="shared" si="3"/>
        <v>#DIV/0!</v>
      </c>
      <c r="AS14" s="50"/>
    </row>
    <row r="15" spans="45:45">
      <c r="AS15" s="50"/>
    </row>
    <row r="16" spans="45:45">
      <c r="AS16" s="50"/>
    </row>
    <row r="17" spans="45:45">
      <c r="AS17" s="50"/>
    </row>
    <row r="18" spans="45:45">
      <c r="AS18" s="50"/>
    </row>
    <row r="19" spans="45:45">
      <c r="AS19" s="50"/>
    </row>
    <row r="20" spans="45:45">
      <c r="AS20" s="50"/>
    </row>
    <row r="21" spans="45:45">
      <c r="AS21" s="50"/>
    </row>
    <row r="22" spans="45:45">
      <c r="AS22" s="50"/>
    </row>
    <row r="23" spans="45:45">
      <c r="AS23" s="50"/>
    </row>
    <row r="24" spans="45:45">
      <c r="AS24" s="50"/>
    </row>
    <row r="25" spans="45:45">
      <c r="AS25" s="50"/>
    </row>
    <row r="26" spans="45:45">
      <c r="AS26" s="50"/>
    </row>
    <row r="27" spans="45:45">
      <c r="AS27" s="50"/>
    </row>
  </sheetData>
  <mergeCells count="30">
    <mergeCell ref="J1:R1"/>
    <mergeCell ref="S1:AB1"/>
    <mergeCell ref="A1:A2"/>
    <mergeCell ref="A3:A13"/>
    <mergeCell ref="B1:B2"/>
    <mergeCell ref="C1:C2"/>
    <mergeCell ref="D1:D2"/>
    <mergeCell ref="E1:E2"/>
    <mergeCell ref="F1:F2"/>
    <mergeCell ref="G1:G2"/>
    <mergeCell ref="H1:H2"/>
    <mergeCell ref="I1:I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2023-08-08T14:17:00Z</dcterms:created>
  <dcterms:modified xsi:type="dcterms:W3CDTF">2023-10-26T07:23:13Z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AD31B94172273599F63ACF64DE67C76B</vt:lpwstr>
  </property>
  <property fmtid="{D5CDD505-2E9C-101B-9397-08002B2CF9AE}" pid="3" name="KSOProductBuildVer">
    <vt:lpwstr>2052-5.1.1.7662</vt:lpwstr>
  </property>
</Properties>
</file>