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<sst xmlns="http://schemas.openxmlformats.org/spreadsheetml/2006/main" count="123">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</sst>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178" formatCode="0.00_);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6" fillId="29" borderId="5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9" fillId="34" borderId="9" applyNumberFormat="0" applyAlignment="0" applyProtection="0">
      <alignment vertical="center"/>
    </xf>
    <xf numFmtId="0" fontId="40" fillId="29" borderId="10" applyNumberFormat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4" fillId="15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F26" activePane="bottomRight" state="frozen"/>
      <selection/>
      <selection pane="topRight"/>
      <selection pane="bottomLeft"/>
      <selection pane="bottomRight" activeCell="D41" sqref="D41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6.9642857142857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4" t="s">
        <v>8</v>
      </c>
      <c r="J1" s="14" t="s">
        <v>9</v>
      </c>
      <c r="K1" s="15" t="s">
        <v>10</v>
      </c>
      <c r="L1" s="60" t="s">
        <v>11</v>
      </c>
      <c r="M1" s="66" t="s">
        <v>12</v>
      </c>
      <c r="N1" s="11" t="s">
        <v>13</v>
      </c>
      <c r="O1" s="67"/>
      <c r="P1" s="67"/>
      <c r="Q1" s="67"/>
      <c r="R1" s="67"/>
      <c r="S1" s="67"/>
      <c r="T1" s="67"/>
      <c r="U1" s="67"/>
      <c r="W1" s="84"/>
      <c r="X1" s="84"/>
      <c r="Y1" s="84"/>
      <c r="Z1" s="84"/>
      <c r="AA1" s="84"/>
      <c r="AB1" s="84"/>
      <c r="AC1" s="84"/>
      <c r="AD1" s="84"/>
      <c r="AF1" s="84"/>
      <c r="AG1" s="84"/>
      <c r="AH1" s="84"/>
      <c r="AI1" s="84"/>
      <c r="AJ1" s="84"/>
      <c r="AK1" s="84"/>
      <c r="AL1" s="84"/>
      <c r="AN1" s="84"/>
      <c r="AO1" s="84"/>
      <c r="AP1" s="84"/>
      <c r="AQ1" s="84"/>
      <c r="AR1" s="84"/>
      <c r="AS1" s="84"/>
      <c r="AT1" s="84"/>
      <c r="AV1" s="84"/>
      <c r="AW1" s="84"/>
      <c r="AX1" s="84"/>
      <c r="AY1" s="84"/>
      <c r="AZ1" s="84"/>
      <c r="BA1" s="84"/>
      <c r="BB1" s="84"/>
    </row>
    <row r="2" ht="23.6" spans="1:54">
      <c r="A2" s="11"/>
      <c r="B2" s="12"/>
      <c r="C2" s="13"/>
      <c r="D2" s="15"/>
      <c r="E2" s="42"/>
      <c r="F2" s="43"/>
      <c r="G2" s="43"/>
      <c r="H2" s="43"/>
      <c r="I2" s="14"/>
      <c r="J2" s="14"/>
      <c r="K2" s="61"/>
      <c r="L2" s="60"/>
      <c r="M2" s="68"/>
      <c r="N2" s="69"/>
      <c r="O2" s="67"/>
      <c r="P2" s="67"/>
      <c r="Q2" s="67"/>
      <c r="R2" s="67"/>
      <c r="S2" s="67"/>
      <c r="T2" s="67"/>
      <c r="U2" s="67"/>
      <c r="W2" s="84"/>
      <c r="X2" s="84"/>
      <c r="Y2" s="84"/>
      <c r="Z2" s="84"/>
      <c r="AA2" s="84"/>
      <c r="AB2" s="84"/>
      <c r="AC2" s="84"/>
      <c r="AD2" s="84"/>
      <c r="AF2" s="84"/>
      <c r="AG2" s="84"/>
      <c r="AH2" s="84"/>
      <c r="AI2" s="84"/>
      <c r="AJ2" s="84"/>
      <c r="AK2" s="84"/>
      <c r="AL2" s="84"/>
      <c r="AN2" s="84"/>
      <c r="AO2" s="84"/>
      <c r="AP2" s="84"/>
      <c r="AQ2" s="84"/>
      <c r="AR2" s="84"/>
      <c r="AS2" s="84"/>
      <c r="AT2" s="84"/>
      <c r="AV2" s="84"/>
      <c r="AW2" s="84"/>
      <c r="AX2" s="84"/>
      <c r="AY2" s="84"/>
      <c r="AZ2" s="84"/>
      <c r="BA2" s="84"/>
      <c r="BB2" s="84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4"/>
      <c r="F3" s="44">
        <v>34.12</v>
      </c>
      <c r="G3" s="44">
        <v>32.53</v>
      </c>
      <c r="H3" s="44">
        <f>(F3+F3*0.2)</f>
        <v>40.944</v>
      </c>
      <c r="I3" s="20">
        <f t="shared" ref="I3:I46" si="0">(F3-G3)*100</f>
        <v>159</v>
      </c>
      <c r="J3" s="20">
        <f>FLOOR(1500/(F3-G3),100)</f>
        <v>900</v>
      </c>
      <c r="K3" s="62">
        <f t="shared" ref="K3:K11" si="1">(H3-F3)/(F3-G3)</f>
        <v>4.29182389937108</v>
      </c>
      <c r="L3" s="63">
        <f t="shared" ref="L3:L14" si="2">(F3-G3)/F3</f>
        <v>0.0466002344665884</v>
      </c>
      <c r="M3" s="70"/>
      <c r="N3" s="71" t="s">
        <v>18</v>
      </c>
      <c r="O3" s="67"/>
      <c r="P3" s="67"/>
      <c r="Q3" s="67"/>
      <c r="R3" s="67"/>
      <c r="S3" s="67"/>
      <c r="T3" s="67"/>
      <c r="U3" s="67"/>
      <c r="W3" s="84"/>
      <c r="X3" s="84"/>
      <c r="Y3" s="84"/>
      <c r="Z3" s="84"/>
      <c r="AA3" s="84"/>
      <c r="AB3" s="84"/>
      <c r="AC3" s="84"/>
      <c r="AD3" s="84"/>
      <c r="AF3" s="84"/>
      <c r="AG3" s="84"/>
      <c r="AH3" s="84"/>
      <c r="AI3" s="84"/>
      <c r="AJ3" s="84"/>
      <c r="AK3" s="84"/>
      <c r="AL3" s="84"/>
      <c r="AN3" s="84"/>
      <c r="AO3" s="84"/>
      <c r="AP3" s="84"/>
      <c r="AQ3" s="84"/>
      <c r="AR3" s="84"/>
      <c r="AS3" s="84"/>
      <c r="AT3" s="84"/>
      <c r="AV3" s="84"/>
      <c r="AW3" s="84"/>
      <c r="AX3" s="84"/>
      <c r="AY3" s="84"/>
      <c r="AZ3" s="84"/>
      <c r="BA3" s="84"/>
      <c r="BB3" s="84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4"/>
      <c r="F4" s="44">
        <v>32.65</v>
      </c>
      <c r="G4" s="44">
        <v>30.89</v>
      </c>
      <c r="H4" s="44">
        <f t="shared" ref="H4:H19" si="3">(F4+F4*0.2)</f>
        <v>39.18</v>
      </c>
      <c r="I4" s="20">
        <f t="shared" si="0"/>
        <v>176</v>
      </c>
      <c r="J4" s="20">
        <f t="shared" ref="J4:J21" si="4">FLOOR(1500/(F4-G4),100)</f>
        <v>800</v>
      </c>
      <c r="K4" s="62">
        <f t="shared" si="1"/>
        <v>3.71022727272728</v>
      </c>
      <c r="L4" s="63">
        <f t="shared" si="2"/>
        <v>0.0539050535987748</v>
      </c>
      <c r="M4" s="70"/>
      <c r="N4" s="71" t="s">
        <v>18</v>
      </c>
      <c r="O4" s="67"/>
      <c r="P4" s="67"/>
      <c r="Q4" s="67"/>
      <c r="R4" s="67"/>
      <c r="S4" s="67"/>
      <c r="T4" s="67"/>
      <c r="U4" s="67"/>
      <c r="W4" s="84"/>
      <c r="X4" s="84"/>
      <c r="Y4" s="84"/>
      <c r="Z4" s="84"/>
      <c r="AA4" s="84"/>
      <c r="AB4" s="84"/>
      <c r="AC4" s="84"/>
      <c r="AD4" s="84"/>
      <c r="AF4" s="84"/>
      <c r="AG4" s="84"/>
      <c r="AH4" s="84"/>
      <c r="AI4" s="84"/>
      <c r="AJ4" s="84"/>
      <c r="AK4" s="84"/>
      <c r="AL4" s="84"/>
      <c r="AN4" s="84"/>
      <c r="AO4" s="84"/>
      <c r="AP4" s="84"/>
      <c r="AQ4" s="84"/>
      <c r="AR4" s="84"/>
      <c r="AS4" s="84"/>
      <c r="AT4" s="84"/>
      <c r="AV4" s="84"/>
      <c r="AW4" s="84"/>
      <c r="AX4" s="84"/>
      <c r="AY4" s="84"/>
      <c r="AZ4" s="84"/>
      <c r="BA4" s="84"/>
      <c r="BB4" s="84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4"/>
      <c r="F5" s="44">
        <v>51.15</v>
      </c>
      <c r="G5" s="44">
        <v>46.61</v>
      </c>
      <c r="H5" s="44">
        <f t="shared" si="3"/>
        <v>61.38</v>
      </c>
      <c r="I5" s="20">
        <f t="shared" si="0"/>
        <v>454</v>
      </c>
      <c r="J5" s="20">
        <f t="shared" si="4"/>
        <v>300</v>
      </c>
      <c r="K5" s="62">
        <f t="shared" si="1"/>
        <v>2.25330396475771</v>
      </c>
      <c r="L5" s="63">
        <f t="shared" si="2"/>
        <v>0.0887585532746823</v>
      </c>
      <c r="M5" s="70"/>
      <c r="N5" s="72" t="s">
        <v>26</v>
      </c>
      <c r="O5" s="73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4"/>
      <c r="F6" s="45">
        <v>143.8</v>
      </c>
      <c r="G6" s="45">
        <v>137.88</v>
      </c>
      <c r="H6" s="44">
        <f t="shared" si="3"/>
        <v>172.56</v>
      </c>
      <c r="I6" s="20">
        <f t="shared" si="0"/>
        <v>592.000000000002</v>
      </c>
      <c r="J6" s="20">
        <f t="shared" si="4"/>
        <v>200</v>
      </c>
      <c r="K6" s="62">
        <f t="shared" si="1"/>
        <v>4.85810810810809</v>
      </c>
      <c r="L6" s="63">
        <f t="shared" si="2"/>
        <v>0.0411682892906816</v>
      </c>
      <c r="M6" s="70"/>
      <c r="N6" s="72" t="s">
        <v>26</v>
      </c>
      <c r="O6" s="73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4"/>
      <c r="F7" s="45">
        <v>20.44</v>
      </c>
      <c r="G7" s="45">
        <v>19.09</v>
      </c>
      <c r="H7" s="44">
        <f t="shared" si="3"/>
        <v>24.528</v>
      </c>
      <c r="I7" s="20">
        <f t="shared" si="0"/>
        <v>135</v>
      </c>
      <c r="J7" s="20">
        <f t="shared" si="4"/>
        <v>1100</v>
      </c>
      <c r="K7" s="62">
        <f t="shared" si="1"/>
        <v>3.02814814814815</v>
      </c>
      <c r="L7" s="63">
        <f t="shared" si="2"/>
        <v>0.0660469667318983</v>
      </c>
      <c r="M7" s="70"/>
      <c r="N7" s="72" t="s">
        <v>26</v>
      </c>
      <c r="O7" s="73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6">
        <v>0.2</v>
      </c>
      <c r="F8" s="44">
        <v>17.19</v>
      </c>
      <c r="G8" s="44">
        <v>15.5</v>
      </c>
      <c r="H8" s="44">
        <f t="shared" si="3"/>
        <v>20.628</v>
      </c>
      <c r="I8" s="20">
        <f t="shared" si="0"/>
        <v>169</v>
      </c>
      <c r="J8" s="20">
        <f t="shared" si="4"/>
        <v>800</v>
      </c>
      <c r="K8" s="62">
        <f t="shared" si="1"/>
        <v>2.03431952662722</v>
      </c>
      <c r="L8" s="63">
        <f t="shared" si="2"/>
        <v>0.0983129726585225</v>
      </c>
      <c r="M8" s="70"/>
      <c r="N8" s="71" t="s">
        <v>18</v>
      </c>
      <c r="O8" s="73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7"/>
      <c r="F9" s="44">
        <v>64.3</v>
      </c>
      <c r="G9" s="44">
        <v>58.51</v>
      </c>
      <c r="H9" s="44">
        <f t="shared" si="3"/>
        <v>77.16</v>
      </c>
      <c r="I9" s="20">
        <f t="shared" si="0"/>
        <v>579</v>
      </c>
      <c r="J9" s="20">
        <f t="shared" si="4"/>
        <v>200</v>
      </c>
      <c r="K9" s="62">
        <f t="shared" si="1"/>
        <v>2.22107081174439</v>
      </c>
      <c r="L9" s="63">
        <f t="shared" si="2"/>
        <v>0.0900466562986003</v>
      </c>
      <c r="M9" s="70"/>
      <c r="N9" s="71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48"/>
      <c r="F10" s="44">
        <v>39.15</v>
      </c>
      <c r="G10" s="44">
        <v>35.91</v>
      </c>
      <c r="H10" s="44">
        <f t="shared" si="3"/>
        <v>46.98</v>
      </c>
      <c r="I10" s="20">
        <f t="shared" si="0"/>
        <v>324</v>
      </c>
      <c r="J10" s="20">
        <f t="shared" si="4"/>
        <v>400</v>
      </c>
      <c r="K10" s="62">
        <f t="shared" si="1"/>
        <v>2.41666666666666</v>
      </c>
      <c r="L10" s="63">
        <f t="shared" si="2"/>
        <v>0.0827586206896552</v>
      </c>
      <c r="M10" s="70"/>
      <c r="N10" s="71" t="s">
        <v>18</v>
      </c>
    </row>
    <row r="11" s="1" customFormat="1" ht="15" spans="1:15">
      <c r="A11" s="16" t="s">
        <v>37</v>
      </c>
      <c r="B11" s="19">
        <v>44539</v>
      </c>
      <c r="C11" s="85" t="s">
        <v>38</v>
      </c>
      <c r="D11" s="25" t="s">
        <v>39</v>
      </c>
      <c r="E11" s="48"/>
      <c r="F11" s="44">
        <v>117.8</v>
      </c>
      <c r="G11" s="44">
        <v>111.17</v>
      </c>
      <c r="H11" s="44">
        <f t="shared" si="3"/>
        <v>141.36</v>
      </c>
      <c r="I11" s="20">
        <f t="shared" si="0"/>
        <v>663</v>
      </c>
      <c r="J11" s="20">
        <f t="shared" si="4"/>
        <v>200</v>
      </c>
      <c r="K11" s="62">
        <f t="shared" si="1"/>
        <v>3.55354449472097</v>
      </c>
      <c r="L11" s="63">
        <f t="shared" si="2"/>
        <v>0.0562818336162988</v>
      </c>
      <c r="M11" s="70"/>
      <c r="N11" s="71" t="s">
        <v>18</v>
      </c>
      <c r="O11" s="73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4"/>
      <c r="F12" s="44">
        <v>49.4</v>
      </c>
      <c r="G12" s="44">
        <v>46.7</v>
      </c>
      <c r="H12" s="44">
        <f t="shared" si="3"/>
        <v>59.28</v>
      </c>
      <c r="I12" s="20">
        <f t="shared" si="0"/>
        <v>270</v>
      </c>
      <c r="J12" s="20">
        <f t="shared" si="4"/>
        <v>500</v>
      </c>
      <c r="K12" s="62" t="s">
        <v>42</v>
      </c>
      <c r="L12" s="63">
        <f t="shared" si="2"/>
        <v>0.054655870445344</v>
      </c>
      <c r="M12" s="70"/>
      <c r="N12" s="72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4"/>
      <c r="F13" s="44">
        <v>37.73</v>
      </c>
      <c r="G13" s="44">
        <v>34.68</v>
      </c>
      <c r="H13" s="44">
        <f t="shared" si="3"/>
        <v>45.276</v>
      </c>
      <c r="I13" s="20">
        <f t="shared" si="0"/>
        <v>305</v>
      </c>
      <c r="J13" s="20">
        <f t="shared" si="4"/>
        <v>400</v>
      </c>
      <c r="K13" s="62">
        <f>(H13-F13)/(F13-G13)</f>
        <v>2.47409836065574</v>
      </c>
      <c r="L13" s="63">
        <f t="shared" si="2"/>
        <v>0.0808375298171216</v>
      </c>
      <c r="M13" s="70"/>
      <c r="N13" s="71" t="s">
        <v>18</v>
      </c>
      <c r="O13" s="73"/>
    </row>
    <row r="14" s="1" customFormat="1" ht="15" spans="1:15">
      <c r="A14" s="16" t="s">
        <v>45</v>
      </c>
      <c r="B14" s="19">
        <v>44525</v>
      </c>
      <c r="C14" s="86" t="s">
        <v>46</v>
      </c>
      <c r="D14" s="16" t="s">
        <v>47</v>
      </c>
      <c r="E14" s="44"/>
      <c r="F14" s="44">
        <v>70.98</v>
      </c>
      <c r="G14" s="44">
        <v>66.88</v>
      </c>
      <c r="H14" s="44">
        <f t="shared" si="3"/>
        <v>85.176</v>
      </c>
      <c r="I14" s="20">
        <f t="shared" si="0"/>
        <v>410.000000000001</v>
      </c>
      <c r="J14" s="20">
        <f t="shared" si="4"/>
        <v>300</v>
      </c>
      <c r="K14" s="62">
        <f t="shared" ref="K14:K46" si="5">(H14-F14)/(F14-G14)</f>
        <v>3.46243902439024</v>
      </c>
      <c r="L14" s="63">
        <f t="shared" ref="L14:L46" si="6">(F14-G14)/F14</f>
        <v>0.0577627500704425</v>
      </c>
      <c r="M14" s="70"/>
      <c r="N14" s="74" t="s">
        <v>18</v>
      </c>
      <c r="O14" s="73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4"/>
      <c r="F15" s="44">
        <v>29.77</v>
      </c>
      <c r="G15" s="44">
        <v>27.72</v>
      </c>
      <c r="H15" s="44">
        <f t="shared" si="3"/>
        <v>35.724</v>
      </c>
      <c r="I15" s="20">
        <f t="shared" si="0"/>
        <v>205</v>
      </c>
      <c r="J15" s="20">
        <f t="shared" si="4"/>
        <v>700</v>
      </c>
      <c r="K15" s="62">
        <f t="shared" si="5"/>
        <v>2.90439024390244</v>
      </c>
      <c r="L15" s="63">
        <f t="shared" si="6"/>
        <v>0.0688612697346322</v>
      </c>
      <c r="M15" s="70"/>
      <c r="N15" s="74" t="s">
        <v>18</v>
      </c>
      <c r="O15" s="73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4"/>
      <c r="F16" s="44">
        <v>30.66</v>
      </c>
      <c r="G16" s="44">
        <v>29.35</v>
      </c>
      <c r="H16" s="44">
        <f t="shared" si="3"/>
        <v>36.792</v>
      </c>
      <c r="I16" s="20">
        <f t="shared" si="0"/>
        <v>131</v>
      </c>
      <c r="J16" s="20">
        <f t="shared" si="4"/>
        <v>1100</v>
      </c>
      <c r="K16" s="62">
        <f t="shared" si="5"/>
        <v>4.68091603053436</v>
      </c>
      <c r="L16" s="63">
        <f t="shared" si="6"/>
        <v>0.042726679712981</v>
      </c>
      <c r="M16" s="70"/>
      <c r="N16" s="74" t="s">
        <v>18</v>
      </c>
      <c r="O16" s="73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4"/>
      <c r="F17" s="44">
        <v>26.2</v>
      </c>
      <c r="G17" s="44">
        <v>24.68</v>
      </c>
      <c r="H17" s="44">
        <f t="shared" si="3"/>
        <v>31.44</v>
      </c>
      <c r="I17" s="20">
        <f t="shared" si="0"/>
        <v>152</v>
      </c>
      <c r="J17" s="20">
        <f t="shared" si="4"/>
        <v>900</v>
      </c>
      <c r="K17" s="62">
        <f t="shared" si="5"/>
        <v>3.44736842105263</v>
      </c>
      <c r="L17" s="63">
        <f t="shared" si="6"/>
        <v>0.0580152671755725</v>
      </c>
      <c r="M17" s="70"/>
      <c r="N17" s="74" t="s">
        <v>18</v>
      </c>
      <c r="O17" s="73"/>
    </row>
    <row r="18" s="1" customFormat="1" ht="15" spans="1:15">
      <c r="A18" s="16" t="s">
        <v>55</v>
      </c>
      <c r="B18" s="19">
        <v>44533</v>
      </c>
      <c r="C18" s="86" t="s">
        <v>56</v>
      </c>
      <c r="D18" s="16" t="s">
        <v>57</v>
      </c>
      <c r="E18" s="44"/>
      <c r="F18" s="44">
        <v>28.82</v>
      </c>
      <c r="G18" s="44">
        <v>26.31</v>
      </c>
      <c r="H18" s="44">
        <f t="shared" si="3"/>
        <v>34.584</v>
      </c>
      <c r="I18" s="20">
        <f t="shared" si="0"/>
        <v>251</v>
      </c>
      <c r="J18" s="20">
        <f t="shared" si="4"/>
        <v>500</v>
      </c>
      <c r="K18" s="62">
        <f t="shared" si="5"/>
        <v>2.29641434262948</v>
      </c>
      <c r="L18" s="63">
        <f t="shared" si="6"/>
        <v>0.0870922970159612</v>
      </c>
      <c r="M18" s="70"/>
      <c r="N18" s="74" t="s">
        <v>18</v>
      </c>
      <c r="O18" s="73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4">
        <v>0.671</v>
      </c>
      <c r="F19" s="49">
        <v>38.89</v>
      </c>
      <c r="G19" s="49">
        <v>36.65</v>
      </c>
      <c r="H19" s="44">
        <f t="shared" si="3"/>
        <v>46.668</v>
      </c>
      <c r="I19" s="20">
        <f t="shared" si="0"/>
        <v>224</v>
      </c>
      <c r="J19" s="20">
        <f t="shared" si="4"/>
        <v>600</v>
      </c>
      <c r="K19" s="62">
        <f t="shared" si="5"/>
        <v>3.47232142857142</v>
      </c>
      <c r="L19" s="63">
        <f t="shared" si="6"/>
        <v>0.0575983543327334</v>
      </c>
      <c r="M19" s="70"/>
      <c r="N19" s="74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0"/>
      <c r="F20" s="49">
        <v>27.73</v>
      </c>
      <c r="G20" s="49">
        <v>25.3</v>
      </c>
      <c r="H20" s="44">
        <f t="shared" ref="H20:H46" si="7">(F20+F20*0.2)</f>
        <v>33.276</v>
      </c>
      <c r="I20" s="20">
        <f t="shared" si="0"/>
        <v>243</v>
      </c>
      <c r="J20" s="20">
        <f t="shared" si="4"/>
        <v>600</v>
      </c>
      <c r="K20" s="62">
        <f t="shared" si="5"/>
        <v>2.28230452674897</v>
      </c>
      <c r="L20" s="63">
        <f t="shared" si="6"/>
        <v>0.0876307248467364</v>
      </c>
      <c r="M20" s="70"/>
      <c r="N20" s="75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0"/>
      <c r="F21" s="49">
        <v>11.75</v>
      </c>
      <c r="G21" s="49">
        <v>10.9</v>
      </c>
      <c r="H21" s="44">
        <f t="shared" si="7"/>
        <v>14.1</v>
      </c>
      <c r="I21" s="20">
        <f t="shared" si="0"/>
        <v>85</v>
      </c>
      <c r="J21" s="20">
        <f t="shared" si="4"/>
        <v>1700</v>
      </c>
      <c r="K21" s="62">
        <f t="shared" si="5"/>
        <v>2.76470588235294</v>
      </c>
      <c r="L21" s="63">
        <f t="shared" si="6"/>
        <v>0.0723404255319149</v>
      </c>
      <c r="M21" s="70"/>
      <c r="N21" s="75" t="s">
        <v>63</v>
      </c>
    </row>
    <row r="22" s="2" customFormat="1" ht="44" spans="1:14">
      <c r="A22" s="16" t="s">
        <v>66</v>
      </c>
      <c r="B22" s="27">
        <v>44553</v>
      </c>
      <c r="C22" s="87" t="s">
        <v>46</v>
      </c>
      <c r="D22" s="29" t="s">
        <v>47</v>
      </c>
      <c r="E22" s="50">
        <v>10.68</v>
      </c>
      <c r="F22" s="49">
        <v>77.98</v>
      </c>
      <c r="G22" s="49">
        <v>70.4</v>
      </c>
      <c r="H22" s="44">
        <f t="shared" si="7"/>
        <v>93.576</v>
      </c>
      <c r="I22" s="20">
        <f t="shared" si="0"/>
        <v>758</v>
      </c>
      <c r="J22" s="20">
        <f t="shared" ref="J22:J44" si="8">FLOOR(1500/(F22-G22),100)</f>
        <v>100</v>
      </c>
      <c r="K22" s="62">
        <f t="shared" si="5"/>
        <v>2.0575197889182</v>
      </c>
      <c r="L22" s="63">
        <f t="shared" si="6"/>
        <v>0.0972044113875352</v>
      </c>
      <c r="M22" s="70"/>
      <c r="N22" s="76" t="s">
        <v>67</v>
      </c>
    </row>
    <row r="23" s="3" customFormat="1" ht="44" spans="1:14">
      <c r="A23" s="16" t="s">
        <v>68</v>
      </c>
      <c r="B23" s="27">
        <v>44546</v>
      </c>
      <c r="C23" s="85" t="s">
        <v>69</v>
      </c>
      <c r="D23" s="21" t="s">
        <v>70</v>
      </c>
      <c r="E23" s="46"/>
      <c r="F23" s="49">
        <v>278</v>
      </c>
      <c r="G23" s="49">
        <v>260.02</v>
      </c>
      <c r="H23" s="44">
        <f t="shared" si="7"/>
        <v>333.6</v>
      </c>
      <c r="I23" s="20">
        <f t="shared" si="0"/>
        <v>1798</v>
      </c>
      <c r="J23" s="20">
        <f t="shared" si="8"/>
        <v>0</v>
      </c>
      <c r="K23" s="62">
        <f t="shared" si="5"/>
        <v>3.09232480533926</v>
      </c>
      <c r="L23" s="63">
        <f t="shared" si="6"/>
        <v>0.0646762589928058</v>
      </c>
      <c r="M23" s="70"/>
      <c r="N23" s="75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1">
        <v>1.69</v>
      </c>
      <c r="F24" s="49">
        <v>64.68</v>
      </c>
      <c r="G24" s="49">
        <v>59.29</v>
      </c>
      <c r="H24" s="44">
        <f t="shared" si="7"/>
        <v>77.616</v>
      </c>
      <c r="I24" s="20">
        <f t="shared" si="0"/>
        <v>539.000000000001</v>
      </c>
      <c r="J24" s="20">
        <f t="shared" si="8"/>
        <v>200</v>
      </c>
      <c r="K24" s="62">
        <f t="shared" si="5"/>
        <v>2.4</v>
      </c>
      <c r="L24" s="63">
        <f t="shared" si="6"/>
        <v>0.0833333333333334</v>
      </c>
      <c r="M24" s="70"/>
      <c r="N24" s="77" t="s">
        <v>18</v>
      </c>
    </row>
    <row r="25" s="2" customFormat="1" ht="58" spans="1:14">
      <c r="A25" s="16" t="s">
        <v>74</v>
      </c>
      <c r="B25" s="27">
        <v>44547</v>
      </c>
      <c r="C25" s="85" t="s">
        <v>75</v>
      </c>
      <c r="D25" s="21" t="s">
        <v>76</v>
      </c>
      <c r="E25" s="46">
        <v>1.58</v>
      </c>
      <c r="F25" s="49">
        <v>39.39</v>
      </c>
      <c r="G25" s="49">
        <v>36.13</v>
      </c>
      <c r="H25" s="44">
        <f t="shared" si="7"/>
        <v>47.268</v>
      </c>
      <c r="I25" s="20">
        <f t="shared" si="0"/>
        <v>326</v>
      </c>
      <c r="J25" s="20">
        <f t="shared" si="8"/>
        <v>400</v>
      </c>
      <c r="K25" s="62">
        <f t="shared" si="5"/>
        <v>2.41656441717792</v>
      </c>
      <c r="L25" s="63">
        <f t="shared" si="6"/>
        <v>0.0827621223660827</v>
      </c>
      <c r="M25" s="70"/>
      <c r="N25" s="75" t="s">
        <v>77</v>
      </c>
    </row>
    <row r="26" s="2" customFormat="1" ht="58" spans="1:14">
      <c r="A26" s="16" t="s">
        <v>78</v>
      </c>
      <c r="B26" s="27">
        <v>44549</v>
      </c>
      <c r="C26" s="85" t="s">
        <v>38</v>
      </c>
      <c r="D26" s="25" t="s">
        <v>39</v>
      </c>
      <c r="E26" s="48"/>
      <c r="F26" s="49">
        <v>118.25</v>
      </c>
      <c r="G26" s="49">
        <v>110.08</v>
      </c>
      <c r="H26" s="44">
        <f t="shared" si="7"/>
        <v>141.9</v>
      </c>
      <c r="I26" s="20">
        <f t="shared" si="0"/>
        <v>817</v>
      </c>
      <c r="J26" s="20">
        <f t="shared" si="8"/>
        <v>100</v>
      </c>
      <c r="K26" s="62">
        <f t="shared" si="5"/>
        <v>2.89473684210526</v>
      </c>
      <c r="L26" s="63">
        <f t="shared" si="6"/>
        <v>0.0690909090909091</v>
      </c>
      <c r="M26" s="70"/>
      <c r="N26" s="75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1"/>
      <c r="F27" s="52">
        <v>215</v>
      </c>
      <c r="G27" s="52">
        <v>198</v>
      </c>
      <c r="H27" s="44">
        <f t="shared" si="7"/>
        <v>258</v>
      </c>
      <c r="I27" s="20">
        <f t="shared" si="0"/>
        <v>1700</v>
      </c>
      <c r="J27" s="20">
        <f t="shared" si="8"/>
        <v>0</v>
      </c>
      <c r="K27" s="62">
        <f t="shared" si="5"/>
        <v>2.52941176470588</v>
      </c>
      <c r="L27" s="63">
        <f t="shared" si="6"/>
        <v>0.0790697674418605</v>
      </c>
      <c r="M27" s="70"/>
      <c r="N27" s="75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2" t="s">
        <v>82</v>
      </c>
      <c r="E28" s="53">
        <v>1.87</v>
      </c>
      <c r="F28" s="52">
        <v>55.99</v>
      </c>
      <c r="G28" s="52">
        <v>52</v>
      </c>
      <c r="H28" s="44">
        <f t="shared" si="7"/>
        <v>67.188</v>
      </c>
      <c r="I28" s="20">
        <f t="shared" si="0"/>
        <v>399</v>
      </c>
      <c r="J28" s="20">
        <f t="shared" si="8"/>
        <v>300</v>
      </c>
      <c r="K28" s="62">
        <f t="shared" si="5"/>
        <v>2.80651629072682</v>
      </c>
      <c r="L28" s="63">
        <f t="shared" si="6"/>
        <v>0.0712627254866941</v>
      </c>
      <c r="M28" s="70">
        <f>F28*J28</f>
        <v>16797</v>
      </c>
      <c r="N28" s="78" t="s">
        <v>18</v>
      </c>
    </row>
    <row r="29" ht="30" spans="1:14">
      <c r="A29" s="16" t="s">
        <v>83</v>
      </c>
      <c r="B29" s="27">
        <v>44549</v>
      </c>
      <c r="C29" s="21">
        <v>603267</v>
      </c>
      <c r="D29" s="21" t="s">
        <v>84</v>
      </c>
      <c r="E29" s="46"/>
      <c r="F29" s="52">
        <v>183.8</v>
      </c>
      <c r="G29" s="52">
        <v>170.6</v>
      </c>
      <c r="H29" s="44">
        <f t="shared" si="7"/>
        <v>220.56</v>
      </c>
      <c r="I29" s="20">
        <f t="shared" si="0"/>
        <v>1320</v>
      </c>
      <c r="J29" s="20">
        <f t="shared" si="8"/>
        <v>100</v>
      </c>
      <c r="K29" s="62">
        <f t="shared" si="5"/>
        <v>2.78484848484848</v>
      </c>
      <c r="L29" s="63">
        <f t="shared" si="6"/>
        <v>0.071817192600653</v>
      </c>
      <c r="M29" s="70">
        <f t="shared" ref="M29:M46" si="9">F29*J29</f>
        <v>18380</v>
      </c>
      <c r="N29" s="75" t="s">
        <v>85</v>
      </c>
    </row>
    <row r="30" ht="15" spans="1:14">
      <c r="A30" s="16" t="s">
        <v>86</v>
      </c>
      <c r="B30" s="27">
        <v>44549</v>
      </c>
      <c r="C30" s="88" t="s">
        <v>87</v>
      </c>
      <c r="D30" s="33" t="s">
        <v>88</v>
      </c>
      <c r="E30" s="51">
        <v>1.27</v>
      </c>
      <c r="F30" s="52">
        <v>27.68</v>
      </c>
      <c r="G30" s="52">
        <v>26</v>
      </c>
      <c r="H30" s="44">
        <f t="shared" si="7"/>
        <v>33.216</v>
      </c>
      <c r="I30" s="20">
        <f t="shared" si="0"/>
        <v>168</v>
      </c>
      <c r="J30" s="20">
        <f t="shared" si="8"/>
        <v>800</v>
      </c>
      <c r="K30" s="62">
        <f t="shared" si="5"/>
        <v>3.2952380952381</v>
      </c>
      <c r="L30" s="63">
        <f t="shared" si="6"/>
        <v>0.0606936416184971</v>
      </c>
      <c r="M30" s="70">
        <f t="shared" si="9"/>
        <v>22144</v>
      </c>
      <c r="N30" s="77" t="s">
        <v>18</v>
      </c>
    </row>
    <row r="31" s="4" customFormat="1" ht="15" spans="1:14">
      <c r="A31" s="16" t="s">
        <v>89</v>
      </c>
      <c r="B31" s="34">
        <v>44549</v>
      </c>
      <c r="C31" s="21">
        <v>601677</v>
      </c>
      <c r="D31" s="35" t="s">
        <v>36</v>
      </c>
      <c r="E31" s="48">
        <v>2.12</v>
      </c>
      <c r="F31" s="52">
        <v>39.16</v>
      </c>
      <c r="G31" s="52">
        <v>35.6</v>
      </c>
      <c r="H31" s="44">
        <f t="shared" si="7"/>
        <v>46.992</v>
      </c>
      <c r="I31" s="20">
        <f t="shared" si="0"/>
        <v>356</v>
      </c>
      <c r="J31" s="20">
        <f t="shared" si="8"/>
        <v>400</v>
      </c>
      <c r="K31" s="62">
        <f t="shared" si="5"/>
        <v>2.2</v>
      </c>
      <c r="L31" s="63">
        <f t="shared" si="6"/>
        <v>0.0909090909090908</v>
      </c>
      <c r="M31" s="70">
        <f t="shared" si="9"/>
        <v>15664</v>
      </c>
      <c r="N31" s="77" t="s">
        <v>18</v>
      </c>
    </row>
    <row r="32" s="5" customFormat="1" ht="15" spans="1:14">
      <c r="A32" s="16" t="s">
        <v>90</v>
      </c>
      <c r="B32" s="34">
        <v>44549</v>
      </c>
      <c r="C32" s="36">
        <v>600600</v>
      </c>
      <c r="D32" s="36" t="s">
        <v>91</v>
      </c>
      <c r="E32" s="54">
        <v>2.67</v>
      </c>
      <c r="F32" s="52">
        <v>108.5</v>
      </c>
      <c r="G32" s="52">
        <v>98</v>
      </c>
      <c r="H32" s="44">
        <f t="shared" si="7"/>
        <v>130.2</v>
      </c>
      <c r="I32" s="20">
        <f t="shared" si="0"/>
        <v>1050</v>
      </c>
      <c r="J32" s="20">
        <f t="shared" si="8"/>
        <v>100</v>
      </c>
      <c r="K32" s="62">
        <f t="shared" si="5"/>
        <v>2.06666666666667</v>
      </c>
      <c r="L32" s="63">
        <f t="shared" si="6"/>
        <v>0.0967741935483871</v>
      </c>
      <c r="M32" s="70">
        <f t="shared" si="9"/>
        <v>10850</v>
      </c>
      <c r="N32" s="79" t="s">
        <v>92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6">
        <v>1.08</v>
      </c>
      <c r="F33" s="52">
        <v>29.56</v>
      </c>
      <c r="G33" s="52">
        <v>27.05</v>
      </c>
      <c r="H33" s="44">
        <f t="shared" si="7"/>
        <v>35.472</v>
      </c>
      <c r="I33" s="20">
        <f t="shared" si="0"/>
        <v>251</v>
      </c>
      <c r="J33" s="20">
        <f t="shared" si="8"/>
        <v>500</v>
      </c>
      <c r="K33" s="62">
        <f t="shared" si="5"/>
        <v>2.35537848605578</v>
      </c>
      <c r="L33" s="63">
        <f t="shared" si="6"/>
        <v>0.0849120433017591</v>
      </c>
      <c r="M33" s="70">
        <f t="shared" si="9"/>
        <v>14780</v>
      </c>
      <c r="N33" s="78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2">
        <v>1.63</v>
      </c>
      <c r="F34" s="52">
        <v>203.19</v>
      </c>
      <c r="G34" s="52">
        <v>188.89</v>
      </c>
      <c r="H34" s="44">
        <f t="shared" si="7"/>
        <v>243.828</v>
      </c>
      <c r="I34" s="20">
        <f t="shared" si="0"/>
        <v>1430</v>
      </c>
      <c r="J34" s="20">
        <f t="shared" si="8"/>
        <v>100</v>
      </c>
      <c r="K34" s="62">
        <f t="shared" si="5"/>
        <v>2.84181818181818</v>
      </c>
      <c r="L34" s="63">
        <f t="shared" si="6"/>
        <v>0.0703774792066539</v>
      </c>
      <c r="M34" s="70">
        <f t="shared" si="9"/>
        <v>20319</v>
      </c>
      <c r="N34" s="75" t="s">
        <v>85</v>
      </c>
    </row>
    <row r="35" ht="15" spans="1:14">
      <c r="A35" s="16" t="s">
        <v>97</v>
      </c>
      <c r="B35" s="34">
        <v>44553</v>
      </c>
      <c r="C35" s="89" t="s">
        <v>98</v>
      </c>
      <c r="D35" s="32" t="s">
        <v>99</v>
      </c>
      <c r="E35" s="55">
        <v>1.16</v>
      </c>
      <c r="F35" s="56">
        <v>38.65</v>
      </c>
      <c r="G35" s="56">
        <v>35.76</v>
      </c>
      <c r="H35" s="44">
        <f t="shared" si="7"/>
        <v>46.38</v>
      </c>
      <c r="I35" s="20">
        <f t="shared" si="0"/>
        <v>289</v>
      </c>
      <c r="J35" s="20">
        <f t="shared" si="8"/>
        <v>500</v>
      </c>
      <c r="K35" s="62">
        <f t="shared" si="5"/>
        <v>2.67474048442907</v>
      </c>
      <c r="L35" s="63">
        <f t="shared" si="6"/>
        <v>0.0747736093143597</v>
      </c>
      <c r="M35" s="70">
        <f t="shared" si="9"/>
        <v>19325</v>
      </c>
      <c r="N35" s="78" t="s">
        <v>18</v>
      </c>
    </row>
    <row r="36" ht="15" spans="1:14">
      <c r="A36" s="16" t="s">
        <v>100</v>
      </c>
      <c r="B36" s="39">
        <v>44553</v>
      </c>
      <c r="C36" s="89" t="s">
        <v>101</v>
      </c>
      <c r="D36" s="32" t="s">
        <v>102</v>
      </c>
      <c r="E36" s="56">
        <v>1.18</v>
      </c>
      <c r="F36" s="56">
        <v>61.7</v>
      </c>
      <c r="G36" s="56">
        <v>59.3</v>
      </c>
      <c r="H36" s="44">
        <f t="shared" si="7"/>
        <v>74.04</v>
      </c>
      <c r="I36" s="20">
        <f t="shared" si="0"/>
        <v>240.000000000001</v>
      </c>
      <c r="J36" s="20">
        <f t="shared" si="8"/>
        <v>600</v>
      </c>
      <c r="K36" s="62">
        <f t="shared" si="5"/>
        <v>5.14166666666666</v>
      </c>
      <c r="L36" s="63">
        <f t="shared" si="6"/>
        <v>0.0388978930307943</v>
      </c>
      <c r="M36" s="70">
        <f t="shared" si="9"/>
        <v>37020</v>
      </c>
      <c r="N36" s="78" t="s">
        <v>18</v>
      </c>
    </row>
    <row r="37" ht="29" spans="1:14">
      <c r="A37" s="16" t="s">
        <v>103</v>
      </c>
      <c r="B37" s="39">
        <v>44553</v>
      </c>
      <c r="C37" s="38">
        <v>600373</v>
      </c>
      <c r="D37" s="33" t="s">
        <v>104</v>
      </c>
      <c r="E37" s="56">
        <v>1.26</v>
      </c>
      <c r="F37" s="56">
        <v>12.39</v>
      </c>
      <c r="G37" s="56">
        <v>11.69</v>
      </c>
      <c r="H37" s="44">
        <f t="shared" si="7"/>
        <v>14.868</v>
      </c>
      <c r="I37" s="20">
        <f t="shared" si="0"/>
        <v>70.0000000000001</v>
      </c>
      <c r="J37" s="20">
        <f t="shared" si="8"/>
        <v>2100</v>
      </c>
      <c r="K37" s="62">
        <f t="shared" si="5"/>
        <v>3.53999999999999</v>
      </c>
      <c r="L37" s="63">
        <f t="shared" si="6"/>
        <v>0.056497175141243</v>
      </c>
      <c r="M37" s="70">
        <f t="shared" si="9"/>
        <v>26019</v>
      </c>
      <c r="N37" s="76" t="s">
        <v>105</v>
      </c>
    </row>
    <row r="38" ht="15" spans="1:14">
      <c r="A38" s="16" t="s">
        <v>106</v>
      </c>
      <c r="B38" s="39">
        <v>44556</v>
      </c>
      <c r="C38" s="38">
        <v>603279</v>
      </c>
      <c r="D38" s="32" t="s">
        <v>107</v>
      </c>
      <c r="E38" s="56">
        <v>1.1</v>
      </c>
      <c r="F38" s="56">
        <v>45.5</v>
      </c>
      <c r="G38" s="56">
        <v>42.5</v>
      </c>
      <c r="H38" s="44">
        <f t="shared" si="7"/>
        <v>54.6</v>
      </c>
      <c r="I38" s="20">
        <f t="shared" si="0"/>
        <v>300</v>
      </c>
      <c r="J38" s="20">
        <f t="shared" si="8"/>
        <v>500</v>
      </c>
      <c r="K38" s="62">
        <f t="shared" si="5"/>
        <v>3.03333333333333</v>
      </c>
      <c r="L38" s="63">
        <f t="shared" si="6"/>
        <v>0.0659340659340659</v>
      </c>
      <c r="M38" s="70">
        <f t="shared" si="9"/>
        <v>22750</v>
      </c>
      <c r="N38" s="78" t="s">
        <v>18</v>
      </c>
    </row>
    <row r="39" ht="15" spans="1:14">
      <c r="A39" s="16" t="s">
        <v>108</v>
      </c>
      <c r="B39" s="39">
        <v>44556</v>
      </c>
      <c r="C39" s="38">
        <v>603186</v>
      </c>
      <c r="D39" s="33" t="s">
        <v>109</v>
      </c>
      <c r="E39" s="56">
        <v>1.53</v>
      </c>
      <c r="F39" s="56">
        <v>43.37</v>
      </c>
      <c r="G39" s="56">
        <v>39.41</v>
      </c>
      <c r="H39" s="44">
        <f t="shared" si="7"/>
        <v>52.044</v>
      </c>
      <c r="I39" s="20">
        <f t="shared" si="0"/>
        <v>396</v>
      </c>
      <c r="J39" s="20">
        <f t="shared" si="8"/>
        <v>300</v>
      </c>
      <c r="K39" s="62">
        <f t="shared" si="5"/>
        <v>2.19040404040404</v>
      </c>
      <c r="L39" s="63">
        <f t="shared" si="6"/>
        <v>0.0913073553147337</v>
      </c>
      <c r="M39" s="70">
        <f t="shared" si="9"/>
        <v>13011</v>
      </c>
      <c r="N39" s="80" t="s">
        <v>92</v>
      </c>
    </row>
    <row r="40" ht="15" spans="1:14">
      <c r="A40" s="16" t="s">
        <v>110</v>
      </c>
      <c r="B40" s="39">
        <v>44556</v>
      </c>
      <c r="C40" s="38">
        <v>603599</v>
      </c>
      <c r="D40" s="32" t="s">
        <v>111</v>
      </c>
      <c r="E40" s="57">
        <v>2.22</v>
      </c>
      <c r="F40" s="56">
        <v>40.4</v>
      </c>
      <c r="G40" s="56">
        <v>38</v>
      </c>
      <c r="H40" s="44">
        <f t="shared" si="7"/>
        <v>48.48</v>
      </c>
      <c r="I40" s="20">
        <f t="shared" si="0"/>
        <v>240</v>
      </c>
      <c r="J40" s="20">
        <f t="shared" si="8"/>
        <v>600</v>
      </c>
      <c r="K40" s="62">
        <f t="shared" si="5"/>
        <v>3.36666666666667</v>
      </c>
      <c r="L40" s="63">
        <f t="shared" si="6"/>
        <v>0.0594059405940594</v>
      </c>
      <c r="M40" s="70">
        <f t="shared" si="9"/>
        <v>24240</v>
      </c>
      <c r="N40" s="78" t="s">
        <v>18</v>
      </c>
    </row>
    <row r="41" ht="15" spans="1:14">
      <c r="A41" s="16" t="s">
        <v>112</v>
      </c>
      <c r="B41" s="39">
        <v>44557</v>
      </c>
      <c r="C41" s="38">
        <v>603217</v>
      </c>
      <c r="D41" s="32" t="s">
        <v>113</v>
      </c>
      <c r="E41" s="57">
        <v>2.16</v>
      </c>
      <c r="F41" s="56">
        <v>48.96</v>
      </c>
      <c r="G41" s="56">
        <v>45.1</v>
      </c>
      <c r="H41" s="44">
        <f t="shared" si="7"/>
        <v>58.752</v>
      </c>
      <c r="I41" s="20">
        <f t="shared" si="0"/>
        <v>386</v>
      </c>
      <c r="J41" s="20">
        <f t="shared" si="8"/>
        <v>300</v>
      </c>
      <c r="K41" s="62">
        <f t="shared" si="5"/>
        <v>2.53678756476684</v>
      </c>
      <c r="L41" s="63">
        <f t="shared" si="6"/>
        <v>0.0788398692810457</v>
      </c>
      <c r="M41" s="70">
        <f t="shared" si="9"/>
        <v>14688</v>
      </c>
      <c r="N41" s="78" t="s">
        <v>18</v>
      </c>
    </row>
    <row r="42" ht="15" spans="1:14">
      <c r="A42" s="16" t="s">
        <v>114</v>
      </c>
      <c r="B42" s="39">
        <v>44557</v>
      </c>
      <c r="C42" s="89" t="s">
        <v>115</v>
      </c>
      <c r="D42" s="33" t="s">
        <v>116</v>
      </c>
      <c r="E42" s="56">
        <v>1.52</v>
      </c>
      <c r="F42" s="56">
        <v>99.58</v>
      </c>
      <c r="G42" s="56">
        <v>94.55</v>
      </c>
      <c r="H42" s="44">
        <f t="shared" si="7"/>
        <v>119.496</v>
      </c>
      <c r="I42" s="20">
        <f t="shared" si="0"/>
        <v>503</v>
      </c>
      <c r="J42" s="20">
        <f t="shared" si="8"/>
        <v>200</v>
      </c>
      <c r="K42" s="62">
        <f t="shared" si="5"/>
        <v>3.95944333996024</v>
      </c>
      <c r="L42" s="63">
        <f t="shared" si="6"/>
        <v>0.0505121510343443</v>
      </c>
      <c r="M42" s="70">
        <f t="shared" si="9"/>
        <v>19916</v>
      </c>
      <c r="N42" s="80" t="s">
        <v>92</v>
      </c>
    </row>
    <row r="43" ht="15" spans="1:14">
      <c r="A43" s="16" t="s">
        <v>117</v>
      </c>
      <c r="B43" s="39">
        <v>44557</v>
      </c>
      <c r="C43" s="21">
        <v>601677</v>
      </c>
      <c r="D43" s="35" t="s">
        <v>36</v>
      </c>
      <c r="E43" s="58">
        <v>2.12</v>
      </c>
      <c r="F43" s="56">
        <v>44.41</v>
      </c>
      <c r="G43" s="56">
        <v>41.81</v>
      </c>
      <c r="H43" s="44">
        <f t="shared" si="7"/>
        <v>53.292</v>
      </c>
      <c r="I43" s="20">
        <f t="shared" si="0"/>
        <v>259.999999999999</v>
      </c>
      <c r="J43" s="20">
        <f t="shared" si="8"/>
        <v>500</v>
      </c>
      <c r="K43" s="62">
        <f t="shared" si="5"/>
        <v>3.41615384615386</v>
      </c>
      <c r="L43" s="63">
        <f t="shared" si="6"/>
        <v>0.0585453726638143</v>
      </c>
      <c r="M43" s="70">
        <f t="shared" si="9"/>
        <v>22205</v>
      </c>
      <c r="N43" s="80" t="s">
        <v>92</v>
      </c>
    </row>
    <row r="44" ht="15" spans="1:14">
      <c r="A44" s="16" t="s">
        <v>118</v>
      </c>
      <c r="B44" s="27">
        <v>44560</v>
      </c>
      <c r="C44" s="31">
        <v>600976</v>
      </c>
      <c r="D44" s="32" t="s">
        <v>73</v>
      </c>
      <c r="E44" s="53">
        <v>1.69</v>
      </c>
      <c r="F44" s="49">
        <v>72.34</v>
      </c>
      <c r="G44" s="49">
        <v>67.64</v>
      </c>
      <c r="H44" s="44">
        <f t="shared" si="7"/>
        <v>86.808</v>
      </c>
      <c r="I44" s="20">
        <f t="shared" si="0"/>
        <v>470</v>
      </c>
      <c r="J44" s="20">
        <v>100</v>
      </c>
      <c r="K44" s="62">
        <f t="shared" si="5"/>
        <v>3.07829787234042</v>
      </c>
      <c r="L44" s="63">
        <f t="shared" si="6"/>
        <v>0.0649709704174731</v>
      </c>
      <c r="M44" s="70">
        <f t="shared" si="9"/>
        <v>7234</v>
      </c>
      <c r="N44" s="80" t="s">
        <v>92</v>
      </c>
    </row>
    <row r="45" ht="15" spans="1:14">
      <c r="A45" s="16" t="s">
        <v>119</v>
      </c>
      <c r="B45" s="27">
        <v>44560</v>
      </c>
      <c r="C45" s="40">
        <v>603192</v>
      </c>
      <c r="D45" s="41" t="s">
        <v>120</v>
      </c>
      <c r="E45" s="56">
        <v>0.85</v>
      </c>
      <c r="F45" s="56">
        <v>60.72</v>
      </c>
      <c r="G45" s="56">
        <v>54.12</v>
      </c>
      <c r="H45" s="44">
        <f t="shared" si="7"/>
        <v>72.864</v>
      </c>
      <c r="I45" s="20">
        <f t="shared" si="0"/>
        <v>660</v>
      </c>
      <c r="J45" s="20">
        <f>FLOOR(1500/(F45-G45),100)</f>
        <v>200</v>
      </c>
      <c r="K45" s="62">
        <f t="shared" si="5"/>
        <v>1.84</v>
      </c>
      <c r="L45" s="63">
        <f t="shared" si="6"/>
        <v>0.108695652173913</v>
      </c>
      <c r="M45" s="70">
        <f t="shared" si="9"/>
        <v>12144</v>
      </c>
      <c r="N45" s="81" t="s">
        <v>121</v>
      </c>
    </row>
    <row r="46" ht="15" spans="1:14">
      <c r="A46" s="16" t="s">
        <v>122</v>
      </c>
      <c r="B46" s="34">
        <v>44560</v>
      </c>
      <c r="C46" s="21">
        <v>600587</v>
      </c>
      <c r="D46" s="37" t="s">
        <v>94</v>
      </c>
      <c r="E46" s="46">
        <v>1.08</v>
      </c>
      <c r="F46" s="56">
        <v>31.59</v>
      </c>
      <c r="G46" s="56">
        <v>29.05</v>
      </c>
      <c r="H46" s="44">
        <f t="shared" si="7"/>
        <v>37.908</v>
      </c>
      <c r="I46" s="20">
        <f t="shared" si="0"/>
        <v>254</v>
      </c>
      <c r="J46" s="20">
        <v>300</v>
      </c>
      <c r="K46" s="62">
        <f t="shared" si="5"/>
        <v>2.48740157480315</v>
      </c>
      <c r="L46" s="63">
        <f t="shared" si="6"/>
        <v>0.0804051915163026</v>
      </c>
      <c r="M46" s="70">
        <f t="shared" si="9"/>
        <v>9477</v>
      </c>
      <c r="N46" s="81" t="s">
        <v>92</v>
      </c>
    </row>
    <row r="47" spans="1:14">
      <c r="A47" s="40"/>
      <c r="B47" s="40"/>
      <c r="C47" s="40"/>
      <c r="D47" s="40"/>
      <c r="E47" s="56"/>
      <c r="F47" s="56"/>
      <c r="G47" s="56"/>
      <c r="H47" s="56"/>
      <c r="I47" s="40"/>
      <c r="J47" s="40"/>
      <c r="K47" s="40"/>
      <c r="L47" s="64"/>
      <c r="M47" s="82"/>
      <c r="N47" s="83"/>
    </row>
    <row r="48" spans="1:14">
      <c r="A48" s="40"/>
      <c r="B48" s="40"/>
      <c r="C48" s="40"/>
      <c r="D48" s="40"/>
      <c r="E48" s="56"/>
      <c r="F48" s="56"/>
      <c r="G48" s="56"/>
      <c r="H48" s="56"/>
      <c r="I48" s="40"/>
      <c r="J48" s="40"/>
      <c r="K48" s="40"/>
      <c r="L48" s="64"/>
      <c r="M48" s="82"/>
      <c r="N48" s="83"/>
    </row>
    <row r="49" spans="1:14">
      <c r="A49" s="40"/>
      <c r="B49" s="40"/>
      <c r="C49" s="40"/>
      <c r="D49" s="40"/>
      <c r="E49" s="56"/>
      <c r="F49" s="56"/>
      <c r="G49" s="56"/>
      <c r="H49" s="56"/>
      <c r="I49" s="40"/>
      <c r="J49" s="40"/>
      <c r="K49" s="40"/>
      <c r="L49" s="64"/>
      <c r="M49" s="82"/>
      <c r="N49" s="83"/>
    </row>
    <row r="50" spans="1:14">
      <c r="A50" s="40"/>
      <c r="B50" s="40"/>
      <c r="C50" s="40"/>
      <c r="D50" s="40"/>
      <c r="E50" s="56"/>
      <c r="F50" s="56"/>
      <c r="G50" s="56"/>
      <c r="H50" s="56"/>
      <c r="I50" s="40"/>
      <c r="J50" s="40"/>
      <c r="K50" s="40"/>
      <c r="L50" s="64"/>
      <c r="M50" s="82"/>
      <c r="N50" s="83"/>
    </row>
    <row r="51" spans="1:14">
      <c r="A51" s="40"/>
      <c r="B51" s="40"/>
      <c r="C51" s="40"/>
      <c r="D51" s="40"/>
      <c r="E51" s="56"/>
      <c r="F51" s="56"/>
      <c r="G51" s="56"/>
      <c r="H51" s="56"/>
      <c r="I51" s="40"/>
      <c r="J51" s="40"/>
      <c r="K51" s="40"/>
      <c r="L51" s="64"/>
      <c r="M51" s="82"/>
      <c r="N51" s="83"/>
    </row>
    <row r="52" spans="1:14">
      <c r="A52" s="40"/>
      <c r="B52" s="40"/>
      <c r="C52" s="40"/>
      <c r="D52" s="40"/>
      <c r="E52" s="56"/>
      <c r="F52" s="56"/>
      <c r="G52" s="56"/>
      <c r="H52" s="56"/>
      <c r="I52" s="40"/>
      <c r="J52" s="40"/>
      <c r="K52" s="40"/>
      <c r="L52" s="64"/>
      <c r="M52" s="82"/>
      <c r="N52" s="83"/>
    </row>
    <row r="53" spans="1:14">
      <c r="A53" s="40"/>
      <c r="B53" s="40"/>
      <c r="C53" s="40"/>
      <c r="D53" s="40"/>
      <c r="E53" s="56"/>
      <c r="F53" s="56"/>
      <c r="G53" s="56"/>
      <c r="H53" s="56"/>
      <c r="I53" s="40"/>
      <c r="J53" s="40"/>
      <c r="K53" s="40"/>
      <c r="L53" s="64"/>
      <c r="M53" s="82"/>
      <c r="N53" s="83"/>
    </row>
    <row r="54" spans="1:14">
      <c r="A54" s="40"/>
      <c r="B54" s="40"/>
      <c r="C54" s="40"/>
      <c r="D54" s="40"/>
      <c r="E54" s="56"/>
      <c r="F54" s="56"/>
      <c r="G54" s="56"/>
      <c r="H54" s="56"/>
      <c r="I54" s="40"/>
      <c r="J54" s="40"/>
      <c r="K54" s="40"/>
      <c r="L54" s="64"/>
      <c r="M54" s="82"/>
      <c r="N54" s="83"/>
    </row>
    <row r="55" spans="1:14">
      <c r="A55" s="40"/>
      <c r="B55" s="40"/>
      <c r="C55" s="40"/>
      <c r="D55" s="40"/>
      <c r="E55" s="56"/>
      <c r="F55" s="56"/>
      <c r="G55" s="56"/>
      <c r="H55" s="56"/>
      <c r="I55" s="40"/>
      <c r="J55" s="40"/>
      <c r="K55" s="40"/>
      <c r="L55" s="64"/>
      <c r="M55" s="82"/>
      <c r="N55" s="83"/>
    </row>
    <row r="56" spans="1:14">
      <c r="A56" s="40"/>
      <c r="B56" s="40"/>
      <c r="C56" s="40"/>
      <c r="D56" s="40"/>
      <c r="E56" s="56"/>
      <c r="F56" s="56"/>
      <c r="G56" s="56"/>
      <c r="H56" s="56"/>
      <c r="I56" s="40"/>
      <c r="J56" s="40"/>
      <c r="K56" s="40"/>
      <c r="L56" s="64"/>
      <c r="M56" s="82"/>
      <c r="N56" s="83"/>
    </row>
    <row r="57" spans="1:14">
      <c r="A57" s="40"/>
      <c r="B57" s="40"/>
      <c r="C57" s="40"/>
      <c r="D57" s="40"/>
      <c r="E57" s="56"/>
      <c r="F57" s="56"/>
      <c r="G57" s="56"/>
      <c r="H57" s="56"/>
      <c r="I57" s="40"/>
      <c r="J57" s="40"/>
      <c r="K57" s="40"/>
      <c r="L57" s="64"/>
      <c r="M57" s="82"/>
      <c r="N57" s="83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3"/>
  </conditionalFormatting>
  <conditionalFormatting sqref="D38">
    <cfRule type="duplicateValues" dxfId="0" priority="2"/>
  </conditionalFormatting>
  <conditionalFormatting sqref="D46:E46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2021-12-16T01:47:00Z</dcterms:created>
  <dcterms:modified xsi:type="dcterms:W3CDTF">2022-01-02T17:43:11Z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