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<sst xmlns="http://schemas.openxmlformats.org/spreadsheetml/2006/main" count="161">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</sst>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34" borderId="2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10" borderId="2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29" borderId="25" applyNumberFormat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6" borderId="22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568"/>
  <sheetViews>
    <sheetView tabSelected="1" workbookViewId="0">
      <selection activeCell="C7" sqref="C7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7" width="13.9821428571429" customWidth="1"/>
    <col min="58" max="58" width="19.0446428571429" customWidth="1"/>
    <col min="59" max="59" width="21.5803571428571" customWidth="1"/>
    <col min="60" max="62" width="20.375" customWidth="1"/>
    <col min="63" max="64" width="21.4196428571429" customWidth="1"/>
    <col min="65" max="65" width="26.9285714285714" customWidth="1"/>
  </cols>
  <sheetData>
    <row r="1" ht="23.6" spans="1:107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46"/>
      <c r="BD1" s="58" t="s">
        <v>3</v>
      </c>
      <c r="BE1" s="58"/>
      <c r="BF1" s="58"/>
      <c r="BG1" s="58"/>
      <c r="BH1" s="58"/>
      <c r="BI1" s="58"/>
      <c r="BJ1" s="58"/>
      <c r="BK1" s="58"/>
      <c r="BL1" s="62" t="s">
        <v>4</v>
      </c>
      <c r="BM1" s="62"/>
      <c r="BO1" s="64"/>
      <c r="BP1" s="64"/>
      <c r="BQ1" s="64"/>
      <c r="BR1" s="64"/>
      <c r="BS1" s="64"/>
      <c r="BT1" s="64"/>
      <c r="BU1" s="64"/>
      <c r="BV1" s="64"/>
      <c r="BX1" s="67"/>
      <c r="BY1" s="67"/>
      <c r="BZ1" s="67"/>
      <c r="CA1" s="67"/>
      <c r="CB1" s="67"/>
      <c r="CC1" s="67"/>
      <c r="CD1" s="67"/>
      <c r="CE1" s="67"/>
      <c r="CG1" s="67"/>
      <c r="CH1" s="67"/>
      <c r="CI1" s="67"/>
      <c r="CJ1" s="67"/>
      <c r="CK1" s="67"/>
      <c r="CL1" s="67"/>
      <c r="CM1" s="67"/>
      <c r="CO1" s="67"/>
      <c r="CP1" s="67"/>
      <c r="CQ1" s="67"/>
      <c r="CR1" s="67"/>
      <c r="CS1" s="67"/>
      <c r="CT1" s="67"/>
      <c r="CU1" s="67"/>
      <c r="CW1" s="67"/>
      <c r="CX1" s="67"/>
      <c r="CY1" s="67"/>
      <c r="CZ1" s="67"/>
      <c r="DA1" s="67"/>
      <c r="DB1" s="67"/>
      <c r="DC1" s="67"/>
    </row>
    <row r="2" ht="23.6" spans="1:107">
      <c r="A2" s="3"/>
      <c r="B2" s="6" t="s">
        <v>5</v>
      </c>
      <c r="C2" s="6" t="s">
        <v>6</v>
      </c>
      <c r="D2" s="7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19" t="s">
        <v>24</v>
      </c>
      <c r="AR2" s="19" t="s">
        <v>25</v>
      </c>
      <c r="AS2" s="19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49" t="s">
        <v>36</v>
      </c>
      <c r="BD2" s="59" t="s">
        <v>37</v>
      </c>
      <c r="BE2" s="59" t="s">
        <v>38</v>
      </c>
      <c r="BF2" s="59" t="s">
        <v>39</v>
      </c>
      <c r="BG2" s="59" t="s">
        <v>40</v>
      </c>
      <c r="BH2" s="59" t="s">
        <v>41</v>
      </c>
      <c r="BI2" s="59" t="s">
        <v>42</v>
      </c>
      <c r="BJ2" s="59" t="s">
        <v>43</v>
      </c>
      <c r="BK2" s="59" t="s">
        <v>44</v>
      </c>
      <c r="BL2" s="63" t="s">
        <v>45</v>
      </c>
      <c r="BM2" s="63" t="s">
        <v>46</v>
      </c>
      <c r="BN2" s="65"/>
      <c r="BO2" s="64"/>
      <c r="BP2" s="64"/>
      <c r="BQ2" s="64"/>
      <c r="BR2" s="64"/>
      <c r="BS2" s="64"/>
      <c r="BT2" s="64"/>
      <c r="BU2" s="64"/>
      <c r="BV2" s="64"/>
      <c r="BX2" s="67"/>
      <c r="BY2" s="67"/>
      <c r="BZ2" s="67"/>
      <c r="CA2" s="67"/>
      <c r="CB2" s="67"/>
      <c r="CC2" s="67"/>
      <c r="CD2" s="67"/>
      <c r="CE2" s="67"/>
      <c r="CG2" s="67"/>
      <c r="CH2" s="67"/>
      <c r="CI2" s="67"/>
      <c r="CJ2" s="67"/>
      <c r="CK2" s="67"/>
      <c r="CL2" s="67"/>
      <c r="CM2" s="67"/>
      <c r="CO2" s="67"/>
      <c r="CP2" s="67"/>
      <c r="CQ2" s="67"/>
      <c r="CR2" s="67"/>
      <c r="CS2" s="67"/>
      <c r="CT2" s="67"/>
      <c r="CU2" s="67"/>
      <c r="CW2" s="67"/>
      <c r="CX2" s="67"/>
      <c r="CY2" s="67"/>
      <c r="CZ2" s="67"/>
      <c r="DA2" s="67"/>
      <c r="DB2" s="67"/>
      <c r="DC2" s="67"/>
    </row>
    <row r="3" ht="25" spans="1:107">
      <c r="A3" s="3"/>
      <c r="B3" s="6"/>
      <c r="C3" s="6"/>
      <c r="D3" s="8"/>
      <c r="E3" s="20"/>
      <c r="F3" s="20"/>
      <c r="G3" s="20"/>
      <c r="H3" s="20"/>
      <c r="I3" s="25"/>
      <c r="J3" s="20"/>
      <c r="K3" s="20"/>
      <c r="L3" s="20"/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1" t="s">
        <v>54</v>
      </c>
      <c r="U3" s="31" t="s">
        <v>55</v>
      </c>
      <c r="V3" s="31" t="s">
        <v>56</v>
      </c>
      <c r="W3" s="31" t="s">
        <v>57</v>
      </c>
      <c r="X3" s="31" t="s">
        <v>58</v>
      </c>
      <c r="Y3" s="31" t="s">
        <v>59</v>
      </c>
      <c r="Z3" s="31" t="s">
        <v>60</v>
      </c>
      <c r="AA3" s="31" t="s">
        <v>61</v>
      </c>
      <c r="AB3" s="31" t="s">
        <v>62</v>
      </c>
      <c r="AC3" s="31" t="s">
        <v>63</v>
      </c>
      <c r="AD3" s="31" t="s">
        <v>64</v>
      </c>
      <c r="AE3" s="31" t="s">
        <v>65</v>
      </c>
      <c r="AF3" s="31" t="s">
        <v>66</v>
      </c>
      <c r="AG3" s="31" t="s">
        <v>67</v>
      </c>
      <c r="AH3" s="20"/>
      <c r="AI3" s="38" t="s">
        <v>68</v>
      </c>
      <c r="AJ3" s="38" t="s">
        <v>69</v>
      </c>
      <c r="AK3" s="42" t="s">
        <v>70</v>
      </c>
      <c r="AL3" s="20"/>
      <c r="AM3" s="20"/>
      <c r="AN3" s="20"/>
      <c r="AO3" s="43"/>
      <c r="AP3" s="43"/>
      <c r="AQ3" s="20"/>
      <c r="AR3" s="20"/>
      <c r="AS3" s="20"/>
      <c r="AT3" s="50"/>
      <c r="AU3" s="51"/>
      <c r="AV3" s="52"/>
      <c r="AW3" s="49"/>
      <c r="AX3" s="49"/>
      <c r="AY3" s="49"/>
      <c r="AZ3" s="49"/>
      <c r="BA3" s="49"/>
      <c r="BB3" s="49"/>
      <c r="BC3" s="52"/>
      <c r="BD3" s="59"/>
      <c r="BE3" s="61"/>
      <c r="BF3" s="61"/>
      <c r="BG3" s="61"/>
      <c r="BH3" s="61"/>
      <c r="BI3" s="59"/>
      <c r="BJ3" s="59"/>
      <c r="BK3" s="61"/>
      <c r="BL3" s="63"/>
      <c r="BM3" s="66"/>
      <c r="BN3" s="65"/>
      <c r="BO3" s="64"/>
      <c r="BP3" s="64"/>
      <c r="BQ3" s="64"/>
      <c r="BR3" s="64"/>
      <c r="BS3" s="64"/>
      <c r="BT3" s="64"/>
      <c r="BU3" s="64"/>
      <c r="BV3" s="64"/>
      <c r="BX3" s="67"/>
      <c r="BY3" s="67"/>
      <c r="BZ3" s="67"/>
      <c r="CA3" s="67"/>
      <c r="CB3" s="67"/>
      <c r="CC3" s="67"/>
      <c r="CD3" s="67"/>
      <c r="CE3" s="67"/>
      <c r="CG3" s="67"/>
      <c r="CH3" s="67"/>
      <c r="CI3" s="67"/>
      <c r="CJ3" s="67"/>
      <c r="CK3" s="67"/>
      <c r="CL3" s="67"/>
      <c r="CM3" s="67"/>
      <c r="CO3" s="67"/>
      <c r="CP3" s="67"/>
      <c r="CQ3" s="67"/>
      <c r="CR3" s="67"/>
      <c r="CS3" s="67"/>
      <c r="CT3" s="67"/>
      <c r="CU3" s="67"/>
      <c r="CW3" s="67"/>
      <c r="CX3" s="67"/>
      <c r="CY3" s="67"/>
      <c r="CZ3" s="67"/>
      <c r="DA3" s="67"/>
      <c r="DB3" s="67"/>
      <c r="DC3" s="67"/>
    </row>
    <row r="4" ht="36" spans="1:65">
      <c r="A4" s="68" t="s">
        <v>71</v>
      </c>
      <c r="B4" s="10">
        <v>44517</v>
      </c>
      <c r="C4" s="11" t="s">
        <v>72</v>
      </c>
      <c r="D4" s="12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 t="shared" ref="J4:J8" si="0">(G4-H4)/H4</f>
        <v>3.70695970695971</v>
      </c>
      <c r="K4" s="26">
        <f t="shared" ref="K4:K8" si="1"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73</v>
      </c>
      <c r="Y4" s="34">
        <f t="shared" ref="Y4:Y8" si="2">(I4-M4)/I4</f>
        <v>0.551262680768401</v>
      </c>
      <c r="Z4" s="34">
        <f t="shared" ref="Z4:Z8" si="3">(N4-O4)/N4</f>
        <v>0.265771812080537</v>
      </c>
      <c r="AA4" s="34">
        <f t="shared" ref="AA4:AA8" si="4">(P4-Q4)/P4</f>
        <v>0.120922832140016</v>
      </c>
      <c r="AB4" s="34">
        <f>(R4-S4)/R4</f>
        <v>0.0909090909090909</v>
      </c>
      <c r="AC4" s="34" t="e">
        <f t="shared" ref="AC4:AC6" si="5">(T4-U4)/T4</f>
        <v>#DIV/0!</v>
      </c>
      <c r="AD4" s="27"/>
      <c r="AE4" s="36" t="s">
        <v>74</v>
      </c>
      <c r="AF4" s="36" t="s">
        <v>75</v>
      </c>
      <c r="AG4" s="36" t="s">
        <v>76</v>
      </c>
      <c r="AH4" s="32" t="s">
        <v>77</v>
      </c>
      <c r="AI4" s="21">
        <v>28.15</v>
      </c>
      <c r="AJ4" s="21">
        <v>21.87</v>
      </c>
      <c r="AK4" s="22">
        <f t="shared" ref="AK4:AK8" si="6">AI4-AJ4</f>
        <v>6.28</v>
      </c>
      <c r="AL4" s="21">
        <v>26.2</v>
      </c>
      <c r="AM4" s="21">
        <v>24.68</v>
      </c>
      <c r="AN4" s="21">
        <v>32.49</v>
      </c>
      <c r="AO4" s="21">
        <f t="shared" ref="AO4:AO8" si="7">(AL4-AM4)*100</f>
        <v>152</v>
      </c>
      <c r="AP4" s="21">
        <v>200</v>
      </c>
      <c r="AQ4" s="44">
        <f t="shared" ref="AQ4:AQ8" si="8">(AN4-AL4)/(AL4-AM4)</f>
        <v>4.13815789473685</v>
      </c>
      <c r="AR4" s="26">
        <f t="shared" ref="AR4:AR8" si="9">(AL4-AM4)/AL4</f>
        <v>0.0580152671755725</v>
      </c>
      <c r="AS4" s="26">
        <f t="shared" ref="AS4:AS8" si="10">(AN4-AL4)/AL4</f>
        <v>0.240076335877863</v>
      </c>
      <c r="AT4" s="53">
        <v>150.88</v>
      </c>
      <c r="AU4" s="17">
        <v>44523</v>
      </c>
      <c r="AV4" s="54">
        <v>26.2</v>
      </c>
      <c r="AW4" s="54">
        <v>5</v>
      </c>
      <c r="AX4" s="56">
        <f>AV4*AP4*0.2/10000</f>
        <v>0.1048</v>
      </c>
      <c r="AY4" s="57">
        <f>AV4*AP4+AW4+AX4</f>
        <v>5245.1048</v>
      </c>
      <c r="AZ4" s="57">
        <f>(AV4-AM4)*AP4+AW4+AX4</f>
        <v>309.1048</v>
      </c>
      <c r="BA4" s="54">
        <v>26.5</v>
      </c>
      <c r="BB4" s="54">
        <v>25.21</v>
      </c>
      <c r="BC4" s="60">
        <f>(BA4-AV4)/(BA4-BB4)</f>
        <v>0.232558139534884</v>
      </c>
      <c r="BD4" s="54"/>
      <c r="BE4" s="16"/>
      <c r="BF4" s="16"/>
      <c r="BG4" s="16"/>
      <c r="BH4" s="16"/>
      <c r="BI4" s="16"/>
      <c r="BJ4" s="16"/>
      <c r="BK4" s="16"/>
      <c r="BL4" s="16"/>
      <c r="BM4" s="16"/>
    </row>
    <row r="5" ht="36" spans="1:65">
      <c r="A5" s="68" t="s">
        <v>78</v>
      </c>
      <c r="B5" s="13">
        <v>44517</v>
      </c>
      <c r="C5" s="14" t="s">
        <v>79</v>
      </c>
      <c r="D5" s="15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 t="shared" si="0"/>
        <v>0.467798085291558</v>
      </c>
      <c r="K5" s="26">
        <f t="shared" si="1"/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73</v>
      </c>
      <c r="Y5" s="34">
        <f t="shared" si="2"/>
        <v>0.307068887888339</v>
      </c>
      <c r="Z5" s="35">
        <f t="shared" si="3"/>
        <v>0.106571428571429</v>
      </c>
      <c r="AA5" s="35">
        <f t="shared" si="4"/>
        <v>0.077541642734061</v>
      </c>
      <c r="AB5" s="35">
        <f>(R5-S5)/R5</f>
        <v>0.0463207270595133</v>
      </c>
      <c r="AC5" s="34" t="e">
        <f t="shared" si="5"/>
        <v>#DIV/0!</v>
      </c>
      <c r="AD5" s="27"/>
      <c r="AE5" s="33" t="s">
        <v>74</v>
      </c>
      <c r="AF5" s="33" t="s">
        <v>80</v>
      </c>
      <c r="AG5" s="33" t="s">
        <v>81</v>
      </c>
      <c r="AH5" s="37" t="s">
        <v>77</v>
      </c>
      <c r="AI5" s="22">
        <v>35.48</v>
      </c>
      <c r="AJ5" s="22">
        <v>31.36</v>
      </c>
      <c r="AK5" s="22">
        <f t="shared" si="6"/>
        <v>4.12</v>
      </c>
      <c r="AL5" s="22">
        <v>34.12</v>
      </c>
      <c r="AM5" s="22">
        <v>32.53</v>
      </c>
      <c r="AN5" s="22">
        <v>39.33</v>
      </c>
      <c r="AO5" s="21">
        <f t="shared" si="7"/>
        <v>159</v>
      </c>
      <c r="AP5" s="22">
        <v>100</v>
      </c>
      <c r="AQ5" s="44">
        <f t="shared" si="8"/>
        <v>3.27672955974844</v>
      </c>
      <c r="AR5" s="45">
        <f t="shared" si="9"/>
        <v>0.0466002344665884</v>
      </c>
      <c r="AS5" s="45">
        <f t="shared" si="10"/>
        <v>0.152696365767878</v>
      </c>
      <c r="AT5" s="55">
        <v>37.41</v>
      </c>
      <c r="AU5" s="17">
        <v>44523</v>
      </c>
      <c r="AV5" s="54">
        <v>33.73</v>
      </c>
      <c r="AW5" s="54">
        <v>5</v>
      </c>
      <c r="AX5" s="56">
        <f>AV5*AP5*0.2/10000</f>
        <v>0.06746</v>
      </c>
      <c r="AY5" s="57">
        <f>AV5*AP5+AW5+AX5</f>
        <v>3378.06746</v>
      </c>
      <c r="AZ5" s="57">
        <f>(AV5-AM5)*AP5+AW5+AX5</f>
        <v>125.06746</v>
      </c>
      <c r="BA5" s="54">
        <v>35.36</v>
      </c>
      <c r="BB5" s="54">
        <v>33.1</v>
      </c>
      <c r="BC5" s="60">
        <f>(BA5-AV5)/(BA5-BB5)</f>
        <v>0.721238938053099</v>
      </c>
      <c r="BD5" s="54"/>
      <c r="BE5" s="16"/>
      <c r="BF5" s="16"/>
      <c r="BG5" s="16"/>
      <c r="BH5" s="16"/>
      <c r="BI5" s="16"/>
      <c r="BJ5" s="16"/>
      <c r="BK5" s="16"/>
      <c r="BL5" s="16"/>
      <c r="BM5" s="16"/>
    </row>
    <row r="6" ht="36" spans="1:65">
      <c r="A6" s="68" t="s">
        <v>82</v>
      </c>
      <c r="B6" s="13">
        <v>44519</v>
      </c>
      <c r="C6" s="14" t="s">
        <v>83</v>
      </c>
      <c r="D6" s="15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 t="shared" si="0"/>
        <v>0.58030082484231</v>
      </c>
      <c r="K6" s="26">
        <f t="shared" si="1"/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84</v>
      </c>
      <c r="Y6" s="34">
        <f t="shared" si="2"/>
        <v>0.315180722891566</v>
      </c>
      <c r="Z6" s="35">
        <f t="shared" si="3"/>
        <v>0.164265129682997</v>
      </c>
      <c r="AA6" s="35">
        <f t="shared" si="4"/>
        <v>0.124184859654097</v>
      </c>
      <c r="AB6" s="35"/>
      <c r="AC6" s="34" t="e">
        <f t="shared" si="5"/>
        <v>#DIV/0!</v>
      </c>
      <c r="AD6" s="27"/>
      <c r="AE6" s="37" t="s">
        <v>85</v>
      </c>
      <c r="AF6" s="33" t="s">
        <v>86</v>
      </c>
      <c r="AG6" s="33" t="s">
        <v>81</v>
      </c>
      <c r="AH6" s="33" t="s">
        <v>77</v>
      </c>
      <c r="AI6" s="22">
        <v>36.21</v>
      </c>
      <c r="AJ6" s="22">
        <v>27.35</v>
      </c>
      <c r="AK6" s="22">
        <f t="shared" si="6"/>
        <v>8.86</v>
      </c>
      <c r="AL6" s="22">
        <v>32.65</v>
      </c>
      <c r="AM6" s="22">
        <v>30.89</v>
      </c>
      <c r="AN6" s="22">
        <v>36.22</v>
      </c>
      <c r="AO6" s="21">
        <f t="shared" si="7"/>
        <v>176</v>
      </c>
      <c r="AP6" s="22">
        <v>100</v>
      </c>
      <c r="AQ6" s="44">
        <f t="shared" si="8"/>
        <v>2.02840909090909</v>
      </c>
      <c r="AR6" s="45">
        <f t="shared" si="9"/>
        <v>0.0539050535987748</v>
      </c>
      <c r="AS6" s="45">
        <f t="shared" si="10"/>
        <v>0.109341500765697</v>
      </c>
      <c r="AT6" s="55">
        <v>28.82</v>
      </c>
      <c r="AU6" s="17">
        <v>44522</v>
      </c>
      <c r="AV6" s="54">
        <v>32.7</v>
      </c>
      <c r="AW6" s="54">
        <v>5</v>
      </c>
      <c r="AX6" s="56">
        <f>AV6*AP6*0.2/10000</f>
        <v>0.0654</v>
      </c>
      <c r="AY6" s="57">
        <f>AV6*AP6+AW6+AX6</f>
        <v>3275.0654</v>
      </c>
      <c r="AZ6" s="57">
        <f>(AV6-AM6)*AP6+AW6+AX6</f>
        <v>186.0654</v>
      </c>
      <c r="BA6" s="57">
        <v>33.9</v>
      </c>
      <c r="BB6" s="57">
        <v>32.49</v>
      </c>
      <c r="BC6" s="60">
        <f>(BA6-AV6)/(BA6-BB6)</f>
        <v>0.851063829787233</v>
      </c>
      <c r="BD6" s="54"/>
      <c r="BE6" s="16"/>
      <c r="BF6" s="16"/>
      <c r="BG6" s="16"/>
      <c r="BH6" s="16"/>
      <c r="BI6" s="16"/>
      <c r="BJ6" s="16"/>
      <c r="BK6" s="16"/>
      <c r="BL6" s="16"/>
      <c r="BM6" s="16"/>
    </row>
    <row r="7" ht="36" spans="1:65">
      <c r="A7" s="69" t="s">
        <v>87</v>
      </c>
      <c r="B7" s="17">
        <v>44522</v>
      </c>
      <c r="C7" s="18" t="s">
        <v>88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6">
        <f t="shared" si="0"/>
        <v>0.692702394526796</v>
      </c>
      <c r="K7" s="26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73</v>
      </c>
      <c r="Y7" s="34">
        <f t="shared" si="2"/>
        <v>0.502886597938144</v>
      </c>
      <c r="Z7" s="35">
        <f t="shared" si="3"/>
        <v>0.341719077568134</v>
      </c>
      <c r="AA7" s="35">
        <f t="shared" si="4"/>
        <v>0.0550161812297734</v>
      </c>
      <c r="AB7" s="35"/>
      <c r="AC7" s="16"/>
      <c r="AD7" s="16"/>
      <c r="AE7" s="16" t="s">
        <v>85</v>
      </c>
      <c r="AF7" s="16" t="s">
        <v>86</v>
      </c>
      <c r="AG7" s="39" t="s">
        <v>89</v>
      </c>
      <c r="AH7" s="39" t="s">
        <v>77</v>
      </c>
      <c r="AI7" s="16">
        <v>32.43</v>
      </c>
      <c r="AJ7" s="16">
        <v>26.16</v>
      </c>
      <c r="AK7" s="22">
        <f t="shared" si="6"/>
        <v>6.27</v>
      </c>
      <c r="AL7" s="16">
        <v>30.66</v>
      </c>
      <c r="AM7" s="16">
        <v>29.35</v>
      </c>
      <c r="AN7" s="16">
        <v>38.71</v>
      </c>
      <c r="AO7" s="21">
        <f t="shared" si="7"/>
        <v>131</v>
      </c>
      <c r="AP7" s="16">
        <f>FLOOR(300/(AL7-AM7),100)</f>
        <v>200</v>
      </c>
      <c r="AQ7" s="44">
        <f t="shared" si="8"/>
        <v>6.14503816793894</v>
      </c>
      <c r="AR7" s="45">
        <f t="shared" si="9"/>
        <v>0.042726679712981</v>
      </c>
      <c r="AS7" s="45">
        <f t="shared" si="10"/>
        <v>0.262557077625571</v>
      </c>
      <c r="AT7" s="16">
        <v>38.46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</row>
    <row r="8" ht="36" spans="1:65">
      <c r="A8" s="69" t="s">
        <v>90</v>
      </c>
      <c r="B8" s="17">
        <v>44522</v>
      </c>
      <c r="C8" s="70" t="s">
        <v>91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6">
        <f t="shared" si="0"/>
        <v>0.414990859232176</v>
      </c>
      <c r="K8" s="26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73</v>
      </c>
      <c r="Y8" s="34">
        <f t="shared" si="2"/>
        <v>0.368091762252346</v>
      </c>
      <c r="Z8" s="35">
        <f t="shared" si="3"/>
        <v>0.199040767386091</v>
      </c>
      <c r="AA8" s="35">
        <f t="shared" si="4"/>
        <v>0.0805031446540881</v>
      </c>
      <c r="AB8" s="16"/>
      <c r="AC8" s="16"/>
      <c r="AD8" s="16"/>
      <c r="AE8" s="16" t="s">
        <v>85</v>
      </c>
      <c r="AF8" s="16" t="s">
        <v>86</v>
      </c>
      <c r="AG8" s="39" t="s">
        <v>92</v>
      </c>
      <c r="AH8" s="39" t="s">
        <v>77</v>
      </c>
      <c r="AI8" s="16">
        <v>8.43</v>
      </c>
      <c r="AJ8" s="16">
        <v>6.78</v>
      </c>
      <c r="AK8" s="22">
        <f t="shared" si="6"/>
        <v>1.65</v>
      </c>
      <c r="AL8" s="16">
        <v>8.03</v>
      </c>
      <c r="AM8" s="16">
        <v>7.66</v>
      </c>
      <c r="AN8" s="16">
        <v>9.31</v>
      </c>
      <c r="AO8" s="21">
        <f t="shared" si="7"/>
        <v>36.9999999999999</v>
      </c>
      <c r="AP8" s="16">
        <f>FLOOR(300/(AL8-AM8),100)</f>
        <v>800</v>
      </c>
      <c r="AQ8" s="44">
        <f t="shared" si="8"/>
        <v>3.45945945945947</v>
      </c>
      <c r="AR8" s="45">
        <f t="shared" si="9"/>
        <v>0.046077210460772</v>
      </c>
      <c r="AS8" s="45">
        <f t="shared" si="10"/>
        <v>0.159402241594023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</row>
    <row r="9" ht="13" spans="1:65">
      <c r="A9" s="69" t="s">
        <v>93</v>
      </c>
      <c r="B9" s="17">
        <v>44523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ht="13" spans="1:65">
      <c r="A10" s="69" t="s">
        <v>94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ht="13" spans="1:65">
      <c r="A11" s="69" t="s">
        <v>95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ht="13" spans="1:65">
      <c r="A12" s="69" t="s">
        <v>96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</row>
    <row r="13" ht="13" spans="1:65">
      <c r="A13" s="69" t="s">
        <v>97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ht="13" spans="1:65">
      <c r="A14" s="69" t="s">
        <v>98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ht="13" spans="1:65">
      <c r="A15" s="69" t="s">
        <v>99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</row>
    <row r="16" ht="13" spans="1:65">
      <c r="A16" s="69" t="s">
        <v>100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ht="13" spans="1:65">
      <c r="A17" s="69" t="s">
        <v>101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ht="13" spans="1:65">
      <c r="A18" s="69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ht="13" spans="1:65">
      <c r="A19" s="69" t="s">
        <v>103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ht="13" spans="1:65">
      <c r="A20" s="69" t="s">
        <v>104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ht="13" spans="1:65">
      <c r="A21" s="69" t="s">
        <v>105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ht="13" spans="1:65">
      <c r="A22" s="69" t="s">
        <v>106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ht="13" spans="1:65">
      <c r="A23" s="69" t="s">
        <v>107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ht="13" spans="1:65">
      <c r="A24" s="69" t="s">
        <v>108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ht="13" spans="1:65">
      <c r="A25" s="69" t="s">
        <v>109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ht="13" spans="1:65">
      <c r="A26" s="69" t="s">
        <v>110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ht="13" spans="1:65">
      <c r="A27" s="69" t="s">
        <v>111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ht="13" spans="1:65">
      <c r="A28" s="69" t="s">
        <v>112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ht="13" spans="1:65">
      <c r="A29" s="69" t="s">
        <v>113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ht="13" spans="1:65">
      <c r="A30" s="69" t="s">
        <v>114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ht="13" spans="1:65">
      <c r="A31" s="69" t="s">
        <v>115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ht="13" spans="1:65">
      <c r="A32" s="69" t="s">
        <v>116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ht="13" spans="1:65">
      <c r="A33" s="69" t="s">
        <v>117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ht="13" spans="1:65">
      <c r="A34" s="69" t="s">
        <v>118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  <row r="35" ht="13" spans="1:65">
      <c r="A35" s="69" t="s">
        <v>119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</row>
    <row r="36" ht="13" spans="1:65">
      <c r="A36" s="69" t="s">
        <v>120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</row>
    <row r="37" ht="13" spans="1:65">
      <c r="A37" s="69" t="s">
        <v>121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ht="13" spans="1:65">
      <c r="A38" s="69" t="s">
        <v>122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</row>
    <row r="39" ht="13" spans="1:65">
      <c r="A39" s="69" t="s">
        <v>123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</row>
    <row r="40" ht="13" spans="1:65">
      <c r="A40" s="69" t="s">
        <v>124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ht="13" spans="1:65">
      <c r="A41" s="69" t="s">
        <v>125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ht="13" spans="1:65">
      <c r="A42" s="69" t="s">
        <v>126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ht="13" spans="1:65">
      <c r="A43" s="69" t="s">
        <v>127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ht="13" spans="1:65">
      <c r="A44" s="69" t="s">
        <v>128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</row>
    <row r="45" ht="13" spans="1:65">
      <c r="A45" s="69" t="s">
        <v>129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ht="13" spans="1:65">
      <c r="A46" s="69" t="s">
        <v>130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ht="13" spans="1:65">
      <c r="A47" s="69" t="s">
        <v>131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ht="13" spans="1:65">
      <c r="A48" s="69" t="s">
        <v>132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ht="13" spans="1:65">
      <c r="A49" s="69" t="s">
        <v>133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ht="13" spans="1:65">
      <c r="A50" s="69" t="s">
        <v>134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ht="13" spans="1:65">
      <c r="A51" s="69" t="s">
        <v>135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ht="13" spans="1:65">
      <c r="A52" s="69" t="s">
        <v>136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ht="13" spans="1:65">
      <c r="A53" s="69" t="s">
        <v>137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ht="13" spans="1:65">
      <c r="A54" s="69" t="s">
        <v>138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ht="13" spans="1:65">
      <c r="A55" s="69" t="s">
        <v>139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</row>
    <row r="56" ht="13" spans="1:65">
      <c r="A56" s="69" t="s">
        <v>140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ht="13" spans="1:65">
      <c r="A57" s="69" t="s">
        <v>141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ht="13" spans="1:65">
      <c r="A58" s="69" t="s">
        <v>142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ht="13" spans="1:65">
      <c r="A59" s="69" t="s">
        <v>143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ht="13" spans="1:65">
      <c r="A60" s="69" t="s">
        <v>144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</row>
    <row r="61" ht="13" spans="1:65">
      <c r="A61" s="69" t="s">
        <v>145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ht="13" spans="1:65">
      <c r="A62" s="69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ht="13" spans="1:65">
      <c r="A63" s="69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ht="13" spans="1:65">
      <c r="A64" s="69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ht="13" spans="1:65">
      <c r="A65" s="69" t="s">
        <v>149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ht="13" spans="1:65">
      <c r="A66" s="69" t="s">
        <v>150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ht="13" spans="1:65">
      <c r="A67" s="69" t="s">
        <v>151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ht="13" spans="1:65">
      <c r="A68" s="69" t="s">
        <v>152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ht="13" spans="1:65">
      <c r="A69" s="69" t="s">
        <v>153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ht="13" spans="1:65">
      <c r="A70" s="69" t="s">
        <v>154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ht="13" spans="1:65">
      <c r="A71" s="69" t="s">
        <v>155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spans="1:6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spans="1:6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spans="1:6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spans="1:6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spans="1:6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spans="1:6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spans="1:6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spans="1:6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spans="1:6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spans="1:6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spans="1:6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spans="1:6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spans="1:6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spans="1:6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spans="1:6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spans="1:6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spans="1:6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spans="1:6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spans="1:6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spans="1:6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spans="1:6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spans="1:6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spans="1:6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spans="1:6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spans="1:6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spans="1:6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spans="1:6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spans="1:6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spans="1:6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spans="1:6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spans="1:6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spans="1:6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spans="1:6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spans="1:6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spans="1:6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spans="1:6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spans="1:6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spans="1:6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spans="1:6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spans="1:6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spans="1:6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spans="1:6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spans="1:6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spans="1:6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spans="1:6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spans="1:6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spans="1:6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spans="1:6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spans="1:6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spans="1:6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spans="1:6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spans="1:6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spans="1:6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spans="1:6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spans="1:6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spans="1:6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spans="1:6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spans="1:6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spans="1:6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spans="1:6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spans="1:6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spans="1:6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spans="1:6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spans="1:6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spans="1:6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spans="1:6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spans="1:6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spans="1:6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spans="1:6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spans="1:6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spans="1:6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spans="1:6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spans="1:6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spans="1:6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spans="1:6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spans="1:6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spans="1:6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spans="1:6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spans="1:6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spans="1:6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spans="1:6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spans="1:6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spans="1:6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spans="1: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spans="1:6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spans="1:6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spans="1:6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spans="1:6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spans="1:6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spans="1:6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spans="1:6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spans="1:6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spans="1:6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spans="1:6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spans="1:6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spans="1:6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spans="1:6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spans="1:6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spans="1:6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spans="1:6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spans="1:6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spans="1:6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spans="1:6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spans="1:6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spans="1:6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spans="1:6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spans="1:6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spans="1:6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spans="1:6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spans="1:6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spans="1:6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spans="1:6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spans="1:6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spans="1:6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spans="1:6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spans="1:6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spans="1:6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spans="1:6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spans="1:6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spans="1:6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spans="1:6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spans="1:6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spans="1:6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spans="1:6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spans="1:6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spans="1:6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spans="1:6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spans="1:6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spans="1:6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spans="1:6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spans="1:6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spans="1:6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spans="1:6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spans="1:6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spans="1:6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spans="1:6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spans="1:6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spans="1:6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spans="1:6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spans="1:6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spans="1:6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spans="1:6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spans="1:6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spans="1:6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spans="1:6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spans="1:6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spans="1:6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spans="1:6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spans="1:6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spans="1:6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spans="1:6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spans="1:6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spans="1:6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spans="1:6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spans="1:6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spans="1:6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spans="1:6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spans="1:6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spans="1:6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spans="1:6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spans="1:6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spans="1:6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spans="1:6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spans="1:6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spans="1:6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spans="1:6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spans="1:6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spans="1:6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spans="1:6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spans="1:6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spans="1:6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spans="1:6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spans="1:6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spans="1:6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spans="1:6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spans="1:6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spans="1:6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spans="1:6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spans="1:6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spans="1:6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spans="1:6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spans="1:6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spans="1: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spans="1:6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spans="1:6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spans="1:6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spans="1:6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spans="1:6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spans="1:6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spans="1:6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spans="1:6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spans="1:6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spans="1:6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spans="1:6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spans="1:6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spans="1:6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spans="1:6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spans="1:6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spans="1:6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spans="1:6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spans="1:6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spans="1:6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spans="1:6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spans="1:6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spans="1:6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spans="1:6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spans="1:6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spans="1:6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spans="1:6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spans="1:6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spans="1:6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spans="1:6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spans="1:6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spans="1:6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spans="1:6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spans="1:6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spans="1:6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spans="1:6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spans="1:6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spans="1:6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spans="1:6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spans="1:6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spans="1:6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spans="1:6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spans="1:6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spans="1:6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spans="1:6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spans="1:6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spans="1:6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spans="1:6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spans="1:6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spans="1:6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spans="1:6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spans="1:6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spans="1:6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spans="1:6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spans="1:6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spans="1:6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spans="1:6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spans="1:6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spans="1:6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spans="1:6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spans="1:6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spans="1:6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spans="1:6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spans="1:6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spans="1:6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spans="1:6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spans="1:6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spans="1:6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spans="1:6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spans="1:6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spans="1:6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spans="1:6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spans="1:6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spans="1:6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spans="1:6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spans="1:6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spans="1:6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spans="1:6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spans="1:6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spans="1:6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spans="1:6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spans="1:6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spans="1:6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spans="1:6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spans="1:6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spans="1:6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spans="1:6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spans="1:6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spans="1:6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spans="1:6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spans="1:6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spans="1:6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spans="1:6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spans="1:6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spans="1:6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spans="1:6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spans="1:6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spans="1:6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spans="1:6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spans="1:6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spans="1: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spans="1:6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spans="1:6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spans="1:6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spans="1:6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spans="1:6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spans="1:6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spans="1:6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spans="1:6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spans="1:6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spans="1:6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spans="1:6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spans="1:6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spans="1:6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spans="1:6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spans="1:6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spans="1:6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spans="1:6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spans="1:6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spans="1:6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spans="1:6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spans="1:6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spans="1:6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spans="1:6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spans="1:6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spans="1:6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spans="1:6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spans="1:6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spans="1:6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spans="1:6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spans="1:6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spans="1:6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spans="1:6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spans="1:6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spans="1:6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spans="1:6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spans="1:6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spans="1:6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spans="1:6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spans="1:6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spans="1:6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spans="1:6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spans="1:6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spans="1:6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spans="1:6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spans="1:6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spans="1:6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spans="1:6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spans="1:6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spans="1:6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spans="1:6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spans="1:6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spans="1:6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spans="1:6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spans="1:6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spans="1:6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spans="1:6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spans="1:6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spans="1:6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spans="1:6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spans="1:6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spans="1:6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spans="1:6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spans="1:6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spans="1:6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spans="1:6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spans="1:6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spans="1:6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spans="1:6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spans="1:6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spans="1:6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spans="1:6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spans="1:6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spans="1:6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spans="1:6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spans="1:6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spans="1:6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spans="1:6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spans="1:6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spans="1:6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spans="1:6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spans="1:6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spans="1:6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spans="1:6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spans="1:6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spans="1:6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spans="1:6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spans="1:6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spans="1:6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spans="1:6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spans="1:6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spans="1:6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spans="1:6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spans="1:6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spans="1:6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spans="1:6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spans="1:6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spans="1:6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spans="1:6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spans="1:6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spans="1: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spans="1:6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spans="1:6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spans="1:6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spans="1:6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spans="1:6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spans="1:6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spans="1:6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spans="1:6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spans="1:6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spans="1:6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spans="1:6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spans="1:6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spans="1:6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spans="1:6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spans="1:6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spans="1:6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spans="1:6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spans="1:6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spans="1:6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spans="1:6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spans="1:6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spans="1:6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spans="1:6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spans="1:65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spans="1:65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spans="1:65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spans="1:65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spans="1:65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spans="1:65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spans="1:65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8">
    <mergeCell ref="B1:AT1"/>
    <mergeCell ref="AU1:BC1"/>
    <mergeCell ref="BD1:BK1"/>
    <mergeCell ref="BL1:BM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</mergeCells>
  <hyperlinks>
    <hyperlink ref="C6" r:id="rId1" display="603867(新化股份)"/>
    <hyperlink ref="C5" r:id="rId2" display="600085(同仁堂)"/>
    <hyperlink ref="C4" r:id="rId3" display="003040(楚天龙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CU1" t="s">
        <v>160</v>
      </c>
    </row>
    <row r="2" spans="1:1">
      <c r="A2" s="2">
        <f>SUM(入场指标!AZ4:AZ6)</f>
        <v>620.23766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2021-11-24T09:47:00Z</dcterms:created>
  <dcterms:modified xsi:type="dcterms:W3CDTF">2021-11-24T09:36:18Z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