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<sst xmlns="http://schemas.openxmlformats.org/spreadsheetml/2006/main" count="44">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</sst>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2" fillId="26" borderId="7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43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12" sqref="U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8" t="s">
        <v>3</v>
      </c>
      <c r="V1" s="29" t="s">
        <v>4</v>
      </c>
      <c r="W1" s="29"/>
      <c r="X1" s="29"/>
      <c r="Y1" s="29"/>
      <c r="Z1" s="29"/>
      <c r="AA1" s="29"/>
      <c r="AB1" s="29"/>
      <c r="AC1" s="29"/>
      <c r="AD1" s="29"/>
      <c r="AE1" s="29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0"/>
      <c r="V2" s="31" t="s">
        <v>7</v>
      </c>
      <c r="W2" s="31"/>
      <c r="X2" s="31"/>
      <c r="Y2" s="31"/>
      <c r="Z2" s="31"/>
      <c r="AA2" s="31"/>
      <c r="AB2" s="31"/>
      <c r="AC2" s="31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0"/>
      <c r="V3" s="31"/>
      <c r="W3" s="31"/>
      <c r="X3" s="31"/>
      <c r="Y3" s="31"/>
      <c r="Z3" s="31"/>
      <c r="AA3" s="31"/>
      <c r="AB3" s="31"/>
      <c r="AC3" s="31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0"/>
      <c r="V4" s="32" t="s">
        <v>30</v>
      </c>
      <c r="W4" s="32" t="s">
        <v>31</v>
      </c>
      <c r="X4" s="31" t="s">
        <v>32</v>
      </c>
      <c r="Y4" s="31"/>
      <c r="Z4" s="36" t="s">
        <v>33</v>
      </c>
      <c r="AA4" s="31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0"/>
      <c r="V5" s="32"/>
      <c r="W5" s="32"/>
      <c r="X5" s="33" t="s">
        <v>39</v>
      </c>
      <c r="Y5" s="33" t="s">
        <v>40</v>
      </c>
      <c r="Z5" s="31"/>
      <c r="AA5" s="31"/>
      <c r="AB5" s="31"/>
      <c r="AC5" s="31"/>
      <c r="AD5" s="38"/>
      <c r="AE5" s="38"/>
      <c r="AF5" s="37"/>
      <c r="AG5" s="41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2" si="0">I6/(ROW()-4)</f>
        <v>0.5</v>
      </c>
      <c r="M6" s="23">
        <f t="shared" ref="M6:M12" si="1">IF(B6&gt;(D6-(D6-E6)/2),1,-1)</f>
        <v>-1</v>
      </c>
      <c r="N6" s="8" t="str">
        <f t="shared" ref="N6:N12" si="2">IF(B6&lt;F6,"是","否")</f>
        <v>否</v>
      </c>
      <c r="O6" s="8" t="s">
        <v>42</v>
      </c>
      <c r="P6" s="8" t="s">
        <v>42</v>
      </c>
      <c r="Q6" s="23" t="s">
        <v>43</v>
      </c>
      <c r="R6" s="8" t="s">
        <v>42</v>
      </c>
      <c r="S6" s="23" t="str">
        <f>IF(I6/(ROW()-5)&gt;0.5,"是","否")</f>
        <v>是</v>
      </c>
      <c r="T6" s="8" t="str">
        <f>IF(SUM($M$6:$M6)&gt;0,"是","否")</f>
        <v>否</v>
      </c>
      <c r="U6" s="34" t="s">
        <v>43</v>
      </c>
      <c r="V6" s="34"/>
      <c r="W6" s="35"/>
      <c r="X6" s="2"/>
      <c r="Y6" s="2"/>
      <c r="Z6" s="2"/>
      <c r="AA6" s="2"/>
      <c r="AB6" s="2"/>
      <c r="AC6" s="2"/>
      <c r="AD6" s="2"/>
      <c r="AE6" s="2"/>
      <c r="AF6" s="40">
        <v>67.53</v>
      </c>
      <c r="AG6" s="2">
        <f>AF6-VLOOKUP([1]交易计划及执行表!$A$8,[1]交易计划及执行表!$A$4:$BL10005,48,FALSE)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2" si="3">(B7-B6)/B6</f>
        <v>0.0588070175438596</v>
      </c>
      <c r="K7" s="17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3" t="s">
        <v>43</v>
      </c>
      <c r="R7" s="8" t="s">
        <v>42</v>
      </c>
      <c r="S7" s="23" t="str">
        <f t="shared" ref="S7:S12" si="4">IF(I7/(ROW()-5)&gt;0.5,"是","否")</f>
        <v>是</v>
      </c>
      <c r="T7" s="8" t="str">
        <f>IF(SUM($M$6:$M7)&gt;0,"是","否")</f>
        <v>否</v>
      </c>
      <c r="U7" s="34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IF(G7-VLOOKUP([1]交易计划及执行表!$A$8,[1]交易计划及执行表!$A$4:$BL10004,48,FALSE)&gt;0,G7,AF6)</f>
        <v>67.53</v>
      </c>
      <c r="AG7" s="2">
        <f>AF7-VLOOKUP([1]交易计划及执行表!$A$8,[1]交易计划及执行表!$A$4:$BL10006,48,FALSE)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3" t="s">
        <v>43</v>
      </c>
      <c r="R8" s="8" t="s">
        <v>42</v>
      </c>
      <c r="S8" s="23" t="str">
        <f t="shared" si="4"/>
        <v>是</v>
      </c>
      <c r="T8" s="8" t="str">
        <f>IF(SUM($M$6:$M8)&gt;0,"是","否")</f>
        <v>否</v>
      </c>
      <c r="U8" s="34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IF(G8-VLOOKUP([1]交易计划及执行表!$A$8,[1]交易计划及执行表!$A$4:$BL10005,48,FALSE)&gt;0,G8,AF7)</f>
        <v>67.53</v>
      </c>
      <c r="AG8" s="2">
        <f>AF8-VLOOKUP([1]交易计划及执行表!$A$8,[1]交易计划及执行表!$A$4:$BL10007,48,FALSE)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3" t="str">
        <f t="shared" si="4"/>
        <v>是</v>
      </c>
      <c r="T9" s="8" t="str">
        <f>IF(SUM($M$6:$M9)&gt;0,"是","否")</f>
        <v>否</v>
      </c>
      <c r="U9" s="34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IF(G9-VLOOKUP([1]交易计划及执行表!$A$8,[1]交易计划及执行表!$A$4:$BL10006,48,FALSE)&gt;0,G9,AF8)</f>
        <v>67.53</v>
      </c>
      <c r="AG9" s="2">
        <f>AF9-VLOOKUP([1]交易计划及执行表!$A$8,[1]交易计划及执行表!$A$4:$BL10008,48,FALSE)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3" t="str">
        <f t="shared" si="4"/>
        <v>是</v>
      </c>
      <c r="T10" s="8" t="str">
        <f>IF(SUM($M$6:$M10)&gt;0,"是","否")</f>
        <v>否</v>
      </c>
      <c r="U10" s="34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IF(G10-VLOOKUP([1]交易计划及执行表!$A$8,[1]交易计划及执行表!$A$4:$BL10007,48,FALSE)&gt;0,G10,AF9)</f>
        <v>67.53</v>
      </c>
      <c r="AG10" s="2">
        <f>AF10-VLOOKUP([1]交易计划及执行表!$A$8,[1]交易计划及执行表!$A$4:$BL10009,48,FALSE)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(B11-VLOOKUP([1]交易计划及执行表!$A$8,[1]交易计划及执行表!$A$4:$BL10009,48,FALSE))/VLOOKUP([1]交易计划及执行表!$A$8,[1]交易计划及执行表!$A$4:$BL10009,48,FALSE)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3" t="str">
        <f t="shared" si="4"/>
        <v>是</v>
      </c>
      <c r="T11" s="8" t="str">
        <f>IF(SUM($M$6:$M11)&gt;0,"是","否")</f>
        <v>否</v>
      </c>
      <c r="U11" s="34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IF(G11-VLOOKUP([1]交易计划及执行表!$A$8,[1]交易计划及执行表!$A$4:$BL10008,48,FALSE)&gt;0,G11,AF10)</f>
        <v>67.53</v>
      </c>
      <c r="AG11" s="2">
        <f>AF11-VLOOKUP([1]交易计划及执行表!$A$8,[1]交易计划及执行表!$A$4:$BL10010,48,FALSE)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(B12-VLOOKUP([1]交易计划及执行表!$A$8,[1]交易计划及执行表!$A$4:$BL10010,48,FALSE))/VLOOKUP([1]交易计划及执行表!$A$8,[1]交易计划及执行表!$A$4:$BL10010,48,FALSE)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3" t="str">
        <f t="shared" si="4"/>
        <v>是</v>
      </c>
      <c r="T12" s="8" t="str">
        <f>IF(SUM($M$6:$M12)&gt;0,"是","否")</f>
        <v>否</v>
      </c>
      <c r="U12" s="23" t="s">
        <v>42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IF(G12-VLOOKUP([1]交易计划及执行表!$A$8,[1]交易计划及执行表!$A$4:$BL10009,48,FALSE)&gt;0,G12,AF11)</f>
        <v>67.53</v>
      </c>
      <c r="AG12" s="2">
        <f>AF12-VLOOKUP([1]交易计划及执行表!$A$8,[1]交易计划及执行表!$A$4:$BL10011,48,FALSE)</f>
        <v>-4.53999999999999</v>
      </c>
    </row>
    <row r="13" spans="1:32">
      <c r="A13" s="6">
        <v>44537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40"/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2021-12-06T15:57:42Z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