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<sst xmlns="http://schemas.openxmlformats.org/spreadsheetml/2006/main" count="43">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</sst>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);\(0.00\)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44" borderId="9" applyNumberForma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177" fontId="0" fillId="14" borderId="3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177" fontId="0" fillId="0" borderId="3" xfId="0" applyNumberFormat="1" applyBorder="1">
      <alignment vertical="center"/>
    </xf>
    <xf numFmtId="178" fontId="0" fillId="16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6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7" sqref="AG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39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39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39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39"/>
    </row>
    <row r="6" spans="1:33">
      <c r="A6" s="8">
        <v>44550</v>
      </c>
      <c r="B6" s="9">
        <v>27.07</v>
      </c>
      <c r="C6" s="9">
        <v>26.48</v>
      </c>
      <c r="D6" s="9">
        <v>28.87</v>
      </c>
      <c r="E6" s="9">
        <v>26.48</v>
      </c>
      <c r="F6" s="9">
        <v>25.83</v>
      </c>
      <c r="G6" s="9">
        <v>25.17</v>
      </c>
      <c r="H6" s="10">
        <v>15.68</v>
      </c>
      <c r="I6" s="10">
        <v>1</v>
      </c>
      <c r="J6" s="16">
        <v>0.0265</v>
      </c>
      <c r="K6" s="16">
        <f>(B6-VLOOKUP([1]交易计划及执行表!$A$20,[1]交易计划及执行表!$A$4:$BL10005,6,FALSE))/VLOOKUP([1]交易计划及执行表!$A$20,[1]交易计划及执行表!$A$4:$BL10005,6,FALSE)</f>
        <v>-0.0273086597197268</v>
      </c>
      <c r="L6" s="16">
        <f>I6/(ROW()-5)</f>
        <v>1</v>
      </c>
      <c r="M6" s="22">
        <f>IF(B6&gt;(D6-(D6-E6)/2),1,-1)</f>
        <v>-1</v>
      </c>
      <c r="N6" s="10" t="str">
        <f>IF(B6&lt;F6,"是","否")</f>
        <v>否</v>
      </c>
      <c r="O6" s="10" t="s">
        <v>41</v>
      </c>
      <c r="P6" s="10" t="s">
        <v>41</v>
      </c>
      <c r="Q6" s="10" t="s">
        <v>41</v>
      </c>
      <c r="R6" s="25" t="s">
        <v>42</v>
      </c>
      <c r="S6" s="25" t="str">
        <f>IF(I6/(ROW()-5)&gt;0.5,"是","否")</f>
        <v>是</v>
      </c>
      <c r="T6" s="10" t="str">
        <f>IF(SUM($M$6:$M6)&gt;0,"是","否")</f>
        <v>否</v>
      </c>
      <c r="U6" s="10" t="s">
        <v>42</v>
      </c>
      <c r="V6" s="10"/>
      <c r="W6" s="10"/>
      <c r="X6" s="33"/>
      <c r="Y6" s="33"/>
      <c r="Z6" s="33"/>
      <c r="AA6" s="33"/>
      <c r="AB6" s="33"/>
      <c r="AC6" s="33"/>
      <c r="AD6" s="33"/>
      <c r="AE6" s="33"/>
      <c r="AF6" s="38">
        <v>26</v>
      </c>
      <c r="AG6" s="4">
        <f>($AF6-VLOOKUP([1]交易计划及执行表!$A$20,[1]交易计划及执行表!$A$4:$BL10005,6,FALSE))*100</f>
        <v>-183</v>
      </c>
    </row>
    <row r="7" spans="1:33">
      <c r="A7" s="8">
        <v>44551</v>
      </c>
      <c r="B7" s="9">
        <v>26.63</v>
      </c>
      <c r="C7" s="9">
        <v>27.07</v>
      </c>
      <c r="D7" s="9">
        <v>27.5</v>
      </c>
      <c r="E7" s="9">
        <v>26.4</v>
      </c>
      <c r="F7" s="9">
        <v>25.83</v>
      </c>
      <c r="G7" s="9">
        <v>25.17</v>
      </c>
      <c r="H7" s="10">
        <v>16.09</v>
      </c>
      <c r="I7" s="10">
        <v>1</v>
      </c>
      <c r="J7" s="16">
        <f>(B7-B6)/B6</f>
        <v>-0.0162541558921316</v>
      </c>
      <c r="K7" s="17">
        <f>(B7-VLOOKUP([1]交易计划及执行表!$A$20,[1]交易计划及执行表!$A$4:$BL10006,6,FALSE))/VLOOKUP([1]交易计划及执行表!$A$20,[1]交易计划及执行表!$A$4:$BL10006,6,FALSE)</f>
        <v>-0.0431189363995688</v>
      </c>
      <c r="L7" s="16">
        <f>I7/(ROW()-5)</f>
        <v>0.5</v>
      </c>
      <c r="M7" s="22">
        <f>IF(B7&gt;(D7-(D7-E7)/2),1,-1)</f>
        <v>-1</v>
      </c>
      <c r="N7" s="10" t="str">
        <f>IF(B7&lt;F7,"是","否")</f>
        <v>否</v>
      </c>
      <c r="O7" s="10" t="s">
        <v>41</v>
      </c>
      <c r="P7" s="10" t="s">
        <v>41</v>
      </c>
      <c r="Q7" s="10" t="s">
        <v>41</v>
      </c>
      <c r="R7" s="10" t="s">
        <v>41</v>
      </c>
      <c r="S7" s="26" t="str">
        <f>IF(I7/(ROW()-5)&gt;0.5,"是","否")</f>
        <v>否</v>
      </c>
      <c r="T7" s="10" t="str">
        <f>IF(SUM($M$6:$M7)&gt;0,"是","否")</f>
        <v>否</v>
      </c>
      <c r="U7" s="10" t="s">
        <v>42</v>
      </c>
      <c r="V7" s="10"/>
      <c r="W7" s="10"/>
      <c r="X7" s="33"/>
      <c r="Y7" s="33"/>
      <c r="Z7" s="33"/>
      <c r="AA7" s="33"/>
      <c r="AB7" s="33"/>
      <c r="AC7" s="33"/>
      <c r="AD7" s="33"/>
      <c r="AE7" s="33"/>
      <c r="AF7" s="38">
        <f>IF(AND(G7-VLOOKUP([1]交易计划及执行表!$A$20,[1]交易计划及执行表!$A$4:$AF10004,6,FALSE)&gt;0,G7&gt;G6),G7,AF6)</f>
        <v>26</v>
      </c>
      <c r="AG7" s="4">
        <f>($AF7-VLOOKUP([1]交易计划及执行表!$A$20,[1]交易计划及执行表!$A$4:$BL10006,6,FALSE))*100</f>
        <v>-183</v>
      </c>
    </row>
    <row r="8" spans="1:32">
      <c r="A8" s="8">
        <v>44552</v>
      </c>
      <c r="B8" s="9"/>
      <c r="C8" s="9"/>
      <c r="D8" s="9"/>
      <c r="E8" s="9"/>
      <c r="F8" s="9"/>
      <c r="G8" s="9"/>
      <c r="H8" s="10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33"/>
      <c r="Y8" s="33"/>
      <c r="Z8" s="33"/>
      <c r="AA8" s="33"/>
      <c r="AB8" s="33"/>
      <c r="AC8" s="33"/>
      <c r="AD8" s="33"/>
      <c r="AE8" s="33"/>
      <c r="AF8" s="38"/>
    </row>
    <row r="9" spans="1:32">
      <c r="A9" s="8">
        <v>44553</v>
      </c>
      <c r="B9" s="9"/>
      <c r="C9" s="9"/>
      <c r="D9" s="9"/>
      <c r="E9" s="9"/>
      <c r="F9" s="9"/>
      <c r="G9" s="9"/>
      <c r="H9" s="10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3"/>
      <c r="Y9" s="33"/>
      <c r="Z9" s="33"/>
      <c r="AA9" s="33"/>
      <c r="AB9" s="33"/>
      <c r="AC9" s="33"/>
      <c r="AD9" s="33"/>
      <c r="AE9" s="33"/>
      <c r="AF9" s="38"/>
    </row>
    <row r="10" spans="1:32">
      <c r="A10" s="8">
        <v>44554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3"/>
      <c r="Y10" s="33"/>
      <c r="Z10" s="33"/>
      <c r="AA10" s="33"/>
      <c r="AB10" s="33"/>
      <c r="AC10" s="33"/>
      <c r="AD10" s="33"/>
      <c r="AE10" s="33"/>
      <c r="AF10" s="38"/>
    </row>
    <row r="11" spans="1:32">
      <c r="A11" s="8">
        <v>44555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8"/>
    </row>
    <row r="12" spans="1:32">
      <c r="A12" s="8">
        <v>44556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8"/>
    </row>
    <row r="13" spans="1:32">
      <c r="A13" s="8">
        <v>44557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8"/>
    </row>
    <row r="14" spans="1:32">
      <c r="A14" s="8">
        <v>44558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8"/>
    </row>
    <row r="15" spans="1:32">
      <c r="A15" s="8">
        <v>44559</v>
      </c>
      <c r="B15" s="10"/>
      <c r="C15" s="10"/>
      <c r="D15" s="10"/>
      <c r="E15" s="10"/>
      <c r="F15" s="10"/>
      <c r="G15" s="10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8"/>
    </row>
    <row r="16" spans="1:32">
      <c r="A16" s="8">
        <v>44560</v>
      </c>
      <c r="B16" s="10"/>
      <c r="C16" s="10"/>
      <c r="D16" s="10"/>
      <c r="E16" s="10"/>
      <c r="F16" s="10"/>
      <c r="G16" s="10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8"/>
    </row>
    <row r="17" spans="1:32">
      <c r="A17" s="8">
        <v>44561</v>
      </c>
      <c r="B17" s="10"/>
      <c r="C17" s="10"/>
      <c r="D17" s="10"/>
      <c r="E17" s="10"/>
      <c r="F17" s="10"/>
      <c r="G17" s="10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8"/>
    </row>
    <row r="18" spans="1:32">
      <c r="A18" s="8">
        <v>44562</v>
      </c>
      <c r="B18" s="10"/>
      <c r="C18" s="10"/>
      <c r="D18" s="10"/>
      <c r="E18" s="10"/>
      <c r="F18" s="10"/>
      <c r="G18" s="10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8"/>
    </row>
    <row r="19" spans="1:32">
      <c r="A19" s="8">
        <v>44563</v>
      </c>
      <c r="B19" s="10"/>
      <c r="C19" s="10"/>
      <c r="D19" s="10"/>
      <c r="E19" s="10"/>
      <c r="F19" s="10"/>
      <c r="G19" s="10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8"/>
    </row>
    <row r="20" spans="1:32">
      <c r="A20" s="8">
        <v>44564</v>
      </c>
      <c r="B20" s="10"/>
      <c r="C20" s="10"/>
      <c r="D20" s="10"/>
      <c r="E20" s="10"/>
      <c r="F20" s="10"/>
      <c r="G20" s="10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8"/>
    </row>
    <row r="21" spans="1:32">
      <c r="A21" s="8">
        <v>44565</v>
      </c>
      <c r="B21" s="10"/>
      <c r="C21" s="10"/>
      <c r="D21" s="10"/>
      <c r="E21" s="10"/>
      <c r="F21" s="10"/>
      <c r="G21" s="10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8"/>
    </row>
    <row r="22" spans="1:32">
      <c r="A22" s="8">
        <v>44566</v>
      </c>
      <c r="B22" s="10"/>
      <c r="C22" s="10"/>
      <c r="D22" s="10"/>
      <c r="E22" s="10"/>
      <c r="F22" s="10"/>
      <c r="G22" s="10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8"/>
    </row>
    <row r="23" spans="1:32">
      <c r="A23" s="8">
        <v>44567</v>
      </c>
      <c r="B23" s="10"/>
      <c r="C23" s="10"/>
      <c r="D23" s="10"/>
      <c r="E23" s="10"/>
      <c r="F23" s="10"/>
      <c r="G23" s="10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8"/>
    </row>
    <row r="24" spans="1:32">
      <c r="A24" s="8">
        <v>44568</v>
      </c>
      <c r="B24" s="10"/>
      <c r="C24" s="10"/>
      <c r="D24" s="10"/>
      <c r="E24" s="10"/>
      <c r="F24" s="10"/>
      <c r="G24" s="10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8"/>
    </row>
    <row r="25" spans="1:32">
      <c r="A25" s="8">
        <v>44569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8"/>
    </row>
    <row r="26" spans="1:32">
      <c r="A26" s="8">
        <v>44570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8"/>
    </row>
    <row r="27" spans="1:32">
      <c r="A27" s="8">
        <v>44571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8"/>
    </row>
    <row r="28" spans="1:32">
      <c r="A28" s="8">
        <v>44572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8"/>
    </row>
    <row r="29" spans="1:32">
      <c r="A29" s="8">
        <v>44573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8"/>
    </row>
    <row r="30" spans="1:32">
      <c r="A30" s="8">
        <v>44574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8"/>
    </row>
    <row r="31" spans="1:32">
      <c r="A31" s="8">
        <v>44575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8"/>
    </row>
    <row r="32" spans="1:32">
      <c r="A32" s="8">
        <v>44576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8"/>
    </row>
    <row r="33" spans="1:32">
      <c r="A33" s="8">
        <v>44577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8"/>
    </row>
    <row r="34" spans="1:32">
      <c r="A34" s="8">
        <v>44578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8"/>
    </row>
    <row r="35" spans="1:32">
      <c r="A35" s="8">
        <v>44579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8"/>
    </row>
    <row r="36" spans="1:32">
      <c r="A36" s="8">
        <v>44580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8"/>
    </row>
    <row r="37" spans="1:32">
      <c r="A37" s="8">
        <v>44581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8"/>
    </row>
    <row r="38" spans="1:32">
      <c r="A38" s="8">
        <v>44582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8"/>
    </row>
    <row r="39" spans="1:32">
      <c r="A39" s="8">
        <v>44583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8"/>
    </row>
    <row r="40" spans="1:32">
      <c r="A40" s="8">
        <v>44584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8"/>
    </row>
    <row r="41" spans="1:32">
      <c r="A41" s="8">
        <v>44585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8"/>
    </row>
    <row r="42" spans="1:32">
      <c r="A42" s="8">
        <v>44586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8"/>
    </row>
    <row r="43" spans="1:32">
      <c r="A43" s="8">
        <v>44587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8"/>
    </row>
    <row r="44" spans="1:32">
      <c r="A44" s="8">
        <v>44588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8"/>
    </row>
    <row r="45" spans="1:32">
      <c r="A45" s="8">
        <v>44589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8"/>
    </row>
    <row r="46" spans="1:32">
      <c r="A46" s="8">
        <v>44590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8"/>
    </row>
    <row r="47" spans="1:32">
      <c r="A47" s="8">
        <v>44591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8"/>
    </row>
    <row r="48" spans="1:32">
      <c r="A48" s="8">
        <v>44592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8"/>
    </row>
    <row r="49" spans="1:32">
      <c r="A49" s="8">
        <v>44593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8"/>
    </row>
    <row r="50" spans="1:32">
      <c r="A50" s="8">
        <v>44594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8"/>
    </row>
    <row r="51" spans="1:32">
      <c r="A51" s="8">
        <v>44595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8"/>
    </row>
    <row r="52" spans="1:32">
      <c r="A52" s="8">
        <v>44596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8"/>
    </row>
    <row r="53" spans="1:32">
      <c r="A53" s="8">
        <v>44597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8"/>
    </row>
    <row r="54" spans="1:32">
      <c r="A54" s="8">
        <v>44598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8"/>
    </row>
    <row r="55" spans="1:32">
      <c r="A55" s="8">
        <v>44599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8"/>
    </row>
    <row r="56" spans="1:32">
      <c r="A56" s="8">
        <v>44600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8"/>
    </row>
    <row r="57" spans="1:32">
      <c r="A57" s="8">
        <v>44601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8"/>
    </row>
    <row r="58" spans="1:32">
      <c r="A58" s="8">
        <v>44602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8"/>
    </row>
    <row r="59" spans="1:32">
      <c r="A59" s="8">
        <v>44603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8"/>
    </row>
    <row r="60" spans="1:32">
      <c r="A60" s="8">
        <v>44604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8"/>
    </row>
    <row r="61" spans="1:32">
      <c r="A61" s="8">
        <v>44605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8"/>
    </row>
    <row r="62" spans="1:32">
      <c r="A62" s="8">
        <v>44606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8"/>
    </row>
    <row r="63" spans="1:32">
      <c r="A63" s="8">
        <v>44607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8"/>
    </row>
    <row r="64" spans="1:32">
      <c r="A64" s="8">
        <v>44608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8"/>
    </row>
    <row r="65" spans="1:32">
      <c r="A65" s="8">
        <v>44609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8"/>
    </row>
    <row r="66" spans="1:32">
      <c r="A66" s="8">
        <v>44610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8"/>
    </row>
    <row r="67" spans="1:32">
      <c r="A67" s="8">
        <v>44611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8"/>
    </row>
    <row r="68" spans="1:32">
      <c r="A68" s="8">
        <v>44612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8"/>
    </row>
    <row r="69" spans="1:32">
      <c r="A69" s="8">
        <v>44613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8"/>
    </row>
    <row r="70" spans="1:32">
      <c r="A70" s="8">
        <v>44614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8"/>
    </row>
    <row r="71" spans="1:32">
      <c r="A71" s="8">
        <v>44615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8"/>
    </row>
    <row r="72" spans="1:32">
      <c r="A72" s="8">
        <v>44616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8"/>
    </row>
    <row r="73" spans="1:32">
      <c r="A73" s="8">
        <v>44617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8"/>
    </row>
    <row r="74" spans="1:32">
      <c r="A74" s="8">
        <v>44618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8"/>
    </row>
    <row r="75" spans="1:32">
      <c r="A75" s="8">
        <v>44619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8"/>
    </row>
    <row r="76" spans="1:32">
      <c r="A76" s="8">
        <v>44620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8"/>
    </row>
    <row r="77" spans="1:32">
      <c r="A77" s="8">
        <v>44621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8"/>
    </row>
    <row r="78" spans="1:32">
      <c r="A78" s="8">
        <v>44622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8"/>
    </row>
    <row r="79" spans="1:32">
      <c r="A79" s="8">
        <v>44623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8"/>
    </row>
    <row r="80" spans="1:32">
      <c r="A80" s="8">
        <v>44624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8"/>
    </row>
    <row r="81" spans="1:32">
      <c r="A81" s="8">
        <v>44625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8"/>
    </row>
    <row r="82" spans="1:32">
      <c r="A82" s="8">
        <v>44626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8"/>
    </row>
    <row r="83" spans="1:32">
      <c r="A83" s="8">
        <v>44627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8"/>
    </row>
    <row r="84" spans="1:32">
      <c r="A84" s="8">
        <v>44628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8"/>
    </row>
    <row r="85" spans="1:32">
      <c r="A85" s="8">
        <v>44629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8"/>
    </row>
    <row r="86" spans="1:32">
      <c r="A86" s="8">
        <v>44630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8"/>
    </row>
    <row r="87" spans="1:32">
      <c r="A87" s="8">
        <v>44631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8"/>
    </row>
    <row r="88" spans="1:32">
      <c r="A88" s="8">
        <v>44632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8"/>
    </row>
    <row r="89" spans="1:32">
      <c r="A89" s="8">
        <v>44633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8"/>
    </row>
    <row r="90" spans="1:32">
      <c r="A90" s="8">
        <v>44634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8"/>
    </row>
    <row r="91" spans="1:32">
      <c r="A91" s="8">
        <v>44635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8"/>
    </row>
    <row r="92" spans="1:32">
      <c r="A92" s="8">
        <v>44636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8"/>
    </row>
    <row r="93" spans="1:32">
      <c r="A93" s="8">
        <v>44637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8"/>
    </row>
    <row r="94" spans="1:32">
      <c r="A94" s="8">
        <v>44638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8"/>
    </row>
    <row r="95" spans="1:32">
      <c r="A95" s="8">
        <v>44639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8"/>
    </row>
    <row r="96" spans="1:32">
      <c r="A96" s="8">
        <v>44640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8"/>
    </row>
    <row r="97" spans="1:32">
      <c r="A97" s="8">
        <v>44641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8"/>
    </row>
    <row r="98" spans="1:32">
      <c r="A98" s="8">
        <v>44642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8"/>
    </row>
    <row r="99" spans="1:32">
      <c r="A99" s="8">
        <v>44643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8"/>
    </row>
    <row r="100" spans="1:32">
      <c r="A100" s="8">
        <v>44644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8"/>
    </row>
    <row r="101" spans="1:32">
      <c r="A101" s="8">
        <v>44645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8"/>
    </row>
    <row r="102" spans="1:32">
      <c r="A102" s="8">
        <v>44646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8"/>
    </row>
    <row r="103" spans="1:32">
      <c r="A103" s="8">
        <v>44647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8"/>
    </row>
    <row r="104" spans="1:32">
      <c r="A104" s="8">
        <v>44648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8"/>
    </row>
    <row r="105" spans="1:32">
      <c r="A105" s="8">
        <v>44649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8"/>
    </row>
    <row r="106" spans="1:23">
      <c r="A106" s="1"/>
      <c r="B106" s="1"/>
      <c r="C106" s="1"/>
      <c r="D106" s="1"/>
      <c r="E106" s="1"/>
      <c r="F106" s="1"/>
      <c r="G106" s="1"/>
      <c r="I106" s="1"/>
      <c r="J106" s="40"/>
      <c r="K106" s="40"/>
      <c r="L106" s="40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F107" s="1"/>
      <c r="G107" s="1"/>
      <c r="I107" s="1"/>
      <c r="J107" s="40"/>
      <c r="K107" s="40"/>
      <c r="L107" s="40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F108" s="1"/>
      <c r="G108" s="1"/>
      <c r="I108" s="1"/>
      <c r="J108" s="40"/>
      <c r="K108" s="40"/>
      <c r="L108" s="40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F109" s="1"/>
      <c r="G109" s="1"/>
      <c r="I109" s="1"/>
      <c r="J109" s="40"/>
      <c r="K109" s="40"/>
      <c r="L109" s="40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40"/>
      <c r="K110" s="40"/>
      <c r="L110" s="40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40"/>
      <c r="K111" s="40"/>
      <c r="L111" s="40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40"/>
      <c r="K112" s="40"/>
      <c r="L112" s="40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1"/>
      <c r="N476" s="1"/>
      <c r="O476" s="1"/>
      <c r="P476" s="1"/>
      <c r="Q476" s="1"/>
      <c r="R476" s="1"/>
      <c r="S476" s="1"/>
      <c r="T476" s="1"/>
      <c r="W47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2021-12-22T09:36:13Z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