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<sst xmlns="http://schemas.openxmlformats.org/spreadsheetml/2006/main" count="140">
  <si>
    <t>交易计划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</si>
  <si>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</si>
  <si>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</si>
  <si>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</si>
  <si>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</si>
  <si>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</si>
  <si>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</si>
  <si>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</si>
  <si>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</si>
  <si>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</si>
  <si>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</si>
  <si>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</si>
  <si>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</si>
  <si>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</si>
  <si>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</si>
  <si>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</si>
  <si>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</si>
  <si>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</si>
  <si>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</si>
  <si>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</si>
  <si>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</si>
  <si>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</si>
  <si>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</si>
  <si>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</si>
  <si>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</si>
  <si>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</si>
  <si>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</si>
  <si>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</si>
  <si>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</si>
  <si>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</si>
  <si>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</si>
  <si>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</si>
  <si>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</si>
  <si>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</si>
  <si>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</si>
  <si>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</si>
  <si>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</si>
  <si>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</si>
  <si>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</si>
  <si>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</si>
  <si>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</si>
  <si>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</si>
  <si>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</si>
  <si>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</si>
  <si>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</si>
  <si>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</si>
  <si>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当前利润率</t>
  </si>
  <si>
    <t>当前销售额</t>
  </si>
  <si>
    <t>当前利润增长率</t>
  </si>
  <si>
    <t>当前销售额增长率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</si>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</sst>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178" formatCode="yyyy/m/d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1" fillId="2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18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9" borderId="4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41" applyNumberForma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M55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4" sqref="C4:C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6" width="26.3303571428571" customWidth="1"/>
    <col min="37" max="37" width="18.1517857142857" customWidth="1"/>
    <col min="41" max="41" width="11.9017857142857" customWidth="1"/>
    <col min="42" max="42" width="13.5357142857143" customWidth="1"/>
    <col min="43" max="45" width="14.1339285714286" customWidth="1"/>
    <col min="46" max="46" width="14"/>
    <col min="47" max="47" width="11.3035714285714" customWidth="1"/>
    <col min="48" max="48" width="11.1607142857143" customWidth="1"/>
    <col min="49" max="49" width="10.2589285714286" customWidth="1"/>
    <col min="50" max="50" width="13.8303571428571" customWidth="1"/>
  </cols>
  <sheetData>
    <row r="1" ht="23.6" spans="1:91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59"/>
      <c r="AZ1" s="59"/>
      <c r="BA1" s="59"/>
      <c r="BB1" s="59"/>
      <c r="BC1" s="59"/>
      <c r="BD1" s="59"/>
      <c r="BE1" s="59"/>
      <c r="BF1" s="59"/>
      <c r="BH1" s="64"/>
      <c r="BI1" s="64"/>
      <c r="BJ1" s="64"/>
      <c r="BK1" s="64"/>
      <c r="BL1" s="64"/>
      <c r="BM1" s="64"/>
      <c r="BN1" s="64"/>
      <c r="BO1" s="64"/>
      <c r="BQ1" s="64"/>
      <c r="BR1" s="64"/>
      <c r="BS1" s="64"/>
      <c r="BT1" s="64"/>
      <c r="BU1" s="64"/>
      <c r="BV1" s="64"/>
      <c r="BW1" s="64"/>
      <c r="BY1" s="64"/>
      <c r="BZ1" s="64"/>
      <c r="CA1" s="64"/>
      <c r="CB1" s="64"/>
      <c r="CC1" s="64"/>
      <c r="CD1" s="64"/>
      <c r="CE1" s="64"/>
      <c r="CG1" s="64"/>
      <c r="CH1" s="64"/>
      <c r="CI1" s="64"/>
      <c r="CJ1" s="64"/>
      <c r="CK1" s="64"/>
      <c r="CL1" s="64"/>
      <c r="CM1" s="64"/>
    </row>
    <row r="2" ht="23.6" spans="1:91">
      <c r="A2" s="9" t="s">
        <v>1</v>
      </c>
      <c r="B2" s="10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27" t="s">
        <v>7</v>
      </c>
      <c r="H2" s="12" t="s">
        <v>8</v>
      </c>
      <c r="I2" s="32" t="s">
        <v>9</v>
      </c>
      <c r="J2" s="33" t="s">
        <v>10</v>
      </c>
      <c r="K2" s="27" t="s">
        <v>11</v>
      </c>
      <c r="L2" s="27" t="s">
        <v>12</v>
      </c>
      <c r="M2" s="27" t="s">
        <v>13</v>
      </c>
      <c r="N2" s="41" t="s">
        <v>14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2"/>
      <c r="AL2" s="12" t="s">
        <v>15</v>
      </c>
      <c r="AM2" s="13"/>
      <c r="AN2" s="13"/>
      <c r="AO2" s="27" t="s">
        <v>16</v>
      </c>
      <c r="AP2" s="27" t="s">
        <v>17</v>
      </c>
      <c r="AQ2" s="27" t="s">
        <v>18</v>
      </c>
      <c r="AR2" s="27" t="s">
        <v>19</v>
      </c>
      <c r="AS2" s="27" t="s">
        <v>20</v>
      </c>
      <c r="AT2" s="12" t="s">
        <v>21</v>
      </c>
      <c r="AU2" s="12" t="s">
        <v>22</v>
      </c>
      <c r="AV2" s="12" t="s">
        <v>23</v>
      </c>
      <c r="AW2" s="12" t="s">
        <v>24</v>
      </c>
      <c r="AX2" s="27" t="s">
        <v>25</v>
      </c>
      <c r="AY2" s="59"/>
      <c r="AZ2" s="59"/>
      <c r="BA2" s="59"/>
      <c r="BB2" s="59"/>
      <c r="BC2" s="59"/>
      <c r="BD2" s="59"/>
      <c r="BE2" s="59"/>
      <c r="BF2" s="59"/>
      <c r="BH2" s="64"/>
      <c r="BI2" s="64"/>
      <c r="BJ2" s="64"/>
      <c r="BK2" s="64"/>
      <c r="BL2" s="64"/>
      <c r="BM2" s="64"/>
      <c r="BN2" s="64"/>
      <c r="BO2" s="64"/>
      <c r="BQ2" s="64"/>
      <c r="BR2" s="64"/>
      <c r="BS2" s="64"/>
      <c r="BT2" s="64"/>
      <c r="BU2" s="64"/>
      <c r="BV2" s="64"/>
      <c r="BW2" s="64"/>
      <c r="BY2" s="64"/>
      <c r="BZ2" s="64"/>
      <c r="CA2" s="64"/>
      <c r="CB2" s="64"/>
      <c r="CC2" s="64"/>
      <c r="CD2" s="64"/>
      <c r="CE2" s="64"/>
      <c r="CG2" s="64"/>
      <c r="CH2" s="64"/>
      <c r="CI2" s="64"/>
      <c r="CJ2" s="64"/>
      <c r="CK2" s="64"/>
      <c r="CL2" s="64"/>
      <c r="CM2" s="64"/>
    </row>
    <row r="3" ht="48" spans="1:91">
      <c r="A3" s="9"/>
      <c r="B3" s="10"/>
      <c r="C3" s="11"/>
      <c r="D3" s="13"/>
      <c r="E3" s="13"/>
      <c r="F3" s="13"/>
      <c r="G3" s="12"/>
      <c r="H3" s="13"/>
      <c r="I3" s="34"/>
      <c r="J3" s="35"/>
      <c r="K3" s="13"/>
      <c r="L3" s="13"/>
      <c r="M3" s="13"/>
      <c r="N3" s="32" t="s">
        <v>26</v>
      </c>
      <c r="O3" s="32" t="s">
        <v>27</v>
      </c>
      <c r="P3" s="32" t="s">
        <v>28</v>
      </c>
      <c r="Q3" s="32" t="s">
        <v>29</v>
      </c>
      <c r="R3" s="32" t="s">
        <v>30</v>
      </c>
      <c r="S3" s="32" t="s">
        <v>31</v>
      </c>
      <c r="T3" s="32" t="s">
        <v>32</v>
      </c>
      <c r="U3" s="32" t="s">
        <v>33</v>
      </c>
      <c r="V3" s="32" t="s">
        <v>34</v>
      </c>
      <c r="W3" s="32" t="s">
        <v>35</v>
      </c>
      <c r="X3" s="32" t="s">
        <v>36</v>
      </c>
      <c r="Y3" s="12" t="s">
        <v>37</v>
      </c>
      <c r="Z3" s="12" t="s">
        <v>38</v>
      </c>
      <c r="AA3" s="12" t="s">
        <v>39</v>
      </c>
      <c r="AB3" s="12" t="s">
        <v>40</v>
      </c>
      <c r="AC3" s="12" t="s">
        <v>41</v>
      </c>
      <c r="AD3" s="12" t="s">
        <v>42</v>
      </c>
      <c r="AE3" s="12" t="s">
        <v>43</v>
      </c>
      <c r="AF3" s="12" t="s">
        <v>44</v>
      </c>
      <c r="AG3" s="27" t="s">
        <v>45</v>
      </c>
      <c r="AH3" s="27" t="s">
        <v>46</v>
      </c>
      <c r="AI3" s="27" t="s">
        <v>47</v>
      </c>
      <c r="AJ3" s="27" t="s">
        <v>48</v>
      </c>
      <c r="AK3" s="53" t="s">
        <v>49</v>
      </c>
      <c r="AL3" s="44" t="s">
        <v>50</v>
      </c>
      <c r="AM3" s="44" t="s">
        <v>51</v>
      </c>
      <c r="AN3" s="54" t="s">
        <v>52</v>
      </c>
      <c r="AO3" s="13"/>
      <c r="AP3" s="13"/>
      <c r="AQ3" s="13"/>
      <c r="AR3" s="27"/>
      <c r="AS3" s="27"/>
      <c r="AT3" s="13"/>
      <c r="AU3" s="13"/>
      <c r="AV3" s="13"/>
      <c r="AW3" s="13"/>
      <c r="AX3" s="13"/>
      <c r="AY3" s="59"/>
      <c r="AZ3" s="59"/>
      <c r="BA3" s="59"/>
      <c r="BB3" s="59"/>
      <c r="BC3" s="59"/>
      <c r="BD3" s="59"/>
      <c r="BE3" s="59"/>
      <c r="BF3" s="59"/>
      <c r="BH3" s="64"/>
      <c r="BI3" s="64"/>
      <c r="BJ3" s="64"/>
      <c r="BK3" s="64"/>
      <c r="BL3" s="64"/>
      <c r="BM3" s="64"/>
      <c r="BN3" s="64"/>
      <c r="BO3" s="64"/>
      <c r="BQ3" s="64"/>
      <c r="BR3" s="64"/>
      <c r="BS3" s="64"/>
      <c r="BT3" s="64"/>
      <c r="BU3" s="64"/>
      <c r="BV3" s="64"/>
      <c r="BW3" s="64"/>
      <c r="BY3" s="64"/>
      <c r="BZ3" s="64"/>
      <c r="CA3" s="64"/>
      <c r="CB3" s="64"/>
      <c r="CC3" s="64"/>
      <c r="CD3" s="64"/>
      <c r="CE3" s="64"/>
      <c r="CG3" s="64"/>
      <c r="CH3" s="64"/>
      <c r="CI3" s="64"/>
      <c r="CJ3" s="64"/>
      <c r="CK3" s="64"/>
      <c r="CL3" s="64"/>
      <c r="CM3" s="64"/>
    </row>
    <row r="4" s="4" customFormat="1" ht="38" spans="1:91">
      <c r="A4" s="66" t="s">
        <v>53</v>
      </c>
      <c r="B4" s="15">
        <v>44517</v>
      </c>
      <c r="C4" s="16" t="s">
        <v>54</v>
      </c>
      <c r="D4" s="17">
        <v>22.15</v>
      </c>
      <c r="E4" s="17">
        <v>23.55</v>
      </c>
      <c r="F4" s="17">
        <v>24.52</v>
      </c>
      <c r="G4" s="28" t="s">
        <v>55</v>
      </c>
      <c r="H4" s="17">
        <v>25.7</v>
      </c>
      <c r="I4" s="17">
        <v>5.46</v>
      </c>
      <c r="J4" s="17">
        <v>46.33</v>
      </c>
      <c r="K4" s="36">
        <f>(H4-I4)/I4</f>
        <v>3.70695970695971</v>
      </c>
      <c r="L4" s="37">
        <f>(J4-H4)/J4</f>
        <v>0.445283833369307</v>
      </c>
      <c r="M4" s="34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32" t="s">
        <v>56</v>
      </c>
      <c r="X4" s="32" t="s">
        <v>57</v>
      </c>
      <c r="Y4" s="44" t="s">
        <v>58</v>
      </c>
      <c r="Z4" s="36">
        <f>(J4-N4)/J4</f>
        <v>0.551262680768401</v>
      </c>
      <c r="AA4" s="36">
        <f>(O4-P4)/O4</f>
        <v>0.265771812080537</v>
      </c>
      <c r="AB4" s="36">
        <f>(Q4-R4)/Q4</f>
        <v>0.166037735849057</v>
      </c>
      <c r="AC4" s="36">
        <f>(S4-T4)/S4</f>
        <v>0.0909090909090909</v>
      </c>
      <c r="AD4" s="36">
        <f>(U4-V4)/U4</f>
        <v>0.0641221374045801</v>
      </c>
      <c r="AE4" s="47">
        <f>(W4-X4)/W4</f>
        <v>0.0823442136498517</v>
      </c>
      <c r="AF4" s="44" t="s">
        <v>59</v>
      </c>
      <c r="AG4" s="49" t="s">
        <v>60</v>
      </c>
      <c r="AH4" s="49"/>
      <c r="AI4" s="49"/>
      <c r="AJ4" s="49"/>
      <c r="AK4" s="17"/>
      <c r="AL4" s="17">
        <v>28.15</v>
      </c>
      <c r="AM4" s="17">
        <v>21.87</v>
      </c>
      <c r="AN4" s="17">
        <f>AL4-AM4</f>
        <v>6.28</v>
      </c>
      <c r="AO4" s="17">
        <v>26.2</v>
      </c>
      <c r="AP4" s="17">
        <v>24.68</v>
      </c>
      <c r="AQ4" s="17">
        <v>32.49</v>
      </c>
      <c r="AR4" s="17">
        <f>(AO4-AP4)*100</f>
        <v>152</v>
      </c>
      <c r="AS4" s="17">
        <f>FLOOR(300/(AO4-AP4),100)</f>
        <v>100</v>
      </c>
      <c r="AT4" s="56">
        <f>(AQ4-AO4)/(AO4-AP4)</f>
        <v>4.13815789473685</v>
      </c>
      <c r="AU4" s="36">
        <f>(AO4-AP4)/AO4</f>
        <v>0.0580152671755725</v>
      </c>
      <c r="AV4" s="36">
        <f>(AQ4-AO4)/AO4</f>
        <v>0.240076335877863</v>
      </c>
      <c r="AW4" s="17">
        <v>150.88</v>
      </c>
      <c r="AX4" s="49" t="s">
        <v>61</v>
      </c>
      <c r="AY4" s="60"/>
      <c r="AZ4" s="61"/>
      <c r="BA4" s="61"/>
      <c r="BB4" s="61"/>
      <c r="BC4" s="61"/>
      <c r="BD4" s="61"/>
      <c r="BE4" s="61"/>
      <c r="BF4" s="61"/>
      <c r="BH4" s="65"/>
      <c r="BI4" s="65"/>
      <c r="BJ4" s="65"/>
      <c r="BK4" s="65"/>
      <c r="BL4" s="65"/>
      <c r="BM4" s="65"/>
      <c r="BN4" s="65"/>
      <c r="BO4" s="65"/>
      <c r="BQ4" s="65"/>
      <c r="BR4" s="65"/>
      <c r="BS4" s="65"/>
      <c r="BT4" s="65"/>
      <c r="BU4" s="65"/>
      <c r="BV4" s="65"/>
      <c r="BW4" s="65"/>
      <c r="BY4" s="65"/>
      <c r="BZ4" s="65"/>
      <c r="CA4" s="65"/>
      <c r="CB4" s="65"/>
      <c r="CC4" s="65"/>
      <c r="CD4" s="65"/>
      <c r="CE4" s="65"/>
      <c r="CG4" s="65"/>
      <c r="CH4" s="65"/>
      <c r="CI4" s="65"/>
      <c r="CJ4" s="65"/>
      <c r="CK4" s="65"/>
      <c r="CL4" s="65"/>
      <c r="CM4" s="65"/>
    </row>
    <row r="5" s="5" customFormat="1" ht="38" spans="1:51">
      <c r="A5" s="67" t="s">
        <v>62</v>
      </c>
      <c r="B5" s="15">
        <v>44517</v>
      </c>
      <c r="C5" s="16" t="s">
        <v>63</v>
      </c>
      <c r="D5" s="19">
        <v>31.92</v>
      </c>
      <c r="E5" s="19">
        <v>32.63</v>
      </c>
      <c r="F5" s="19">
        <v>33.17</v>
      </c>
      <c r="G5" s="29" t="s">
        <v>64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8"/>
      <c r="N5" s="19">
        <v>30.78</v>
      </c>
      <c r="O5" s="19">
        <v>35</v>
      </c>
      <c r="P5" s="19">
        <v>31.27</v>
      </c>
      <c r="Q5" s="19">
        <v>34.82</v>
      </c>
      <c r="R5" s="19">
        <v>32.12</v>
      </c>
      <c r="S5" s="19">
        <v>34.11</v>
      </c>
      <c r="T5" s="19">
        <v>32.53</v>
      </c>
      <c r="U5" s="18"/>
      <c r="V5" s="18"/>
      <c r="W5" s="18"/>
      <c r="X5" s="18"/>
      <c r="Y5" s="45" t="s">
        <v>58</v>
      </c>
      <c r="Z5" s="46">
        <f t="shared" ref="Z5:Z11" si="2">(J5-N5)/J5</f>
        <v>0.307068887888339</v>
      </c>
      <c r="AA5" s="46">
        <f t="shared" ref="AA5:AA11" si="3">(O5-P5)/O5</f>
        <v>0.106571428571429</v>
      </c>
      <c r="AB5" s="46">
        <f t="shared" ref="AB5:AB11" si="4">(Q5-R5)/Q5</f>
        <v>0.077541642734061</v>
      </c>
      <c r="AC5" s="46">
        <f t="shared" ref="AC5:AC11" si="5">(S5-T5)/S5</f>
        <v>0.0463207270595133</v>
      </c>
      <c r="AD5" s="46" t="e">
        <f>(U5-V5)/U5</f>
        <v>#DIV/0!</v>
      </c>
      <c r="AE5" s="18"/>
      <c r="AF5" s="45" t="s">
        <v>65</v>
      </c>
      <c r="AG5" s="50" t="s">
        <v>66</v>
      </c>
      <c r="AH5" s="50"/>
      <c r="AI5" s="50"/>
      <c r="AJ5" s="50"/>
      <c r="AK5" s="19"/>
      <c r="AL5" s="19">
        <v>35.48</v>
      </c>
      <c r="AM5" s="19">
        <v>31.36</v>
      </c>
      <c r="AN5" s="19">
        <f t="shared" ref="AN5:AN11" si="6">AL5-AM5</f>
        <v>4.12</v>
      </c>
      <c r="AO5" s="19">
        <v>34.12</v>
      </c>
      <c r="AP5" s="19">
        <v>32.53</v>
      </c>
      <c r="AQ5" s="19">
        <v>39.33</v>
      </c>
      <c r="AR5" s="19">
        <f t="shared" ref="AR5:AR11" si="7">(AO5-AP5)*100</f>
        <v>159</v>
      </c>
      <c r="AS5" s="17">
        <f t="shared" ref="AS5:AS11" si="8">FLOOR(300/(AO5-AP5),100)</f>
        <v>100</v>
      </c>
      <c r="AT5" s="56">
        <f t="shared" ref="AT5:AT11" si="9">(AQ5-AO5)/(AO5-AP5)</f>
        <v>3.27672955974844</v>
      </c>
      <c r="AU5" s="36">
        <f t="shared" ref="AU5:AU11" si="10">(AO5-AP5)/AO5</f>
        <v>0.0466002344665884</v>
      </c>
      <c r="AV5" s="36">
        <f t="shared" ref="AV5:AV11" si="11">(AQ5-AO5)/AO5</f>
        <v>0.152696365767878</v>
      </c>
      <c r="AW5" s="19">
        <v>37.41</v>
      </c>
      <c r="AX5" s="48" t="s">
        <v>67</v>
      </c>
      <c r="AY5" s="62"/>
    </row>
    <row r="6" s="5" customFormat="1" ht="38" spans="1:51">
      <c r="A6" s="67" t="s">
        <v>68</v>
      </c>
      <c r="B6" s="15">
        <v>44519</v>
      </c>
      <c r="C6" s="16" t="s">
        <v>69</v>
      </c>
      <c r="D6" s="19">
        <v>28.2</v>
      </c>
      <c r="E6" s="30">
        <v>29.15</v>
      </c>
      <c r="F6" s="30">
        <v>31.53</v>
      </c>
      <c r="G6" s="31" t="s">
        <v>64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8"/>
      <c r="N6" s="19">
        <v>28.42</v>
      </c>
      <c r="O6" s="19">
        <v>34.7</v>
      </c>
      <c r="P6" s="19">
        <v>29</v>
      </c>
      <c r="Q6" s="19">
        <v>35.27</v>
      </c>
      <c r="R6" s="19">
        <v>30.89</v>
      </c>
      <c r="S6" s="42">
        <v>34.66</v>
      </c>
      <c r="T6" s="43">
        <v>32.59</v>
      </c>
      <c r="U6" s="18"/>
      <c r="V6" s="18"/>
      <c r="W6" s="18"/>
      <c r="X6" s="18"/>
      <c r="Y6" s="45" t="s">
        <v>70</v>
      </c>
      <c r="Z6" s="46">
        <f t="shared" si="2"/>
        <v>0.315180722891566</v>
      </c>
      <c r="AA6" s="46">
        <f t="shared" si="3"/>
        <v>0.164265129682997</v>
      </c>
      <c r="AB6" s="46">
        <f t="shared" si="4"/>
        <v>0.124184859654097</v>
      </c>
      <c r="AC6" s="46">
        <f t="shared" si="5"/>
        <v>0.0597230236583957</v>
      </c>
      <c r="AD6" s="46" t="e">
        <f>(U6-V6)/U6</f>
        <v>#DIV/0!</v>
      </c>
      <c r="AE6" s="18"/>
      <c r="AF6" s="48" t="s">
        <v>71</v>
      </c>
      <c r="AG6" s="50" t="s">
        <v>72</v>
      </c>
      <c r="AH6" s="50"/>
      <c r="AI6" s="50"/>
      <c r="AJ6" s="50"/>
      <c r="AK6" s="19"/>
      <c r="AL6" s="19">
        <v>36.21</v>
      </c>
      <c r="AM6" s="19">
        <v>27.35</v>
      </c>
      <c r="AN6" s="19">
        <f t="shared" si="6"/>
        <v>8.86</v>
      </c>
      <c r="AO6" s="19">
        <v>32.65</v>
      </c>
      <c r="AP6" s="19">
        <v>30.89</v>
      </c>
      <c r="AQ6" s="19">
        <v>36.22</v>
      </c>
      <c r="AR6" s="19">
        <f t="shared" si="7"/>
        <v>176</v>
      </c>
      <c r="AS6" s="17">
        <f t="shared" si="8"/>
        <v>100</v>
      </c>
      <c r="AT6" s="56">
        <f t="shared" si="9"/>
        <v>2.02840909090909</v>
      </c>
      <c r="AU6" s="36">
        <f t="shared" si="10"/>
        <v>0.0539050535987748</v>
      </c>
      <c r="AV6" s="36">
        <f t="shared" si="11"/>
        <v>0.109341500765697</v>
      </c>
      <c r="AW6" s="19">
        <v>28.82</v>
      </c>
      <c r="AX6" s="45" t="s">
        <v>67</v>
      </c>
      <c r="AY6" s="62"/>
    </row>
    <row r="7" s="4" customFormat="1" ht="38" spans="1:51">
      <c r="A7" s="67" t="s">
        <v>73</v>
      </c>
      <c r="B7" s="20">
        <v>44525</v>
      </c>
      <c r="C7" s="21" t="s">
        <v>74</v>
      </c>
      <c r="D7" s="22">
        <v>64.32</v>
      </c>
      <c r="E7" s="22" t="s">
        <v>75</v>
      </c>
      <c r="F7" s="22">
        <v>68.37</v>
      </c>
      <c r="G7" s="22" t="s">
        <v>76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/>
      <c r="N7" s="22">
        <v>60.05</v>
      </c>
      <c r="O7" s="22">
        <v>74.75</v>
      </c>
      <c r="P7" s="22">
        <v>65.5</v>
      </c>
      <c r="Q7" s="22">
        <v>70.98</v>
      </c>
      <c r="R7" s="22">
        <v>66.88</v>
      </c>
      <c r="S7" s="22"/>
      <c r="T7" s="22"/>
      <c r="U7" s="22"/>
      <c r="V7" s="22"/>
      <c r="W7" s="22"/>
      <c r="X7" s="22"/>
      <c r="Y7" s="22" t="s">
        <v>77</v>
      </c>
      <c r="Z7" s="46">
        <f t="shared" si="2"/>
        <v>0.33492081072101</v>
      </c>
      <c r="AA7" s="46">
        <f t="shared" si="3"/>
        <v>0.123745819397993</v>
      </c>
      <c r="AB7" s="46">
        <f t="shared" si="4"/>
        <v>0.0577627500704425</v>
      </c>
      <c r="AC7" s="46" t="e">
        <f t="shared" si="5"/>
        <v>#DIV/0!</v>
      </c>
      <c r="AD7" s="39"/>
      <c r="AE7" s="22"/>
      <c r="AF7" s="22" t="s">
        <v>71</v>
      </c>
      <c r="AG7" s="51" t="s">
        <v>78</v>
      </c>
      <c r="AH7" s="51"/>
      <c r="AI7" s="51"/>
      <c r="AJ7" s="51"/>
      <c r="AK7" s="22"/>
      <c r="AL7" s="22">
        <v>75.02</v>
      </c>
      <c r="AM7" s="22">
        <v>62.33</v>
      </c>
      <c r="AN7" s="19">
        <f t="shared" si="6"/>
        <v>12.69</v>
      </c>
      <c r="AO7" s="22">
        <v>70.98</v>
      </c>
      <c r="AP7" s="22">
        <v>66.88</v>
      </c>
      <c r="AQ7" s="22">
        <v>84.94</v>
      </c>
      <c r="AR7" s="19">
        <f t="shared" si="7"/>
        <v>410.000000000001</v>
      </c>
      <c r="AS7" s="17">
        <f t="shared" si="8"/>
        <v>0</v>
      </c>
      <c r="AT7" s="56">
        <f t="shared" si="9"/>
        <v>3.40487804878048</v>
      </c>
      <c r="AU7" s="36">
        <f t="shared" si="10"/>
        <v>0.0577627500704425</v>
      </c>
      <c r="AV7" s="36">
        <f t="shared" si="11"/>
        <v>0.196675119752043</v>
      </c>
      <c r="AW7" s="22">
        <v>6.49</v>
      </c>
      <c r="AX7" s="51" t="s">
        <v>67</v>
      </c>
      <c r="AY7" s="63"/>
    </row>
    <row r="8" s="4" customFormat="1" ht="24" spans="1:51">
      <c r="A8" s="68" t="s">
        <v>79</v>
      </c>
      <c r="B8" s="20">
        <v>44522</v>
      </c>
      <c r="C8" s="21" t="s">
        <v>80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/>
      <c r="N8" s="22">
        <v>24.11</v>
      </c>
      <c r="O8" s="22">
        <v>38.16</v>
      </c>
      <c r="P8" s="22">
        <v>25.12</v>
      </c>
      <c r="Q8" s="22">
        <v>30.9</v>
      </c>
      <c r="R8" s="22">
        <v>29.2</v>
      </c>
      <c r="S8" s="22"/>
      <c r="T8" s="22"/>
      <c r="U8" s="22"/>
      <c r="V8" s="22"/>
      <c r="W8" s="22"/>
      <c r="X8" s="22"/>
      <c r="Y8" s="22" t="s">
        <v>58</v>
      </c>
      <c r="Z8" s="39">
        <f t="shared" si="2"/>
        <v>0.502886597938144</v>
      </c>
      <c r="AA8" s="39">
        <f t="shared" si="3"/>
        <v>0.341719077568134</v>
      </c>
      <c r="AB8" s="39">
        <f t="shared" si="4"/>
        <v>0.0550161812297734</v>
      </c>
      <c r="AC8" s="39" t="e">
        <f t="shared" si="5"/>
        <v>#DIV/0!</v>
      </c>
      <c r="AD8" s="39" t="e">
        <f>(U8-V8)/U8</f>
        <v>#DIV/0!</v>
      </c>
      <c r="AE8" s="22"/>
      <c r="AF8" s="22" t="s">
        <v>71</v>
      </c>
      <c r="AG8" s="51" t="s">
        <v>81</v>
      </c>
      <c r="AH8" s="51"/>
      <c r="AI8" s="51"/>
      <c r="AJ8" s="51"/>
      <c r="AK8" s="22"/>
      <c r="AL8" s="22">
        <v>32.43</v>
      </c>
      <c r="AM8" s="22">
        <v>26.16</v>
      </c>
      <c r="AN8" s="55">
        <f t="shared" si="6"/>
        <v>6.27</v>
      </c>
      <c r="AO8" s="22">
        <v>30.66</v>
      </c>
      <c r="AP8" s="22">
        <v>29.35</v>
      </c>
      <c r="AQ8" s="22">
        <v>38.71</v>
      </c>
      <c r="AR8" s="55">
        <f t="shared" si="7"/>
        <v>131</v>
      </c>
      <c r="AS8" s="22">
        <f t="shared" si="8"/>
        <v>200</v>
      </c>
      <c r="AT8" s="57">
        <f t="shared" si="9"/>
        <v>6.14503816793894</v>
      </c>
      <c r="AU8" s="39">
        <f t="shared" si="10"/>
        <v>0.042726679712981</v>
      </c>
      <c r="AV8" s="39">
        <f t="shared" si="11"/>
        <v>0.262557077625571</v>
      </c>
      <c r="AW8" s="22">
        <v>38.46</v>
      </c>
      <c r="AX8" s="51" t="s">
        <v>61</v>
      </c>
      <c r="AY8" s="63"/>
    </row>
    <row r="9" s="5" customFormat="1" ht="13" spans="1:51">
      <c r="A9" s="68" t="s">
        <v>82</v>
      </c>
      <c r="B9" s="23">
        <v>44529</v>
      </c>
      <c r="C9" s="24" t="s">
        <v>83</v>
      </c>
      <c r="D9" s="18">
        <v>22.26</v>
      </c>
      <c r="E9" s="18">
        <v>22.69</v>
      </c>
      <c r="F9" s="18">
        <v>24.83</v>
      </c>
      <c r="G9" s="18"/>
      <c r="H9" s="18">
        <v>28.99</v>
      </c>
      <c r="I9" s="18">
        <v>14.46</v>
      </c>
      <c r="J9" s="18">
        <v>31.94</v>
      </c>
      <c r="K9" s="38">
        <f t="shared" si="0"/>
        <v>1.00484094052559</v>
      </c>
      <c r="L9" s="38">
        <f t="shared" si="1"/>
        <v>0.0923606762680026</v>
      </c>
      <c r="M9" s="18"/>
      <c r="N9" s="18">
        <v>20.63</v>
      </c>
      <c r="O9" s="18">
        <v>25.66</v>
      </c>
      <c r="P9" s="18">
        <v>21.46</v>
      </c>
      <c r="Q9" s="18">
        <v>28.89</v>
      </c>
      <c r="R9" s="18">
        <v>24.22</v>
      </c>
      <c r="S9" s="18">
        <v>29.7</v>
      </c>
      <c r="T9" s="18">
        <v>27.72</v>
      </c>
      <c r="U9" s="18"/>
      <c r="V9" s="18"/>
      <c r="W9" s="18"/>
      <c r="X9" s="18"/>
      <c r="Y9" s="18" t="s">
        <v>70</v>
      </c>
      <c r="Z9" s="46">
        <f t="shared" si="2"/>
        <v>0.354101440200376</v>
      </c>
      <c r="AA9" s="46">
        <f t="shared" si="3"/>
        <v>0.163678877630553</v>
      </c>
      <c r="AB9" s="46">
        <f t="shared" si="4"/>
        <v>0.161647628937349</v>
      </c>
      <c r="AC9" s="46">
        <f t="shared" si="5"/>
        <v>0.0666666666666667</v>
      </c>
      <c r="AD9" s="18"/>
      <c r="AE9" s="18"/>
      <c r="AF9" s="18" t="s">
        <v>65</v>
      </c>
      <c r="AG9" s="52" t="s">
        <v>84</v>
      </c>
      <c r="AH9" s="52"/>
      <c r="AI9" s="52"/>
      <c r="AJ9" s="52"/>
      <c r="AK9" s="18"/>
      <c r="AL9" s="18">
        <v>31.18</v>
      </c>
      <c r="AM9" s="18">
        <v>21.1</v>
      </c>
      <c r="AN9" s="19">
        <f t="shared" si="6"/>
        <v>10.08</v>
      </c>
      <c r="AO9" s="18">
        <v>29.77</v>
      </c>
      <c r="AP9" s="18">
        <v>27.72</v>
      </c>
      <c r="AQ9" s="18">
        <v>34.93</v>
      </c>
      <c r="AR9" s="19">
        <f t="shared" si="7"/>
        <v>205</v>
      </c>
      <c r="AS9" s="18">
        <f t="shared" si="8"/>
        <v>100</v>
      </c>
      <c r="AT9" s="58">
        <f t="shared" si="9"/>
        <v>2.51707317073171</v>
      </c>
      <c r="AU9" s="38">
        <f t="shared" si="10"/>
        <v>0.0688612697346322</v>
      </c>
      <c r="AV9" s="38">
        <f t="shared" si="11"/>
        <v>0.173328854551562</v>
      </c>
      <c r="AW9" s="18">
        <v>17.95</v>
      </c>
      <c r="AX9" s="52" t="s">
        <v>67</v>
      </c>
      <c r="AY9" s="62"/>
    </row>
    <row r="10" ht="13" spans="1:50">
      <c r="A10" s="67" t="s">
        <v>85</v>
      </c>
      <c r="B10" s="25">
        <v>44531</v>
      </c>
      <c r="C10" s="26" t="s">
        <v>86</v>
      </c>
      <c r="D10" s="18">
        <v>18.62</v>
      </c>
      <c r="E10" s="18">
        <v>19.35</v>
      </c>
      <c r="F10" s="18">
        <v>21.48</v>
      </c>
      <c r="G10" s="18"/>
      <c r="H10" s="18">
        <v>23.35</v>
      </c>
      <c r="I10" s="18">
        <v>13.04</v>
      </c>
      <c r="J10" s="18">
        <v>26.64</v>
      </c>
      <c r="K10" s="38">
        <f t="shared" si="0"/>
        <v>0.790644171779141</v>
      </c>
      <c r="L10" s="38">
        <f t="shared" si="1"/>
        <v>0.123498498498498</v>
      </c>
      <c r="M10" s="18"/>
      <c r="N10" s="18">
        <v>18.5</v>
      </c>
      <c r="O10" s="18">
        <v>22.39</v>
      </c>
      <c r="P10" s="18">
        <v>18.85</v>
      </c>
      <c r="Q10" s="18">
        <v>23.56</v>
      </c>
      <c r="R10" s="18">
        <v>20.89</v>
      </c>
      <c r="S10" s="18">
        <v>23.49</v>
      </c>
      <c r="T10" s="18">
        <v>22.12</v>
      </c>
      <c r="U10" s="18"/>
      <c r="V10" s="18"/>
      <c r="W10" s="18"/>
      <c r="X10" s="18"/>
      <c r="Y10" s="18" t="s">
        <v>77</v>
      </c>
      <c r="Z10" s="46">
        <f t="shared" si="2"/>
        <v>0.305555555555556</v>
      </c>
      <c r="AA10" s="46">
        <f t="shared" si="3"/>
        <v>0.158106297454221</v>
      </c>
      <c r="AB10" s="46">
        <f t="shared" si="4"/>
        <v>0.113327674023769</v>
      </c>
      <c r="AC10" s="46">
        <f t="shared" si="5"/>
        <v>0.0583226905065984</v>
      </c>
      <c r="AD10" s="18"/>
      <c r="AE10" s="18"/>
      <c r="AF10" s="18" t="s">
        <v>65</v>
      </c>
      <c r="AG10" s="52" t="s">
        <v>84</v>
      </c>
      <c r="AH10" s="52"/>
      <c r="AI10" s="52"/>
      <c r="AJ10" s="52"/>
      <c r="AK10" s="18"/>
      <c r="AL10" s="18">
        <v>25.59</v>
      </c>
      <c r="AM10" s="18">
        <v>18.59</v>
      </c>
      <c r="AN10" s="19">
        <f t="shared" si="6"/>
        <v>7</v>
      </c>
      <c r="AO10" s="18">
        <v>24.28</v>
      </c>
      <c r="AP10" s="18">
        <v>23.09</v>
      </c>
      <c r="AQ10" s="18">
        <v>26.77</v>
      </c>
      <c r="AR10" s="19">
        <f t="shared" si="7"/>
        <v>119</v>
      </c>
      <c r="AS10" s="18">
        <f t="shared" si="8"/>
        <v>200</v>
      </c>
      <c r="AT10" s="58">
        <f t="shared" si="9"/>
        <v>2.09243697478991</v>
      </c>
      <c r="AU10" s="38">
        <f t="shared" si="10"/>
        <v>0.049011532125206</v>
      </c>
      <c r="AV10" s="38">
        <f t="shared" si="11"/>
        <v>0.102553542009885</v>
      </c>
      <c r="AW10" s="18">
        <v>56.67</v>
      </c>
      <c r="AX10" s="52" t="s">
        <v>67</v>
      </c>
    </row>
    <row r="11" ht="13" spans="1:50">
      <c r="A11" s="67" t="s">
        <v>87</v>
      </c>
      <c r="B11" s="25">
        <v>44531</v>
      </c>
      <c r="C11" s="26" t="s">
        <v>88</v>
      </c>
      <c r="D11" s="18">
        <v>22.96</v>
      </c>
      <c r="E11" s="18">
        <v>23.55</v>
      </c>
      <c r="F11" s="18">
        <v>25.45</v>
      </c>
      <c r="G11" s="18"/>
      <c r="H11" s="18">
        <v>25.7</v>
      </c>
      <c r="I11" s="18">
        <v>16.52</v>
      </c>
      <c r="J11" s="18">
        <v>33.51</v>
      </c>
      <c r="K11" s="38">
        <f t="shared" si="0"/>
        <v>0.555690072639225</v>
      </c>
      <c r="L11" s="38">
        <f t="shared" si="1"/>
        <v>0.233064756789018</v>
      </c>
      <c r="M11" s="18"/>
      <c r="N11" s="18">
        <v>19.92</v>
      </c>
      <c r="O11" s="18">
        <v>26.6</v>
      </c>
      <c r="P11" s="18">
        <v>20.5</v>
      </c>
      <c r="Q11" s="18">
        <v>29.5</v>
      </c>
      <c r="R11" s="18">
        <v>23.34</v>
      </c>
      <c r="S11" s="18">
        <v>28.3</v>
      </c>
      <c r="T11" s="18">
        <v>24.74</v>
      </c>
      <c r="U11">
        <v>27.7</v>
      </c>
      <c r="V11">
        <v>25</v>
      </c>
      <c r="W11" s="18">
        <v>27.58</v>
      </c>
      <c r="X11" s="18">
        <v>25.01</v>
      </c>
      <c r="Y11" s="18" t="s">
        <v>89</v>
      </c>
      <c r="Z11" s="46">
        <f t="shared" si="2"/>
        <v>0.405550581915846</v>
      </c>
      <c r="AA11" s="46">
        <f t="shared" si="3"/>
        <v>0.229323308270677</v>
      </c>
      <c r="AB11" s="46">
        <f t="shared" si="4"/>
        <v>0.208813559322034</v>
      </c>
      <c r="AC11" s="46">
        <f t="shared" si="5"/>
        <v>0.125795053003534</v>
      </c>
      <c r="AD11" s="38">
        <f>(U11-V11)/U11</f>
        <v>0.0974729241877256</v>
      </c>
      <c r="AE11" s="38">
        <f>(W11-X11)/W11</f>
        <v>0.0931834662799129</v>
      </c>
      <c r="AF11" s="18" t="s">
        <v>90</v>
      </c>
      <c r="AG11" s="52" t="s">
        <v>91</v>
      </c>
      <c r="AH11" s="52"/>
      <c r="AI11" s="52"/>
      <c r="AJ11" s="52"/>
      <c r="AK11" s="18"/>
      <c r="AL11" s="18">
        <v>29.7</v>
      </c>
      <c r="AM11" s="18">
        <v>21.86</v>
      </c>
      <c r="AN11" s="19">
        <f t="shared" si="6"/>
        <v>7.84</v>
      </c>
      <c r="AO11" s="18">
        <v>27.58</v>
      </c>
      <c r="AP11" s="18">
        <v>25.01</v>
      </c>
      <c r="AQ11" s="18">
        <v>35.47</v>
      </c>
      <c r="AR11" s="19">
        <f t="shared" si="7"/>
        <v>257</v>
      </c>
      <c r="AS11" s="18">
        <f t="shared" si="8"/>
        <v>100</v>
      </c>
      <c r="AT11" s="58">
        <f t="shared" si="9"/>
        <v>3.07003891050584</v>
      </c>
      <c r="AU11" s="38">
        <f t="shared" si="10"/>
        <v>0.0931834662799129</v>
      </c>
      <c r="AV11" s="38">
        <f t="shared" si="11"/>
        <v>0.286076867295141</v>
      </c>
      <c r="AW11" s="18">
        <v>22.12</v>
      </c>
      <c r="AX11" s="52" t="s">
        <v>67</v>
      </c>
    </row>
    <row r="12" ht="13" spans="1:50">
      <c r="A12" s="67" t="s">
        <v>92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5"/>
      <c r="AX12" s="18"/>
    </row>
    <row r="13" ht="13" spans="1:50">
      <c r="A13" s="67" t="s">
        <v>93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5"/>
      <c r="AX13" s="18"/>
    </row>
    <row r="14" ht="13" spans="1:50">
      <c r="A14" s="67" t="s">
        <v>94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5"/>
      <c r="AX14" s="18"/>
    </row>
    <row r="15" ht="13" spans="1:50">
      <c r="A15" s="67" t="s">
        <v>95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5"/>
      <c r="AX15" s="18"/>
    </row>
    <row r="16" ht="13" spans="1:50">
      <c r="A16" s="67" t="s">
        <v>96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5"/>
      <c r="AX16" s="18"/>
    </row>
    <row r="17" ht="13" spans="1:50">
      <c r="A17" s="67" t="s">
        <v>97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5"/>
      <c r="AX17" s="18"/>
    </row>
    <row r="18" ht="13" spans="1:50">
      <c r="A18" s="67" t="s">
        <v>98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5"/>
      <c r="AX18" s="18"/>
    </row>
    <row r="19" ht="13" spans="1:50">
      <c r="A19" s="67" t="s">
        <v>99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5"/>
      <c r="AX19" s="18"/>
    </row>
    <row r="20" ht="13" spans="1:50">
      <c r="A20" s="69" t="s">
        <v>100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</row>
    <row r="21" ht="13" spans="1:50">
      <c r="A21" s="69" t="s">
        <v>101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</row>
    <row r="22" ht="13" spans="1:50">
      <c r="A22" s="69" t="s">
        <v>102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</row>
    <row r="23" ht="13" spans="1:50">
      <c r="A23" s="69" t="s">
        <v>103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</row>
    <row r="24" ht="13" spans="1:50">
      <c r="A24" s="69" t="s">
        <v>104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</row>
    <row r="25" ht="13" spans="1:50">
      <c r="A25" s="69" t="s">
        <v>105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</row>
    <row r="26" ht="13" spans="1:50">
      <c r="A26" s="69" t="s">
        <v>106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</row>
    <row r="27" ht="13" spans="1:50">
      <c r="A27" s="69" t="s">
        <v>107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</row>
    <row r="28" ht="13" spans="1:50">
      <c r="A28" s="69" t="s">
        <v>108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</row>
    <row r="29" ht="13" spans="1:50">
      <c r="A29" s="69" t="s">
        <v>109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</row>
    <row r="30" ht="13" spans="1:50">
      <c r="A30" s="69" t="s">
        <v>110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</row>
    <row r="31" ht="13" spans="1:50">
      <c r="A31" s="69" t="s">
        <v>111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</row>
    <row r="32" ht="13" spans="1:50">
      <c r="A32" s="69" t="s">
        <v>112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</row>
    <row r="33" ht="13" spans="1:50">
      <c r="A33" s="69" t="s">
        <v>113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</row>
    <row r="34" ht="13" spans="1:50">
      <c r="A34" s="69" t="s">
        <v>114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</row>
    <row r="35" ht="13" spans="1:50">
      <c r="A35" s="69" t="s">
        <v>115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</row>
    <row r="36" ht="13" spans="1:50">
      <c r="A36" s="69" t="s">
        <v>116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</row>
    <row r="37" ht="13" spans="1:50">
      <c r="A37" s="69" t="s">
        <v>117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</row>
    <row r="38" ht="13" spans="1:50">
      <c r="A38" s="69" t="s">
        <v>118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</row>
    <row r="39" ht="13" spans="1:50">
      <c r="A39" s="69" t="s">
        <v>119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</row>
    <row r="40" ht="13" spans="1:50">
      <c r="A40" s="69" t="s">
        <v>120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</row>
    <row r="41" ht="13" spans="1:50">
      <c r="A41" s="69" t="s">
        <v>121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</row>
    <row r="42" ht="13" spans="1:50">
      <c r="A42" s="69" t="s">
        <v>122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</row>
    <row r="43" ht="13" spans="1:50">
      <c r="A43" s="69" t="s">
        <v>123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</row>
    <row r="44" ht="13" spans="1:50">
      <c r="A44" s="69" t="s">
        <v>124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</row>
    <row r="45" ht="13" spans="1:50">
      <c r="A45" s="69" t="s">
        <v>125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</row>
    <row r="46" ht="13" spans="1:50">
      <c r="A46" s="69" t="s">
        <v>126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</row>
    <row r="47" ht="13" spans="1:50">
      <c r="A47" s="69" t="s">
        <v>127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</row>
    <row r="48" ht="13" spans="1:50">
      <c r="A48" s="69" t="s">
        <v>128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</row>
    <row r="49" ht="13" spans="1:50">
      <c r="A49" s="69" t="s">
        <v>129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</row>
    <row r="50" ht="13" spans="1:50">
      <c r="A50" s="69" t="s">
        <v>130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</row>
    <row r="51" ht="13" spans="1:50">
      <c r="A51" s="69" t="s">
        <v>131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</row>
    <row r="52" ht="13" spans="1:50">
      <c r="A52" s="69" t="s">
        <v>132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</row>
    <row r="53" ht="13" spans="1:50">
      <c r="A53" s="69" t="s">
        <v>133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</row>
    <row r="54" ht="13" spans="1:50">
      <c r="A54" s="69" t="s">
        <v>134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</row>
    <row r="55" spans="1:50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</row>
    <row r="56" spans="1:50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</row>
    <row r="57" spans="1:50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</row>
    <row r="58" spans="1:50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</row>
    <row r="59" spans="1:50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</row>
    <row r="60" spans="1:5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</row>
    <row r="61" spans="1:50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</row>
    <row r="62" spans="1:50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</row>
    <row r="63" spans="1:50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</row>
    <row r="64" spans="1:50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</row>
    <row r="65" spans="1:50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</row>
    <row r="66" spans="1:50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</row>
    <row r="67" spans="1:50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</row>
    <row r="68" spans="1:50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</row>
    <row r="69" spans="1:50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</row>
    <row r="70" spans="1:5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</row>
    <row r="71" spans="1:50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</row>
    <row r="72" spans="1:50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</row>
    <row r="73" spans="1:50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</row>
    <row r="74" spans="1:50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</row>
    <row r="75" spans="1:50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</row>
    <row r="76" spans="1:50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</row>
    <row r="77" spans="1:50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</row>
    <row r="78" spans="1:5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</row>
    <row r="79" spans="1:5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</row>
    <row r="80" spans="1:5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</row>
    <row r="81" spans="1:5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</row>
    <row r="82" spans="1:5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</row>
    <row r="83" spans="1:5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</row>
    <row r="84" spans="1:5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</row>
    <row r="85" spans="1:5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</row>
    <row r="86" spans="1:5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</row>
    <row r="87" spans="1:50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</row>
    <row r="88" spans="1:5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</row>
    <row r="89" spans="1:5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</row>
    <row r="90" spans="1:5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</row>
    <row r="91" spans="1:50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</row>
    <row r="92" spans="1:50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</row>
    <row r="93" spans="1:5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</row>
    <row r="94" spans="1:50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</row>
    <row r="95" spans="1:50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</row>
    <row r="96" spans="1:50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</row>
    <row r="97" spans="1:50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</row>
    <row r="98" spans="1:50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</row>
    <row r="99" spans="1:50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</row>
    <row r="100" spans="1:5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</row>
    <row r="101" spans="1:5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</row>
    <row r="102" spans="1:5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</row>
    <row r="103" spans="1:5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</row>
    <row r="104" spans="1:5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</row>
    <row r="105" spans="1:50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</row>
    <row r="106" spans="1:5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</row>
    <row r="107" spans="1:5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</row>
    <row r="108" spans="1:50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</row>
    <row r="109" spans="1:5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</row>
    <row r="110" spans="1:5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</row>
    <row r="111" spans="1:50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</row>
    <row r="112" spans="1:50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</row>
    <row r="113" spans="1:50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</row>
    <row r="114" spans="1:50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</row>
    <row r="115" spans="1:50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</row>
    <row r="116" spans="1:50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</row>
    <row r="117" spans="1:50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</row>
    <row r="118" spans="1:50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</row>
    <row r="119" spans="1:50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</row>
    <row r="120" spans="1:5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</row>
    <row r="121" spans="1:50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</row>
    <row r="122" spans="1:50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</row>
    <row r="123" spans="1:50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</row>
    <row r="124" spans="1:50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</row>
    <row r="125" spans="1:50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</row>
    <row r="126" spans="1:50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</row>
    <row r="127" spans="1:50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</row>
    <row r="128" spans="1:50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</row>
    <row r="129" spans="1:50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</row>
    <row r="130" spans="1:5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</row>
    <row r="131" spans="1:50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</row>
    <row r="132" spans="1:50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</row>
    <row r="133" spans="1:50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</row>
    <row r="134" spans="1:50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</row>
    <row r="135" spans="1:50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</row>
    <row r="136" spans="1:50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</row>
    <row r="137" spans="1:50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</row>
    <row r="138" spans="1:50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</row>
    <row r="139" spans="1:50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</row>
    <row r="140" spans="1:5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</row>
    <row r="141" spans="1:5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</row>
    <row r="142" spans="1:5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</row>
    <row r="143" spans="1:5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</row>
    <row r="144" spans="1:5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</row>
    <row r="145" spans="1:50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</row>
    <row r="146" spans="1:50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</row>
    <row r="147" spans="1:50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</row>
    <row r="148" spans="1:50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</row>
    <row r="149" spans="1:50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</row>
    <row r="150" spans="1: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</row>
    <row r="151" spans="1:50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</row>
    <row r="152" spans="1:50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</row>
    <row r="153" spans="1:50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</row>
    <row r="154" spans="1:50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</row>
    <row r="155" spans="1:50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</row>
    <row r="156" spans="1:50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</row>
    <row r="157" spans="1:50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</row>
    <row r="158" spans="1:50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</row>
    <row r="159" spans="1:50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</row>
    <row r="160" spans="1:5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</row>
    <row r="161" spans="1:50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</row>
    <row r="162" spans="1:50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</row>
    <row r="163" spans="1:50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</row>
    <row r="164" spans="1:50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</row>
    <row r="165" spans="1:50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</row>
    <row r="166" spans="1:50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</row>
    <row r="167" spans="1:50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</row>
    <row r="168" spans="1:50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</row>
    <row r="169" spans="1:50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</row>
    <row r="170" spans="1:5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</row>
    <row r="171" spans="1:50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</row>
    <row r="172" spans="1:50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</row>
    <row r="173" spans="1:50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</row>
    <row r="174" spans="1:50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</row>
    <row r="175" spans="1:50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</row>
    <row r="176" spans="1:50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</row>
    <row r="177" spans="1:50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</row>
    <row r="178" spans="1:50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</row>
    <row r="179" spans="1:50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</row>
    <row r="180" spans="1:5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</row>
    <row r="181" spans="1:50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</row>
    <row r="182" spans="1:50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</row>
    <row r="183" spans="1:50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</row>
    <row r="184" spans="1:50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</row>
    <row r="185" spans="1:50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</row>
    <row r="186" spans="1:50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</row>
    <row r="187" spans="1:50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</row>
    <row r="188" spans="1:50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</row>
    <row r="189" spans="1:50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</row>
    <row r="190" spans="1:5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</row>
    <row r="191" spans="1:50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</row>
    <row r="192" spans="1:50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</row>
    <row r="193" spans="1:50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</row>
    <row r="194" spans="1:50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</row>
    <row r="195" spans="1:50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</row>
    <row r="196" spans="1:50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</row>
    <row r="197" spans="1:50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</row>
    <row r="198" spans="1:50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</row>
    <row r="199" spans="1:50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</row>
    <row r="200" spans="1:5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</row>
    <row r="201" spans="1:50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</row>
    <row r="202" spans="1:50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</row>
    <row r="203" spans="1:50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</row>
    <row r="204" spans="1:50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</row>
    <row r="205" spans="1:50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</row>
    <row r="206" spans="1:50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</row>
    <row r="207" spans="1:50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</row>
    <row r="208" spans="1:50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</row>
    <row r="209" spans="1:50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</row>
    <row r="210" spans="1:5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</row>
    <row r="211" spans="1:50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</row>
    <row r="212" spans="1:50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</row>
    <row r="213" spans="1:5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</row>
    <row r="214" spans="1:50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</row>
    <row r="215" spans="1:50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</row>
    <row r="216" spans="1:50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</row>
    <row r="217" spans="1:50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</row>
    <row r="218" spans="1:50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</row>
    <row r="219" spans="1:50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</row>
    <row r="220" spans="1:5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</row>
    <row r="221" spans="1:50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</row>
    <row r="222" spans="1:50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</row>
    <row r="223" spans="1:50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</row>
    <row r="224" spans="1:50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</row>
    <row r="225" spans="1:50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</row>
    <row r="226" spans="1:50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</row>
    <row r="227" spans="1:50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</row>
    <row r="228" spans="1:50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</row>
    <row r="229" spans="1:50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</row>
    <row r="230" spans="1:5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</row>
    <row r="231" spans="1:50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</row>
    <row r="232" spans="1:50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</row>
    <row r="233" spans="1:50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</row>
    <row r="234" spans="1:50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</row>
    <row r="235" spans="1:50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</row>
    <row r="236" spans="1:50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</row>
    <row r="237" spans="1:50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</row>
    <row r="238" spans="1:50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</row>
    <row r="239" spans="1:50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</row>
    <row r="240" spans="1:5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</row>
    <row r="241" spans="1:50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</row>
    <row r="242" spans="1:50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</row>
    <row r="243" spans="1:50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</row>
    <row r="244" spans="1:50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</row>
    <row r="245" spans="1:50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</row>
    <row r="246" spans="1:50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</row>
    <row r="247" spans="1:50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</row>
    <row r="248" spans="1:50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</row>
    <row r="249" spans="1:50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</row>
    <row r="250" spans="1: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</row>
    <row r="251" spans="1:50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</row>
    <row r="252" spans="1:50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</row>
    <row r="253" spans="1:50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</row>
    <row r="254" spans="1:50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</row>
    <row r="255" spans="1:50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</row>
    <row r="256" spans="1:50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</row>
    <row r="257" spans="1:50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</row>
    <row r="258" spans="1:50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</row>
    <row r="259" spans="1:50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</row>
    <row r="260" spans="1:5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</row>
    <row r="261" spans="1:50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</row>
    <row r="262" spans="1:50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</row>
    <row r="263" spans="1:50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</row>
    <row r="264" spans="1:50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</row>
    <row r="265" spans="1:50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</row>
    <row r="266" spans="1:50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</row>
    <row r="267" spans="1:50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</row>
    <row r="268" spans="1:50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</row>
    <row r="269" spans="1:50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</row>
    <row r="270" spans="1:5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</row>
    <row r="271" spans="1:50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</row>
    <row r="272" spans="1:50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</row>
    <row r="273" spans="1:50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</row>
    <row r="274" spans="1:50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</row>
    <row r="275" spans="1:50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</row>
    <row r="276" spans="1:50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</row>
    <row r="277" spans="1:50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</row>
    <row r="278" spans="1:50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</row>
    <row r="279" spans="1:50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</row>
    <row r="280" spans="1:5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</row>
    <row r="281" spans="1:50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</row>
    <row r="282" spans="1:50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</row>
    <row r="283" spans="1:50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</row>
    <row r="284" spans="1:50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</row>
    <row r="285" spans="1:50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</row>
    <row r="286" spans="1:50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</row>
    <row r="287" spans="1:50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</row>
    <row r="288" spans="1:50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</row>
    <row r="289" spans="1:50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</row>
    <row r="290" spans="1:5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</row>
    <row r="291" spans="1:50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</row>
    <row r="292" spans="1:50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</row>
    <row r="293" spans="1:50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</row>
    <row r="294" spans="1:50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</row>
    <row r="295" spans="1:50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</row>
    <row r="296" spans="1:50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</row>
    <row r="297" spans="1:50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</row>
    <row r="298" spans="1:50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</row>
    <row r="299" spans="1:50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</row>
    <row r="300" spans="1:5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</row>
    <row r="301" spans="1:50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</row>
    <row r="302" spans="1:50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</row>
    <row r="303" spans="1:50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</row>
    <row r="304" spans="1:50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</row>
    <row r="305" spans="1:50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</row>
    <row r="306" spans="1:50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</row>
    <row r="307" spans="1:50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</row>
    <row r="308" spans="1:50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</row>
    <row r="309" spans="1:50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</row>
    <row r="310" spans="1:5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</row>
    <row r="311" spans="1:50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</row>
    <row r="312" spans="1:50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</row>
    <row r="313" spans="1:50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</row>
    <row r="314" spans="1:50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</row>
    <row r="315" spans="1:50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</row>
    <row r="316" spans="1:50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</row>
    <row r="317" spans="1:50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</row>
    <row r="318" spans="1:50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</row>
    <row r="319" spans="1:50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</row>
    <row r="320" spans="1:5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</row>
    <row r="321" spans="1:50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</row>
    <row r="322" spans="1:50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</row>
    <row r="323" spans="1:50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</row>
    <row r="324" spans="1:50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</row>
    <row r="325" spans="1:50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</row>
    <row r="326" spans="1:50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</row>
    <row r="327" spans="1:50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</row>
    <row r="328" spans="1:50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</row>
    <row r="329" spans="1:50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</row>
    <row r="330" spans="1:5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</row>
    <row r="331" spans="1:50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</row>
    <row r="332" spans="1:50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</row>
    <row r="333" spans="1:5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</row>
    <row r="334" spans="1:50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</row>
    <row r="335" spans="1:50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</row>
    <row r="336" spans="1:50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</row>
    <row r="337" spans="1:50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</row>
    <row r="338" spans="1:50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</row>
    <row r="339" spans="1:50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</row>
    <row r="340" spans="1:5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</row>
    <row r="341" spans="1:50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</row>
    <row r="342" spans="1:50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</row>
    <row r="343" spans="1:50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</row>
    <row r="344" spans="1:50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</row>
    <row r="345" spans="1:50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</row>
    <row r="346" spans="1:50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</row>
    <row r="347" spans="1:50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</row>
    <row r="348" spans="1:50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</row>
    <row r="349" spans="1:50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</row>
    <row r="350" spans="1: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</row>
    <row r="351" spans="1:50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</row>
    <row r="352" spans="1:50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</row>
    <row r="353" spans="1:50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</row>
    <row r="354" spans="1:50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</row>
    <row r="355" spans="1:50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</row>
    <row r="356" spans="1:50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</row>
    <row r="357" spans="1:50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</row>
    <row r="358" spans="1:50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</row>
    <row r="359" spans="1:50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</row>
    <row r="360" spans="1:5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</row>
    <row r="361" spans="1:50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</row>
    <row r="362" spans="1:50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</row>
    <row r="363" spans="1:50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</row>
    <row r="364" spans="1:50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</row>
    <row r="365" spans="1:50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</row>
    <row r="366" spans="1:50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</row>
    <row r="367" spans="1:50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</row>
    <row r="368" spans="1:50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</row>
    <row r="369" spans="1:50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</row>
    <row r="370" spans="1:5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</row>
    <row r="371" spans="1:50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</row>
    <row r="372" spans="1:50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</row>
    <row r="373" spans="1:50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</row>
    <row r="374" spans="1:50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</row>
    <row r="375" spans="1:50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</row>
    <row r="376" spans="1:50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</row>
    <row r="377" spans="1:50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</row>
    <row r="378" spans="1:50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</row>
    <row r="379" spans="1:50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</row>
    <row r="380" spans="1:5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</row>
    <row r="381" spans="1:50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</row>
    <row r="382" spans="1:50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</row>
    <row r="383" spans="1:50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</row>
    <row r="384" spans="1:50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</row>
    <row r="385" spans="1:50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</row>
    <row r="386" spans="1:50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</row>
    <row r="387" spans="1:50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</row>
    <row r="388" spans="1:50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</row>
    <row r="389" spans="1:50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</row>
    <row r="390" spans="1:5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</row>
    <row r="391" spans="1:50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</row>
    <row r="392" spans="1:50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</row>
    <row r="393" spans="1:50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</row>
    <row r="394" spans="1:50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</row>
    <row r="395" spans="1:50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</row>
    <row r="396" spans="1:50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</row>
    <row r="397" spans="1:50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</row>
    <row r="398" spans="1:50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</row>
    <row r="399" spans="1:50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</row>
    <row r="400" spans="1:5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</row>
    <row r="401" spans="1:50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</row>
    <row r="402" spans="1:50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</row>
    <row r="403" spans="1:50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</row>
    <row r="404" spans="1:50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</row>
    <row r="405" spans="1:50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</row>
    <row r="406" spans="1:50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</row>
    <row r="407" spans="1:50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</row>
    <row r="408" spans="1:50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</row>
    <row r="409" spans="1:50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</row>
    <row r="410" spans="1:5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</row>
    <row r="411" spans="1:50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</row>
    <row r="412" spans="1:50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</row>
    <row r="413" spans="1:50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</row>
    <row r="414" spans="1:50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</row>
    <row r="415" spans="1:50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</row>
    <row r="416" spans="1:50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</row>
    <row r="417" spans="1:50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</row>
    <row r="418" spans="1:50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</row>
    <row r="419" spans="1:50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</row>
    <row r="420" spans="1:5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</row>
    <row r="421" spans="1:50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</row>
    <row r="422" spans="1:50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</row>
    <row r="423" spans="1:50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</row>
    <row r="424" spans="1:50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</row>
    <row r="425" spans="1:50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</row>
    <row r="426" spans="1:50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</row>
    <row r="427" spans="1:50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</row>
    <row r="428" spans="1:50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</row>
    <row r="429" spans="1:50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</row>
    <row r="430" spans="1:5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</row>
    <row r="431" spans="1:50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</row>
    <row r="432" spans="1:50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</row>
    <row r="433" spans="1:50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</row>
    <row r="434" spans="1:50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</row>
    <row r="435" spans="1:50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</row>
    <row r="436" spans="1:50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</row>
    <row r="437" spans="1:50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</row>
    <row r="438" spans="1:50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</row>
    <row r="439" spans="1:50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</row>
    <row r="440" spans="1:5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</row>
    <row r="441" spans="1:50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</row>
    <row r="442" spans="1:50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</row>
    <row r="443" spans="1:50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</row>
    <row r="444" spans="1:50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</row>
    <row r="445" spans="1:50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</row>
    <row r="446" spans="1:50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</row>
    <row r="447" spans="1:50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</row>
    <row r="448" spans="1:50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</row>
    <row r="449" spans="1:50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</row>
    <row r="450" spans="1: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</row>
    <row r="451" spans="1:50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</row>
    <row r="452" spans="1:50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</row>
    <row r="453" spans="1:50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</row>
    <row r="454" spans="1:50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</row>
    <row r="455" spans="1:50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</row>
    <row r="456" spans="1:50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</row>
    <row r="457" spans="1:50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</row>
    <row r="458" spans="1:50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</row>
    <row r="459" spans="1:50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</row>
    <row r="460" spans="1:5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</row>
    <row r="461" spans="1:50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</row>
    <row r="462" spans="1:50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</row>
    <row r="463" spans="1:50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</row>
    <row r="464" spans="1:50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</row>
    <row r="465" spans="1:50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</row>
    <row r="466" spans="1:50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</row>
    <row r="467" spans="1:50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</row>
    <row r="468" spans="1:50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</row>
    <row r="469" spans="1:50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</row>
    <row r="470" spans="1:5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</row>
    <row r="471" spans="1:50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26">
    <mergeCell ref="A1:AX1"/>
    <mergeCell ref="N2:AG2"/>
    <mergeCell ref="AL2:A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</mergeCells>
  <hyperlinks>
    <hyperlink ref="C2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CU1" t="s">
        <v>139</v>
      </c>
    </row>
    <row r="2" spans="1:6">
      <c r="A2" s="2" t="e">
        <f>SUM(交易计划及执行表!#REF!)-SUM(IF(交易计划及执行表!#REF!&gt;0,VLOOKUP(交易计划及执行表!$A4,交易计划及执行表!A4:AX994,53,FALSE)))</f>
        <v>#REF!</v>
      </c>
      <c r="F2" s="3" t="e">
        <f>SUM(IF(交易计划及执行表!#REF!&gt;0,VLOOKUP(交易计划及执行表!$A4,交易计划及执行表!A4:AX994,53,FALSE),0))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