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<sst xmlns="http://schemas.openxmlformats.org/spreadsheetml/2006/main" count="44">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</sst>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177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40" borderId="12" applyNumberFormat="0" applyAlignment="0" applyProtection="0">
      <alignment vertical="center"/>
    </xf>
    <xf numFmtId="0" fontId="10" fillId="2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5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5">
          <cell r="BE5">
            <v>44531</v>
          </cell>
          <cell r="BF5">
            <v>27.7</v>
          </cell>
          <cell r="BG5">
            <v>100</v>
          </cell>
          <cell r="BH5">
            <v>5</v>
          </cell>
          <cell r="BI5">
            <v>2.77</v>
          </cell>
          <cell r="BJ5">
            <v>2762.23</v>
          </cell>
          <cell r="BK5">
            <v>28.7</v>
          </cell>
          <cell r="BL5">
            <v>27.5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  <cell r="B11">
            <v>44531</v>
          </cell>
          <cell r="C11" t="str">
            <v>603663(三祥新材)</v>
          </cell>
          <cell r="D11">
            <v>18.62</v>
          </cell>
          <cell r="E11">
            <v>19.35</v>
          </cell>
          <cell r="F11">
            <v>21.48</v>
          </cell>
        </row>
        <row r="11">
          <cell r="H11">
            <v>23.35</v>
          </cell>
          <cell r="I11">
            <v>13.04</v>
          </cell>
          <cell r="J11">
            <v>26.64</v>
          </cell>
          <cell r="K11">
            <v>0.790644171779141</v>
          </cell>
          <cell r="L11">
            <v>0.123498498498498</v>
          </cell>
        </row>
        <row r="11">
          <cell r="N11">
            <v>18.5</v>
          </cell>
          <cell r="O11">
            <v>22.39</v>
          </cell>
          <cell r="P11">
            <v>18.85</v>
          </cell>
          <cell r="Q11">
            <v>23.56</v>
          </cell>
          <cell r="R11">
            <v>20.89</v>
          </cell>
          <cell r="S11">
            <v>23.49</v>
          </cell>
          <cell r="T11">
            <v>22.12</v>
          </cell>
        </row>
        <row r="11">
          <cell r="Y11" t="str">
            <v>12w</v>
          </cell>
          <cell r="Z11">
            <v>0.305555555555556</v>
          </cell>
          <cell r="AA11">
            <v>0.158106297454221</v>
          </cell>
          <cell r="AB11">
            <v>0.113327674023769</v>
          </cell>
          <cell r="AC11">
            <v>0.0583226905065984</v>
          </cell>
        </row>
        <row r="11">
          <cell r="AF11" t="str">
            <v>4T</v>
          </cell>
          <cell r="AG11" t="str">
            <v>减少明显，空头几乎被榨干</v>
          </cell>
          <cell r="AH11">
            <v>25.59</v>
          </cell>
          <cell r="AI11">
            <v>18.59</v>
          </cell>
          <cell r="AJ11">
            <v>7</v>
          </cell>
          <cell r="AK11">
            <v>24.28</v>
          </cell>
          <cell r="AL11">
            <v>23.09</v>
          </cell>
          <cell r="AM11">
            <v>26.77</v>
          </cell>
          <cell r="AN11">
            <v>119</v>
          </cell>
          <cell r="AO11">
            <v>200</v>
          </cell>
          <cell r="AP11">
            <v>2.09243697478991</v>
          </cell>
          <cell r="AQ11">
            <v>0.049011532125206</v>
          </cell>
          <cell r="AR11">
            <v>0.102553542009885</v>
          </cell>
          <cell r="AS11">
            <v>56.67</v>
          </cell>
          <cell r="AT11" t="str">
            <v>可以</v>
          </cell>
        </row>
        <row r="12">
          <cell r="A12" t="str">
            <v>000021</v>
          </cell>
          <cell r="B12">
            <v>44531</v>
          </cell>
          <cell r="C12" t="str">
            <v>605028(世贸能源)</v>
          </cell>
          <cell r="D12">
            <v>22.96</v>
          </cell>
          <cell r="E12">
            <v>23.55</v>
          </cell>
          <cell r="F12">
            <v>25.45</v>
          </cell>
        </row>
        <row r="12">
          <cell r="H12">
            <v>25.7</v>
          </cell>
          <cell r="I12">
            <v>16.52</v>
          </cell>
          <cell r="J12">
            <v>33.51</v>
          </cell>
          <cell r="K12">
            <v>0.555690072639225</v>
          </cell>
          <cell r="L12">
            <v>0.233064756789018</v>
          </cell>
        </row>
        <row r="12">
          <cell r="N12">
            <v>19.92</v>
          </cell>
          <cell r="O12">
            <v>26.6</v>
          </cell>
          <cell r="P12">
            <v>20.5</v>
          </cell>
          <cell r="Q12">
            <v>29.5</v>
          </cell>
          <cell r="R12">
            <v>23.34</v>
          </cell>
          <cell r="S12">
            <v>28.3</v>
          </cell>
          <cell r="T12">
            <v>24.74</v>
          </cell>
          <cell r="U12">
            <v>27.7</v>
          </cell>
          <cell r="V12">
            <v>25</v>
          </cell>
          <cell r="W12">
            <v>27.58</v>
          </cell>
          <cell r="X12">
            <v>25.01</v>
          </cell>
          <cell r="Y12" t="str">
            <v>16w</v>
          </cell>
          <cell r="Z12">
            <v>0.405550581915846</v>
          </cell>
          <cell r="AA12">
            <v>0.229323308270677</v>
          </cell>
          <cell r="AB12">
            <v>0.208813559322034</v>
          </cell>
          <cell r="AC12">
            <v>0.125795053003534</v>
          </cell>
          <cell r="AD12">
            <v>0.0974729241877256</v>
          </cell>
          <cell r="AE12">
            <v>0.0931834662799129</v>
          </cell>
          <cell r="AF12" t="str">
            <v>6T</v>
          </cell>
          <cell r="AG12" t="str">
            <v>减少明显，空A头几乎被榨干</v>
          </cell>
          <cell r="AH12">
            <v>29.7</v>
          </cell>
          <cell r="AI12">
            <v>21.86</v>
          </cell>
          <cell r="AJ12">
            <v>7.84</v>
          </cell>
          <cell r="AK12">
            <v>27.58</v>
          </cell>
          <cell r="AL12">
            <v>25.01</v>
          </cell>
          <cell r="AM12">
            <v>35.47</v>
          </cell>
          <cell r="AN12">
            <v>257</v>
          </cell>
          <cell r="AO12">
            <v>100</v>
          </cell>
          <cell r="AP12">
            <v>3.07003891050584</v>
          </cell>
          <cell r="AQ12">
            <v>0.0931834662799129</v>
          </cell>
          <cell r="AR12">
            <v>0.286076867295141</v>
          </cell>
          <cell r="AS12">
            <v>22.12</v>
          </cell>
          <cell r="AT12" t="str">
            <v>可以</v>
          </cell>
        </row>
        <row r="13">
          <cell r="A13" t="str">
            <v>000027</v>
          </cell>
        </row>
        <row r="14">
          <cell r="A14" t="str">
            <v>000028</v>
          </cell>
        </row>
        <row r="15">
          <cell r="A15" t="str">
            <v>000029</v>
          </cell>
        </row>
        <row r="16">
          <cell r="A16" t="str">
            <v>000030</v>
          </cell>
        </row>
        <row r="17">
          <cell r="A17" t="str">
            <v>000031</v>
          </cell>
        </row>
        <row r="18">
          <cell r="A18" t="str">
            <v>000032</v>
          </cell>
        </row>
        <row r="19">
          <cell r="A19" t="str">
            <v>000033</v>
          </cell>
        </row>
        <row r="20">
          <cell r="A20" t="str">
            <v>000034</v>
          </cell>
        </row>
        <row r="21">
          <cell r="A21" t="str">
            <v>000035</v>
          </cell>
        </row>
        <row r="22">
          <cell r="A22" t="str">
            <v>000036</v>
          </cell>
        </row>
        <row r="23">
          <cell r="A23" t="str">
            <v>000037</v>
          </cell>
        </row>
        <row r="24">
          <cell r="A24" t="str">
            <v>000038</v>
          </cell>
        </row>
        <row r="25">
          <cell r="A25" t="str">
            <v>000039</v>
          </cell>
        </row>
        <row r="26">
          <cell r="A26" t="str">
            <v>000040</v>
          </cell>
        </row>
        <row r="27">
          <cell r="A27" t="str">
            <v>000041</v>
          </cell>
        </row>
        <row r="28">
          <cell r="A28" t="str">
            <v>000042</v>
          </cell>
        </row>
        <row r="29">
          <cell r="A29" t="str">
            <v>000043</v>
          </cell>
        </row>
        <row r="30">
          <cell r="A30" t="str">
            <v>000044</v>
          </cell>
        </row>
        <row r="31">
          <cell r="A31" t="str">
            <v>000045</v>
          </cell>
        </row>
        <row r="32">
          <cell r="A32" t="str">
            <v>000046</v>
          </cell>
        </row>
        <row r="33">
          <cell r="A33" t="str">
            <v>000047</v>
          </cell>
        </row>
        <row r="34">
          <cell r="A34" t="str">
            <v>000048</v>
          </cell>
        </row>
        <row r="35">
          <cell r="A35" t="str">
            <v>000049</v>
          </cell>
        </row>
        <row r="36">
          <cell r="A36" t="str">
            <v>000050</v>
          </cell>
        </row>
        <row r="37">
          <cell r="A37" t="str">
            <v>000051</v>
          </cell>
        </row>
        <row r="38">
          <cell r="A38" t="str">
            <v>000052</v>
          </cell>
        </row>
        <row r="39">
          <cell r="A39" t="str">
            <v>000053</v>
          </cell>
        </row>
        <row r="40">
          <cell r="A40" t="str">
            <v>000054</v>
          </cell>
        </row>
        <row r="41">
          <cell r="A41" t="str">
            <v>000055</v>
          </cell>
        </row>
        <row r="42">
          <cell r="A42" t="str">
            <v>000056</v>
          </cell>
        </row>
        <row r="43">
          <cell r="A43" t="str">
            <v>000057</v>
          </cell>
        </row>
        <row r="44">
          <cell r="A44" t="str">
            <v>000058</v>
          </cell>
        </row>
        <row r="45">
          <cell r="A45" t="str">
            <v>000059</v>
          </cell>
        </row>
        <row r="46">
          <cell r="A46" t="str">
            <v>000060</v>
          </cell>
        </row>
        <row r="47">
          <cell r="A47" t="str">
            <v>000061</v>
          </cell>
        </row>
        <row r="48">
          <cell r="A48" t="str">
            <v>000062</v>
          </cell>
        </row>
        <row r="49">
          <cell r="A49" t="str">
            <v>000063</v>
          </cell>
        </row>
        <row r="50">
          <cell r="A50" t="str">
            <v>000064</v>
          </cell>
        </row>
        <row r="51">
          <cell r="A51" t="str">
            <v>000065</v>
          </cell>
        </row>
        <row r="52">
          <cell r="A52" t="str">
            <v>000066</v>
          </cell>
        </row>
        <row r="53">
          <cell r="A53" t="str">
            <v>000067</v>
          </cell>
        </row>
        <row r="54">
          <cell r="A54" t="str">
            <v>000068</v>
          </cell>
        </row>
        <row r="55">
          <cell r="A5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3"/>
  <sheetViews>
    <sheetView tabSelected="1" workbookViewId="0">
      <pane xSplit="2" ySplit="1" topLeftCell="P2" activePane="bottomRight" state="frozen"/>
      <selection/>
      <selection pane="topRight"/>
      <selection pane="bottomLeft"/>
      <selection pane="bottomRight" activeCell="S10" sqref="S10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9" t="s">
        <v>2</v>
      </c>
      <c r="O1" s="19"/>
      <c r="P1" s="19"/>
      <c r="Q1" s="19"/>
      <c r="R1" s="19"/>
      <c r="S1" s="19"/>
      <c r="T1" s="19"/>
      <c r="U1" s="26" t="s">
        <v>3</v>
      </c>
      <c r="V1" s="27" t="s">
        <v>4</v>
      </c>
      <c r="W1" s="27"/>
      <c r="X1" s="27"/>
      <c r="Y1" s="27"/>
      <c r="Z1" s="27"/>
      <c r="AA1" s="27"/>
      <c r="AB1" s="27"/>
      <c r="AC1" s="27"/>
      <c r="AD1" s="27"/>
      <c r="AE1" s="27"/>
      <c r="AF1" s="37" t="s">
        <v>5</v>
      </c>
      <c r="AG1" s="41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  <c r="S2" s="19"/>
      <c r="T2" s="19"/>
      <c r="U2" s="28"/>
      <c r="V2" s="29" t="s">
        <v>7</v>
      </c>
      <c r="W2" s="29"/>
      <c r="X2" s="29"/>
      <c r="Y2" s="29"/>
      <c r="Z2" s="29"/>
      <c r="AA2" s="29"/>
      <c r="AB2" s="29"/>
      <c r="AC2" s="29"/>
      <c r="AD2" s="38" t="s">
        <v>8</v>
      </c>
      <c r="AE2" s="38"/>
      <c r="AF2" s="37"/>
      <c r="AG2" s="41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 t="s">
        <v>9</v>
      </c>
      <c r="O3" s="20"/>
      <c r="P3" s="20"/>
      <c r="Q3" s="24" t="s">
        <v>10</v>
      </c>
      <c r="R3" s="24"/>
      <c r="S3" s="24"/>
      <c r="T3" s="24"/>
      <c r="U3" s="28"/>
      <c r="V3" s="29"/>
      <c r="W3" s="29"/>
      <c r="X3" s="29"/>
      <c r="Y3" s="29"/>
      <c r="Z3" s="29"/>
      <c r="AA3" s="29"/>
      <c r="AB3" s="29"/>
      <c r="AC3" s="29"/>
      <c r="AD3" s="38"/>
      <c r="AE3" s="38"/>
      <c r="AF3" s="37"/>
      <c r="AG3" s="41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21" t="s">
        <v>23</v>
      </c>
      <c r="O4" s="21" t="s">
        <v>24</v>
      </c>
      <c r="P4" s="21" t="s">
        <v>25</v>
      </c>
      <c r="Q4" s="25" t="s">
        <v>26</v>
      </c>
      <c r="R4" s="25" t="s">
        <v>27</v>
      </c>
      <c r="S4" s="25" t="s">
        <v>28</v>
      </c>
      <c r="T4" s="25" t="s">
        <v>29</v>
      </c>
      <c r="U4" s="28"/>
      <c r="V4" s="30" t="s">
        <v>30</v>
      </c>
      <c r="W4" s="30" t="s">
        <v>31</v>
      </c>
      <c r="X4" s="29" t="s">
        <v>32</v>
      </c>
      <c r="Y4" s="29"/>
      <c r="Z4" s="36" t="s">
        <v>33</v>
      </c>
      <c r="AA4" s="29" t="s">
        <v>34</v>
      </c>
      <c r="AB4" s="36" t="s">
        <v>35</v>
      </c>
      <c r="AC4" s="36" t="s">
        <v>36</v>
      </c>
      <c r="AD4" s="38" t="s">
        <v>37</v>
      </c>
      <c r="AE4" s="39" t="s">
        <v>38</v>
      </c>
      <c r="AF4" s="37"/>
      <c r="AG4" s="41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21"/>
      <c r="O5" s="21"/>
      <c r="P5" s="21"/>
      <c r="Q5" s="25"/>
      <c r="R5" s="25"/>
      <c r="S5" s="25"/>
      <c r="T5" s="25"/>
      <c r="U5" s="28"/>
      <c r="V5" s="30"/>
      <c r="W5" s="30"/>
      <c r="X5" s="31" t="s">
        <v>39</v>
      </c>
      <c r="Y5" s="31" t="s">
        <v>40</v>
      </c>
      <c r="Z5" s="29"/>
      <c r="AA5" s="29"/>
      <c r="AB5" s="29"/>
      <c r="AC5" s="29"/>
      <c r="AD5" s="38"/>
      <c r="AE5" s="38"/>
      <c r="AF5" s="37"/>
      <c r="AG5" s="41"/>
    </row>
    <row r="6" ht="18" spans="1:33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7">
        <v>33.27</v>
      </c>
      <c r="G6" s="7">
        <v>33.25</v>
      </c>
      <c r="H6" s="7">
        <v>36.8</v>
      </c>
      <c r="I6" s="9">
        <v>1</v>
      </c>
      <c r="J6" s="14" t="s">
        <v>41</v>
      </c>
      <c r="K6" s="15">
        <f>(B6-VLOOKUP([1]交易计划及执行表!$A$6,[1]交易计划及执行表!$A$4:$BL10004,48,FALSE))/VLOOKUP([1]交易计划及执行表!$A$6,[1]交易计划及执行表!$A$4:$BL10004,48,FALSE)</f>
        <v>0.0447672694930331</v>
      </c>
      <c r="L6" s="16">
        <f>I6/(ROW()-5)</f>
        <v>1</v>
      </c>
      <c r="M6" s="9" t="str">
        <f>IF(B6&gt;=(D6-(D6-E6)/2),"上部","下部")</f>
        <v>上部</v>
      </c>
      <c r="N6" s="9" t="str">
        <f>IF(B6&lt;F6,"是","否")</f>
        <v>否</v>
      </c>
      <c r="O6" s="9" t="s">
        <v>42</v>
      </c>
      <c r="P6" s="9" t="s">
        <v>42</v>
      </c>
      <c r="Q6" s="9" t="s">
        <v>42</v>
      </c>
      <c r="R6" s="9" t="s">
        <v>42</v>
      </c>
      <c r="S6" s="22" t="str">
        <f>IF(I6/(ROW()-5)&gt;=0.5,"是","否")</f>
        <v>是</v>
      </c>
      <c r="T6" s="22" t="s">
        <v>43</v>
      </c>
      <c r="U6" s="32" t="s">
        <v>43</v>
      </c>
      <c r="V6" s="32"/>
      <c r="W6" s="33"/>
      <c r="X6" s="2"/>
      <c r="Y6" s="2"/>
      <c r="Z6" s="2"/>
      <c r="AA6" s="2"/>
      <c r="AB6" s="2"/>
      <c r="AC6" s="2"/>
      <c r="AD6" s="2"/>
      <c r="AE6" s="2"/>
      <c r="AF6" s="40">
        <v>32.53</v>
      </c>
      <c r="AG6" s="2">
        <f>AF6-VLOOKUP([1]交易计划及执行表!$A$6,[1]交易计划及执行表!$A$4:$BL10005,48,FALSE)</f>
        <v>-1.2</v>
      </c>
    </row>
    <row r="7" ht="18" spans="1:33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7">
        <v>33.39</v>
      </c>
      <c r="G7" s="7">
        <v>33.3</v>
      </c>
      <c r="H7" s="7">
        <v>39.09</v>
      </c>
      <c r="I7" s="9">
        <v>1</v>
      </c>
      <c r="J7" s="17">
        <f t="shared" ref="J7:J13" si="0">(B7-B6)/B6</f>
        <v>-0.0227014755959139</v>
      </c>
      <c r="K7" s="15">
        <f>(B7-VLOOKUP([1]交易计划及执行表!$A$6,[1]交易计划及执行表!$A$4:$BL10005,48,FALSE))/VLOOKUP([1]交易计划及执行表!$A$6,[1]交易计划及执行表!$A$4:$BL10005,48,FALSE)</f>
        <v>0.0210495108212274</v>
      </c>
      <c r="L7" s="16">
        <f t="shared" ref="L7:L13" si="1">I7/(ROW()-5)</f>
        <v>0.5</v>
      </c>
      <c r="M7" s="22" t="str">
        <f t="shared" ref="M7:M13" si="2">IF(B7&gt;=(D7-(D7-E7)/2),"上部","下部")</f>
        <v>下部</v>
      </c>
      <c r="N7" s="9" t="str">
        <f t="shared" ref="N7:N13" si="3">IF(B7&lt;F7,"是","否")</f>
        <v>否</v>
      </c>
      <c r="O7" s="9" t="s">
        <v>42</v>
      </c>
      <c r="P7" s="9" t="s">
        <v>42</v>
      </c>
      <c r="Q7" s="9" t="s">
        <v>42</v>
      </c>
      <c r="R7" s="9" t="s">
        <v>42</v>
      </c>
      <c r="S7" s="22" t="str">
        <f>IF(I7/(ROW()-5)&gt;=0.5,"是","否")</f>
        <v>是</v>
      </c>
      <c r="T7" s="22" t="s">
        <v>43</v>
      </c>
      <c r="U7" s="32" t="s">
        <v>43</v>
      </c>
      <c r="V7" s="34"/>
      <c r="W7" s="35"/>
      <c r="X7" s="2"/>
      <c r="Y7" s="2"/>
      <c r="Z7" s="2"/>
      <c r="AA7" s="2"/>
      <c r="AB7" s="2"/>
      <c r="AC7" s="2"/>
      <c r="AD7" s="2"/>
      <c r="AE7" s="2"/>
      <c r="AF7" s="40">
        <f>IF(G7-VLOOKUP([1]交易计划及执行表!$A$6,[1]交易计划及执行表!$A$4:$BL10005,48,FALSE)&gt;0,G7,AF6)</f>
        <v>32.53</v>
      </c>
      <c r="AG7" s="2">
        <f>AF7-VLOOKUP([1]交易计划及执行表!$A$6,[1]交易计划及执行表!$A$4:$BL10006,48,FALSE)</f>
        <v>-1.2</v>
      </c>
    </row>
    <row r="8" ht="18" spans="1:33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7">
        <v>33.73</v>
      </c>
      <c r="G8" s="7">
        <v>33.45</v>
      </c>
      <c r="H8" s="7">
        <v>38.2</v>
      </c>
      <c r="I8" s="9">
        <v>2</v>
      </c>
      <c r="J8" s="17">
        <f t="shared" si="0"/>
        <v>0.0743321718931476</v>
      </c>
      <c r="K8" s="15">
        <f>(B8-VLOOKUP([1]交易计划及执行表!$A$6,[1]交易计划及执行表!$A$4:$BL10006,48,FALSE))/VLOOKUP([1]交易计划及执行表!$A$6,[1]交易计划及执行表!$A$4:$BL10006,48,FALSE)</f>
        <v>0.0969463385710051</v>
      </c>
      <c r="L8" s="16">
        <f t="shared" si="1"/>
        <v>0.666666666666667</v>
      </c>
      <c r="M8" s="9" t="str">
        <f t="shared" si="2"/>
        <v>上部</v>
      </c>
      <c r="N8" s="9" t="str">
        <f t="shared" si="3"/>
        <v>否</v>
      </c>
      <c r="O8" s="9" t="s">
        <v>42</v>
      </c>
      <c r="P8" s="9" t="s">
        <v>42</v>
      </c>
      <c r="Q8" s="9" t="s">
        <v>42</v>
      </c>
      <c r="R8" s="22" t="s">
        <v>43</v>
      </c>
      <c r="S8" s="22" t="str">
        <f t="shared" ref="S8:S13" si="4">IF(I8/(ROW()-5)&gt;=0.5,"是","否")</f>
        <v>是</v>
      </c>
      <c r="T8" s="22" t="s">
        <v>43</v>
      </c>
      <c r="U8" s="32" t="s">
        <v>43</v>
      </c>
      <c r="V8" s="34"/>
      <c r="W8" s="35"/>
      <c r="X8" s="2"/>
      <c r="Y8" s="2"/>
      <c r="Z8" s="2"/>
      <c r="AA8" s="2"/>
      <c r="AB8" s="2"/>
      <c r="AC8" s="2"/>
      <c r="AD8" s="2"/>
      <c r="AE8" s="2"/>
      <c r="AF8" s="40">
        <f>IF(G8-VLOOKUP([1]交易计划及执行表!$A$6,[1]交易计划及执行表!$A$4:$BL10006,48,FALSE)&gt;0,G8,AF7)</f>
        <v>32.53</v>
      </c>
      <c r="AG8" s="2">
        <f>AF8-VLOOKUP([1]交易计划及执行表!$A$6,[1]交易计划及执行表!$A$4:$BL10007,48,FALSE)</f>
        <v>-1.2</v>
      </c>
    </row>
    <row r="9" ht="18" spans="1:33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7">
        <v>34.02</v>
      </c>
      <c r="G9" s="7">
        <v>33.58</v>
      </c>
      <c r="H9" s="7">
        <v>41.04</v>
      </c>
      <c r="I9" s="9">
        <v>2</v>
      </c>
      <c r="J9" s="17">
        <f t="shared" si="0"/>
        <v>-0.00513513513513507</v>
      </c>
      <c r="K9" s="15">
        <f>(B9-VLOOKUP([1]交易计划及执行表!$A$6,[1]交易计划及执行表!$A$4:$BL10007,48,FALSE))/VLOOKUP([1]交易计划及执行表!$A$6,[1]交易计划及执行表!$A$4:$BL10007,48,FALSE)</f>
        <v>0.0913133708864514</v>
      </c>
      <c r="L9" s="16">
        <f t="shared" si="1"/>
        <v>0.5</v>
      </c>
      <c r="M9" s="9" t="str">
        <f t="shared" si="2"/>
        <v>上部</v>
      </c>
      <c r="N9" s="9" t="str">
        <f t="shared" si="3"/>
        <v>否</v>
      </c>
      <c r="O9" s="9" t="s">
        <v>42</v>
      </c>
      <c r="P9" s="9" t="s">
        <v>42</v>
      </c>
      <c r="Q9" s="9" t="s">
        <v>42</v>
      </c>
      <c r="R9" s="9" t="s">
        <v>42</v>
      </c>
      <c r="S9" s="22" t="str">
        <f t="shared" si="4"/>
        <v>是</v>
      </c>
      <c r="T9" s="22" t="s">
        <v>43</v>
      </c>
      <c r="U9" s="32" t="s">
        <v>43</v>
      </c>
      <c r="V9" s="34"/>
      <c r="W9" s="35"/>
      <c r="X9" s="2"/>
      <c r="Y9" s="2"/>
      <c r="Z9" s="2"/>
      <c r="AA9" s="2"/>
      <c r="AB9" s="2"/>
      <c r="AC9" s="2"/>
      <c r="AD9" s="2"/>
      <c r="AE9" s="2"/>
      <c r="AF9" s="40">
        <f>IF(G9-VLOOKUP([1]交易计划及执行表!$A$6,[1]交易计划及执行表!$A$4:$BL10007,48,FALSE)&gt;0,G9,AF8)</f>
        <v>32.53</v>
      </c>
      <c r="AG9" s="2">
        <f>AF9-VLOOKUP([1]交易计划及执行表!$A$6,[1]交易计划及执行表!$A$4:$BL10008,48,FALSE)</f>
        <v>-1.2</v>
      </c>
    </row>
    <row r="10" ht="18" spans="1:33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7">
        <v>34.22</v>
      </c>
      <c r="G10" s="7">
        <v>33.68</v>
      </c>
      <c r="H10" s="7">
        <v>40.83</v>
      </c>
      <c r="I10" s="9">
        <v>2</v>
      </c>
      <c r="J10" s="17">
        <f t="shared" si="0"/>
        <v>-0.0187449062754688</v>
      </c>
      <c r="K10" s="15">
        <f>(B10-VLOOKUP([1]交易计划及执行表!$A$6,[1]交易计划及执行表!$A$4:$BL10008,48,FALSE))/VLOOKUP([1]交易计划及执行表!$A$6,[1]交易计划及执行表!$A$4:$BL10008,48,FALSE)</f>
        <v>0.070856804032019</v>
      </c>
      <c r="L10" s="18">
        <f t="shared" si="1"/>
        <v>0.4</v>
      </c>
      <c r="M10" s="22" t="str">
        <f t="shared" si="2"/>
        <v>下部</v>
      </c>
      <c r="N10" s="9" t="str">
        <f t="shared" si="3"/>
        <v>否</v>
      </c>
      <c r="O10" s="9" t="s">
        <v>42</v>
      </c>
      <c r="P10" s="9" t="s">
        <v>42</v>
      </c>
      <c r="Q10" s="9" t="s">
        <v>42</v>
      </c>
      <c r="R10" s="9" t="s">
        <v>42</v>
      </c>
      <c r="S10" s="9" t="str">
        <f t="shared" si="4"/>
        <v>否</v>
      </c>
      <c r="T10" s="22" t="s">
        <v>43</v>
      </c>
      <c r="U10" s="32" t="s">
        <v>43</v>
      </c>
      <c r="V10" s="9"/>
      <c r="W10" s="7"/>
      <c r="X10" s="2"/>
      <c r="Y10" s="2"/>
      <c r="Z10" s="2"/>
      <c r="AA10" s="2"/>
      <c r="AB10" s="2"/>
      <c r="AC10" s="2"/>
      <c r="AD10" s="2"/>
      <c r="AE10" s="2"/>
      <c r="AF10" s="40">
        <f>IF(G10-VLOOKUP([1]交易计划及执行表!$A$6,[1]交易计划及执行表!$A$4:$BL10008,48,FALSE)&gt;0,G10,AF9)</f>
        <v>32.53</v>
      </c>
      <c r="AG10" s="2">
        <f>AF10-VLOOKUP([1]交易计划及执行表!$A$6,[1]交易计划及执行表!$A$4:$BL10009,48,FALSE)</f>
        <v>-1.2</v>
      </c>
    </row>
    <row r="11" ht="18" spans="1:33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7">
        <v>34.42</v>
      </c>
      <c r="G11" s="7">
        <v>33.78</v>
      </c>
      <c r="H11" s="7">
        <v>40.07</v>
      </c>
      <c r="I11" s="9">
        <v>3</v>
      </c>
      <c r="J11" s="17">
        <f t="shared" si="0"/>
        <v>0.00526024363233679</v>
      </c>
      <c r="K11" s="15">
        <f>(B11-VLOOKUP([1]交易计划及执行表!$A$6,[1]交易计划及执行表!$A$4:$BL10009,48,FALSE))/VLOOKUP([1]交易计划及执行表!$A$6,[1]交易计划及执行表!$A$4:$BL10009,48,FALSE)</f>
        <v>0.076489771716573</v>
      </c>
      <c r="L11" s="16">
        <f t="shared" si="1"/>
        <v>0.5</v>
      </c>
      <c r="M11" s="9" t="str">
        <f t="shared" si="2"/>
        <v>上部</v>
      </c>
      <c r="N11" s="9" t="str">
        <f t="shared" si="3"/>
        <v>否</v>
      </c>
      <c r="O11" s="23" t="s">
        <v>42</v>
      </c>
      <c r="P11" s="9" t="s">
        <v>42</v>
      </c>
      <c r="Q11" s="9" t="s">
        <v>42</v>
      </c>
      <c r="R11" s="9" t="s">
        <v>42</v>
      </c>
      <c r="S11" s="22" t="str">
        <f t="shared" si="4"/>
        <v>是</v>
      </c>
      <c r="T11" s="22" t="s">
        <v>43</v>
      </c>
      <c r="U11" s="32" t="s">
        <v>43</v>
      </c>
      <c r="V11" s="9"/>
      <c r="W11" s="7"/>
      <c r="X11" s="2"/>
      <c r="Y11" s="2"/>
      <c r="Z11" s="2"/>
      <c r="AA11" s="2"/>
      <c r="AB11" s="2"/>
      <c r="AC11" s="2"/>
      <c r="AD11" s="2"/>
      <c r="AE11" s="2"/>
      <c r="AF11" s="40">
        <f>IF(G11-VLOOKUP([1]交易计划及执行表!$A$6,[1]交易计划及执行表!$A$4:$BL10009,48,FALSE)&gt;0,G11,AF10)</f>
        <v>33.78</v>
      </c>
      <c r="AG11" s="2">
        <f>AF11-VLOOKUP([1]交易计划及执行表!$A$6,[1]交易计划及执行表!$A$4:$BL10010,48,FALSE)</f>
        <v>0.0500000000000043</v>
      </c>
    </row>
    <row r="12" ht="18" spans="1:33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7">
        <v>34.68</v>
      </c>
      <c r="G12" s="7">
        <v>33.91</v>
      </c>
      <c r="H12" s="7">
        <v>40.28</v>
      </c>
      <c r="I12" s="9">
        <v>4</v>
      </c>
      <c r="J12" s="17">
        <f t="shared" si="0"/>
        <v>0.0220324979344532</v>
      </c>
      <c r="K12" s="15">
        <f>(B12-VLOOKUP([1]交易计划及执行表!$A$6,[1]交易计划及执行表!$A$4:$BL10010,48,FALSE))/VLOOKUP([1]交易计划及执行表!$A$6,[1]交易计划及执行表!$A$4:$BL10010,48,FALSE)</f>
        <v>0.100207530388378</v>
      </c>
      <c r="L12" s="16">
        <f t="shared" si="1"/>
        <v>0.571428571428571</v>
      </c>
      <c r="M12" s="9" t="str">
        <f t="shared" si="2"/>
        <v>上部</v>
      </c>
      <c r="N12" s="9" t="str">
        <f t="shared" si="3"/>
        <v>否</v>
      </c>
      <c r="O12" s="23" t="s">
        <v>42</v>
      </c>
      <c r="P12" s="9" t="s">
        <v>42</v>
      </c>
      <c r="Q12" s="9" t="s">
        <v>42</v>
      </c>
      <c r="R12" s="22" t="s">
        <v>43</v>
      </c>
      <c r="S12" s="22" t="str">
        <f t="shared" si="4"/>
        <v>是</v>
      </c>
      <c r="T12" s="22" t="s">
        <v>43</v>
      </c>
      <c r="U12" s="32" t="s">
        <v>43</v>
      </c>
      <c r="V12" s="9"/>
      <c r="W12" s="7"/>
      <c r="X12" s="2"/>
      <c r="Y12" s="2"/>
      <c r="Z12" s="2"/>
      <c r="AA12" s="2"/>
      <c r="AB12" s="2"/>
      <c r="AC12" s="2"/>
      <c r="AD12" s="2"/>
      <c r="AE12" s="2"/>
      <c r="AF12" s="40">
        <f>IF(G12-VLOOKUP([1]交易计划及执行表!$A$6,[1]交易计划及执行表!$A$4:$BL10010,48,FALSE)&gt;0,G12,AF11)</f>
        <v>33.91</v>
      </c>
      <c r="AG12" s="2">
        <f>AF12-VLOOKUP([1]交易计划及执行表!$A$6,[1]交易计划及执行表!$A$4:$BL10011,48,FALSE)</f>
        <v>0.18</v>
      </c>
    </row>
    <row r="13" ht="18" spans="1:33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7">
        <v>34.88</v>
      </c>
      <c r="G13" s="7">
        <v>34.02</v>
      </c>
      <c r="H13" s="7">
        <v>41.16</v>
      </c>
      <c r="I13" s="9">
        <v>4</v>
      </c>
      <c r="J13" s="17">
        <f t="shared" si="0"/>
        <v>-0.0083535435192671</v>
      </c>
      <c r="K13" s="15">
        <f>(B13-VLOOKUP([1]交易计划及执行表!$A$6,[1]交易计划及执行表!$A$4:$BL10011,48,FALSE))/VLOOKUP([1]交易计划及执行表!$A$6,[1]交易计划及执行表!$A$4:$BL10011,48,FALSE)</f>
        <v>0.0910168989030537</v>
      </c>
      <c r="L13" s="16">
        <f t="shared" si="1"/>
        <v>0.5</v>
      </c>
      <c r="M13" s="22" t="str">
        <f t="shared" si="2"/>
        <v>下部</v>
      </c>
      <c r="N13" s="9" t="str">
        <f t="shared" si="3"/>
        <v>否</v>
      </c>
      <c r="O13" s="9" t="s">
        <v>42</v>
      </c>
      <c r="P13" s="9" t="s">
        <v>42</v>
      </c>
      <c r="Q13" s="9" t="s">
        <v>42</v>
      </c>
      <c r="R13" s="9" t="s">
        <v>42</v>
      </c>
      <c r="S13" s="22" t="str">
        <f t="shared" si="4"/>
        <v>是</v>
      </c>
      <c r="T13" s="22" t="s">
        <v>43</v>
      </c>
      <c r="U13" s="32" t="s">
        <v>43</v>
      </c>
      <c r="V13" s="9"/>
      <c r="W13" s="7"/>
      <c r="X13" s="2"/>
      <c r="Y13" s="2"/>
      <c r="Z13" s="2"/>
      <c r="AA13" s="2"/>
      <c r="AB13" s="2"/>
      <c r="AC13" s="2"/>
      <c r="AD13" s="2"/>
      <c r="AE13" s="2"/>
      <c r="AF13" s="40">
        <f>IF(G13-VLOOKUP([1]交易计划及执行表!$A$6,[1]交易计划及执行表!$A$4:$BL10011,48,FALSE)&gt;0,G13,AF12)</f>
        <v>34.02</v>
      </c>
      <c r="AG13" s="2">
        <f>AF13-VLOOKUP([1]交易计划及执行表!$A$6,[1]交易计划及执行表!$A$4:$BL10012,48,FALSE)</f>
        <v>0.290000000000006</v>
      </c>
    </row>
    <row r="14" spans="1:32">
      <c r="A14" s="8">
        <v>44533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7"/>
      <c r="X14" s="2"/>
      <c r="Y14" s="2"/>
      <c r="Z14" s="2"/>
      <c r="AA14" s="2"/>
      <c r="AB14" s="2"/>
      <c r="AC14" s="2"/>
      <c r="AD14" s="2"/>
      <c r="AE14" s="2"/>
      <c r="AF14" s="40"/>
    </row>
    <row r="15" spans="1:32">
      <c r="A15" s="8">
        <v>44534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7"/>
      <c r="X15" s="2"/>
      <c r="Y15" s="2"/>
      <c r="Z15" s="2"/>
      <c r="AA15" s="2"/>
      <c r="AB15" s="2"/>
      <c r="AC15" s="2"/>
      <c r="AD15" s="2"/>
      <c r="AE15" s="2"/>
      <c r="AF15" s="40"/>
    </row>
    <row r="16" spans="1:32">
      <c r="A16" s="8">
        <v>44535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2"/>
      <c r="Y16" s="2"/>
      <c r="Z16" s="2"/>
      <c r="AA16" s="2"/>
      <c r="AB16" s="2"/>
      <c r="AC16" s="2"/>
      <c r="AD16" s="2"/>
      <c r="AE16" s="2"/>
      <c r="AF16" s="40"/>
    </row>
    <row r="17" spans="1:32">
      <c r="A17" s="8">
        <v>44536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2"/>
      <c r="Y17" s="2"/>
      <c r="Z17" s="2"/>
      <c r="AA17" s="2"/>
      <c r="AB17" s="2"/>
      <c r="AC17" s="2"/>
      <c r="AD17" s="2"/>
      <c r="AE17" s="2"/>
      <c r="AF17" s="40"/>
    </row>
    <row r="18" spans="1:32">
      <c r="A18" s="8">
        <v>44537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2"/>
      <c r="AF18" s="40"/>
    </row>
    <row r="19" spans="1:32">
      <c r="A19" s="8">
        <v>44538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2"/>
      <c r="AF19" s="40"/>
    </row>
    <row r="20" spans="1:32">
      <c r="A20" s="8"/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40"/>
    </row>
    <row r="21" spans="1:32">
      <c r="A21" s="8"/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40"/>
    </row>
    <row r="22" spans="1:32">
      <c r="A22" s="8"/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40"/>
    </row>
    <row r="23" spans="1:32">
      <c r="A23" s="8"/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40"/>
    </row>
    <row r="24" spans="1:32">
      <c r="A24" s="8"/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40"/>
    </row>
    <row r="25" spans="1:32">
      <c r="A25" s="8"/>
      <c r="B25" s="7"/>
      <c r="C25" s="7"/>
      <c r="D25" s="7"/>
      <c r="E25" s="7"/>
      <c r="F25" s="7"/>
      <c r="G25" s="7"/>
      <c r="H25" s="7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40"/>
    </row>
    <row r="26" spans="1:32">
      <c r="A26" s="8"/>
      <c r="B26" s="7"/>
      <c r="C26" s="7"/>
      <c r="D26" s="7"/>
      <c r="E26" s="7"/>
      <c r="F26" s="7"/>
      <c r="G26" s="7"/>
      <c r="H26" s="7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2"/>
      <c r="Y26" s="2"/>
      <c r="Z26" s="2"/>
      <c r="AA26" s="2"/>
      <c r="AB26" s="2"/>
      <c r="AC26" s="2"/>
      <c r="AD26" s="2"/>
      <c r="AE26" s="2"/>
      <c r="AF26" s="40"/>
    </row>
    <row r="27" spans="1:32">
      <c r="A27" s="8"/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2"/>
      <c r="Y27" s="2"/>
      <c r="Z27" s="2"/>
      <c r="AA27" s="2"/>
      <c r="AB27" s="2"/>
      <c r="AC27" s="2"/>
      <c r="AD27" s="2"/>
      <c r="AE27" s="2"/>
      <c r="AF27" s="40"/>
    </row>
    <row r="28" spans="1:32">
      <c r="A28" s="8"/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40"/>
    </row>
    <row r="29" spans="1:32">
      <c r="A29" s="8"/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40"/>
    </row>
    <row r="30" spans="1:32">
      <c r="A30" s="8"/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40"/>
    </row>
    <row r="31" spans="1:32">
      <c r="A31" s="8"/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40"/>
    </row>
    <row r="32" spans="1:32">
      <c r="A32" s="8"/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40"/>
    </row>
    <row r="33" spans="1:32">
      <c r="A33" s="8"/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40"/>
    </row>
    <row r="34" spans="1:32">
      <c r="A34" s="8"/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40"/>
    </row>
    <row r="35" spans="1:32">
      <c r="A35" s="8"/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40"/>
    </row>
    <row r="36" spans="1:32">
      <c r="A36" s="8"/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40"/>
    </row>
    <row r="37" spans="1:32">
      <c r="A37" s="8"/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40"/>
    </row>
    <row r="38" spans="1:32">
      <c r="A38" s="8"/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40"/>
    </row>
    <row r="39" spans="1:32">
      <c r="A39" s="8"/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40"/>
    </row>
    <row r="40" spans="1:32">
      <c r="A40" s="8"/>
      <c r="B40" s="7"/>
      <c r="C40" s="7"/>
      <c r="D40" s="7"/>
      <c r="E40" s="7"/>
      <c r="F40" s="7"/>
      <c r="G40" s="7"/>
      <c r="H40" s="9"/>
      <c r="I40" s="9"/>
      <c r="J40" s="9"/>
      <c r="K40" s="9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40"/>
    </row>
    <row r="41" spans="1:32">
      <c r="A41" s="8"/>
      <c r="B41" s="7"/>
      <c r="C41" s="7"/>
      <c r="D41" s="7"/>
      <c r="E41" s="7"/>
      <c r="F41" s="7"/>
      <c r="G41" s="7"/>
      <c r="H41" s="9"/>
      <c r="I41" s="9"/>
      <c r="J41" s="9"/>
      <c r="K41" s="9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40"/>
    </row>
    <row r="42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40"/>
    </row>
    <row r="43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40"/>
    </row>
    <row r="44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40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40"/>
    </row>
    <row r="46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40"/>
    </row>
    <row r="47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40"/>
    </row>
    <row r="48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40"/>
    </row>
    <row r="49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40"/>
    </row>
    <row r="50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40"/>
    </row>
    <row r="5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40"/>
    </row>
    <row r="52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40"/>
    </row>
    <row r="53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40"/>
    </row>
    <row r="54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40"/>
    </row>
    <row r="55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40"/>
    </row>
    <row r="56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40"/>
    </row>
    <row r="57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40"/>
    </row>
    <row r="58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40"/>
    </row>
    <row r="59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40"/>
    </row>
    <row r="60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40"/>
    </row>
    <row r="6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40"/>
    </row>
    <row r="62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40"/>
    </row>
    <row r="63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40"/>
    </row>
    <row r="64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40"/>
    </row>
    <row r="65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40"/>
    </row>
    <row r="66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40"/>
    </row>
    <row r="67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40"/>
    </row>
    <row r="68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40"/>
    </row>
    <row r="69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40"/>
    </row>
    <row r="70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40"/>
    </row>
    <row r="7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40"/>
    </row>
    <row r="72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40"/>
    </row>
    <row r="73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40"/>
    </row>
    <row r="74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40"/>
    </row>
    <row r="75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40"/>
    </row>
    <row r="76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40"/>
    </row>
    <row r="77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40"/>
    </row>
    <row r="78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40"/>
    </row>
    <row r="79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40"/>
    </row>
    <row r="80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40"/>
    </row>
    <row r="8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40"/>
    </row>
    <row r="82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40"/>
    </row>
    <row r="83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40"/>
    </row>
    <row r="84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40"/>
    </row>
    <row r="85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40"/>
    </row>
    <row r="86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40"/>
    </row>
    <row r="87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40"/>
    </row>
    <row r="88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40"/>
    </row>
    <row r="89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40"/>
    </row>
    <row r="90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40"/>
    </row>
    <row r="9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40"/>
    </row>
    <row r="92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40"/>
    </row>
    <row r="93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40"/>
    </row>
    <row r="94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40"/>
    </row>
    <row r="95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40"/>
    </row>
    <row r="96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40"/>
    </row>
    <row r="97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40"/>
    </row>
    <row r="98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40"/>
    </row>
    <row r="99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40"/>
    </row>
    <row r="100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40"/>
    </row>
    <row r="10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40"/>
    </row>
    <row r="102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40"/>
    </row>
    <row r="103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40"/>
    </row>
    <row r="104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40"/>
    </row>
    <row r="105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40"/>
    </row>
    <row r="106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40"/>
    </row>
    <row r="107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40"/>
    </row>
    <row r="108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40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40"/>
    </row>
    <row r="110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40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40"/>
    </row>
    <row r="112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40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40"/>
    </row>
    <row r="114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40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40"/>
    </row>
    <row r="116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40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40"/>
    </row>
    <row r="118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40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40"/>
    </row>
    <row r="120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40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40"/>
    </row>
    <row r="122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40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40"/>
    </row>
    <row r="124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40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40"/>
    </row>
    <row r="126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40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40"/>
    </row>
    <row r="128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40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40"/>
    </row>
    <row r="130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40"/>
    </row>
    <row r="131" spans="1:3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2"/>
      <c r="Y131" s="2"/>
      <c r="Z131" s="2"/>
      <c r="AA131" s="2"/>
      <c r="AB131" s="2"/>
      <c r="AC131" s="2"/>
      <c r="AD131" s="2"/>
      <c r="AE131" s="2"/>
      <c r="AF131" s="40"/>
    </row>
    <row r="132" spans="1: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2"/>
      <c r="Y132" s="2"/>
      <c r="Z132" s="2"/>
      <c r="AA132" s="2"/>
      <c r="AB132" s="2"/>
      <c r="AC132" s="2"/>
      <c r="AD132" s="2"/>
      <c r="AE132" s="2"/>
      <c r="AF132" s="40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2021-12-05T14:54:00Z</dcterms:created>
  <dcterms:modified xsi:type="dcterms:W3CDTF">2021-12-02T17:22:05Z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