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<sst xmlns="http://schemas.openxmlformats.org/spreadsheetml/2006/main" count="156">
  <si>
    <t>分析结果编码</t>
  </si>
  <si>
    <t>股票代码</t>
  </si>
  <si>
    <t>股票简称</t>
  </si>
  <si>
    <t>行业</t>
  </si>
  <si>
    <t>资产负债率</t>
  </si>
  <si>
    <t>每股收益(元)
(越高越好)</t>
  </si>
  <si>
    <t>利润增长</t>
  </si>
  <si>
    <t>销售额增长</t>
  </si>
  <si>
    <t>催化剂
（是否是新公司，是否有新产品、新管理层、股价新高）</t>
  </si>
  <si>
    <t>股票的供给与需求</t>
  </si>
  <si>
    <t>股本回报率
(至少大于17%)</t>
  </si>
  <si>
    <t>更新时间</t>
  </si>
  <si>
    <t>过去五年的历史记录
(最近3个季度增速稳步提高，但不超过25%或没有盈利为净利润的增大阶段;最近连续3个季度净利润增速超过25%且已经开始盈利为净利润明显增大阶段；最近3个季度净利润环比增大为净利润增速加快阶段)</t>
  </si>
  <si>
    <t>3年的平均增速
(最近季度增速打破平均增速，则为突破或复苏阶段，其中复苏阶段增速应该是之前最近低迷阶段增速的两到三倍)</t>
  </si>
  <si>
    <t>5年的平均增速
(最近季度增速打破平均增速，则为突破或复苏阶段，其中复苏阶段增速应该是之前最近低迷阶段增速的两到三倍)</t>
  </si>
  <si>
    <t>每两个季度的增长平均值
(确认趋势)</t>
  </si>
  <si>
    <t>波动性
(越小越好)</t>
  </si>
  <si>
    <t>过去五年的历史记录
（最近三个季度最少25%且最好最近两个季度加速增长，最次近两个季度不要出现大幅回落)</t>
  </si>
  <si>
    <t>3年的平均增速
(若不满3年，以6个季度计算)</t>
  </si>
  <si>
    <t>5年的平均增速</t>
  </si>
  <si>
    <t>每两个季度的平均增长速度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</si>
  <si>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</si>
  <si>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</si>
  <si>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</si>
  <si>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</si>
  <si>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</si>
  <si>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</si>
  <si>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Q1</t>
  </si>
  <si>
    <t>Q2</t>
  </si>
  <si>
    <t>Q3</t>
  </si>
  <si>
    <t>Q4</t>
  </si>
  <si>
    <t>AVG7</t>
  </si>
  <si>
    <t>AVG6</t>
  </si>
  <si>
    <t>AVG5</t>
  </si>
  <si>
    <t>AVG4</t>
  </si>
  <si>
    <t>AVG3</t>
  </si>
  <si>
    <t>AVG2</t>
  </si>
  <si>
    <t>AVG1</t>
  </si>
  <si>
    <t>AVG10</t>
  </si>
  <si>
    <t>AVG9</t>
  </si>
  <si>
    <t>AVG8</t>
  </si>
  <si>
    <t>上市日期
(10年以内,即2011年以内)</t>
  </si>
  <si>
    <t>股价新高</t>
  </si>
  <si>
    <t>新产品</t>
  </si>
  <si>
    <t>新管理层</t>
  </si>
  <si>
    <t>最近三</t>
  </si>
  <si>
    <t>最近二</t>
  </si>
  <si>
    <t>最近一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</si>
  <si>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</si>
  <si>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</si>
  <si>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</si>
  <si>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</si>
  <si>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</si>
  <si>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</si>
  <si>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</si>
  <si>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</si>
  <si>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</si>
  <si>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</si>
  <si>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</si>
  <si>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M_000001</t>
    </r>
  </si>
  <si>
    <t>002349.SZ</t>
  </si>
  <si>
    <t>精华制药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</si>
  <si>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（3家增加到6家，然后再减少到3家）</t>
    </r>
  </si>
  <si>
    <r>
      <rPr>
        <sz val="12"/>
        <color rgb="FF000000"/>
        <rFont val="宋体"/>
        <charset val="134"/>
      </rPr>
      <t>先减少然后稳定不变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（47.09%先减少到45.44%，然后保持不变）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</si>
  <si>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M_000002</t>
    </r>
  </si>
  <si>
    <t>603297.SH</t>
  </si>
  <si>
    <t>永新光学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</si>
  <si>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（5家增加到29家，然后再减少到10家）</t>
    </r>
  </si>
  <si>
    <r>
      <rPr>
        <sz val="12"/>
        <color rgb="FF000000"/>
        <rFont val="宋体"/>
        <charset val="134"/>
      </rPr>
      <t>持续增加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（44.98%增加到47.64%，然后再增加到71.98%）</t>
    </r>
  </si>
  <si>
    <t>可以适度入场
（虽然利润增长下滑减速，持有机构数量大幅下滑，但销售额增长持续上升，机构持有股份占比持续上升）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</si>
  <si>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M_000003</t>
    </r>
  </si>
  <si>
    <t>002645.SZ</t>
  </si>
  <si>
    <t>华宏科技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</si>
  <si>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（6家增加到81家，然后再减少到6家）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</si>
  <si>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（56.52%先增加到57.52%，然后减少到53.93）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</si>
  <si>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M_000004</t>
    </r>
  </si>
  <si>
    <t>002824.SZ</t>
  </si>
  <si>
    <t>和胜股份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</si>
  <si>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（4家增加到53家，然后再减少到4家）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</si>
  <si>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（4.2%先增加到14.85%，然后减少到7.21%）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</si>
  <si>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M_000005</t>
    </r>
  </si>
  <si>
    <t>002840.SZ</t>
  </si>
  <si>
    <t>华统股份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</si>
  <si>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（9家增加到29家，然后再减少到9家）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</si>
  <si>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（66.05%先增加到66.56%，然后减少到64.96%）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</si>
  <si>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M_000006</t>
    </r>
  </si>
  <si>
    <t>603588.SH</t>
  </si>
  <si>
    <t>高能环境</t>
  </si>
  <si>
    <r>
      <rPr>
        <sz val="12"/>
        <color rgb="FF000000"/>
        <rFont val="宋体"/>
        <charset val="134"/>
      </rPr>
      <t>先减少后增加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（108家减少到29家，然后再增加到37家）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</si>
  <si>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（18.26%先增加到14.11%，然后减少到6.29%）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</si>
  <si>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M_000007</t>
    </r>
  </si>
  <si>
    <t>601669.SH</t>
  </si>
  <si>
    <t>中国电建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</si>
  <si>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（187家减少到89家，然后再减少到87家）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</si>
  <si>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（61.52%先减少到60.24%，然后减少到3.71%）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</si>
  <si>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M_000008</t>
    </r>
  </si>
  <si>
    <t>002779.SZ</t>
  </si>
  <si>
    <t>中坚科技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</si>
  <si>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（3家增加到5家，然后再减少到2家）</t>
    </r>
  </si>
  <si>
    <r>
      <rPr>
        <sz val="12"/>
        <color rgb="FF000000"/>
        <rFont val="宋体"/>
        <charset val="134"/>
      </rPr>
      <t>先略微减少后保持不变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（62.95%先减少到62.45%，然后保持62.45%）</t>
    </r>
  </si>
  <si>
    <t>可以入场
（利润增长持续向好，销售额也增长明显，持有机构数量变化不大，机构持有份额也变化不大，表明机构持续看好公司未来业绩发展，可以较长时间持有）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</si>
  <si>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M_000009</t>
    </r>
  </si>
  <si>
    <t>600106.SH</t>
  </si>
  <si>
    <t>重庆路桥</t>
  </si>
  <si>
    <r>
      <rPr>
        <sz val="12"/>
        <color rgb="FF000000"/>
        <rFont val="Helvetica Neue Regular"/>
        <charset val="134"/>
      </rPr>
      <t>先增加后减少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宋体"/>
        <charset val="134"/>
      </rPr>
      <t>家增加到</t>
    </r>
    <r>
      <rPr>
        <sz val="12"/>
        <color rgb="FF000000"/>
        <rFont val="Helvetica Neue Regular"/>
        <charset val="134"/>
      </rPr>
      <t>7</t>
    </r>
    <r>
      <rPr>
        <sz val="12"/>
        <color rgb="FF000000"/>
        <rFont val="宋体"/>
        <charset val="134"/>
      </rPr>
      <t>家，然后再减少到</t>
    </r>
    <r>
      <rPr>
        <sz val="12"/>
        <color rgb="FF000000"/>
        <rFont val="Helvetica Neue Regular"/>
        <charset val="134"/>
      </rPr>
      <t>4</t>
    </r>
    <r>
      <rPr>
        <sz val="12"/>
        <color rgb="FF000000"/>
        <rFont val="宋体"/>
        <charset val="134"/>
      </rPr>
      <t>家）</t>
    </r>
  </si>
  <si>
    <r>
      <rPr>
        <sz val="12"/>
        <color rgb="FF000000"/>
        <rFont val="方正书宋_GBK"/>
        <charset val="134"/>
      </rPr>
      <t>略微减少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先减少到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，然后保持</t>
    </r>
    <r>
      <rPr>
        <sz val="12"/>
        <color rgb="FF000000"/>
        <rFont val="Helvetica Neue Regular"/>
        <charset val="134"/>
      </rPr>
      <t>31.38%</t>
    </r>
    <r>
      <rPr>
        <sz val="12"/>
        <color rgb="FF000000"/>
        <rFont val="宋体"/>
        <charset val="134"/>
      </rPr>
      <t>）</t>
    </r>
  </si>
  <si>
    <t>不宜入场
(虽然销售额在增长，但利润持续下滑；持有机构数量变化不大，持有份额变化不大。表明公司业绩在下滑，不宜进入，但机构持续看好公司未来业绩发展，不要长期持有)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</si>
  <si>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M_000010</t>
    </r>
  </si>
  <si>
    <t>001979.SZ</t>
  </si>
  <si>
    <t>招商蛇口</t>
  </si>
  <si>
    <t>先减少后增加
(由273家减少到93家，再增加到123家)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</si>
  <si>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（由82.85%减少到81.85%，再减少到4.82%）</t>
    </r>
  </si>
  <si>
    <t>适量进入
(利润增长依然强劲，但销售额持续下滑跌破进入标准，持有机构数量增加，但机构持有份额减少，表明公司业绩有下滑的风险，不宜长期持有)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</si>
  <si>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M_000011</t>
    </r>
  </si>
  <si>
    <t>600459.SH</t>
  </si>
  <si>
    <t>贵研铂业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</si>
  <si>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(由53家减少到12家，再减少到11家)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</si>
  <si>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（由53.98%减少到48.64%，再减少到3.7%）</t>
    </r>
  </si>
  <si>
    <t>不宜进入
(虽然销售仍比较强劲，但利润持续下滑，机构数量和持有份额都同时减少，可能表明公司未来业绩有下滑下滑趋势,不宜持有)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</si>
  <si>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M_000012</t>
    </r>
  </si>
  <si>
    <t>600548.SH</t>
  </si>
  <si>
    <t>深高速</t>
  </si>
  <si>
    <t>持续减少
(由70家减少到17家，再减少到1家)</t>
  </si>
  <si>
    <t>持续减少
（由89.74%减少到88.98%，再减少到0.012%）</t>
  </si>
  <si>
    <t>适量进入
(利润增长和销售额增长目前仍比较强劲，但处于下滑趋势，持有机构数量和机构持有份额都持续减少，不宜长期持有)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</si>
  <si>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M_000013</t>
    </r>
  </si>
  <si>
    <t>002734.SZ</t>
  </si>
  <si>
    <t>利民股份</t>
  </si>
  <si>
    <t>先减少然后保持不变
(由11家减少到2家，再减少到2家)</t>
  </si>
  <si>
    <t>持续减少
（由5.55%减少到5.3%，再减少到4.26%）</t>
  </si>
  <si>
    <t>不宜进入
(虽然销售额在持续增长，但仍不符合进入标准且利润增长持续下滑，机构持有数量和机构持有份额持续下滑，不宜持有)</t>
  </si>
  <si>
    <t>JBM_000014</t>
  </si>
  <si>
    <t>603995.SH</t>
  </si>
  <si>
    <t>甬金股份</t>
  </si>
  <si>
    <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由80家到21家,再到33家</t>
    </r>
    <r>
      <rPr>
        <sz val="12"/>
        <rFont val="Helvetica Neue Regular"/>
        <charset val="134"/>
      </rPr>
      <t>)</t>
    </r>
  </si>
  <si>
    <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减少到19.88%，再减少到12.44%</t>
    </r>
    <r>
      <rPr>
        <sz val="12"/>
        <rFont val="Helvetica Neue Regular"/>
        <charset val="134"/>
      </rPr>
      <t>)</t>
    </r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</si>
  <si>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利润和销售额下滑减缓，但持有机构数量出现大幅下滑且机构持有股份占比持续下滑，不宜长时间持有</t>
    </r>
    <r>
      <rPr>
        <sz val="12"/>
        <rFont val="Helvetica Neue Regular"/>
        <charset val="134"/>
      </rPr>
      <t>)</t>
    </r>
  </si>
  <si>
    <t>JBM_000015</t>
  </si>
  <si>
    <t>000915.SZ</t>
  </si>
  <si>
    <t>华特达因</t>
  </si>
  <si>
    <t>JBM_000016</t>
  </si>
  <si>
    <t>002637.SZ</t>
  </si>
  <si>
    <t>赞宇科技</t>
  </si>
  <si>
    <t>持续减少
(由21家减少到7家，再减少到4家)</t>
  </si>
  <si>
    <t>先变多再变少
（由31.76%减少到33.96%，再减少到0.41%）</t>
  </si>
  <si>
    <t>JBM_000017</t>
  </si>
  <si>
    <t>603198.SH</t>
  </si>
  <si>
    <t>迎驾贡酒</t>
  </si>
  <si>
    <t>先减少然后再变多
(由131家减少到23家，再减少到60家)</t>
  </si>
  <si>
    <t>先变多再变少
（由82.25%减少到83.08%，再减少到1.87%）</t>
  </si>
  <si>
    <t>适量进入
(利润增长和销售额增长目前仍比较强劲，但销售额处于持续下滑的趋势；而且虽然持有机构数量在增加，但机构持有份额大幅减少，目前来看不宜长期持有)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</si>
  <si>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M_000018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</si>
  <si>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M_000019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</si>
  <si>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M_000020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</si>
  <si>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M_000021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</si>
  <si>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M_000022</t>
    </r>
  </si>
</sst>
</file>

<file path=xl/styles.xml><?xml version="1.0" encoding="utf-8"?>
<styleSheet xmlns="http://schemas.openxmlformats.org/spreadsheetml/2006/main">
  <numFmts count="11">
    <numFmt numFmtId="176" formatCode="yyyy&quot;/&quot;mm&quot;/&quot;dd"/>
    <numFmt numFmtId="177" formatCode="0.00_);\(0.00\)"/>
    <numFmt numFmtId="178" formatCode="yyyy/mm/dd"/>
    <numFmt numFmtId="179" formatCode="0.00_ "/>
    <numFmt numFmtId="42" formatCode="_ &quot;￥&quot;* #,##0_ ;_ &quot;￥&quot;* \-#,##0_ ;_ &quot;￥&quot;* &quot;-&quot;_ ;_ @_ "/>
    <numFmt numFmtId="180" formatCode="0.00_ ;[Red]\-0.00\ "/>
    <numFmt numFmtId="181" formatCode="0.0000_ "/>
    <numFmt numFmtId="182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6">
    <font>
      <sz val="12"/>
      <color theme="1"/>
      <name val="宋体"/>
      <charset val="134"/>
      <scheme val="minor"/>
    </font>
    <font>
      <sz val="12"/>
      <color theme="1"/>
      <name val="Helvetica Neue Regular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152122"/>
      <name val="宋体"/>
      <charset val="134"/>
    </font>
    <font>
      <sz val="12"/>
      <color rgb="FF000000"/>
      <name val="宋体"/>
      <charset val="134"/>
      <scheme val="minor"/>
    </font>
    <font>
      <sz val="9"/>
      <color rgb="FF152122"/>
      <name val="Arial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name val="Helvetica Neue Regular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2"/>
      <name val="方正书宋_GBK"/>
      <charset val="134"/>
    </font>
    <font>
      <sz val="12"/>
      <color rgb="FF000000"/>
      <name val="方正书宋_GBK"/>
      <charset val="134"/>
    </font>
    <font>
      <b/>
      <sz val="12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9" fillId="35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34" fillId="34" borderId="9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1" fillId="24" borderId="9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8" fillId="25" borderId="7" applyNumberFormat="0" applyAlignment="0" applyProtection="0">
      <alignment vertical="center"/>
    </xf>
    <xf numFmtId="0" fontId="27" fillId="24" borderId="6" applyNumberFormat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</cellStyleXfs>
  <cellXfs count="107">
    <xf numFmtId="0" fontId="0" fillId="0" borderId="0" xfId="0">
      <alignment vertical="center"/>
    </xf>
    <xf numFmtId="0" fontId="1" fillId="0" borderId="0" xfId="0" applyFont="1">
      <alignment vertical="center"/>
    </xf>
    <xf numFmtId="10" fontId="0" fillId="0" borderId="0" xfId="9" applyNumberFormat="1">
      <alignment vertical="center"/>
    </xf>
    <xf numFmtId="182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 wrapText="1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12" fillId="2" borderId="1" xfId="9" applyNumberFormat="1" applyFont="1" applyFill="1" applyBorder="1" applyAlignment="1">
      <alignment horizontal="center" vertical="center" wrapText="1"/>
    </xf>
    <xf numFmtId="10" fontId="5" fillId="2" borderId="1" xfId="9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 wrapText="1"/>
    </xf>
    <xf numFmtId="10" fontId="5" fillId="0" borderId="1" xfId="9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 wrapText="1"/>
    </xf>
    <xf numFmtId="10" fontId="13" fillId="0" borderId="1" xfId="9" applyNumberFormat="1" applyFont="1" applyBorder="1" applyAlignment="1">
      <alignment horizontal="center" vertical="center"/>
    </xf>
    <xf numFmtId="10" fontId="8" fillId="0" borderId="1" xfId="9" applyNumberFormat="1" applyFont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 wrapText="1"/>
    </xf>
    <xf numFmtId="10" fontId="5" fillId="3" borderId="1" xfId="9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/>
    </xf>
    <xf numFmtId="10" fontId="13" fillId="3" borderId="1" xfId="9" applyNumberFormat="1" applyFont="1" applyFill="1" applyBorder="1" applyAlignment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/>
    </xf>
    <xf numFmtId="10" fontId="13" fillId="5" borderId="1" xfId="9" applyNumberFormat="1" applyFont="1" applyFill="1" applyBorder="1" applyAlignment="1">
      <alignment horizontal="center" vertical="center"/>
    </xf>
    <xf numFmtId="10" fontId="5" fillId="4" borderId="1" xfId="9" applyNumberFormat="1" applyFont="1" applyFill="1" applyBorder="1" applyAlignment="1">
      <alignment horizontal="center" vertical="center"/>
    </xf>
    <xf numFmtId="10" fontId="8" fillId="4" borderId="1" xfId="9" applyNumberFormat="1" applyFont="1" applyFill="1" applyBorder="1" applyAlignment="1">
      <alignment horizontal="center" vertical="center"/>
    </xf>
    <xf numFmtId="10" fontId="8" fillId="5" borderId="1" xfId="9" applyNumberFormat="1" applyFont="1" applyFill="1" applyBorder="1" applyAlignment="1">
      <alignment horizontal="center" vertical="center"/>
    </xf>
    <xf numFmtId="179" fontId="2" fillId="2" borderId="1" xfId="9" applyNumberFormat="1" applyFont="1" applyFill="1" applyBorder="1" applyAlignment="1">
      <alignment horizontal="center" vertical="center" wrapText="1"/>
    </xf>
    <xf numFmtId="179" fontId="2" fillId="6" borderId="1" xfId="9" applyNumberFormat="1" applyFont="1" applyFill="1" applyBorder="1" applyAlignment="1">
      <alignment horizontal="center" vertical="center" wrapText="1"/>
    </xf>
    <xf numFmtId="179" fontId="12" fillId="2" borderId="1" xfId="9" applyNumberFormat="1" applyFont="1" applyFill="1" applyBorder="1" applyAlignment="1">
      <alignment horizontal="center" vertical="center" wrapText="1"/>
    </xf>
    <xf numFmtId="10" fontId="2" fillId="6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82" fontId="5" fillId="3" borderId="1" xfId="9" applyNumberFormat="1" applyFont="1" applyFill="1" applyBorder="1" applyAlignment="1">
      <alignment horizontal="center" vertical="center"/>
    </xf>
    <xf numFmtId="182" fontId="8" fillId="3" borderId="1" xfId="9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82" fontId="2" fillId="2" borderId="1" xfId="9" applyNumberFormat="1" applyFont="1" applyFill="1" applyBorder="1" applyAlignment="1">
      <alignment vertical="center" wrapText="1"/>
    </xf>
    <xf numFmtId="178" fontId="2" fillId="2" borderId="1" xfId="9" applyNumberFormat="1" applyFont="1" applyFill="1" applyBorder="1" applyAlignment="1">
      <alignment horizontal="center" vertical="center" wrapText="1"/>
    </xf>
    <xf numFmtId="182" fontId="2" fillId="6" borderId="1" xfId="9" applyNumberFormat="1" applyFont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82" fontId="8" fillId="3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76" fontId="11" fillId="3" borderId="1" xfId="9" applyNumberFormat="1" applyFont="1" applyFill="1" applyBorder="1" applyAlignment="1">
      <alignment horizontal="center" vertical="center"/>
    </xf>
    <xf numFmtId="178" fontId="8" fillId="3" borderId="1" xfId="0" applyNumberFormat="1" applyFont="1" applyFill="1" applyBorder="1" applyAlignment="1">
      <alignment horizontal="center" vertical="center"/>
    </xf>
    <xf numFmtId="182" fontId="5" fillId="3" borderId="1" xfId="0" applyNumberFormat="1" applyFont="1" applyFill="1" applyBorder="1" applyAlignment="1">
      <alignment horizontal="center" vertical="center"/>
    </xf>
    <xf numFmtId="178" fontId="5" fillId="3" borderId="1" xfId="0" applyNumberFormat="1" applyFont="1" applyFill="1" applyBorder="1" applyAlignment="1">
      <alignment horizontal="center" vertical="center"/>
    </xf>
    <xf numFmtId="181" fontId="2" fillId="0" borderId="1" xfId="9" applyNumberFormat="1" applyFont="1" applyBorder="1" applyAlignment="1">
      <alignment horizontal="center" vertical="center"/>
    </xf>
    <xf numFmtId="177" fontId="2" fillId="0" borderId="1" xfId="9" applyNumberFormat="1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81" fontId="13" fillId="2" borderId="1" xfId="0" applyNumberFormat="1" applyFont="1" applyFill="1" applyBorder="1" applyAlignment="1">
      <alignment horizontal="center" vertical="center"/>
    </xf>
    <xf numFmtId="181" fontId="13" fillId="0" borderId="1" xfId="0" applyNumberFormat="1" applyFont="1" applyBorder="1" applyAlignment="1">
      <alignment horizontal="center" vertical="center"/>
    </xf>
    <xf numFmtId="181" fontId="8" fillId="0" borderId="1" xfId="0" applyNumberFormat="1" applyFont="1" applyBorder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81" fontId="8" fillId="3" borderId="1" xfId="0" applyNumberFormat="1" applyFont="1" applyFill="1" applyBorder="1" applyAlignment="1">
      <alignment horizontal="center" vertical="center"/>
    </xf>
    <xf numFmtId="181" fontId="5" fillId="3" borderId="1" xfId="0" applyNumberFormat="1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79" fontId="2" fillId="2" borderId="1" xfId="9" applyNumberFormat="1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10" fontId="16" fillId="0" borderId="1" xfId="9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0" fontId="3" fillId="2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80" fontId="11" fillId="7" borderId="1" xfId="0" applyNumberFormat="1" applyFont="1" applyFill="1" applyBorder="1" applyAlignment="1">
      <alignment horizontal="center" vertical="center"/>
    </xf>
    <xf numFmtId="178" fontId="14" fillId="0" borderId="1" xfId="9" applyNumberFormat="1" applyFont="1" applyBorder="1" applyAlignment="1">
      <alignment horizontal="center" vertical="center"/>
    </xf>
    <xf numFmtId="178" fontId="13" fillId="2" borderId="1" xfId="0" applyNumberFormat="1" applyFont="1" applyFill="1" applyBorder="1" applyAlignment="1">
      <alignment horizontal="center" vertical="center"/>
    </xf>
    <xf numFmtId="178" fontId="13" fillId="0" borderId="1" xfId="0" applyNumberFormat="1" applyFont="1" applyBorder="1" applyAlignment="1">
      <alignment horizontal="center" vertical="center"/>
    </xf>
    <xf numFmtId="178" fontId="14" fillId="3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O25"/>
  <sheetViews>
    <sheetView tabSelected="1" workbookViewId="0">
      <pane xSplit="6" ySplit="3" topLeftCell="CJ15" activePane="bottomRight" state="frozen"/>
      <selection/>
      <selection pane="topRight"/>
      <selection pane="bottomLeft"/>
      <selection pane="bottomRight" activeCell="CN17" sqref="CN17"/>
    </sheetView>
  </sheetViews>
  <sheetFormatPr defaultColWidth="9.14285714285714" defaultRowHeight="17.6"/>
  <cols>
    <col min="1" max="1" width="13.0892857142857" customWidth="1"/>
    <col min="2" max="2" width="11.9017857142857" customWidth="1"/>
    <col min="3" max="3" width="11.4553571428571" customWidth="1"/>
    <col min="5" max="5" width="11.5982142857143" customWidth="1"/>
    <col min="7" max="7" width="9.28571428571429" style="2"/>
    <col min="8" max="15" width="10.1428571428571" style="2"/>
    <col min="16" max="16" width="10.5714285714286" style="2"/>
    <col min="17" max="18" width="9.28571428571429" style="2"/>
    <col min="19" max="19" width="10.5714285714286" style="2"/>
    <col min="20" max="21" width="10.1428571428571" style="2"/>
    <col min="22" max="22" width="10.5714285714286" style="2"/>
    <col min="23" max="23" width="11.0089285714286" style="2" customWidth="1"/>
    <col min="24" max="24" width="10.5714285714286" style="2"/>
    <col min="25" max="25" width="9.85714285714286" style="2"/>
    <col min="27" max="27" width="16.9553571428571" customWidth="1"/>
    <col min="28" max="28" width="18.2946428571429" customWidth="1"/>
    <col min="29" max="31" width="9.5" style="2"/>
    <col min="32" max="33" width="9.57142857142857" style="2"/>
    <col min="34" max="35" width="9.85714285714286" style="2"/>
    <col min="36" max="36" width="11.1607142857143" customWidth="1"/>
    <col min="37" max="37" width="10.5714285714286" style="2"/>
    <col min="38" max="40" width="9.28571428571429" style="2"/>
    <col min="41" max="44" width="10.1428571428571" style="2"/>
    <col min="45" max="52" width="10.5714285714286" style="2"/>
    <col min="53" max="53" width="10.9285714285714" style="2"/>
    <col min="54" max="55" width="10.1428571428571" style="2"/>
    <col min="57" max="57" width="12.7857142857143"/>
    <col min="69" max="69" width="13.2142857142857" style="3"/>
    <col min="70" max="70" width="12.9464285714286" customWidth="1"/>
    <col min="74" max="75" width="10.1428571428571" style="4"/>
    <col min="84" max="84" width="20.8303571428571" customWidth="1"/>
    <col min="85" max="85" width="26.1875" customWidth="1"/>
    <col min="88" max="88" width="21.4285714285714" customWidth="1"/>
    <col min="90" max="90" width="9.57142857142857"/>
    <col min="91" max="91" width="9.42857142857143"/>
    <col min="92" max="92" width="46.7232142857143" customWidth="1"/>
    <col min="93" max="93" width="13.3839285714286" customWidth="1"/>
  </cols>
  <sheetData>
    <row r="1" spans="1:93">
      <c r="A1" s="5" t="s">
        <v>0</v>
      </c>
      <c r="B1" s="5" t="s">
        <v>1</v>
      </c>
      <c r="C1" s="5" t="s">
        <v>2</v>
      </c>
      <c r="D1" s="5" t="s">
        <v>3</v>
      </c>
      <c r="E1" s="21" t="s">
        <v>4</v>
      </c>
      <c r="F1" s="22" t="s">
        <v>5</v>
      </c>
      <c r="G1" s="23" t="s">
        <v>6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 t="s">
        <v>7</v>
      </c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52"/>
      <c r="BR1" s="53" t="s">
        <v>8</v>
      </c>
      <c r="BS1" s="53"/>
      <c r="BT1" s="53"/>
      <c r="BU1" s="53"/>
      <c r="BV1" s="66" t="s">
        <v>9</v>
      </c>
      <c r="BW1" s="66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44" t="s">
        <v>10</v>
      </c>
      <c r="CM1" s="44"/>
      <c r="CN1" s="93"/>
      <c r="CO1" s="103" t="s">
        <v>11</v>
      </c>
    </row>
    <row r="2" ht="59" customHeight="1" spans="1:93">
      <c r="A2" s="5"/>
      <c r="B2" s="5"/>
      <c r="C2" s="5"/>
      <c r="D2" s="5"/>
      <c r="E2" s="21"/>
      <c r="F2" s="22"/>
      <c r="G2" s="24" t="s">
        <v>12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44"/>
      <c r="AA2" s="45" t="s">
        <v>13</v>
      </c>
      <c r="AB2" s="45" t="s">
        <v>14</v>
      </c>
      <c r="AC2" s="47" t="s">
        <v>15</v>
      </c>
      <c r="AD2" s="47"/>
      <c r="AE2" s="47"/>
      <c r="AF2" s="47"/>
      <c r="AG2" s="47"/>
      <c r="AH2" s="47"/>
      <c r="AI2" s="47"/>
      <c r="AJ2" s="45" t="s">
        <v>16</v>
      </c>
      <c r="AK2" s="24" t="s">
        <v>17</v>
      </c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45" t="s">
        <v>18</v>
      </c>
      <c r="BF2" s="45" t="s">
        <v>19</v>
      </c>
      <c r="BG2" s="45" t="s">
        <v>20</v>
      </c>
      <c r="BH2" s="45"/>
      <c r="BI2" s="45"/>
      <c r="BJ2" s="45"/>
      <c r="BK2" s="45"/>
      <c r="BL2" s="45"/>
      <c r="BM2" s="45"/>
      <c r="BN2" s="45"/>
      <c r="BO2" s="45"/>
      <c r="BP2" s="45"/>
      <c r="BQ2" s="54" t="s">
        <v>16</v>
      </c>
      <c r="BR2" s="53"/>
      <c r="BS2" s="53"/>
      <c r="BT2" s="53"/>
      <c r="BU2" s="53"/>
      <c r="BV2" s="68" t="s">
        <v>21</v>
      </c>
      <c r="BW2" s="68" t="s">
        <v>22</v>
      </c>
      <c r="BX2" s="69" t="s">
        <v>23</v>
      </c>
      <c r="BY2" s="77" t="s">
        <v>24</v>
      </c>
      <c r="BZ2" s="77"/>
      <c r="CA2" s="77"/>
      <c r="CB2" s="77"/>
      <c r="CC2" s="77"/>
      <c r="CD2" s="77"/>
      <c r="CE2" s="5" t="s">
        <v>25</v>
      </c>
      <c r="CF2" s="5"/>
      <c r="CG2" s="5"/>
      <c r="CH2" s="5"/>
      <c r="CI2" s="5"/>
      <c r="CJ2" s="5"/>
      <c r="CK2" s="5"/>
      <c r="CL2" s="44"/>
      <c r="CM2" s="44"/>
      <c r="CN2" s="94" t="s">
        <v>26</v>
      </c>
      <c r="CO2" s="103"/>
    </row>
    <row r="3" ht="55" customHeight="1" spans="1:93">
      <c r="A3" s="5"/>
      <c r="B3" s="5"/>
      <c r="C3" s="5"/>
      <c r="D3" s="5"/>
      <c r="E3" s="21"/>
      <c r="F3" s="22"/>
      <c r="G3" s="25" t="s">
        <v>27</v>
      </c>
      <c r="H3" s="25" t="s">
        <v>28</v>
      </c>
      <c r="I3" s="21" t="s">
        <v>29</v>
      </c>
      <c r="J3" s="21" t="s">
        <v>30</v>
      </c>
      <c r="K3" s="25" t="s">
        <v>27</v>
      </c>
      <c r="L3" s="25" t="s">
        <v>28</v>
      </c>
      <c r="M3" s="21" t="s">
        <v>29</v>
      </c>
      <c r="N3" s="21" t="s">
        <v>30</v>
      </c>
      <c r="O3" s="25" t="s">
        <v>27</v>
      </c>
      <c r="P3" s="25" t="s">
        <v>28</v>
      </c>
      <c r="Q3" s="21" t="s">
        <v>29</v>
      </c>
      <c r="R3" s="21" t="s">
        <v>30</v>
      </c>
      <c r="S3" s="25" t="s">
        <v>27</v>
      </c>
      <c r="T3" s="25" t="s">
        <v>28</v>
      </c>
      <c r="U3" s="25" t="s">
        <v>29</v>
      </c>
      <c r="V3" s="25" t="s">
        <v>30</v>
      </c>
      <c r="W3" s="25" t="s">
        <v>27</v>
      </c>
      <c r="X3" s="25" t="s">
        <v>28</v>
      </c>
      <c r="Y3" s="25" t="s">
        <v>29</v>
      </c>
      <c r="Z3" s="46" t="s">
        <v>30</v>
      </c>
      <c r="AA3" s="45"/>
      <c r="AB3" s="45"/>
      <c r="AC3" s="48" t="s">
        <v>31</v>
      </c>
      <c r="AD3" s="48" t="s">
        <v>32</v>
      </c>
      <c r="AE3" s="48" t="s">
        <v>33</v>
      </c>
      <c r="AF3" s="48" t="s">
        <v>34</v>
      </c>
      <c r="AG3" s="48" t="s">
        <v>35</v>
      </c>
      <c r="AH3" s="48" t="s">
        <v>36</v>
      </c>
      <c r="AI3" s="48" t="s">
        <v>37</v>
      </c>
      <c r="AJ3" s="45"/>
      <c r="AK3" s="25" t="s">
        <v>27</v>
      </c>
      <c r="AL3" s="25" t="s">
        <v>28</v>
      </c>
      <c r="AM3" s="23" t="s">
        <v>29</v>
      </c>
      <c r="AN3" s="21" t="s">
        <v>30</v>
      </c>
      <c r="AO3" s="25" t="s">
        <v>27</v>
      </c>
      <c r="AP3" s="25" t="s">
        <v>28</v>
      </c>
      <c r="AQ3" s="23" t="s">
        <v>29</v>
      </c>
      <c r="AR3" s="21" t="s">
        <v>30</v>
      </c>
      <c r="AS3" s="25" t="s">
        <v>27</v>
      </c>
      <c r="AT3" s="25" t="s">
        <v>28</v>
      </c>
      <c r="AU3" s="23" t="s">
        <v>29</v>
      </c>
      <c r="AV3" s="21" t="s">
        <v>30</v>
      </c>
      <c r="AW3" s="25" t="s">
        <v>27</v>
      </c>
      <c r="AX3" s="25" t="s">
        <v>28</v>
      </c>
      <c r="AY3" s="25" t="s">
        <v>29</v>
      </c>
      <c r="AZ3" s="25" t="s">
        <v>30</v>
      </c>
      <c r="BA3" s="25" t="s">
        <v>27</v>
      </c>
      <c r="BB3" s="25" t="s">
        <v>28</v>
      </c>
      <c r="BC3" s="25" t="s">
        <v>29</v>
      </c>
      <c r="BD3" s="25" t="s">
        <v>30</v>
      </c>
      <c r="BE3" s="45"/>
      <c r="BF3" s="45"/>
      <c r="BG3" s="48" t="s">
        <v>38</v>
      </c>
      <c r="BH3" s="48" t="s">
        <v>39</v>
      </c>
      <c r="BI3" s="48" t="s">
        <v>40</v>
      </c>
      <c r="BJ3" s="48" t="s">
        <v>31</v>
      </c>
      <c r="BK3" s="48" t="s">
        <v>32</v>
      </c>
      <c r="BL3" s="48" t="s">
        <v>33</v>
      </c>
      <c r="BM3" s="48" t="s">
        <v>34</v>
      </c>
      <c r="BN3" s="48" t="s">
        <v>35</v>
      </c>
      <c r="BO3" s="48" t="s">
        <v>36</v>
      </c>
      <c r="BP3" s="48" t="s">
        <v>37</v>
      </c>
      <c r="BQ3" s="54"/>
      <c r="BR3" s="53" t="s">
        <v>41</v>
      </c>
      <c r="BS3" s="24" t="s">
        <v>42</v>
      </c>
      <c r="BT3" s="55" t="s">
        <v>43</v>
      </c>
      <c r="BU3" s="55" t="s">
        <v>44</v>
      </c>
      <c r="BV3" s="68"/>
      <c r="BW3" s="68"/>
      <c r="BX3" s="69"/>
      <c r="BY3" s="78" t="s">
        <v>45</v>
      </c>
      <c r="BZ3" s="78" t="s">
        <v>46</v>
      </c>
      <c r="CA3" s="44" t="s">
        <v>47</v>
      </c>
      <c r="CB3" s="79" t="s">
        <v>48</v>
      </c>
      <c r="CC3" s="79" t="s">
        <v>49</v>
      </c>
      <c r="CD3" s="5" t="s">
        <v>50</v>
      </c>
      <c r="CE3" s="80" t="s">
        <v>51</v>
      </c>
      <c r="CF3" s="80" t="s">
        <v>52</v>
      </c>
      <c r="CG3" s="89" t="s">
        <v>53</v>
      </c>
      <c r="CH3" s="80" t="s">
        <v>54</v>
      </c>
      <c r="CI3" s="5" t="s">
        <v>55</v>
      </c>
      <c r="CJ3" s="5" t="s">
        <v>56</v>
      </c>
      <c r="CK3" s="5" t="s">
        <v>55</v>
      </c>
      <c r="CL3" s="22" t="s">
        <v>57</v>
      </c>
      <c r="CM3" s="78" t="s">
        <v>58</v>
      </c>
      <c r="CN3" s="94"/>
      <c r="CO3" s="103"/>
    </row>
    <row r="4" ht="55" customHeight="1" spans="1:93">
      <c r="A4" s="6" t="s">
        <v>59</v>
      </c>
      <c r="B4" s="7" t="s">
        <v>60</v>
      </c>
      <c r="C4" s="7" t="s">
        <v>61</v>
      </c>
      <c r="D4" s="8"/>
      <c r="E4" s="26"/>
      <c r="F4" s="27">
        <v>0.16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38">
        <v>0.0498</v>
      </c>
      <c r="X4" s="38">
        <v>0.0196</v>
      </c>
      <c r="Y4" s="38">
        <v>0.2626</v>
      </c>
      <c r="Z4" s="8"/>
      <c r="AA4" s="35">
        <f t="shared" ref="AA4:AA20" si="0">(N4+O4+P4+Q4+R4+S4+T4+U4+V4+W4+X4)/11</f>
        <v>0.00630909090909091</v>
      </c>
      <c r="AB4" s="8"/>
      <c r="AC4" s="26"/>
      <c r="AD4" s="26"/>
      <c r="AE4" s="26"/>
      <c r="AF4" s="26"/>
      <c r="AG4" s="26"/>
      <c r="AH4" s="26"/>
      <c r="AI4" s="26"/>
      <c r="AJ4" s="8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30">
        <v>0.1529</v>
      </c>
      <c r="BB4" s="30">
        <v>0.1667</v>
      </c>
      <c r="BC4" s="30">
        <v>0.1279</v>
      </c>
      <c r="BD4" s="8"/>
      <c r="BE4" s="8"/>
      <c r="BF4" s="8"/>
      <c r="BG4" s="8"/>
      <c r="BH4" s="8"/>
      <c r="BI4" s="8"/>
      <c r="BJ4" s="51"/>
      <c r="BK4" s="51"/>
      <c r="BL4" s="51"/>
      <c r="BM4" s="8"/>
      <c r="BN4" s="8"/>
      <c r="BO4" s="8"/>
      <c r="BP4" s="8"/>
      <c r="BQ4" s="56">
        <f t="shared" ref="BQ4:BQ20" si="1">STDEV(AK4:BC4)</f>
        <v>0.0196675706006953</v>
      </c>
      <c r="BR4" s="57"/>
      <c r="BS4" s="8"/>
      <c r="BT4" s="8"/>
      <c r="BU4" s="8"/>
      <c r="BV4" s="70">
        <v>8.357</v>
      </c>
      <c r="BW4" s="70">
        <v>8.32</v>
      </c>
      <c r="BX4" s="8"/>
      <c r="BY4" s="8"/>
      <c r="BZ4" s="8"/>
      <c r="CA4" s="8"/>
      <c r="CB4" s="8"/>
      <c r="CC4" s="8"/>
      <c r="CD4" s="8"/>
      <c r="CE4" s="81">
        <v>3</v>
      </c>
      <c r="CF4" s="82" t="s">
        <v>62</v>
      </c>
      <c r="CG4" s="82" t="s">
        <v>63</v>
      </c>
      <c r="CH4" s="8"/>
      <c r="CI4" s="8"/>
      <c r="CJ4" s="8"/>
      <c r="CK4" s="8"/>
      <c r="CL4" s="81">
        <v>1.28</v>
      </c>
      <c r="CM4" s="95">
        <f t="shared" ref="CM4:CM12" si="2">CL4/BV4</f>
        <v>0.153165011367716</v>
      </c>
      <c r="CN4" s="8"/>
      <c r="CO4" s="104">
        <v>44579</v>
      </c>
    </row>
    <row r="5" ht="55" customHeight="1" spans="1:93">
      <c r="A5" s="6" t="s">
        <v>64</v>
      </c>
      <c r="B5" s="7" t="s">
        <v>65</v>
      </c>
      <c r="C5" s="7" t="s">
        <v>66</v>
      </c>
      <c r="D5" s="8"/>
      <c r="E5" s="26"/>
      <c r="F5" s="27">
        <v>1.97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39">
        <v>2.9286</v>
      </c>
      <c r="X5" s="39">
        <v>1.5517</v>
      </c>
      <c r="Y5" s="39">
        <v>1.3176</v>
      </c>
      <c r="Z5" s="9"/>
      <c r="AA5" s="35">
        <f t="shared" si="0"/>
        <v>0.4073</v>
      </c>
      <c r="AB5" s="9"/>
      <c r="AC5" s="28"/>
      <c r="AD5" s="28"/>
      <c r="AE5" s="28"/>
      <c r="AF5" s="28"/>
      <c r="AG5" s="28"/>
      <c r="AH5" s="28"/>
      <c r="AI5" s="28"/>
      <c r="AJ5" s="9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39">
        <v>0.1608</v>
      </c>
      <c r="BB5" s="39">
        <v>0.2682</v>
      </c>
      <c r="BC5" s="40">
        <v>0.2838</v>
      </c>
      <c r="BD5" s="9"/>
      <c r="BE5" s="9"/>
      <c r="BF5" s="9"/>
      <c r="BG5" s="9"/>
      <c r="BH5" s="9"/>
      <c r="BI5" s="9"/>
      <c r="BJ5" s="51"/>
      <c r="BK5" s="51"/>
      <c r="BL5" s="51"/>
      <c r="BM5" s="9"/>
      <c r="BN5" s="9"/>
      <c r="BO5" s="9"/>
      <c r="BP5" s="9"/>
      <c r="BQ5" s="56">
        <f t="shared" si="1"/>
        <v>0.0669665588185626</v>
      </c>
      <c r="BR5" s="58"/>
      <c r="BS5" s="9"/>
      <c r="BT5" s="9"/>
      <c r="BU5" s="9"/>
      <c r="BV5" s="71">
        <v>1.105</v>
      </c>
      <c r="BW5" s="71">
        <v>1.096</v>
      </c>
      <c r="BX5" s="9"/>
      <c r="BY5" s="9"/>
      <c r="BZ5" s="9"/>
      <c r="CA5" s="9"/>
      <c r="CB5" s="9"/>
      <c r="CC5" s="9"/>
      <c r="CD5" s="9"/>
      <c r="CE5" s="29">
        <v>10</v>
      </c>
      <c r="CF5" s="83" t="s">
        <v>67</v>
      </c>
      <c r="CG5" s="84" t="s">
        <v>68</v>
      </c>
      <c r="CH5" s="9"/>
      <c r="CI5" s="9"/>
      <c r="CJ5" s="9"/>
      <c r="CK5" s="9"/>
      <c r="CL5" s="29">
        <v>2.18</v>
      </c>
      <c r="CM5" s="96">
        <f t="shared" si="2"/>
        <v>1.97285067873303</v>
      </c>
      <c r="CN5" s="84" t="s">
        <v>69</v>
      </c>
      <c r="CO5" s="105">
        <v>44579</v>
      </c>
    </row>
    <row r="6" ht="55" customHeight="1" spans="1:93">
      <c r="A6" s="6" t="s">
        <v>70</v>
      </c>
      <c r="B6" s="7" t="s">
        <v>71</v>
      </c>
      <c r="C6" s="7" t="s">
        <v>72</v>
      </c>
      <c r="D6" s="9"/>
      <c r="E6" s="28"/>
      <c r="F6" s="29">
        <v>0.672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39">
        <v>6.9354</v>
      </c>
      <c r="X6" s="39">
        <v>1.924</v>
      </c>
      <c r="Y6" s="39">
        <v>1.1052</v>
      </c>
      <c r="Z6" s="9"/>
      <c r="AA6" s="35">
        <f t="shared" si="0"/>
        <v>0.8054</v>
      </c>
      <c r="AB6" s="9"/>
      <c r="AC6" s="28"/>
      <c r="AD6" s="28"/>
      <c r="AE6" s="28"/>
      <c r="AF6" s="28"/>
      <c r="AG6" s="28"/>
      <c r="AH6" s="28"/>
      <c r="AI6" s="28"/>
      <c r="AJ6" s="9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39">
        <v>4.4042</v>
      </c>
      <c r="BB6" s="39">
        <v>1.8968</v>
      </c>
      <c r="BC6" s="39">
        <v>1.3703</v>
      </c>
      <c r="BD6" s="9"/>
      <c r="BE6" s="9"/>
      <c r="BF6" s="9"/>
      <c r="BG6" s="9"/>
      <c r="BH6" s="9"/>
      <c r="BI6" s="9"/>
      <c r="BJ6" s="51"/>
      <c r="BK6" s="51"/>
      <c r="BL6" s="51"/>
      <c r="BM6" s="9"/>
      <c r="BN6" s="9"/>
      <c r="BO6" s="9"/>
      <c r="BP6" s="9"/>
      <c r="BQ6" s="56">
        <f t="shared" si="1"/>
        <v>1.62115217360987</v>
      </c>
      <c r="BR6" s="58"/>
      <c r="BS6" s="9"/>
      <c r="BT6" s="9"/>
      <c r="BU6" s="9"/>
      <c r="BV6" s="71">
        <v>5.824</v>
      </c>
      <c r="BW6" s="71">
        <v>4.581</v>
      </c>
      <c r="BX6" s="9"/>
      <c r="BY6" s="9"/>
      <c r="BZ6" s="9"/>
      <c r="CA6" s="9"/>
      <c r="CB6" s="9"/>
      <c r="CC6" s="9"/>
      <c r="CD6" s="9"/>
      <c r="CE6" s="29">
        <v>6</v>
      </c>
      <c r="CF6" s="83" t="s">
        <v>73</v>
      </c>
      <c r="CG6" s="82" t="s">
        <v>74</v>
      </c>
      <c r="CH6" s="9"/>
      <c r="CI6" s="9"/>
      <c r="CJ6" s="9"/>
      <c r="CK6" s="9"/>
      <c r="CL6" s="29">
        <v>3.91</v>
      </c>
      <c r="CM6" s="95">
        <f t="shared" si="2"/>
        <v>0.67135989010989</v>
      </c>
      <c r="CN6" s="9"/>
      <c r="CO6" s="105">
        <v>44580</v>
      </c>
    </row>
    <row r="7" ht="55" customHeight="1" spans="1:93">
      <c r="A7" s="6" t="s">
        <v>75</v>
      </c>
      <c r="B7" s="10" t="s">
        <v>76</v>
      </c>
      <c r="C7" s="10" t="s">
        <v>77</v>
      </c>
      <c r="D7" s="8"/>
      <c r="E7" s="30">
        <v>0.4234</v>
      </c>
      <c r="F7" s="31">
        <v>0.69</v>
      </c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39">
        <v>21</v>
      </c>
      <c r="X7" s="39">
        <v>7.2</v>
      </c>
      <c r="Y7" s="39">
        <v>3.6</v>
      </c>
      <c r="Z7" s="9"/>
      <c r="AA7" s="35">
        <f t="shared" si="0"/>
        <v>2.56363636363636</v>
      </c>
      <c r="AB7" s="9"/>
      <c r="AC7" s="28"/>
      <c r="AD7" s="28"/>
      <c r="AE7" s="28"/>
      <c r="AF7" s="28"/>
      <c r="AG7" s="28"/>
      <c r="AH7" s="28"/>
      <c r="AI7" s="28"/>
      <c r="AJ7" s="9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39">
        <v>0.1189</v>
      </c>
      <c r="BB7" s="39">
        <v>0.5113</v>
      </c>
      <c r="BC7" s="40">
        <v>0.616</v>
      </c>
      <c r="BD7" s="9"/>
      <c r="BE7" s="9"/>
      <c r="BF7" s="9"/>
      <c r="BG7" s="9"/>
      <c r="BH7" s="9"/>
      <c r="BI7" s="9"/>
      <c r="BJ7" s="51"/>
      <c r="BK7" s="51"/>
      <c r="BL7" s="51"/>
      <c r="BM7" s="9"/>
      <c r="BN7" s="9"/>
      <c r="BO7" s="9"/>
      <c r="BP7" s="9"/>
      <c r="BQ7" s="56">
        <f t="shared" si="1"/>
        <v>0.262058600316799</v>
      </c>
      <c r="BR7" s="58"/>
      <c r="BS7" s="9"/>
      <c r="BT7" s="9"/>
      <c r="BU7" s="9"/>
      <c r="BV7" s="71">
        <v>1.847</v>
      </c>
      <c r="BW7" s="71">
        <v>1.137</v>
      </c>
      <c r="BX7" s="9"/>
      <c r="BY7" s="9"/>
      <c r="BZ7" s="9"/>
      <c r="CA7" s="9"/>
      <c r="CB7" s="9"/>
      <c r="CC7" s="9"/>
      <c r="CD7" s="9"/>
      <c r="CE7" s="29">
        <v>4</v>
      </c>
      <c r="CF7" s="83" t="s">
        <v>78</v>
      </c>
      <c r="CG7" s="82" t="s">
        <v>79</v>
      </c>
      <c r="CH7" s="9"/>
      <c r="CI7" s="9"/>
      <c r="CJ7" s="9"/>
      <c r="CK7" s="9"/>
      <c r="CL7" s="29">
        <v>1.26</v>
      </c>
      <c r="CM7" s="95">
        <f t="shared" si="2"/>
        <v>0.682187330806714</v>
      </c>
      <c r="CN7" s="9"/>
      <c r="CO7" s="105">
        <v>44580</v>
      </c>
    </row>
    <row r="8" ht="55" customHeight="1" spans="1:93">
      <c r="A8" s="6" t="s">
        <v>80</v>
      </c>
      <c r="B8" s="10" t="s">
        <v>81</v>
      </c>
      <c r="C8" s="10" t="s">
        <v>82</v>
      </c>
      <c r="D8" s="9"/>
      <c r="E8" s="32">
        <v>0.6351</v>
      </c>
      <c r="F8" s="29">
        <v>0.101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32">
        <v>1.3</v>
      </c>
      <c r="X8" s="32">
        <v>0.25</v>
      </c>
      <c r="Y8" s="32">
        <v>-0.4762</v>
      </c>
      <c r="Z8" s="9"/>
      <c r="AA8" s="35">
        <f t="shared" si="0"/>
        <v>0.140909090909091</v>
      </c>
      <c r="AB8" s="9"/>
      <c r="AC8" s="28"/>
      <c r="AD8" s="28"/>
      <c r="AE8" s="28"/>
      <c r="AF8" s="28"/>
      <c r="AG8" s="28"/>
      <c r="AH8" s="28"/>
      <c r="AI8" s="28"/>
      <c r="AJ8" s="9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32">
        <v>0.3467</v>
      </c>
      <c r="BB8" s="32">
        <v>0.1404</v>
      </c>
      <c r="BC8" s="32">
        <v>0.01</v>
      </c>
      <c r="BD8" s="9"/>
      <c r="BE8" s="9"/>
      <c r="BF8" s="9"/>
      <c r="BG8" s="9"/>
      <c r="BH8" s="9"/>
      <c r="BI8" s="9"/>
      <c r="BJ8" s="51"/>
      <c r="BK8" s="51"/>
      <c r="BL8" s="51"/>
      <c r="BM8" s="9"/>
      <c r="BN8" s="9"/>
      <c r="BO8" s="9"/>
      <c r="BP8" s="9"/>
      <c r="BQ8" s="56">
        <f t="shared" si="1"/>
        <v>0.169769814749266</v>
      </c>
      <c r="BR8" s="58"/>
      <c r="BS8" s="9"/>
      <c r="BT8" s="9"/>
      <c r="BU8" s="9"/>
      <c r="BV8" s="71">
        <v>4.562</v>
      </c>
      <c r="BW8" s="71">
        <v>4.48</v>
      </c>
      <c r="BX8" s="9"/>
      <c r="BY8" s="9"/>
      <c r="BZ8" s="9"/>
      <c r="CA8" s="9"/>
      <c r="CB8" s="9"/>
      <c r="CC8" s="9"/>
      <c r="CD8" s="9"/>
      <c r="CE8" s="29">
        <v>9</v>
      </c>
      <c r="CF8" s="83" t="s">
        <v>83</v>
      </c>
      <c r="CG8" s="82" t="s">
        <v>84</v>
      </c>
      <c r="CH8" s="9"/>
      <c r="CI8" s="9"/>
      <c r="CJ8" s="9"/>
      <c r="CK8" s="9"/>
      <c r="CL8" s="29">
        <v>0.462891</v>
      </c>
      <c r="CM8" s="95">
        <f t="shared" si="2"/>
        <v>0.10146668128014</v>
      </c>
      <c r="CN8" s="9"/>
      <c r="CO8" s="105">
        <v>44580</v>
      </c>
    </row>
    <row r="9" ht="55" customHeight="1" spans="1:93">
      <c r="A9" s="6" t="s">
        <v>85</v>
      </c>
      <c r="B9" s="10" t="s">
        <v>86</v>
      </c>
      <c r="C9" s="10" t="s">
        <v>87</v>
      </c>
      <c r="D9" s="9"/>
      <c r="E9" s="32">
        <v>0.6517</v>
      </c>
      <c r="F9" s="29">
        <v>0.549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38">
        <v>0.3774</v>
      </c>
      <c r="X9" s="38">
        <v>0.2892</v>
      </c>
      <c r="Y9" s="38">
        <v>0.3019</v>
      </c>
      <c r="Z9" s="9"/>
      <c r="AA9" s="35">
        <f t="shared" si="0"/>
        <v>0.0606</v>
      </c>
      <c r="AB9" s="9"/>
      <c r="AC9" s="28"/>
      <c r="AD9" s="28"/>
      <c r="AE9" s="28"/>
      <c r="AF9" s="28"/>
      <c r="AG9" s="28"/>
      <c r="AH9" s="28"/>
      <c r="AI9" s="28"/>
      <c r="AJ9" s="9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39">
        <v>0.6459</v>
      </c>
      <c r="BB9" s="39">
        <v>0.3625</v>
      </c>
      <c r="BC9" s="39">
        <v>0.351</v>
      </c>
      <c r="BD9" s="9"/>
      <c r="BE9" s="9"/>
      <c r="BF9" s="9"/>
      <c r="BG9" s="9"/>
      <c r="BH9" s="9"/>
      <c r="BI9" s="9"/>
      <c r="BJ9" s="51"/>
      <c r="BK9" s="51"/>
      <c r="BL9" s="51"/>
      <c r="BM9" s="9"/>
      <c r="BN9" s="9"/>
      <c r="BO9" s="9"/>
      <c r="BP9" s="9"/>
      <c r="BQ9" s="56">
        <f t="shared" si="1"/>
        <v>0.167039825590586</v>
      </c>
      <c r="BR9" s="58"/>
      <c r="BS9" s="9"/>
      <c r="BT9" s="9"/>
      <c r="BU9" s="9"/>
      <c r="BV9" s="71">
        <v>10.64</v>
      </c>
      <c r="BW9" s="71">
        <v>10.22</v>
      </c>
      <c r="BX9" s="9"/>
      <c r="BY9" s="9"/>
      <c r="BZ9" s="9"/>
      <c r="CA9" s="9"/>
      <c r="CB9" s="9"/>
      <c r="CC9" s="9"/>
      <c r="CD9" s="9"/>
      <c r="CE9" s="29">
        <v>37</v>
      </c>
      <c r="CF9" s="84" t="s">
        <v>88</v>
      </c>
      <c r="CG9" s="82" t="s">
        <v>89</v>
      </c>
      <c r="CH9" s="9"/>
      <c r="CI9" s="9"/>
      <c r="CJ9" s="9"/>
      <c r="CK9" s="9"/>
      <c r="CL9" s="29">
        <v>5.84</v>
      </c>
      <c r="CM9" s="95">
        <f t="shared" si="2"/>
        <v>0.548872180451128</v>
      </c>
      <c r="CN9" s="9"/>
      <c r="CO9" s="105">
        <v>44585</v>
      </c>
    </row>
    <row r="10" ht="55" customHeight="1" spans="1:93">
      <c r="A10" s="6" t="s">
        <v>90</v>
      </c>
      <c r="B10" s="11" t="s">
        <v>91</v>
      </c>
      <c r="C10" s="11" t="s">
        <v>92</v>
      </c>
      <c r="D10" s="9"/>
      <c r="E10" s="32">
        <v>0.7647</v>
      </c>
      <c r="F10" s="29">
        <v>0.407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32">
        <v>0.4123</v>
      </c>
      <c r="X10" s="32">
        <v>0.1456</v>
      </c>
      <c r="Y10" s="32">
        <v>0.1046</v>
      </c>
      <c r="Z10" s="9"/>
      <c r="AA10" s="35">
        <f t="shared" si="0"/>
        <v>0.0507181818181818</v>
      </c>
      <c r="AB10" s="9"/>
      <c r="AC10" s="28"/>
      <c r="AD10" s="28"/>
      <c r="AE10" s="28"/>
      <c r="AF10" s="28"/>
      <c r="AG10" s="28"/>
      <c r="AH10" s="28"/>
      <c r="AI10" s="28"/>
      <c r="AJ10" s="9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32">
        <v>0.404</v>
      </c>
      <c r="BB10" s="32">
        <v>0.2621</v>
      </c>
      <c r="BC10" s="32">
        <v>0.0774</v>
      </c>
      <c r="BD10" s="9"/>
      <c r="BE10" s="9"/>
      <c r="BF10" s="9"/>
      <c r="BG10" s="9"/>
      <c r="BH10" s="9"/>
      <c r="BI10" s="9"/>
      <c r="BJ10" s="51"/>
      <c r="BK10" s="51"/>
      <c r="BL10" s="51"/>
      <c r="BM10" s="9"/>
      <c r="BN10" s="9"/>
      <c r="BO10" s="9"/>
      <c r="BP10" s="9"/>
      <c r="BQ10" s="56">
        <f t="shared" si="1"/>
        <v>0.163766734513861</v>
      </c>
      <c r="BR10" s="58"/>
      <c r="BS10" s="9"/>
      <c r="BT10" s="9"/>
      <c r="BU10" s="9"/>
      <c r="BV10" s="71">
        <v>153</v>
      </c>
      <c r="BW10" s="71">
        <v>111.4</v>
      </c>
      <c r="BX10" s="9"/>
      <c r="BY10" s="9"/>
      <c r="BZ10" s="9"/>
      <c r="CA10" s="9"/>
      <c r="CB10" s="9"/>
      <c r="CC10" s="9"/>
      <c r="CD10" s="9"/>
      <c r="CE10" s="29">
        <v>87</v>
      </c>
      <c r="CF10" s="82" t="s">
        <v>93</v>
      </c>
      <c r="CG10" s="82" t="s">
        <v>94</v>
      </c>
      <c r="CH10" s="9"/>
      <c r="CI10" s="9"/>
      <c r="CJ10" s="9"/>
      <c r="CK10" s="9"/>
      <c r="CL10" s="29">
        <v>64.56</v>
      </c>
      <c r="CM10" s="95">
        <f t="shared" si="2"/>
        <v>0.421960784313726</v>
      </c>
      <c r="CN10" s="9"/>
      <c r="CO10" s="105">
        <v>44585</v>
      </c>
    </row>
    <row r="11" ht="89" customHeight="1" spans="1:93">
      <c r="A11" s="6" t="s">
        <v>95</v>
      </c>
      <c r="B11" s="11" t="s">
        <v>96</v>
      </c>
      <c r="C11" s="11" t="s">
        <v>97</v>
      </c>
      <c r="D11" s="9"/>
      <c r="E11" s="32">
        <v>0.2823</v>
      </c>
      <c r="F11" s="29">
        <v>0.11</v>
      </c>
      <c r="G11" s="28">
        <v>-0.1429</v>
      </c>
      <c r="H11" s="28">
        <v>-0.4583</v>
      </c>
      <c r="I11" s="28">
        <v>-0.1314</v>
      </c>
      <c r="J11" s="28">
        <v>-0.3333</v>
      </c>
      <c r="K11" s="28">
        <v>-0.5</v>
      </c>
      <c r="L11" s="28">
        <v>-0.6923</v>
      </c>
      <c r="M11" s="28">
        <v>-0.6355</v>
      </c>
      <c r="N11" s="28">
        <v>-0.5</v>
      </c>
      <c r="O11" s="28">
        <v>-0.6667</v>
      </c>
      <c r="P11" s="28">
        <v>0.5</v>
      </c>
      <c r="Q11" s="28">
        <v>0.0487</v>
      </c>
      <c r="R11" s="28">
        <v>-0.3333</v>
      </c>
      <c r="S11" s="28">
        <v>-4.74</v>
      </c>
      <c r="T11" s="28">
        <v>-1.8333</v>
      </c>
      <c r="U11" s="28">
        <v>-1.478</v>
      </c>
      <c r="V11" s="28">
        <v>-4</v>
      </c>
      <c r="W11" s="40">
        <v>0.8048</v>
      </c>
      <c r="X11" s="40">
        <v>1.6</v>
      </c>
      <c r="Y11" s="40">
        <v>3.568</v>
      </c>
      <c r="Z11" s="9"/>
      <c r="AA11" s="35">
        <f t="shared" si="0"/>
        <v>-0.963436363636364</v>
      </c>
      <c r="AB11" s="35">
        <f t="shared" ref="AB11:AB20" si="3">(G11+H11+I11+J11+K11+L11+M11+N11+O11+P11+Q11+R11+S11+T11+U11+V11+W11+X11+Y11)/19</f>
        <v>-0.52228947368421</v>
      </c>
      <c r="AC11" s="35">
        <f>(R11+S11)/2</f>
        <v>-2.53665</v>
      </c>
      <c r="AD11" s="35">
        <f>(S11+T11)/2</f>
        <v>-3.28665</v>
      </c>
      <c r="AE11" s="35">
        <f>(T11+U11)/2</f>
        <v>-1.65565</v>
      </c>
      <c r="AF11" s="35">
        <f>(U11+V11)/2</f>
        <v>-2.739</v>
      </c>
      <c r="AG11" s="41">
        <f>(V11+W11)/2</f>
        <v>-1.5976</v>
      </c>
      <c r="AH11" s="41">
        <f>(W11+X11)/2</f>
        <v>1.2024</v>
      </c>
      <c r="AI11" s="41">
        <f>(X11+Y11)/2</f>
        <v>2.584</v>
      </c>
      <c r="AJ11" s="49">
        <f t="shared" ref="AJ11:AJ20" si="4">STDEV(G11:Y11)</f>
        <v>1.78447570105642</v>
      </c>
      <c r="AK11" s="28">
        <v>-0.0547</v>
      </c>
      <c r="AL11" s="28">
        <v>0.0508</v>
      </c>
      <c r="AM11" s="28">
        <v>0.0083</v>
      </c>
      <c r="AN11" s="28">
        <v>0.0411</v>
      </c>
      <c r="AO11" s="28">
        <v>-0.1632</v>
      </c>
      <c r="AP11" s="28">
        <v>-0.1035</v>
      </c>
      <c r="AQ11" s="28">
        <v>-0.1189</v>
      </c>
      <c r="AR11" s="28">
        <v>-0.1039</v>
      </c>
      <c r="AS11" s="28">
        <v>0.0691</v>
      </c>
      <c r="AT11" s="28">
        <v>-0.0024</v>
      </c>
      <c r="AU11" s="28">
        <v>0.0638</v>
      </c>
      <c r="AV11" s="28">
        <v>0.0429</v>
      </c>
      <c r="AW11" s="28">
        <v>-0.1896</v>
      </c>
      <c r="AX11" s="28">
        <v>-0.1348</v>
      </c>
      <c r="AY11" s="28">
        <v>-0.1265</v>
      </c>
      <c r="AZ11" s="28">
        <v>-0.0579</v>
      </c>
      <c r="BA11" s="39">
        <v>0.2014</v>
      </c>
      <c r="BB11" s="39">
        <v>0.0771</v>
      </c>
      <c r="BC11" s="39">
        <v>0.26</v>
      </c>
      <c r="BD11" s="9"/>
      <c r="BE11" s="35">
        <f t="shared" ref="BE11:BE20" si="5">(AS11+AT11+AU11+AV11+AW11+AX11+AY11+AZ11+BA11+BB11+BC11+BD11)/11</f>
        <v>0.0184636363636364</v>
      </c>
      <c r="BF11" s="35">
        <f t="shared" ref="BF11:BF20" si="6">(AK11+AL11+AM11+AN11+AO11+AP11+AQ11+AR11+AS11+AT11+AU11+AV11+AW11+AX11+AY11+AZ11+BA11+BB11+BC11+BD11)/19</f>
        <v>-0.012678947368421</v>
      </c>
      <c r="BG11" s="9"/>
      <c r="BH11" s="9"/>
      <c r="BI11" s="9"/>
      <c r="BJ11" s="51"/>
      <c r="BK11" s="51"/>
      <c r="BL11" s="51"/>
      <c r="BM11" s="9"/>
      <c r="BN11" s="9"/>
      <c r="BO11" s="9"/>
      <c r="BP11" s="9"/>
      <c r="BQ11" s="56">
        <f t="shared" si="1"/>
        <v>0.121295559957886</v>
      </c>
      <c r="BR11" s="58">
        <v>42347</v>
      </c>
      <c r="BS11" s="9"/>
      <c r="BT11" s="9"/>
      <c r="BU11" s="9"/>
      <c r="BV11" s="71">
        <v>1.32</v>
      </c>
      <c r="BW11" s="71">
        <v>1.184</v>
      </c>
      <c r="BX11" s="9"/>
      <c r="BY11" s="9"/>
      <c r="BZ11" s="9"/>
      <c r="CA11" s="9"/>
      <c r="CB11" s="9"/>
      <c r="CC11" s="9"/>
      <c r="CD11" s="9"/>
      <c r="CE11" s="29">
        <v>2</v>
      </c>
      <c r="CF11" s="83" t="s">
        <v>98</v>
      </c>
      <c r="CG11" s="84" t="s">
        <v>99</v>
      </c>
      <c r="CH11" s="9"/>
      <c r="CI11" s="9"/>
      <c r="CJ11" s="9"/>
      <c r="CK11" s="9"/>
      <c r="CL11" s="29">
        <v>0.139699</v>
      </c>
      <c r="CM11" s="95">
        <f t="shared" si="2"/>
        <v>0.105832575757576</v>
      </c>
      <c r="CN11" s="97" t="s">
        <v>100</v>
      </c>
      <c r="CO11" s="105">
        <v>44586</v>
      </c>
    </row>
    <row r="12" ht="55" customHeight="1" spans="1:93">
      <c r="A12" s="6" t="s">
        <v>101</v>
      </c>
      <c r="B12" s="11" t="s">
        <v>102</v>
      </c>
      <c r="C12" s="11" t="s">
        <v>103</v>
      </c>
      <c r="D12" s="12"/>
      <c r="E12" s="33">
        <v>0.3655</v>
      </c>
      <c r="F12" s="12">
        <v>0.17</v>
      </c>
      <c r="G12" s="33">
        <v>0</v>
      </c>
      <c r="H12" s="33">
        <v>-0.0338</v>
      </c>
      <c r="I12" s="33">
        <v>-0.125</v>
      </c>
      <c r="J12" s="33">
        <v>-0.1333</v>
      </c>
      <c r="K12" s="33">
        <v>0</v>
      </c>
      <c r="L12" s="33">
        <v>-0.125</v>
      </c>
      <c r="M12" s="33">
        <v>-0.1429</v>
      </c>
      <c r="N12" s="33">
        <v>-0.2692</v>
      </c>
      <c r="O12" s="33">
        <v>0.2</v>
      </c>
      <c r="P12" s="33">
        <v>-0.0714</v>
      </c>
      <c r="Q12" s="33">
        <v>-0.0556</v>
      </c>
      <c r="R12" s="33">
        <v>0</v>
      </c>
      <c r="S12" s="33">
        <v>-0.6667</v>
      </c>
      <c r="T12" s="33">
        <v>-0.3077</v>
      </c>
      <c r="U12" s="33">
        <v>-0.1176</v>
      </c>
      <c r="V12" s="33">
        <v>-0.1053</v>
      </c>
      <c r="W12" s="33">
        <v>1.5</v>
      </c>
      <c r="X12" s="33">
        <v>0.2222</v>
      </c>
      <c r="Y12" s="33">
        <v>0.1333</v>
      </c>
      <c r="Z12" s="12"/>
      <c r="AA12" s="35">
        <f t="shared" si="0"/>
        <v>0.0298818181818182</v>
      </c>
      <c r="AB12" s="35">
        <f t="shared" si="3"/>
        <v>-0.00515789473684209</v>
      </c>
      <c r="AC12" s="35">
        <f>(R12+S12)/2</f>
        <v>-0.33335</v>
      </c>
      <c r="AD12" s="35">
        <f>(S12+T12)/2</f>
        <v>-0.4872</v>
      </c>
      <c r="AE12" s="41">
        <f>(T12+U12)/2</f>
        <v>-0.21265</v>
      </c>
      <c r="AF12" s="41">
        <f>(U12+V12)/2</f>
        <v>-0.11145</v>
      </c>
      <c r="AG12" s="41">
        <f>(V12+W12)/2</f>
        <v>0.69735</v>
      </c>
      <c r="AH12" s="41">
        <f>(W12+X12)/2</f>
        <v>0.8611</v>
      </c>
      <c r="AI12" s="35">
        <f>(X12+Y12)/2</f>
        <v>0.17775</v>
      </c>
      <c r="AJ12" s="49">
        <f t="shared" si="4"/>
        <v>0.413115667574254</v>
      </c>
      <c r="AK12" s="33">
        <v>1.0642</v>
      </c>
      <c r="AL12" s="33">
        <v>0.0228</v>
      </c>
      <c r="AM12" s="33">
        <v>0.0841</v>
      </c>
      <c r="AN12" s="33">
        <v>0.5887</v>
      </c>
      <c r="AO12" s="33">
        <v>-0.8787</v>
      </c>
      <c r="AP12" s="33">
        <v>-0.7718</v>
      </c>
      <c r="AQ12" s="33">
        <v>-0.4438</v>
      </c>
      <c r="AR12" s="33">
        <v>-0.57</v>
      </c>
      <c r="AS12" s="33">
        <v>7.3354</v>
      </c>
      <c r="AT12" s="33">
        <v>6.4137</v>
      </c>
      <c r="AU12" s="33">
        <v>1.9991</v>
      </c>
      <c r="AV12" s="33">
        <v>1.3633</v>
      </c>
      <c r="AW12" s="33">
        <v>-0.2726</v>
      </c>
      <c r="AX12" s="33">
        <v>-0.3025</v>
      </c>
      <c r="AY12" s="33">
        <v>-0.2519</v>
      </c>
      <c r="AZ12" s="33">
        <v>-0.2175</v>
      </c>
      <c r="BA12" s="33">
        <v>-0.4742</v>
      </c>
      <c r="BB12" s="33">
        <v>-0.4142</v>
      </c>
      <c r="BC12" s="33">
        <v>-0.3214</v>
      </c>
      <c r="BD12" s="12"/>
      <c r="BE12" s="35">
        <f t="shared" si="5"/>
        <v>1.35065454545455</v>
      </c>
      <c r="BF12" s="35">
        <f t="shared" si="6"/>
        <v>0.734352631578947</v>
      </c>
      <c r="BG12" s="12"/>
      <c r="BH12" s="12"/>
      <c r="BI12" s="12"/>
      <c r="BJ12" s="51"/>
      <c r="BK12" s="51"/>
      <c r="BL12" s="51"/>
      <c r="BM12" s="12"/>
      <c r="BN12" s="12"/>
      <c r="BO12" s="12"/>
      <c r="BP12" s="12"/>
      <c r="BQ12" s="56">
        <f t="shared" si="1"/>
        <v>2.29377246337615</v>
      </c>
      <c r="BR12" s="59">
        <v>35599</v>
      </c>
      <c r="BS12" s="12"/>
      <c r="BT12" s="12"/>
      <c r="BU12" s="12"/>
      <c r="BV12" s="72">
        <v>13.29</v>
      </c>
      <c r="BW12" s="72">
        <v>13.29</v>
      </c>
      <c r="BX12" s="12"/>
      <c r="BY12" s="12"/>
      <c r="BZ12" s="12"/>
      <c r="CA12" s="12"/>
      <c r="CB12" s="12"/>
      <c r="CC12" s="12"/>
      <c r="CD12" s="12"/>
      <c r="CE12" s="12">
        <v>4</v>
      </c>
      <c r="CF12" s="85" t="s">
        <v>104</v>
      </c>
      <c r="CG12" s="90" t="s">
        <v>105</v>
      </c>
      <c r="CH12" s="12"/>
      <c r="CI12" s="12"/>
      <c r="CJ12" s="12"/>
      <c r="CK12" s="12"/>
      <c r="CL12" s="12">
        <v>2.29</v>
      </c>
      <c r="CM12" s="98">
        <f t="shared" si="2"/>
        <v>0.172310007524454</v>
      </c>
      <c r="CN12" s="83" t="s">
        <v>106</v>
      </c>
      <c r="CO12" s="59">
        <v>44605</v>
      </c>
    </row>
    <row r="13" ht="90" customHeight="1" spans="1:93">
      <c r="A13" s="6" t="s">
        <v>107</v>
      </c>
      <c r="B13" s="13" t="s">
        <v>108</v>
      </c>
      <c r="C13" s="14" t="s">
        <v>109</v>
      </c>
      <c r="D13" s="8"/>
      <c r="E13" s="32">
        <v>0.3405</v>
      </c>
      <c r="F13" s="34">
        <v>0.69</v>
      </c>
      <c r="G13" s="35">
        <v>1.7</v>
      </c>
      <c r="H13" s="35">
        <v>-0.0417</v>
      </c>
      <c r="I13" s="35">
        <v>-0.3099</v>
      </c>
      <c r="J13" s="35">
        <v>0.3223</v>
      </c>
      <c r="K13" s="35">
        <v>1.7037</v>
      </c>
      <c r="L13" s="35">
        <v>0.913</v>
      </c>
      <c r="M13" s="35">
        <v>1.0816</v>
      </c>
      <c r="N13" s="35">
        <v>0.1812</v>
      </c>
      <c r="O13" s="35">
        <v>-0.5616</v>
      </c>
      <c r="P13" s="35">
        <v>-0.3182</v>
      </c>
      <c r="Q13" s="35">
        <v>-0.4118</v>
      </c>
      <c r="R13" s="35">
        <v>0.0529</v>
      </c>
      <c r="S13" s="35">
        <v>-0.9063</v>
      </c>
      <c r="T13" s="35">
        <v>-0.9167</v>
      </c>
      <c r="U13" s="35">
        <v>-0.6833</v>
      </c>
      <c r="V13" s="35">
        <v>-0.2663</v>
      </c>
      <c r="W13" s="39">
        <v>0.6667</v>
      </c>
      <c r="X13" s="39">
        <v>8.4</v>
      </c>
      <c r="Y13" s="39">
        <v>2.6316</v>
      </c>
      <c r="Z13" s="20"/>
      <c r="AA13" s="35">
        <f t="shared" si="0"/>
        <v>0.476054545454546</v>
      </c>
      <c r="AB13" s="35">
        <f t="shared" si="3"/>
        <v>0.696694736842105</v>
      </c>
      <c r="AC13" s="35">
        <f>(R13+S13)/2</f>
        <v>-0.4267</v>
      </c>
      <c r="AD13" s="35">
        <f>(S13+T13)/2</f>
        <v>-0.9115</v>
      </c>
      <c r="AE13" s="41">
        <f>(T13+U13)/2</f>
        <v>-0.8</v>
      </c>
      <c r="AF13" s="41">
        <f>(U13+V13)/2</f>
        <v>-0.4748</v>
      </c>
      <c r="AG13" s="41">
        <f>(V13+W13)/2</f>
        <v>0.2002</v>
      </c>
      <c r="AH13" s="41">
        <f>(W13+X13)/2</f>
        <v>4.53335</v>
      </c>
      <c r="AI13" s="41">
        <f>(X13+Y13)/2</f>
        <v>5.5158</v>
      </c>
      <c r="AJ13" s="49">
        <f t="shared" si="4"/>
        <v>2.10193806560456</v>
      </c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2">
        <v>0.7335</v>
      </c>
      <c r="BB13" s="32">
        <v>0.4001</v>
      </c>
      <c r="BC13" s="32">
        <v>0.1638</v>
      </c>
      <c r="BD13" s="20"/>
      <c r="BE13" s="35">
        <f t="shared" si="5"/>
        <v>0.117945454545455</v>
      </c>
      <c r="BF13" s="35">
        <f t="shared" si="6"/>
        <v>0.0682842105263158</v>
      </c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56">
        <f t="shared" si="1"/>
        <v>0.28622582576234</v>
      </c>
      <c r="BR13" s="60">
        <v>42368</v>
      </c>
      <c r="BS13" s="9"/>
      <c r="BT13" s="9"/>
      <c r="BU13" s="9"/>
      <c r="BV13" s="71">
        <v>79.23</v>
      </c>
      <c r="BW13" s="71">
        <v>79.22</v>
      </c>
      <c r="BX13" s="9"/>
      <c r="BY13" s="9"/>
      <c r="BZ13" s="9"/>
      <c r="CA13" s="9"/>
      <c r="CB13" s="9"/>
      <c r="CC13" s="9"/>
      <c r="CD13" s="9"/>
      <c r="CE13" s="29">
        <v>123</v>
      </c>
      <c r="CF13" s="83" t="s">
        <v>110</v>
      </c>
      <c r="CG13" s="83" t="s">
        <v>111</v>
      </c>
      <c r="CH13" s="9"/>
      <c r="CI13" s="9"/>
      <c r="CJ13" s="9"/>
      <c r="CK13" s="9"/>
      <c r="CL13" s="29">
        <v>63.51</v>
      </c>
      <c r="CM13" s="95">
        <f t="shared" ref="CM13:CM15" si="7">CL13/BV13</f>
        <v>0.801590306702007</v>
      </c>
      <c r="CN13" s="84" t="s">
        <v>112</v>
      </c>
      <c r="CO13" s="105">
        <v>44601</v>
      </c>
    </row>
    <row r="14" ht="70" customHeight="1" spans="1:93">
      <c r="A14" s="6" t="s">
        <v>113</v>
      </c>
      <c r="B14" s="13" t="s">
        <v>114</v>
      </c>
      <c r="C14" s="14" t="s">
        <v>115</v>
      </c>
      <c r="D14" s="9"/>
      <c r="E14" s="32">
        <v>0.6596</v>
      </c>
      <c r="F14" s="29">
        <v>0.577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2">
        <v>0.2581</v>
      </c>
      <c r="X14" s="32">
        <v>0.08</v>
      </c>
      <c r="Y14" s="32">
        <v>-0.0909</v>
      </c>
      <c r="Z14" s="20"/>
      <c r="AA14" s="35">
        <f t="shared" si="0"/>
        <v>0.0307363636363636</v>
      </c>
      <c r="AB14" s="35">
        <f t="shared" si="3"/>
        <v>0.0130105263157895</v>
      </c>
      <c r="AC14" s="35">
        <f t="shared" ref="AC14:AC19" si="8">(R14+S14)/2</f>
        <v>0</v>
      </c>
      <c r="AD14" s="35">
        <f t="shared" ref="AD14:AD19" si="9">(S14+T14)/2</f>
        <v>0</v>
      </c>
      <c r="AE14" s="35">
        <f t="shared" ref="AE14:AE19" si="10">(T14+U14)/2</f>
        <v>0</v>
      </c>
      <c r="AF14" s="35">
        <f t="shared" ref="AF14:AF19" si="11">(U14+V14)/2</f>
        <v>0</v>
      </c>
      <c r="AG14" s="35">
        <f t="shared" ref="AG14:AG19" si="12">(V14+W14)/2</f>
        <v>0.12905</v>
      </c>
      <c r="AH14" s="35">
        <f t="shared" ref="AH14:AH19" si="13">(W14+X14)/2</f>
        <v>0.16905</v>
      </c>
      <c r="AI14" s="35">
        <f t="shared" ref="AI14:AI19" si="14">(X14+Y14)/2</f>
        <v>-0.00545</v>
      </c>
      <c r="AJ14" s="49">
        <f t="shared" si="4"/>
        <v>0.1745123777845</v>
      </c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9">
        <v>0.2685</v>
      </c>
      <c r="BB14" s="39">
        <v>0.4227</v>
      </c>
      <c r="BC14" s="39">
        <v>0.3457</v>
      </c>
      <c r="BD14" s="20"/>
      <c r="BE14" s="35">
        <f t="shared" si="5"/>
        <v>0.0942636363636364</v>
      </c>
      <c r="BF14" s="35">
        <f t="shared" si="6"/>
        <v>0.0545736842105263</v>
      </c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56">
        <f t="shared" si="1"/>
        <v>0.0771000216169447</v>
      </c>
      <c r="BR14" s="60">
        <v>37757</v>
      </c>
      <c r="BS14" s="9"/>
      <c r="BT14" s="9"/>
      <c r="BU14" s="9"/>
      <c r="BV14" s="71">
        <v>5.912</v>
      </c>
      <c r="BW14" s="71">
        <v>5.69</v>
      </c>
      <c r="BX14" s="9"/>
      <c r="BY14" s="9"/>
      <c r="BZ14" s="9"/>
      <c r="CA14" s="9"/>
      <c r="CB14" s="9"/>
      <c r="CC14" s="9"/>
      <c r="CD14" s="9"/>
      <c r="CE14" s="29">
        <v>11</v>
      </c>
      <c r="CF14" s="83" t="s">
        <v>116</v>
      </c>
      <c r="CG14" s="83" t="s">
        <v>117</v>
      </c>
      <c r="CH14" s="9"/>
      <c r="CI14" s="9"/>
      <c r="CJ14" s="9"/>
      <c r="CK14" s="9"/>
      <c r="CL14" s="29">
        <v>3.41</v>
      </c>
      <c r="CM14" s="95">
        <f t="shared" si="7"/>
        <v>0.576792963464141</v>
      </c>
      <c r="CN14" s="99" t="s">
        <v>118</v>
      </c>
      <c r="CO14" s="105">
        <v>44601</v>
      </c>
    </row>
    <row r="15" ht="94" customHeight="1" spans="1:93">
      <c r="A15" s="6" t="s">
        <v>119</v>
      </c>
      <c r="B15" s="15" t="s">
        <v>120</v>
      </c>
      <c r="C15" s="16" t="s">
        <v>121</v>
      </c>
      <c r="D15" s="9"/>
      <c r="E15" s="28">
        <v>0.5308</v>
      </c>
      <c r="F15" s="36">
        <v>0.82</v>
      </c>
      <c r="G15" s="35">
        <v>0.3043</v>
      </c>
      <c r="H15" s="35">
        <v>0.1454</v>
      </c>
      <c r="I15" s="35">
        <v>0.2327</v>
      </c>
      <c r="J15" s="35">
        <v>0.1847</v>
      </c>
      <c r="K15" s="35">
        <v>0.2133</v>
      </c>
      <c r="L15" s="35">
        <v>0.3746</v>
      </c>
      <c r="M15" s="35">
        <v>0.3028</v>
      </c>
      <c r="N15" s="35">
        <v>1.4835</v>
      </c>
      <c r="O15" s="35">
        <v>0.1758</v>
      </c>
      <c r="P15" s="35">
        <v>0.6306</v>
      </c>
      <c r="Q15" s="35">
        <v>0.4161</v>
      </c>
      <c r="R15" s="35">
        <v>-0.2543</v>
      </c>
      <c r="S15" s="35">
        <v>-1.285</v>
      </c>
      <c r="T15" s="35">
        <v>-0.9669</v>
      </c>
      <c r="U15" s="35">
        <v>-0.6954</v>
      </c>
      <c r="V15" s="35">
        <v>-0.2007</v>
      </c>
      <c r="W15" s="41">
        <v>4.7213</v>
      </c>
      <c r="X15" s="41">
        <v>20.5417</v>
      </c>
      <c r="Y15" s="41">
        <v>1.7152</v>
      </c>
      <c r="Z15" s="20"/>
      <c r="AA15" s="35">
        <f t="shared" si="0"/>
        <v>2.23333636363636</v>
      </c>
      <c r="AB15" s="35">
        <f t="shared" si="3"/>
        <v>1.47577368421053</v>
      </c>
      <c r="AC15" s="35">
        <f t="shared" si="8"/>
        <v>-0.76965</v>
      </c>
      <c r="AD15" s="35">
        <f t="shared" si="9"/>
        <v>-1.12595</v>
      </c>
      <c r="AE15" s="41">
        <f t="shared" si="10"/>
        <v>-0.83115</v>
      </c>
      <c r="AF15" s="41">
        <f t="shared" si="11"/>
        <v>-0.44805</v>
      </c>
      <c r="AG15" s="41">
        <f t="shared" si="12"/>
        <v>2.2603</v>
      </c>
      <c r="AH15" s="41">
        <f t="shared" si="13"/>
        <v>12.6315</v>
      </c>
      <c r="AI15" s="35">
        <f t="shared" si="14"/>
        <v>11.12845</v>
      </c>
      <c r="AJ15" s="49">
        <f t="shared" si="4"/>
        <v>4.78580313344028</v>
      </c>
      <c r="AK15" s="35">
        <v>0.1132</v>
      </c>
      <c r="AL15" s="35">
        <v>0.1398</v>
      </c>
      <c r="AM15" s="35">
        <v>0.2043</v>
      </c>
      <c r="AN15" s="35">
        <v>0.2065</v>
      </c>
      <c r="AO15" s="35">
        <v>0.4333</v>
      </c>
      <c r="AP15" s="35">
        <v>0.2428</v>
      </c>
      <c r="AQ15" s="35">
        <v>0.1544</v>
      </c>
      <c r="AR15" s="35">
        <v>0.1373</v>
      </c>
      <c r="AS15" s="35">
        <v>-0.2385</v>
      </c>
      <c r="AT15" s="35">
        <v>-0.1242</v>
      </c>
      <c r="AU15" s="35">
        <v>-0.1114</v>
      </c>
      <c r="AV15" s="35">
        <v>-0.0105</v>
      </c>
      <c r="AW15" s="35">
        <v>-0.5838</v>
      </c>
      <c r="AX15" s="35">
        <v>-0.225</v>
      </c>
      <c r="AY15" s="35">
        <v>-0.0519</v>
      </c>
      <c r="AZ15" s="35">
        <v>-0.07</v>
      </c>
      <c r="BA15" s="41">
        <v>2.2501</v>
      </c>
      <c r="BB15" s="41">
        <v>0.7909</v>
      </c>
      <c r="BC15" s="41">
        <v>0.5626</v>
      </c>
      <c r="BD15" s="20"/>
      <c r="BE15" s="35">
        <f t="shared" si="5"/>
        <v>0.198936363636364</v>
      </c>
      <c r="BF15" s="35">
        <f t="shared" si="6"/>
        <v>0.201047368421053</v>
      </c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56">
        <f t="shared" si="1"/>
        <v>0.583429053449823</v>
      </c>
      <c r="BR15" s="61">
        <v>37250</v>
      </c>
      <c r="BS15" s="9"/>
      <c r="BT15" s="9"/>
      <c r="BU15" s="9"/>
      <c r="BV15" s="73">
        <v>21.81</v>
      </c>
      <c r="BW15" s="73">
        <v>14.33</v>
      </c>
      <c r="BX15" s="9"/>
      <c r="BY15" s="9"/>
      <c r="BZ15" s="9"/>
      <c r="CA15" s="9"/>
      <c r="CB15" s="9"/>
      <c r="CC15" s="9"/>
      <c r="CD15" s="9"/>
      <c r="CE15" s="20">
        <v>1</v>
      </c>
      <c r="CF15" s="83" t="s">
        <v>122</v>
      </c>
      <c r="CG15" s="83" t="s">
        <v>123</v>
      </c>
      <c r="CH15" s="9"/>
      <c r="CI15" s="9"/>
      <c r="CJ15" s="9"/>
      <c r="CK15" s="9"/>
      <c r="CL15" s="9">
        <v>19.28</v>
      </c>
      <c r="CM15" s="95">
        <f t="shared" si="7"/>
        <v>0.883998165978909</v>
      </c>
      <c r="CN15" s="100" t="s">
        <v>124</v>
      </c>
      <c r="CO15" s="105">
        <v>44608</v>
      </c>
    </row>
    <row r="16" ht="82" customHeight="1" spans="1:93">
      <c r="A16" s="6" t="s">
        <v>125</v>
      </c>
      <c r="B16" s="17" t="s">
        <v>126</v>
      </c>
      <c r="C16" s="16" t="s">
        <v>127</v>
      </c>
      <c r="D16" s="9"/>
      <c r="E16" s="28">
        <v>0.5564</v>
      </c>
      <c r="F16" s="9">
        <v>0.725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28">
        <v>-0.14</v>
      </c>
      <c r="X16" s="28">
        <v>-0.2143</v>
      </c>
      <c r="Y16" s="28">
        <v>-0.2941</v>
      </c>
      <c r="Z16" s="20"/>
      <c r="AA16" s="35">
        <f t="shared" si="0"/>
        <v>-0.0322090909090909</v>
      </c>
      <c r="AB16" s="35">
        <f t="shared" si="3"/>
        <v>-0.0341263157894737</v>
      </c>
      <c r="AC16" s="35">
        <f t="shared" si="8"/>
        <v>0</v>
      </c>
      <c r="AD16" s="35">
        <f t="shared" si="9"/>
        <v>0</v>
      </c>
      <c r="AE16" s="35">
        <f t="shared" si="10"/>
        <v>0</v>
      </c>
      <c r="AF16" s="35">
        <f t="shared" si="11"/>
        <v>0</v>
      </c>
      <c r="AG16" s="35">
        <f t="shared" si="12"/>
        <v>-0.07</v>
      </c>
      <c r="AH16" s="35">
        <f t="shared" si="13"/>
        <v>-0.17715</v>
      </c>
      <c r="AI16" s="35">
        <f t="shared" si="14"/>
        <v>-0.2542</v>
      </c>
      <c r="AJ16" s="49">
        <f t="shared" si="4"/>
        <v>0.0770663566891113</v>
      </c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28">
        <v>-0.1922</v>
      </c>
      <c r="BB16" s="28">
        <v>-0.1946</v>
      </c>
      <c r="BC16" s="28">
        <v>-0.0688</v>
      </c>
      <c r="BD16" s="20"/>
      <c r="BE16" s="35">
        <f t="shared" si="5"/>
        <v>-0.0414181818181818</v>
      </c>
      <c r="BF16" s="35">
        <f t="shared" si="6"/>
        <v>-0.0239789473684211</v>
      </c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56">
        <f t="shared" si="1"/>
        <v>0.0719478514851787</v>
      </c>
      <c r="BR16" s="61">
        <v>42031</v>
      </c>
      <c r="BS16" s="9"/>
      <c r="BT16" s="9"/>
      <c r="BU16" s="9"/>
      <c r="BV16" s="73">
        <v>3.726</v>
      </c>
      <c r="BW16" s="73">
        <v>3.253</v>
      </c>
      <c r="BX16" s="9"/>
      <c r="BY16" s="9"/>
      <c r="BZ16" s="9"/>
      <c r="CA16" s="9"/>
      <c r="CB16" s="9"/>
      <c r="CC16" s="9"/>
      <c r="CD16" s="9"/>
      <c r="CE16" s="9">
        <v>2</v>
      </c>
      <c r="CF16" s="83" t="s">
        <v>128</v>
      </c>
      <c r="CG16" s="83" t="s">
        <v>129</v>
      </c>
      <c r="CH16" s="9"/>
      <c r="CI16" s="9"/>
      <c r="CJ16" s="9"/>
      <c r="CK16" s="9"/>
      <c r="CL16" s="9"/>
      <c r="CM16" s="95">
        <f>CL16/BV16</f>
        <v>0</v>
      </c>
      <c r="CN16" s="101" t="s">
        <v>130</v>
      </c>
      <c r="CO16" s="105">
        <v>44608</v>
      </c>
    </row>
    <row r="17" s="1" customFormat="1" ht="59" spans="1:93">
      <c r="A17" s="18" t="s">
        <v>131</v>
      </c>
      <c r="B17" s="17" t="s">
        <v>132</v>
      </c>
      <c r="C17" s="17" t="s">
        <v>133</v>
      </c>
      <c r="D17" s="19"/>
      <c r="E17" s="37"/>
      <c r="F17" s="19"/>
      <c r="G17" s="37"/>
      <c r="H17" s="37"/>
      <c r="I17" s="37"/>
      <c r="J17" s="37"/>
      <c r="K17" s="37"/>
      <c r="L17" s="37"/>
      <c r="M17" s="37"/>
      <c r="N17" s="37"/>
      <c r="O17" s="37"/>
      <c r="P17" s="37">
        <v>0.0625</v>
      </c>
      <c r="Q17" s="37">
        <v>0.0534</v>
      </c>
      <c r="R17" s="37">
        <v>0.0052</v>
      </c>
      <c r="S17" s="37">
        <v>-0.2069</v>
      </c>
      <c r="T17" s="37">
        <v>-0.2</v>
      </c>
      <c r="U17" s="37">
        <v>-0.1884</v>
      </c>
      <c r="V17" s="37">
        <v>-0.0625</v>
      </c>
      <c r="W17" s="42">
        <v>1.087</v>
      </c>
      <c r="X17" s="42">
        <v>0.7941</v>
      </c>
      <c r="Y17" s="42">
        <v>0.6696</v>
      </c>
      <c r="Z17" s="19"/>
      <c r="AA17" s="37">
        <f t="shared" si="0"/>
        <v>0.122218181818182</v>
      </c>
      <c r="AB17" s="37">
        <f t="shared" si="3"/>
        <v>0.106</v>
      </c>
      <c r="AC17" s="35">
        <f t="shared" si="8"/>
        <v>-0.10085</v>
      </c>
      <c r="AD17" s="35">
        <f t="shared" si="9"/>
        <v>-0.20345</v>
      </c>
      <c r="AE17" s="41">
        <f t="shared" si="10"/>
        <v>-0.1942</v>
      </c>
      <c r="AF17" s="41">
        <f t="shared" si="11"/>
        <v>-0.12545</v>
      </c>
      <c r="AG17" s="41">
        <f t="shared" si="12"/>
        <v>0.51225</v>
      </c>
      <c r="AH17" s="41">
        <f t="shared" si="13"/>
        <v>0.94055</v>
      </c>
      <c r="AI17" s="35">
        <f t="shared" si="14"/>
        <v>0.73185</v>
      </c>
      <c r="AJ17" s="50">
        <f t="shared" si="4"/>
        <v>0.469503477682067</v>
      </c>
      <c r="AK17" s="37"/>
      <c r="AL17" s="37"/>
      <c r="AM17" s="37"/>
      <c r="AN17" s="37"/>
      <c r="AO17" s="37"/>
      <c r="AP17" s="37"/>
      <c r="AQ17" s="37"/>
      <c r="AR17" s="37"/>
      <c r="AS17" s="37"/>
      <c r="AT17" s="37">
        <v>-0.0412</v>
      </c>
      <c r="AU17" s="37">
        <v>-0.0395</v>
      </c>
      <c r="AV17" s="37">
        <v>-0.0053</v>
      </c>
      <c r="AW17" s="37">
        <v>-0.0058</v>
      </c>
      <c r="AX17" s="37">
        <v>0.1478</v>
      </c>
      <c r="AY17" s="37">
        <v>0.2092</v>
      </c>
      <c r="AZ17" s="37">
        <v>0.2964</v>
      </c>
      <c r="BA17" s="42">
        <v>1.0194</v>
      </c>
      <c r="BB17" s="42">
        <v>0.7661</v>
      </c>
      <c r="BC17" s="42">
        <v>0.6219</v>
      </c>
      <c r="BD17" s="19"/>
      <c r="BE17" s="35">
        <f t="shared" si="5"/>
        <v>0.269909090909091</v>
      </c>
      <c r="BF17" s="35">
        <f t="shared" si="6"/>
        <v>0.156263157894737</v>
      </c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56">
        <f t="shared" si="1"/>
        <v>0.378319521040086</v>
      </c>
      <c r="BR17" s="62">
        <v>43823</v>
      </c>
      <c r="BS17" s="19"/>
      <c r="BT17" s="19"/>
      <c r="BU17" s="19"/>
      <c r="BV17" s="74">
        <v>2.331</v>
      </c>
      <c r="BW17" s="74">
        <v>1.118</v>
      </c>
      <c r="BX17" s="19"/>
      <c r="BY17" s="19"/>
      <c r="BZ17" s="19"/>
      <c r="CA17" s="19"/>
      <c r="CB17" s="19"/>
      <c r="CC17" s="19"/>
      <c r="CD17" s="19"/>
      <c r="CE17" s="86">
        <v>21</v>
      </c>
      <c r="CF17" s="87" t="s">
        <v>134</v>
      </c>
      <c r="CG17" s="91" t="s">
        <v>135</v>
      </c>
      <c r="CH17" s="92"/>
      <c r="CI17" s="92"/>
      <c r="CJ17" s="92"/>
      <c r="CK17" s="92"/>
      <c r="CL17" s="102">
        <v>5.25</v>
      </c>
      <c r="CM17" s="95">
        <f>CL17/BV17</f>
        <v>2.25225225225225</v>
      </c>
      <c r="CN17" s="91" t="s">
        <v>136</v>
      </c>
      <c r="CO17" s="106">
        <v>44578</v>
      </c>
    </row>
    <row r="18" s="1" customFormat="1" spans="1:93">
      <c r="A18" s="18" t="s">
        <v>137</v>
      </c>
      <c r="B18" s="17" t="s">
        <v>138</v>
      </c>
      <c r="C18" s="17" t="s">
        <v>139</v>
      </c>
      <c r="D18" s="19"/>
      <c r="E18" s="37"/>
      <c r="F18" s="19"/>
      <c r="G18" s="37">
        <v>0.4231</v>
      </c>
      <c r="H18" s="37">
        <v>0.4</v>
      </c>
      <c r="I18" s="37">
        <v>0.3529</v>
      </c>
      <c r="J18" s="37">
        <v>0.2235</v>
      </c>
      <c r="K18" s="37">
        <v>-0.1351</v>
      </c>
      <c r="L18" s="37">
        <v>-0.4444</v>
      </c>
      <c r="M18" s="37">
        <v>-0.337</v>
      </c>
      <c r="N18" s="37">
        <v>-0.4712</v>
      </c>
      <c r="O18" s="37">
        <v>-0.6875</v>
      </c>
      <c r="P18" s="37">
        <v>0.0857</v>
      </c>
      <c r="Q18" s="37">
        <v>0.082</v>
      </c>
      <c r="R18" s="37">
        <v>0.5818</v>
      </c>
      <c r="S18" s="37">
        <v>1.1</v>
      </c>
      <c r="T18" s="37">
        <v>0.5263</v>
      </c>
      <c r="U18" s="37">
        <v>0.4697</v>
      </c>
      <c r="V18" s="37">
        <v>0.4253</v>
      </c>
      <c r="W18" s="42">
        <v>1.2381</v>
      </c>
      <c r="X18" s="42">
        <v>0.6897</v>
      </c>
      <c r="Y18" s="42">
        <v>0.4021</v>
      </c>
      <c r="Z18" s="19"/>
      <c r="AA18" s="37">
        <f t="shared" si="0"/>
        <v>0.367263636363636</v>
      </c>
      <c r="AB18" s="37">
        <f t="shared" si="3"/>
        <v>0.25921052631579</v>
      </c>
      <c r="AC18" s="35">
        <f t="shared" si="8"/>
        <v>0.8409</v>
      </c>
      <c r="AD18" s="35">
        <f t="shared" si="9"/>
        <v>0.81315</v>
      </c>
      <c r="AE18" s="35">
        <f t="shared" si="10"/>
        <v>0.498</v>
      </c>
      <c r="AF18" s="35">
        <f t="shared" si="11"/>
        <v>0.4475</v>
      </c>
      <c r="AG18" s="41">
        <f t="shared" si="12"/>
        <v>0.8317</v>
      </c>
      <c r="AH18" s="41">
        <f t="shared" si="13"/>
        <v>0.9639</v>
      </c>
      <c r="AI18" s="35">
        <f t="shared" si="14"/>
        <v>0.5459</v>
      </c>
      <c r="AJ18" s="50">
        <f t="shared" si="4"/>
        <v>0.509476975703446</v>
      </c>
      <c r="AK18" s="37">
        <v>0.1282</v>
      </c>
      <c r="AL18" s="37">
        <v>0.1225</v>
      </c>
      <c r="AM18" s="37">
        <v>0.0947</v>
      </c>
      <c r="AN18" s="37">
        <v>0.0643</v>
      </c>
      <c r="AO18" s="37">
        <v>0.2451</v>
      </c>
      <c r="AP18" s="37">
        <v>0.2481</v>
      </c>
      <c r="AQ18" s="37">
        <v>0.1939</v>
      </c>
      <c r="AR18" s="37">
        <v>0.0642</v>
      </c>
      <c r="AS18" s="37">
        <v>-0.4362</v>
      </c>
      <c r="AT18" s="37">
        <v>-0.4157</v>
      </c>
      <c r="AU18" s="37">
        <v>-0.3014</v>
      </c>
      <c r="AV18" s="37">
        <v>-0.1658</v>
      </c>
      <c r="AW18" s="37">
        <v>0.516</v>
      </c>
      <c r="AX18" s="37">
        <v>0.5713</v>
      </c>
      <c r="AY18" s="37">
        <v>0.3788</v>
      </c>
      <c r="AZ18" s="37">
        <v>0.3276</v>
      </c>
      <c r="BA18" s="37">
        <v>0.3237</v>
      </c>
      <c r="BB18" s="37">
        <v>0.2459</v>
      </c>
      <c r="BC18" s="37">
        <v>0.205</v>
      </c>
      <c r="BD18" s="19"/>
      <c r="BE18" s="35">
        <f t="shared" si="5"/>
        <v>0.113563636363636</v>
      </c>
      <c r="BF18" s="35">
        <f t="shared" si="6"/>
        <v>0.126852631578947</v>
      </c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56">
        <f t="shared" si="1"/>
        <v>0.282280716010816</v>
      </c>
      <c r="BR18" s="63"/>
      <c r="BS18" s="19"/>
      <c r="BT18" s="19"/>
      <c r="BU18" s="19"/>
      <c r="BV18" s="75"/>
      <c r="BW18" s="75"/>
      <c r="BX18" s="19"/>
      <c r="BY18" s="19"/>
      <c r="BZ18" s="19"/>
      <c r="CA18" s="19"/>
      <c r="CB18" s="19"/>
      <c r="CC18" s="19"/>
      <c r="CD18" s="19"/>
      <c r="CE18" s="19"/>
      <c r="CF18" s="88"/>
      <c r="CG18" s="88"/>
      <c r="CH18" s="19"/>
      <c r="CI18" s="19"/>
      <c r="CJ18" s="19"/>
      <c r="CK18" s="19"/>
      <c r="CL18" s="19"/>
      <c r="CM18" s="95" t="e">
        <f>CL18/BV18</f>
        <v>#DIV/0!</v>
      </c>
      <c r="CN18" s="19"/>
      <c r="CO18" s="105">
        <v>44608</v>
      </c>
    </row>
    <row r="19" s="1" customFormat="1" ht="53" spans="1:93">
      <c r="A19" s="18" t="s">
        <v>140</v>
      </c>
      <c r="B19" s="17" t="s">
        <v>141</v>
      </c>
      <c r="C19" s="17" t="s">
        <v>142</v>
      </c>
      <c r="D19" s="19"/>
      <c r="E19" s="37"/>
      <c r="F19" s="19"/>
      <c r="G19" s="37">
        <v>0.2019</v>
      </c>
      <c r="H19" s="37">
        <v>-0.1083</v>
      </c>
      <c r="I19" s="37">
        <v>-0.1304</v>
      </c>
      <c r="J19" s="37">
        <v>-0.0952</v>
      </c>
      <c r="K19" s="37">
        <v>0.926</v>
      </c>
      <c r="L19" s="37">
        <v>0.8056</v>
      </c>
      <c r="M19" s="37">
        <v>0.8</v>
      </c>
      <c r="N19" s="37">
        <v>0.1316</v>
      </c>
      <c r="O19" s="37">
        <v>0.0748</v>
      </c>
      <c r="P19" s="37">
        <v>1.2774</v>
      </c>
      <c r="Q19" s="37">
        <v>0.5556</v>
      </c>
      <c r="R19" s="37">
        <v>0.9535</v>
      </c>
      <c r="S19" s="37">
        <v>1.4155</v>
      </c>
      <c r="T19" s="37">
        <v>0.0455</v>
      </c>
      <c r="U19" s="37">
        <v>0.5536</v>
      </c>
      <c r="V19" s="37">
        <v>-0.0238</v>
      </c>
      <c r="W19" s="42">
        <v>0.6</v>
      </c>
      <c r="X19" s="42">
        <v>1.0652</v>
      </c>
      <c r="Y19" s="42">
        <v>0.4943</v>
      </c>
      <c r="Z19" s="19"/>
      <c r="AA19" s="37">
        <f t="shared" si="0"/>
        <v>0.604445454545455</v>
      </c>
      <c r="AB19" s="37">
        <f t="shared" si="3"/>
        <v>0.502252631578947</v>
      </c>
      <c r="AC19" s="35">
        <f t="shared" si="8"/>
        <v>1.1845</v>
      </c>
      <c r="AD19" s="35">
        <f t="shared" si="9"/>
        <v>0.7305</v>
      </c>
      <c r="AE19" s="35">
        <f t="shared" si="10"/>
        <v>0.29955</v>
      </c>
      <c r="AF19" s="35">
        <f t="shared" si="11"/>
        <v>0.2649</v>
      </c>
      <c r="AG19" s="41">
        <f t="shared" si="12"/>
        <v>0.2881</v>
      </c>
      <c r="AH19" s="41">
        <f t="shared" si="13"/>
        <v>0.8326</v>
      </c>
      <c r="AI19" s="35">
        <f t="shared" si="14"/>
        <v>0.77975</v>
      </c>
      <c r="AJ19" s="50">
        <f t="shared" si="4"/>
        <v>0.491956527402372</v>
      </c>
      <c r="AK19" s="37">
        <v>0.4793</v>
      </c>
      <c r="AL19" s="37">
        <v>0.5105</v>
      </c>
      <c r="AM19" s="37">
        <v>0.453</v>
      </c>
      <c r="AN19" s="37">
        <v>0.7798</v>
      </c>
      <c r="AO19" s="37">
        <v>0.4203</v>
      </c>
      <c r="AP19" s="37">
        <v>0.1721</v>
      </c>
      <c r="AQ19" s="37">
        <v>0.0102</v>
      </c>
      <c r="AR19" s="37">
        <v>0.0331</v>
      </c>
      <c r="AS19" s="37">
        <v>-0.0035</v>
      </c>
      <c r="AT19" s="37">
        <v>-0.0951</v>
      </c>
      <c r="AU19" s="37">
        <v>-0.0742</v>
      </c>
      <c r="AV19" s="37">
        <v>0.0282</v>
      </c>
      <c r="AW19" s="37">
        <v>0.3067</v>
      </c>
      <c r="AX19" s="37">
        <v>-0.0422</v>
      </c>
      <c r="AY19" s="37">
        <v>0.0661</v>
      </c>
      <c r="AZ19" s="37">
        <v>0.2519</v>
      </c>
      <c r="BA19" s="42">
        <v>0.178</v>
      </c>
      <c r="BB19" s="42">
        <v>0.5323</v>
      </c>
      <c r="BC19" s="43">
        <v>0.6121</v>
      </c>
      <c r="BD19" s="19"/>
      <c r="BE19" s="35">
        <f t="shared" si="5"/>
        <v>0.160027272727273</v>
      </c>
      <c r="BF19" s="35">
        <f t="shared" si="6"/>
        <v>0.243084210526316</v>
      </c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56">
        <f t="shared" si="1"/>
        <v>0.264272227622196</v>
      </c>
      <c r="BR19" s="63"/>
      <c r="BS19" s="19"/>
      <c r="BT19" s="19"/>
      <c r="BU19" s="19"/>
      <c r="BV19" s="75">
        <v>4.704</v>
      </c>
      <c r="BW19" s="75">
        <v>3.956</v>
      </c>
      <c r="BX19" s="19"/>
      <c r="BY19" s="19"/>
      <c r="BZ19" s="19"/>
      <c r="CA19" s="19"/>
      <c r="CB19" s="19"/>
      <c r="CC19" s="19"/>
      <c r="CD19" s="19"/>
      <c r="CE19" s="19">
        <v>4</v>
      </c>
      <c r="CF19" s="83" t="s">
        <v>143</v>
      </c>
      <c r="CG19" s="83" t="s">
        <v>144</v>
      </c>
      <c r="CH19" s="19"/>
      <c r="CI19" s="19"/>
      <c r="CJ19" s="19"/>
      <c r="CK19" s="19"/>
      <c r="CL19" s="19">
        <v>6.04</v>
      </c>
      <c r="CM19" s="95">
        <f>CL19/BV19</f>
        <v>1.28401360544218</v>
      </c>
      <c r="CN19" s="19"/>
      <c r="CO19" s="105">
        <v>44608</v>
      </c>
    </row>
    <row r="20" s="1" customFormat="1" ht="88" spans="1:93">
      <c r="A20" s="18" t="s">
        <v>145</v>
      </c>
      <c r="B20" s="17" t="s">
        <v>146</v>
      </c>
      <c r="C20" s="17" t="s">
        <v>147</v>
      </c>
      <c r="D20" s="19"/>
      <c r="E20" s="37">
        <v>0.2676</v>
      </c>
      <c r="F20" s="19">
        <v>1.2</v>
      </c>
      <c r="G20" s="37">
        <v>0.125</v>
      </c>
      <c r="H20" s="37">
        <v>0</v>
      </c>
      <c r="I20" s="37">
        <v>-0.1017</v>
      </c>
      <c r="J20" s="37">
        <v>-0.0235</v>
      </c>
      <c r="K20" s="37">
        <v>0.1389</v>
      </c>
      <c r="L20" s="37">
        <v>0.1707</v>
      </c>
      <c r="M20" s="37">
        <v>0.1698</v>
      </c>
      <c r="N20" s="37">
        <v>0.1687</v>
      </c>
      <c r="O20" s="37">
        <v>0.0732</v>
      </c>
      <c r="P20" s="37">
        <v>0.1667</v>
      </c>
      <c r="Q20" s="37">
        <v>0.2097</v>
      </c>
      <c r="R20" s="37">
        <v>0.1959</v>
      </c>
      <c r="S20" s="37">
        <v>-0.3409</v>
      </c>
      <c r="T20" s="37">
        <v>-0.25</v>
      </c>
      <c r="U20" s="37">
        <v>-0.12</v>
      </c>
      <c r="V20" s="37">
        <v>0.0259</v>
      </c>
      <c r="W20" s="43">
        <v>0.5862</v>
      </c>
      <c r="X20" s="43">
        <v>0.7619</v>
      </c>
      <c r="Y20" s="43">
        <v>0.8182</v>
      </c>
      <c r="Z20" s="19"/>
      <c r="AA20" s="37">
        <f t="shared" si="0"/>
        <v>0.1343</v>
      </c>
      <c r="AB20" s="37">
        <f t="shared" si="3"/>
        <v>0.146036842105263</v>
      </c>
      <c r="AC20" s="35">
        <f>(R20+S20)/2</f>
        <v>-0.0725</v>
      </c>
      <c r="AD20" s="35">
        <f>(S20+T20)/2</f>
        <v>-0.29545</v>
      </c>
      <c r="AE20" s="41">
        <f>(T20+U20)/2</f>
        <v>-0.185</v>
      </c>
      <c r="AF20" s="41">
        <f>(U20+V20)/2</f>
        <v>-0.04705</v>
      </c>
      <c r="AG20" s="41">
        <f>(V20+W20)/2</f>
        <v>0.30605</v>
      </c>
      <c r="AH20" s="41">
        <f>(W20+X20)/2</f>
        <v>0.67405</v>
      </c>
      <c r="AI20" s="41">
        <f>(X20+Y20)/2</f>
        <v>0.79005</v>
      </c>
      <c r="AJ20" s="50">
        <f t="shared" si="4"/>
        <v>0.300914355129175</v>
      </c>
      <c r="AK20" s="37">
        <v>0.0285</v>
      </c>
      <c r="AL20" s="37">
        <v>0.0028</v>
      </c>
      <c r="AM20" s="37">
        <v>0.0324</v>
      </c>
      <c r="AN20" s="37">
        <v>0.035</v>
      </c>
      <c r="AO20" s="37">
        <v>0.1806</v>
      </c>
      <c r="AP20" s="37">
        <v>0.1572</v>
      </c>
      <c r="AQ20" s="37">
        <v>0.1316</v>
      </c>
      <c r="AR20" s="37">
        <v>0.153</v>
      </c>
      <c r="AS20" s="37">
        <v>-0.0222</v>
      </c>
      <c r="AT20" s="37">
        <v>0.0267</v>
      </c>
      <c r="AU20" s="37">
        <v>0.0269</v>
      </c>
      <c r="AV20" s="37">
        <v>0.067</v>
      </c>
      <c r="AW20" s="37">
        <v>-0.4955</v>
      </c>
      <c r="AX20" s="37">
        <v>-0.3132</v>
      </c>
      <c r="AY20" s="37">
        <v>-0.1528</v>
      </c>
      <c r="AZ20" s="37">
        <v>-0.1331</v>
      </c>
      <c r="BA20" s="42">
        <v>1.3196</v>
      </c>
      <c r="BB20" s="42">
        <v>0.8147</v>
      </c>
      <c r="BC20" s="42">
        <v>0.5566</v>
      </c>
      <c r="BD20" s="19"/>
      <c r="BE20" s="35">
        <f t="shared" si="5"/>
        <v>0.154063636363636</v>
      </c>
      <c r="BF20" s="35">
        <f t="shared" si="6"/>
        <v>0.127147368421053</v>
      </c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56">
        <f t="shared" si="1"/>
        <v>0.401384277453832</v>
      </c>
      <c r="BR20" s="63"/>
      <c r="BS20" s="19"/>
      <c r="BT20" s="19"/>
      <c r="BU20" s="19"/>
      <c r="BV20" s="75">
        <v>8</v>
      </c>
      <c r="BW20" s="75">
        <v>8</v>
      </c>
      <c r="BX20" s="19"/>
      <c r="BY20" s="19"/>
      <c r="BZ20" s="19"/>
      <c r="CA20" s="19"/>
      <c r="CB20" s="19"/>
      <c r="CC20" s="19"/>
      <c r="CD20" s="19"/>
      <c r="CE20" s="19">
        <v>60</v>
      </c>
      <c r="CF20" s="83" t="s">
        <v>148</v>
      </c>
      <c r="CG20" s="83" t="s">
        <v>149</v>
      </c>
      <c r="CH20" s="19"/>
      <c r="CI20" s="19"/>
      <c r="CJ20" s="19"/>
      <c r="CK20" s="19"/>
      <c r="CL20" s="19">
        <v>9.62</v>
      </c>
      <c r="CM20" s="95">
        <f>CL20/BV20</f>
        <v>1.2025</v>
      </c>
      <c r="CN20" s="100" t="s">
        <v>150</v>
      </c>
      <c r="CO20" s="105">
        <v>44608</v>
      </c>
    </row>
    <row r="21" ht="18" spans="1:93">
      <c r="A21" s="6" t="s">
        <v>151</v>
      </c>
      <c r="B21" s="20"/>
      <c r="C21" s="20"/>
      <c r="D21" s="20"/>
      <c r="E21" s="35"/>
      <c r="F21" s="20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20"/>
      <c r="AA21" s="20"/>
      <c r="AB21" s="20"/>
      <c r="AC21" s="35"/>
      <c r="AD21" s="35"/>
      <c r="AE21" s="35"/>
      <c r="AF21" s="35"/>
      <c r="AG21" s="35"/>
      <c r="AH21" s="35"/>
      <c r="AI21" s="35"/>
      <c r="AJ21" s="20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64"/>
      <c r="BR21" s="65"/>
      <c r="BS21" s="20"/>
      <c r="BT21" s="20"/>
      <c r="BU21" s="20"/>
      <c r="BV21" s="76"/>
      <c r="BW21" s="76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65"/>
    </row>
    <row r="22" ht="18" spans="1:93">
      <c r="A22" s="6" t="s">
        <v>152</v>
      </c>
      <c r="B22" s="20"/>
      <c r="C22" s="20"/>
      <c r="D22" s="20"/>
      <c r="E22" s="35"/>
      <c r="F22" s="20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20"/>
      <c r="AA22" s="20"/>
      <c r="AB22" s="20"/>
      <c r="AC22" s="35"/>
      <c r="AD22" s="35"/>
      <c r="AE22" s="35"/>
      <c r="AF22" s="35"/>
      <c r="AG22" s="35"/>
      <c r="AH22" s="35"/>
      <c r="AI22" s="35"/>
      <c r="AJ22" s="20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64"/>
      <c r="BR22" s="65"/>
      <c r="BS22" s="20"/>
      <c r="BT22" s="20"/>
      <c r="BU22" s="20"/>
      <c r="BV22" s="76"/>
      <c r="BW22" s="76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65"/>
    </row>
    <row r="23" ht="18" spans="1:93">
      <c r="A23" s="6" t="s">
        <v>153</v>
      </c>
      <c r="B23" s="20"/>
      <c r="C23" s="20"/>
      <c r="D23" s="20"/>
      <c r="E23" s="35"/>
      <c r="F23" s="20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20"/>
      <c r="AA23" s="20"/>
      <c r="AB23" s="20"/>
      <c r="AC23" s="35"/>
      <c r="AD23" s="35"/>
      <c r="AE23" s="35"/>
      <c r="AF23" s="35"/>
      <c r="AG23" s="35"/>
      <c r="AH23" s="35"/>
      <c r="AI23" s="35"/>
      <c r="AJ23" s="20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64"/>
      <c r="BR23" s="65"/>
      <c r="BS23" s="20"/>
      <c r="BT23" s="20"/>
      <c r="BU23" s="20"/>
      <c r="BV23" s="76"/>
      <c r="BW23" s="76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65"/>
    </row>
    <row r="24" ht="18" spans="1:93">
      <c r="A24" s="6" t="s">
        <v>154</v>
      </c>
      <c r="B24" s="20"/>
      <c r="C24" s="20"/>
      <c r="D24" s="20"/>
      <c r="E24" s="35"/>
      <c r="F24" s="20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20"/>
      <c r="AA24" s="20"/>
      <c r="AB24" s="20"/>
      <c r="AC24" s="35"/>
      <c r="AD24" s="35"/>
      <c r="AE24" s="35"/>
      <c r="AF24" s="35"/>
      <c r="AG24" s="35"/>
      <c r="AH24" s="35"/>
      <c r="AI24" s="35"/>
      <c r="AJ24" s="20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64"/>
      <c r="BR24" s="65"/>
      <c r="BS24" s="20"/>
      <c r="BT24" s="20"/>
      <c r="BU24" s="20"/>
      <c r="BV24" s="76"/>
      <c r="BW24" s="76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65"/>
    </row>
    <row r="25" ht="18" spans="1:93">
      <c r="A25" s="6" t="s">
        <v>155</v>
      </c>
      <c r="B25" s="20"/>
      <c r="C25" s="20"/>
      <c r="D25" s="20"/>
      <c r="E25" s="35"/>
      <c r="F25" s="20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20"/>
      <c r="AA25" s="20"/>
      <c r="AB25" s="20"/>
      <c r="AC25" s="35"/>
      <c r="AD25" s="35"/>
      <c r="AE25" s="35"/>
      <c r="AF25" s="35"/>
      <c r="AG25" s="35"/>
      <c r="AH25" s="35"/>
      <c r="AI25" s="35"/>
      <c r="AJ25" s="20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64"/>
      <c r="BR25" s="65"/>
      <c r="BS25" s="20"/>
      <c r="BT25" s="20"/>
      <c r="BU25" s="20"/>
      <c r="BV25" s="76"/>
      <c r="BW25" s="76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65"/>
    </row>
  </sheetData>
  <mergeCells count="28">
    <mergeCell ref="G1:AJ1"/>
    <mergeCell ref="AK1:BP1"/>
    <mergeCell ref="BV1:CK1"/>
    <mergeCell ref="G2:Z2"/>
    <mergeCell ref="AC2:AI2"/>
    <mergeCell ref="AK2:BD2"/>
    <mergeCell ref="BG2:BP2"/>
    <mergeCell ref="BY2:CD2"/>
    <mergeCell ref="CE2:CK2"/>
    <mergeCell ref="A1:A3"/>
    <mergeCell ref="B1:B3"/>
    <mergeCell ref="C1:C3"/>
    <mergeCell ref="D1:D3"/>
    <mergeCell ref="E1:E3"/>
    <mergeCell ref="F1:F3"/>
    <mergeCell ref="AA2:AA3"/>
    <mergeCell ref="AB2:AB3"/>
    <mergeCell ref="AJ2:AJ3"/>
    <mergeCell ref="BE2:BE3"/>
    <mergeCell ref="BF2:BF3"/>
    <mergeCell ref="BQ2:BQ3"/>
    <mergeCell ref="BV2:BV3"/>
    <mergeCell ref="BW2:BW3"/>
    <mergeCell ref="BX2:BX3"/>
    <mergeCell ref="CN2:CN3"/>
    <mergeCell ref="CO1:CO3"/>
    <mergeCell ref="CL1:CM2"/>
    <mergeCell ref="BR1:BU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2022-02-16T12:02:00Z</dcterms:created>
  <dcterms:modified xsi:type="dcterms:W3CDTF">2022-02-17T12:44:27Z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