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<sst xmlns="http://schemas.openxmlformats.org/spreadsheetml/2006/main" count="45">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</sst>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_);[Red]\(0\)"/>
    <numFmt numFmtId="41" formatCode="_ * #,##0_ ;_ * \-#,##0_ ;_ * &quot;-&quot;_ ;_ @_ "/>
    <numFmt numFmtId="178" formatCode="yyyy/m/d;@"/>
    <numFmt numFmtId="42" formatCode="_ &quot;￥&quot;* #,##0_ ;_ &quot;￥&quot;* \-#,##0_ ;_ &quot;￥&quot;* &quot;-&quot;_ ;_ @_ "/>
    <numFmt numFmtId="179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4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38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45" borderId="12" applyNumberFormat="0" applyAlignment="0" applyProtection="0">
      <alignment vertical="center"/>
    </xf>
    <xf numFmtId="0" fontId="12" fillId="3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G18" sqref="AG18:AG1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IF(A6&lt;E6,"是","否")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8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8" si="1">I7/(ROW()-5)</f>
        <v>1</v>
      </c>
      <c r="M7" s="29">
        <f t="shared" ref="M7:M18" si="2">IF(B7&gt;(D7-(D7-E7)/2),1,-1)</f>
        <v>1</v>
      </c>
      <c r="N7" s="30" t="str">
        <f t="shared" ref="N6:N18" si="3">IF(A7&lt;E7,"是","否")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18" si="4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IF(AND(G7-VLOOKUP([1]交易计划及执行表!$A$7,[1]交易计划及执行表!$A$4:$BL10004,5,FALSE)&gt;0,G7&gt;G6),G7,AF6)</f>
        <v>30.89</v>
      </c>
      <c r="AG7" s="65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2">
        <f t="shared" si="2"/>
        <v>-1</v>
      </c>
      <c r="N8" s="30" t="str">
        <f t="shared" si="3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4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IF(AND(G8-VLOOKUP([1]交易计划及执行表!$A$7,[1]交易计划及执行表!$A$4:$BL10005,5,FALSE)&gt;0,G8&gt;G7),G8,AF7)</f>
        <v>30.89</v>
      </c>
      <c r="AG8" s="65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2">
        <f t="shared" si="2"/>
        <v>-1</v>
      </c>
      <c r="N9" s="30" t="str">
        <f t="shared" si="3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4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IF(AND(G9-VLOOKUP([1]交易计划及执行表!$A$7,[1]交易计划及执行表!$A$4:$BL10006,5,FALSE)&gt;0,G9&gt;G8),G9,AF8)</f>
        <v>30.89</v>
      </c>
      <c r="AG9" s="65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9">
        <f t="shared" si="2"/>
        <v>1</v>
      </c>
      <c r="N10" s="30" t="str">
        <f t="shared" si="3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4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IF(AND(G10-VLOOKUP([1]交易计划及执行表!$A$7,[1]交易计划及执行表!$A$4:$BL10007,5,FALSE)&gt;0,G10&gt;G9),G10,AF9)</f>
        <v>30.89</v>
      </c>
      <c r="AG10" s="65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2">
        <f t="shared" si="2"/>
        <v>-1</v>
      </c>
      <c r="N11" s="30" t="str">
        <f t="shared" si="3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4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IF(AND(G11-VLOOKUP([1]交易计划及执行表!$A$7,[1]交易计划及执行表!$A$4:$BL10008,5,FALSE)&gt;0,G11&gt;G10),G11,AF10)</f>
        <v>30.89</v>
      </c>
      <c r="AG11" s="65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9">
        <f t="shared" si="2"/>
        <v>1</v>
      </c>
      <c r="N12" s="30" t="str">
        <f t="shared" si="3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4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IF(AND(G12-VLOOKUP([1]交易计划及执行表!$A$7,[1]交易计划及执行表!$A$4:$BL10009,5,FALSE)&gt;0,G12&gt;G11),G12,AF11)</f>
        <v>30.89</v>
      </c>
      <c r="AG12" s="65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9">
        <f t="shared" si="2"/>
        <v>1</v>
      </c>
      <c r="N13" s="30" t="str">
        <f t="shared" si="3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4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IF(AND(G13-VLOOKUP([1]交易计划及执行表!$A$7,[1]交易计划及执行表!$A$4:$BL10010,5,FALSE)&gt;0,G13&gt;G12),G13,AF12)</f>
        <v>30.89</v>
      </c>
      <c r="AG13" s="65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9">
        <f t="shared" si="2"/>
        <v>1</v>
      </c>
      <c r="N14" s="30" t="str">
        <f t="shared" si="3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4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IF(AND(G14-VLOOKUP([1]交易计划及执行表!$A$7,[1]交易计划及执行表!$A$4:$BL10011,5,FALSE)&gt;0,G14&gt;G13),G14,AF13)</f>
        <v>30.89</v>
      </c>
      <c r="AG14" s="65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9">
        <f t="shared" si="2"/>
        <v>1</v>
      </c>
      <c r="N15" s="30" t="str">
        <f t="shared" si="3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4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IF(AND(G15-VLOOKUP([1]交易计划及执行表!$A$7,[1]交易计划及执行表!$A$4:$BL10012,5,FALSE)&gt;0,G15&gt;G14),G15,AF14)</f>
        <v>30.89</v>
      </c>
      <c r="AG15" s="65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2">
        <f t="shared" si="2"/>
        <v>-1</v>
      </c>
      <c r="N16" s="30" t="str">
        <f t="shared" si="3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4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IF(AND(G16-VLOOKUP([1]交易计划及执行表!$A$7,[1]交易计划及执行表!$A$4:$BL10013,5,FALSE)&gt;0,G16&gt;G15),G16,AF15)</f>
        <v>32.77</v>
      </c>
      <c r="AG16" s="65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2">
        <f t="shared" si="2"/>
        <v>-1</v>
      </c>
      <c r="N17" s="30" t="str">
        <f t="shared" si="3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4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IF(AND(G17-VLOOKUP([1]交易计划及执行表!$A$7,[1]交易计划及执行表!$A$4:$BL10014,5,FALSE)&gt;0,G17&gt;G16),G17,AF16)</f>
        <v>32.86</v>
      </c>
      <c r="AG17" s="65">
        <f>AF17-VLOOKUP([1]交易计划及执行表!$A$7,[1]交易计划及执行表!$A$4:$BL10016,5,FALSE)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0"/>
        <v>0.0471859010801593</v>
      </c>
      <c r="K18" s="19">
        <f>(B18-VLOOKUP([1]交易计划及执行表!$A$7,[1]交易计划及执行表!$A$4:$BL10016,5,FALSE))/VLOOKUP([1]交易计划及执行表!$A$7,[1]交易计划及执行表!$A$4:$BL10016,5,FALSE)</f>
        <v>0.126605504587156</v>
      </c>
      <c r="L18" s="20">
        <f t="shared" si="1"/>
        <v>0.615384615384615</v>
      </c>
      <c r="M18" s="29">
        <f t="shared" si="2"/>
        <v>1</v>
      </c>
      <c r="N18" s="30" t="str">
        <f t="shared" si="3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4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IF(AND(G18-VLOOKUP([1]交易计划及执行表!$A$7,[1]交易计划及执行表!$A$4:$BL10015,5,FALSE)&gt;0,G18&gt;G17),G18,AF17)</f>
        <v>33.02</v>
      </c>
      <c r="AG18" s="65">
        <f>AF18-VLOOKUP([1]交易计划及执行表!$A$7,[1]交易计划及执行表!$A$4:$BL10017,5,FALSE)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>(B19-B18)/B18</f>
        <v>0.030401737242128</v>
      </c>
      <c r="K19" s="19">
        <f>(B19-VLOOKUP([1]交易计划及执行表!$A$7,[1]交易计划及执行表!$A$4:$BL10017,5,FALSE))/VLOOKUP([1]交易计划及执行表!$A$7,[1]交易计划及执行表!$A$4:$BL10017,5,FALSE)</f>
        <v>0.16085626911315</v>
      </c>
      <c r="L19" s="20">
        <f>I19/(ROW()-5)</f>
        <v>0.642857142857143</v>
      </c>
      <c r="M19" s="29">
        <f>IF(B19&gt;(D19-(D19-E19)/2),1,-1)</f>
        <v>1</v>
      </c>
      <c r="N19" s="30" t="str">
        <f>IF(A19&lt;E19,"是","否")</f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>IF(I19/(ROW()-5)&gt;0.5,"是","否")</f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IF(AND(G19-VLOOKUP([1]交易计划及执行表!$A$7,[1]交易计划及执行表!$A$4:$BL10016,5,FALSE)&gt;0,G19&gt;G18),G19,AF18)</f>
        <v>33.21</v>
      </c>
      <c r="AG19" s="65">
        <f>AF19-VLOOKUP([1]交易计划及执行表!$A$7,[1]交易计划及执行表!$A$4:$BL10018,5,FALSE)</f>
        <v>0.509999999999998</v>
      </c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4"/>
      <c r="N20" s="13"/>
      <c r="O20" s="13"/>
      <c r="P20" s="13"/>
      <c r="Q20" s="13"/>
      <c r="R20" s="13"/>
      <c r="S20" s="13"/>
      <c r="T20" s="45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4"/>
      <c r="N21" s="13"/>
      <c r="O21" s="13"/>
      <c r="P21" s="13"/>
      <c r="Q21" s="13"/>
      <c r="R21" s="13"/>
      <c r="S21" s="13"/>
      <c r="T21" s="45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2021-12-09T16:10:29Z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