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bUser\class-projects\excel-challenge\Starter_Code\"/>
    </mc:Choice>
  </mc:AlternateContent>
  <xr:revisionPtr revIDLastSave="0" documentId="13_ncr:1_{3C69C549-3E01-4BD1-94A0-97F95C88CABB}" xr6:coauthVersionLast="47" xr6:coauthVersionMax="47" xr10:uidLastSave="{00000000-0000-0000-0000-000000000000}"/>
  <bookViews>
    <workbookView xWindow="-96" yWindow="192" windowWidth="23232" windowHeight="11664" tabRatio="769" firstSheet="1" activeTab="1" xr2:uid="{00000000-000D-0000-FFFF-FFFF00000000}"/>
  </bookViews>
  <sheets>
    <sheet name="Crowdfunding" sheetId="1" state="hidden" r:id="rId1"/>
    <sheet name="CrowdFundingOriginal" sheetId="6" r:id="rId2"/>
    <sheet name="Goal Analysis" sheetId="17" r:id="rId3"/>
    <sheet name="Statistical Analysis" sheetId="18" r:id="rId4"/>
    <sheet name="Sheet2" sheetId="12" r:id="rId5"/>
    <sheet name="Sheet3" sheetId="14" r:id="rId6"/>
    <sheet name="Sheet4" sheetId="15" r:id="rId7"/>
    <sheet name="Sheet5" sheetId="16" r:id="rId8"/>
    <sheet name="Sheet10" sheetId="11" r:id="rId9"/>
  </sheets>
  <definedNames>
    <definedName name="_xlnm._FilterDatabase" localSheetId="0" hidden="1">Crowdfunding!$A$1:$S$1001</definedName>
  </definedNames>
  <calcPr calcId="191029"/>
  <pivotCaches>
    <pivotCache cacheId="5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6" l="1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T763" i="6"/>
  <c r="T764" i="6"/>
  <c r="T765" i="6"/>
  <c r="T766" i="6"/>
  <c r="T767" i="6"/>
  <c r="T768" i="6"/>
  <c r="T769" i="6"/>
  <c r="T770" i="6"/>
  <c r="T771" i="6"/>
  <c r="T772" i="6"/>
  <c r="T773" i="6"/>
  <c r="T774" i="6"/>
  <c r="T775" i="6"/>
  <c r="T776" i="6"/>
  <c r="T777" i="6"/>
  <c r="T778" i="6"/>
  <c r="T779" i="6"/>
  <c r="T780" i="6"/>
  <c r="T781" i="6"/>
  <c r="T782" i="6"/>
  <c r="T783" i="6"/>
  <c r="T784" i="6"/>
  <c r="T785" i="6"/>
  <c r="T786" i="6"/>
  <c r="T787" i="6"/>
  <c r="T788" i="6"/>
  <c r="T789" i="6"/>
  <c r="T790" i="6"/>
  <c r="T791" i="6"/>
  <c r="T792" i="6"/>
  <c r="T793" i="6"/>
  <c r="T794" i="6"/>
  <c r="T795" i="6"/>
  <c r="T796" i="6"/>
  <c r="T797" i="6"/>
  <c r="T798" i="6"/>
  <c r="T799" i="6"/>
  <c r="T800" i="6"/>
  <c r="T801" i="6"/>
  <c r="T802" i="6"/>
  <c r="T803" i="6"/>
  <c r="T804" i="6"/>
  <c r="T805" i="6"/>
  <c r="T806" i="6"/>
  <c r="T807" i="6"/>
  <c r="T808" i="6"/>
  <c r="T809" i="6"/>
  <c r="T810" i="6"/>
  <c r="T811" i="6"/>
  <c r="T812" i="6"/>
  <c r="T813" i="6"/>
  <c r="T814" i="6"/>
  <c r="T815" i="6"/>
  <c r="T816" i="6"/>
  <c r="T817" i="6"/>
  <c r="T818" i="6"/>
  <c r="T819" i="6"/>
  <c r="T820" i="6"/>
  <c r="T821" i="6"/>
  <c r="T822" i="6"/>
  <c r="T823" i="6"/>
  <c r="T824" i="6"/>
  <c r="T825" i="6"/>
  <c r="T826" i="6"/>
  <c r="T827" i="6"/>
  <c r="T828" i="6"/>
  <c r="T829" i="6"/>
  <c r="T830" i="6"/>
  <c r="T831" i="6"/>
  <c r="T832" i="6"/>
  <c r="T833" i="6"/>
  <c r="T834" i="6"/>
  <c r="T835" i="6"/>
  <c r="T836" i="6"/>
  <c r="T837" i="6"/>
  <c r="T838" i="6"/>
  <c r="T839" i="6"/>
  <c r="T840" i="6"/>
  <c r="T841" i="6"/>
  <c r="T842" i="6"/>
  <c r="T843" i="6"/>
  <c r="T844" i="6"/>
  <c r="T845" i="6"/>
  <c r="T846" i="6"/>
  <c r="T847" i="6"/>
  <c r="T848" i="6"/>
  <c r="T849" i="6"/>
  <c r="T850" i="6"/>
  <c r="T851" i="6"/>
  <c r="T852" i="6"/>
  <c r="T853" i="6"/>
  <c r="T854" i="6"/>
  <c r="T855" i="6"/>
  <c r="T856" i="6"/>
  <c r="T857" i="6"/>
  <c r="T858" i="6"/>
  <c r="T859" i="6"/>
  <c r="T860" i="6"/>
  <c r="T861" i="6"/>
  <c r="T862" i="6"/>
  <c r="T863" i="6"/>
  <c r="T864" i="6"/>
  <c r="T865" i="6"/>
  <c r="T866" i="6"/>
  <c r="T867" i="6"/>
  <c r="T868" i="6"/>
  <c r="T869" i="6"/>
  <c r="T870" i="6"/>
  <c r="T871" i="6"/>
  <c r="T872" i="6"/>
  <c r="T873" i="6"/>
  <c r="T874" i="6"/>
  <c r="T875" i="6"/>
  <c r="T876" i="6"/>
  <c r="T877" i="6"/>
  <c r="T878" i="6"/>
  <c r="T879" i="6"/>
  <c r="T880" i="6"/>
  <c r="T881" i="6"/>
  <c r="T882" i="6"/>
  <c r="T883" i="6"/>
  <c r="T884" i="6"/>
  <c r="T885" i="6"/>
  <c r="T886" i="6"/>
  <c r="T887" i="6"/>
  <c r="T888" i="6"/>
  <c r="T889" i="6"/>
  <c r="T890" i="6"/>
  <c r="T891" i="6"/>
  <c r="T892" i="6"/>
  <c r="T893" i="6"/>
  <c r="T894" i="6"/>
  <c r="T895" i="6"/>
  <c r="T896" i="6"/>
  <c r="T897" i="6"/>
  <c r="T898" i="6"/>
  <c r="T899" i="6"/>
  <c r="T900" i="6"/>
  <c r="T901" i="6"/>
  <c r="T902" i="6"/>
  <c r="T903" i="6"/>
  <c r="T904" i="6"/>
  <c r="T905" i="6"/>
  <c r="T906" i="6"/>
  <c r="T907" i="6"/>
  <c r="T908" i="6"/>
  <c r="T909" i="6"/>
  <c r="T910" i="6"/>
  <c r="T911" i="6"/>
  <c r="T912" i="6"/>
  <c r="T913" i="6"/>
  <c r="T914" i="6"/>
  <c r="T915" i="6"/>
  <c r="T916" i="6"/>
  <c r="T917" i="6"/>
  <c r="T918" i="6"/>
  <c r="T919" i="6"/>
  <c r="T920" i="6"/>
  <c r="T921" i="6"/>
  <c r="T922" i="6"/>
  <c r="T923" i="6"/>
  <c r="T924" i="6"/>
  <c r="T925" i="6"/>
  <c r="T926" i="6"/>
  <c r="T927" i="6"/>
  <c r="T928" i="6"/>
  <c r="T929" i="6"/>
  <c r="T930" i="6"/>
  <c r="T931" i="6"/>
  <c r="T932" i="6"/>
  <c r="T933" i="6"/>
  <c r="T934" i="6"/>
  <c r="T935" i="6"/>
  <c r="T936" i="6"/>
  <c r="T937" i="6"/>
  <c r="T938" i="6"/>
  <c r="T939" i="6"/>
  <c r="T940" i="6"/>
  <c r="T941" i="6"/>
  <c r="T942" i="6"/>
  <c r="T943" i="6"/>
  <c r="T944" i="6"/>
  <c r="T945" i="6"/>
  <c r="T946" i="6"/>
  <c r="T947" i="6"/>
  <c r="T948" i="6"/>
  <c r="T949" i="6"/>
  <c r="T950" i="6"/>
  <c r="T951" i="6"/>
  <c r="T952" i="6"/>
  <c r="T953" i="6"/>
  <c r="T954" i="6"/>
  <c r="T955" i="6"/>
  <c r="T956" i="6"/>
  <c r="T957" i="6"/>
  <c r="T958" i="6"/>
  <c r="T959" i="6"/>
  <c r="T960" i="6"/>
  <c r="T961" i="6"/>
  <c r="T962" i="6"/>
  <c r="T963" i="6"/>
  <c r="T964" i="6"/>
  <c r="T965" i="6"/>
  <c r="T966" i="6"/>
  <c r="T967" i="6"/>
  <c r="T968" i="6"/>
  <c r="T969" i="6"/>
  <c r="T970" i="6"/>
  <c r="T971" i="6"/>
  <c r="T972" i="6"/>
  <c r="T973" i="6"/>
  <c r="T974" i="6"/>
  <c r="T975" i="6"/>
  <c r="T976" i="6"/>
  <c r="T977" i="6"/>
  <c r="T978" i="6"/>
  <c r="T979" i="6"/>
  <c r="T980" i="6"/>
  <c r="T981" i="6"/>
  <c r="T982" i="6"/>
  <c r="T983" i="6"/>
  <c r="T984" i="6"/>
  <c r="T985" i="6"/>
  <c r="T986" i="6"/>
  <c r="T987" i="6"/>
  <c r="T988" i="6"/>
  <c r="T989" i="6"/>
  <c r="T990" i="6"/>
  <c r="T991" i="6"/>
  <c r="T992" i="6"/>
  <c r="T993" i="6"/>
  <c r="T994" i="6"/>
  <c r="T995" i="6"/>
  <c r="T996" i="6"/>
  <c r="T997" i="6"/>
  <c r="T998" i="6"/>
  <c r="T999" i="6"/>
  <c r="T1000" i="6"/>
  <c r="T1001" i="6"/>
  <c r="T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S831" i="6"/>
  <c r="S832" i="6"/>
  <c r="S833" i="6"/>
  <c r="S834" i="6"/>
  <c r="S835" i="6"/>
  <c r="S836" i="6"/>
  <c r="S837" i="6"/>
  <c r="S838" i="6"/>
  <c r="S839" i="6"/>
  <c r="S840" i="6"/>
  <c r="S841" i="6"/>
  <c r="S842" i="6"/>
  <c r="S843" i="6"/>
  <c r="S844" i="6"/>
  <c r="S845" i="6"/>
  <c r="S846" i="6"/>
  <c r="S847" i="6"/>
  <c r="S848" i="6"/>
  <c r="S849" i="6"/>
  <c r="S850" i="6"/>
  <c r="S851" i="6"/>
  <c r="S852" i="6"/>
  <c r="S853" i="6"/>
  <c r="S854" i="6"/>
  <c r="S855" i="6"/>
  <c r="S856" i="6"/>
  <c r="S857" i="6"/>
  <c r="S858" i="6"/>
  <c r="S859" i="6"/>
  <c r="S860" i="6"/>
  <c r="S861" i="6"/>
  <c r="S862" i="6"/>
  <c r="S863" i="6"/>
  <c r="S864" i="6"/>
  <c r="S865" i="6"/>
  <c r="S866" i="6"/>
  <c r="S867" i="6"/>
  <c r="S868" i="6"/>
  <c r="S869" i="6"/>
  <c r="S870" i="6"/>
  <c r="S871" i="6"/>
  <c r="S872" i="6"/>
  <c r="S873" i="6"/>
  <c r="S874" i="6"/>
  <c r="S875" i="6"/>
  <c r="S876" i="6"/>
  <c r="S877" i="6"/>
  <c r="S878" i="6"/>
  <c r="S879" i="6"/>
  <c r="S880" i="6"/>
  <c r="S881" i="6"/>
  <c r="S882" i="6"/>
  <c r="S883" i="6"/>
  <c r="S884" i="6"/>
  <c r="S885" i="6"/>
  <c r="S886" i="6"/>
  <c r="S887" i="6"/>
  <c r="S888" i="6"/>
  <c r="S889" i="6"/>
  <c r="S890" i="6"/>
  <c r="S891" i="6"/>
  <c r="S892" i="6"/>
  <c r="S893" i="6"/>
  <c r="S894" i="6"/>
  <c r="S895" i="6"/>
  <c r="S896" i="6"/>
  <c r="S897" i="6"/>
  <c r="S898" i="6"/>
  <c r="S899" i="6"/>
  <c r="S900" i="6"/>
  <c r="S901" i="6"/>
  <c r="S902" i="6"/>
  <c r="S903" i="6"/>
  <c r="S904" i="6"/>
  <c r="S905" i="6"/>
  <c r="S906" i="6"/>
  <c r="S907" i="6"/>
  <c r="S908" i="6"/>
  <c r="S909" i="6"/>
  <c r="S910" i="6"/>
  <c r="S911" i="6"/>
  <c r="S912" i="6"/>
  <c r="S913" i="6"/>
  <c r="S914" i="6"/>
  <c r="S915" i="6"/>
  <c r="S916" i="6"/>
  <c r="S917" i="6"/>
  <c r="S918" i="6"/>
  <c r="S919" i="6"/>
  <c r="S920" i="6"/>
  <c r="S921" i="6"/>
  <c r="S922" i="6"/>
  <c r="S923" i="6"/>
  <c r="S924" i="6"/>
  <c r="S925" i="6"/>
  <c r="S926" i="6"/>
  <c r="S927" i="6"/>
  <c r="S928" i="6"/>
  <c r="S929" i="6"/>
  <c r="S930" i="6"/>
  <c r="S931" i="6"/>
  <c r="S932" i="6"/>
  <c r="S933" i="6"/>
  <c r="S934" i="6"/>
  <c r="S935" i="6"/>
  <c r="S936" i="6"/>
  <c r="S937" i="6"/>
  <c r="S938" i="6"/>
  <c r="S939" i="6"/>
  <c r="S940" i="6"/>
  <c r="S941" i="6"/>
  <c r="S942" i="6"/>
  <c r="S943" i="6"/>
  <c r="S944" i="6"/>
  <c r="S945" i="6"/>
  <c r="S946" i="6"/>
  <c r="S947" i="6"/>
  <c r="S948" i="6"/>
  <c r="S949" i="6"/>
  <c r="S950" i="6"/>
  <c r="S951" i="6"/>
  <c r="S952" i="6"/>
  <c r="S953" i="6"/>
  <c r="S954" i="6"/>
  <c r="S955" i="6"/>
  <c r="S956" i="6"/>
  <c r="S957" i="6"/>
  <c r="S958" i="6"/>
  <c r="S959" i="6"/>
  <c r="S960" i="6"/>
  <c r="S961" i="6"/>
  <c r="S962" i="6"/>
  <c r="S963" i="6"/>
  <c r="S964" i="6"/>
  <c r="S965" i="6"/>
  <c r="S966" i="6"/>
  <c r="S967" i="6"/>
  <c r="S968" i="6"/>
  <c r="S969" i="6"/>
  <c r="S970" i="6"/>
  <c r="S971" i="6"/>
  <c r="S972" i="6"/>
  <c r="S973" i="6"/>
  <c r="S974" i="6"/>
  <c r="S975" i="6"/>
  <c r="S976" i="6"/>
  <c r="S977" i="6"/>
  <c r="S978" i="6"/>
  <c r="S979" i="6"/>
  <c r="S980" i="6"/>
  <c r="S981" i="6"/>
  <c r="S982" i="6"/>
  <c r="S983" i="6"/>
  <c r="S984" i="6"/>
  <c r="S985" i="6"/>
  <c r="S986" i="6"/>
  <c r="S987" i="6"/>
  <c r="S988" i="6"/>
  <c r="S989" i="6"/>
  <c r="S990" i="6"/>
  <c r="S991" i="6"/>
  <c r="S992" i="6"/>
  <c r="S993" i="6"/>
  <c r="S994" i="6"/>
  <c r="S995" i="6"/>
  <c r="S996" i="6"/>
  <c r="S997" i="6"/>
  <c r="S998" i="6"/>
  <c r="S999" i="6"/>
  <c r="S1000" i="6"/>
  <c r="S1001" i="6"/>
  <c r="S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2" i="6"/>
  <c r="O1001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4" i="6"/>
  <c r="O5" i="6"/>
  <c r="O6" i="6"/>
  <c r="O7" i="6"/>
  <c r="O8" i="6"/>
  <c r="O9" i="6"/>
  <c r="O10" i="6"/>
  <c r="O11" i="6"/>
  <c r="O3" i="6"/>
  <c r="O2" i="6"/>
  <c r="F572" i="18"/>
  <c r="F571" i="18"/>
  <c r="F570" i="18"/>
  <c r="F569" i="18"/>
  <c r="F568" i="18"/>
  <c r="F567" i="18"/>
  <c r="C572" i="18"/>
  <c r="C571" i="18"/>
  <c r="C570" i="18"/>
  <c r="C569" i="18"/>
  <c r="C568" i="18"/>
  <c r="C567" i="18"/>
  <c r="B11" i="17"/>
  <c r="D10" i="17"/>
  <c r="D13" i="17"/>
  <c r="D12" i="17"/>
  <c r="D8" i="17"/>
  <c r="D11" i="17"/>
  <c r="D9" i="17"/>
  <c r="D7" i="17"/>
  <c r="D6" i="17"/>
  <c r="D5" i="17"/>
  <c r="D4" i="17"/>
  <c r="D3" i="17"/>
  <c r="D2" i="17"/>
  <c r="C11" i="17"/>
  <c r="C9" i="17"/>
  <c r="C13" i="17"/>
  <c r="C12" i="17"/>
  <c r="C10" i="17"/>
  <c r="C8" i="17"/>
  <c r="C7" i="17"/>
  <c r="C6" i="17"/>
  <c r="C5" i="17"/>
  <c r="C4" i="17"/>
  <c r="C3" i="17"/>
  <c r="C2" i="17"/>
  <c r="B2" i="17"/>
  <c r="B13" i="17"/>
  <c r="B12" i="17"/>
  <c r="B10" i="17"/>
  <c r="B9" i="17"/>
  <c r="B8" i="17"/>
  <c r="B7" i="17"/>
  <c r="B6" i="17"/>
  <c r="B5" i="17"/>
  <c r="B4" i="17"/>
  <c r="B3" i="17"/>
  <c r="E2" i="17"/>
  <c r="Q1001" i="6" a="1"/>
  <c r="Q1001" i="6" s="1"/>
  <c r="Q1000" i="6" a="1"/>
  <c r="Q1000" i="6" s="1"/>
  <c r="Q999" i="6" a="1"/>
  <c r="Q999" i="6" s="1"/>
  <c r="Q998" i="6" a="1"/>
  <c r="Q998" i="6" s="1"/>
  <c r="Q997" i="6" a="1"/>
  <c r="Q997" i="6" s="1"/>
  <c r="Q996" i="6" a="1"/>
  <c r="Q996" i="6" s="1"/>
  <c r="Q995" i="6" a="1"/>
  <c r="Q995" i="6" s="1"/>
  <c r="Q994" i="6" a="1"/>
  <c r="Q994" i="6" s="1"/>
  <c r="Q993" i="6" a="1"/>
  <c r="Q993" i="6" s="1"/>
  <c r="Q992" i="6" a="1"/>
  <c r="Q992" i="6" s="1"/>
  <c r="Q991" i="6" a="1"/>
  <c r="Q991" i="6" s="1"/>
  <c r="Q990" i="6" a="1"/>
  <c r="Q990" i="6" s="1"/>
  <c r="Q989" i="6" a="1"/>
  <c r="Q989" i="6" s="1"/>
  <c r="Q988" i="6" a="1"/>
  <c r="Q988" i="6" s="1"/>
  <c r="Q987" i="6" a="1"/>
  <c r="Q987" i="6" s="1"/>
  <c r="Q986" i="6" a="1"/>
  <c r="Q986" i="6" s="1"/>
  <c r="Q985" i="6" a="1"/>
  <c r="Q985" i="6" s="1"/>
  <c r="Q984" i="6" a="1"/>
  <c r="Q984" i="6" s="1"/>
  <c r="Q983" i="6" a="1"/>
  <c r="Q983" i="6" s="1"/>
  <c r="Q982" i="6" a="1"/>
  <c r="Q982" i="6" s="1"/>
  <c r="Q981" i="6" a="1"/>
  <c r="Q981" i="6" s="1"/>
  <c r="Q980" i="6" a="1"/>
  <c r="Q980" i="6" s="1"/>
  <c r="Q979" i="6" a="1"/>
  <c r="Q979" i="6" s="1"/>
  <c r="Q978" i="6" a="1"/>
  <c r="Q978" i="6" s="1"/>
  <c r="Q977" i="6" a="1"/>
  <c r="Q977" i="6" s="1"/>
  <c r="Q976" i="6" a="1"/>
  <c r="Q976" i="6" s="1"/>
  <c r="Q975" i="6" a="1"/>
  <c r="Q975" i="6" s="1"/>
  <c r="Q974" i="6" a="1"/>
  <c r="Q974" i="6" s="1"/>
  <c r="Q973" i="6" a="1"/>
  <c r="Q973" i="6" s="1"/>
  <c r="Q972" i="6" a="1"/>
  <c r="Q972" i="6" s="1"/>
  <c r="Q971" i="6" a="1"/>
  <c r="Q971" i="6" s="1"/>
  <c r="Q970" i="6" a="1"/>
  <c r="Q970" i="6" s="1"/>
  <c r="Q969" i="6" a="1"/>
  <c r="Q969" i="6" s="1"/>
  <c r="Q968" i="6" a="1"/>
  <c r="Q968" i="6" s="1"/>
  <c r="Q967" i="6" a="1"/>
  <c r="Q967" i="6" s="1"/>
  <c r="Q966" i="6" a="1"/>
  <c r="Q966" i="6" s="1"/>
  <c r="Q965" i="6" a="1"/>
  <c r="Q965" i="6" s="1"/>
  <c r="Q964" i="6" a="1"/>
  <c r="Q964" i="6" s="1"/>
  <c r="Q963" i="6" a="1"/>
  <c r="Q963" i="6" s="1"/>
  <c r="Q962" i="6" a="1"/>
  <c r="Q962" i="6" s="1"/>
  <c r="Q961" i="6" a="1"/>
  <c r="Q961" i="6" s="1"/>
  <c r="Q960" i="6" a="1"/>
  <c r="Q960" i="6" s="1"/>
  <c r="Q959" i="6" a="1"/>
  <c r="Q959" i="6" s="1"/>
  <c r="Q958" i="6" a="1"/>
  <c r="Q958" i="6" s="1"/>
  <c r="Q957" i="6" a="1"/>
  <c r="Q957" i="6" s="1"/>
  <c r="Q956" i="6" a="1"/>
  <c r="Q956" i="6" s="1"/>
  <c r="Q955" i="6" a="1"/>
  <c r="Q955" i="6" s="1"/>
  <c r="Q954" i="6" a="1"/>
  <c r="Q954" i="6" s="1"/>
  <c r="Q953" i="6" a="1"/>
  <c r="Q953" i="6" s="1"/>
  <c r="Q952" i="6" a="1"/>
  <c r="Q952" i="6" s="1"/>
  <c r="Q951" i="6" a="1"/>
  <c r="Q951" i="6" s="1"/>
  <c r="Q950" i="6" a="1"/>
  <c r="Q950" i="6" s="1"/>
  <c r="Q949" i="6" a="1"/>
  <c r="Q949" i="6" s="1"/>
  <c r="Q948" i="6" a="1"/>
  <c r="Q948" i="6" s="1"/>
  <c r="Q947" i="6" a="1"/>
  <c r="Q947" i="6" s="1"/>
  <c r="Q946" i="6" a="1"/>
  <c r="Q946" i="6" s="1"/>
  <c r="Q945" i="6" a="1"/>
  <c r="Q945" i="6" s="1"/>
  <c r="Q944" i="6" a="1"/>
  <c r="Q944" i="6" s="1"/>
  <c r="Q943" i="6" a="1"/>
  <c r="Q943" i="6" s="1"/>
  <c r="Q942" i="6" a="1"/>
  <c r="Q942" i="6" s="1"/>
  <c r="Q941" i="6" a="1"/>
  <c r="Q941" i="6" s="1"/>
  <c r="Q940" i="6" a="1"/>
  <c r="Q940" i="6" s="1"/>
  <c r="Q939" i="6" a="1"/>
  <c r="Q939" i="6" s="1"/>
  <c r="Q938" i="6" a="1"/>
  <c r="Q938" i="6" s="1"/>
  <c r="Q937" i="6" a="1"/>
  <c r="Q937" i="6" s="1"/>
  <c r="Q936" i="6" a="1"/>
  <c r="Q936" i="6" s="1"/>
  <c r="Q935" i="6" a="1"/>
  <c r="Q935" i="6" s="1"/>
  <c r="Q934" i="6" a="1"/>
  <c r="Q934" i="6" s="1"/>
  <c r="Q933" i="6" a="1"/>
  <c r="Q933" i="6" s="1"/>
  <c r="Q932" i="6" a="1"/>
  <c r="Q932" i="6" s="1"/>
  <c r="Q931" i="6" a="1"/>
  <c r="Q931" i="6" s="1"/>
  <c r="Q930" i="6" a="1"/>
  <c r="Q930" i="6" s="1"/>
  <c r="Q929" i="6" a="1"/>
  <c r="Q929" i="6" s="1"/>
  <c r="Q928" i="6" a="1"/>
  <c r="Q928" i="6" s="1"/>
  <c r="Q927" i="6" a="1"/>
  <c r="Q927" i="6" s="1"/>
  <c r="Q926" i="6" a="1"/>
  <c r="Q926" i="6" s="1"/>
  <c r="Q925" i="6" a="1"/>
  <c r="Q925" i="6" s="1"/>
  <c r="Q924" i="6" a="1"/>
  <c r="Q924" i="6" s="1"/>
  <c r="Q923" i="6" a="1"/>
  <c r="Q923" i="6" s="1"/>
  <c r="Q922" i="6" a="1"/>
  <c r="Q922" i="6" s="1"/>
  <c r="Q921" i="6" a="1"/>
  <c r="Q921" i="6" s="1"/>
  <c r="Q920" i="6" a="1"/>
  <c r="Q920" i="6" s="1"/>
  <c r="Q919" i="6" a="1"/>
  <c r="Q919" i="6" s="1"/>
  <c r="Q918" i="6" a="1"/>
  <c r="Q918" i="6" s="1"/>
  <c r="Q917" i="6" a="1"/>
  <c r="Q917" i="6" s="1"/>
  <c r="Q916" i="6" a="1"/>
  <c r="Q916" i="6" s="1"/>
  <c r="Q915" i="6" a="1"/>
  <c r="Q915" i="6" s="1"/>
  <c r="Q914" i="6" a="1"/>
  <c r="Q914" i="6" s="1"/>
  <c r="Q913" i="6" a="1"/>
  <c r="Q913" i="6" s="1"/>
  <c r="Q912" i="6" a="1"/>
  <c r="Q912" i="6" s="1"/>
  <c r="Q911" i="6" a="1"/>
  <c r="Q911" i="6" s="1"/>
  <c r="Q910" i="6" a="1"/>
  <c r="Q910" i="6" s="1"/>
  <c r="Q909" i="6" a="1"/>
  <c r="Q909" i="6" s="1"/>
  <c r="Q908" i="6" a="1"/>
  <c r="Q908" i="6" s="1"/>
  <c r="Q907" i="6" a="1"/>
  <c r="Q907" i="6" s="1"/>
  <c r="Q906" i="6" a="1"/>
  <c r="Q906" i="6" s="1"/>
  <c r="Q905" i="6" a="1"/>
  <c r="Q905" i="6" s="1"/>
  <c r="Q904" i="6" a="1"/>
  <c r="Q904" i="6" s="1"/>
  <c r="Q903" i="6" a="1"/>
  <c r="Q903" i="6" s="1"/>
  <c r="Q902" i="6" a="1"/>
  <c r="Q902" i="6" s="1"/>
  <c r="Q901" i="6" a="1"/>
  <c r="Q901" i="6" s="1"/>
  <c r="Q900" i="6" a="1"/>
  <c r="Q900" i="6" s="1"/>
  <c r="Q899" i="6" a="1"/>
  <c r="Q899" i="6" s="1"/>
  <c r="Q898" i="6" a="1"/>
  <c r="Q898" i="6" s="1"/>
  <c r="Q897" i="6" a="1"/>
  <c r="Q897" i="6" s="1"/>
  <c r="Q896" i="6" a="1"/>
  <c r="Q896" i="6" s="1"/>
  <c r="Q895" i="6" a="1"/>
  <c r="Q895" i="6" s="1"/>
  <c r="Q894" i="6" a="1"/>
  <c r="Q894" i="6" s="1"/>
  <c r="Q893" i="6" a="1"/>
  <c r="Q893" i="6" s="1"/>
  <c r="Q892" i="6" a="1"/>
  <c r="Q892" i="6" s="1"/>
  <c r="Q891" i="6" a="1"/>
  <c r="Q891" i="6" s="1"/>
  <c r="Q890" i="6" a="1"/>
  <c r="Q890" i="6" s="1"/>
  <c r="Q889" i="6" a="1"/>
  <c r="Q889" i="6" s="1"/>
  <c r="Q888" i="6" a="1"/>
  <c r="Q888" i="6" s="1"/>
  <c r="Q887" i="6" a="1"/>
  <c r="Q887" i="6" s="1"/>
  <c r="Q886" i="6" a="1"/>
  <c r="Q886" i="6" s="1"/>
  <c r="Q885" i="6" a="1"/>
  <c r="Q885" i="6" s="1"/>
  <c r="Q884" i="6" a="1"/>
  <c r="Q884" i="6" s="1"/>
  <c r="Q883" i="6" a="1"/>
  <c r="Q883" i="6" s="1"/>
  <c r="Q882" i="6" a="1"/>
  <c r="Q882" i="6" s="1"/>
  <c r="Q881" i="6" a="1"/>
  <c r="Q881" i="6" s="1"/>
  <c r="Q880" i="6" a="1"/>
  <c r="Q880" i="6" s="1"/>
  <c r="Q879" i="6" a="1"/>
  <c r="Q879" i="6" s="1"/>
  <c r="Q878" i="6" a="1"/>
  <c r="Q878" i="6" s="1"/>
  <c r="Q877" i="6" a="1"/>
  <c r="Q877" i="6" s="1"/>
  <c r="Q876" i="6" a="1"/>
  <c r="Q876" i="6" s="1"/>
  <c r="Q875" i="6" a="1"/>
  <c r="Q875" i="6" s="1"/>
  <c r="Q874" i="6" a="1"/>
  <c r="Q874" i="6" s="1"/>
  <c r="Q873" i="6" a="1"/>
  <c r="Q873" i="6" s="1"/>
  <c r="Q872" i="6" a="1"/>
  <c r="Q872" i="6" s="1"/>
  <c r="Q871" i="6" a="1"/>
  <c r="Q871" i="6" s="1"/>
  <c r="Q870" i="6" a="1"/>
  <c r="Q870" i="6" s="1"/>
  <c r="Q869" i="6" a="1"/>
  <c r="Q869" i="6" s="1"/>
  <c r="Q868" i="6" a="1"/>
  <c r="Q868" i="6" s="1"/>
  <c r="Q867" i="6" a="1"/>
  <c r="Q867" i="6" s="1"/>
  <c r="Q866" i="6" a="1"/>
  <c r="Q866" i="6" s="1"/>
  <c r="Q865" i="6" a="1"/>
  <c r="Q865" i="6" s="1"/>
  <c r="Q864" i="6" a="1"/>
  <c r="Q864" i="6" s="1"/>
  <c r="Q863" i="6" a="1"/>
  <c r="Q863" i="6" s="1"/>
  <c r="Q862" i="6" a="1"/>
  <c r="Q862" i="6" s="1"/>
  <c r="Q861" i="6" a="1"/>
  <c r="Q861" i="6" s="1"/>
  <c r="Q860" i="6" a="1"/>
  <c r="Q860" i="6" s="1"/>
  <c r="Q859" i="6" a="1"/>
  <c r="Q859" i="6" s="1"/>
  <c r="Q858" i="6" a="1"/>
  <c r="Q858" i="6" s="1"/>
  <c r="Q857" i="6" a="1"/>
  <c r="Q857" i="6" s="1"/>
  <c r="Q856" i="6" a="1"/>
  <c r="Q856" i="6" s="1"/>
  <c r="Q855" i="6" a="1"/>
  <c r="Q855" i="6" s="1"/>
  <c r="Q854" i="6" a="1"/>
  <c r="Q854" i="6" s="1"/>
  <c r="Q853" i="6" a="1"/>
  <c r="Q853" i="6" s="1"/>
  <c r="Q852" i="6" a="1"/>
  <c r="Q852" i="6" s="1"/>
  <c r="Q851" i="6" a="1"/>
  <c r="Q851" i="6" s="1"/>
  <c r="Q850" i="6" a="1"/>
  <c r="Q850" i="6" s="1"/>
  <c r="Q849" i="6" a="1"/>
  <c r="Q849" i="6" s="1"/>
  <c r="Q848" i="6" a="1"/>
  <c r="Q848" i="6" s="1"/>
  <c r="Q847" i="6" a="1"/>
  <c r="Q847" i="6" s="1"/>
  <c r="Q846" i="6" a="1"/>
  <c r="Q846" i="6" s="1"/>
  <c r="Q845" i="6" a="1"/>
  <c r="Q845" i="6" s="1"/>
  <c r="Q844" i="6" a="1"/>
  <c r="Q844" i="6" s="1"/>
  <c r="Q843" i="6" a="1"/>
  <c r="Q843" i="6" s="1"/>
  <c r="Q842" i="6" a="1"/>
  <c r="Q842" i="6" s="1"/>
  <c r="Q841" i="6" a="1"/>
  <c r="Q841" i="6" s="1"/>
  <c r="Q840" i="6" a="1"/>
  <c r="Q840" i="6" s="1"/>
  <c r="Q839" i="6" a="1"/>
  <c r="Q839" i="6" s="1"/>
  <c r="Q838" i="6" a="1"/>
  <c r="Q838" i="6" s="1"/>
  <c r="Q837" i="6" a="1"/>
  <c r="Q837" i="6" s="1"/>
  <c r="Q836" i="6" a="1"/>
  <c r="Q836" i="6" s="1"/>
  <c r="Q835" i="6" a="1"/>
  <c r="Q835" i="6" s="1"/>
  <c r="Q834" i="6" a="1"/>
  <c r="Q834" i="6" s="1"/>
  <c r="Q833" i="6" a="1"/>
  <c r="Q833" i="6" s="1"/>
  <c r="Q832" i="6" a="1"/>
  <c r="Q832" i="6" s="1"/>
  <c r="Q831" i="6" a="1"/>
  <c r="Q831" i="6" s="1"/>
  <c r="Q830" i="6" a="1"/>
  <c r="Q830" i="6" s="1"/>
  <c r="Q829" i="6" a="1"/>
  <c r="Q829" i="6" s="1"/>
  <c r="Q828" i="6" a="1"/>
  <c r="Q828" i="6" s="1"/>
  <c r="Q827" i="6" a="1"/>
  <c r="Q827" i="6" s="1"/>
  <c r="Q826" i="6" a="1"/>
  <c r="Q826" i="6" s="1"/>
  <c r="Q825" i="6" a="1"/>
  <c r="Q825" i="6" s="1"/>
  <c r="Q824" i="6" a="1"/>
  <c r="Q824" i="6" s="1"/>
  <c r="Q823" i="6" a="1"/>
  <c r="Q823" i="6" s="1"/>
  <c r="Q822" i="6" a="1"/>
  <c r="Q822" i="6" s="1"/>
  <c r="Q821" i="6" a="1"/>
  <c r="Q821" i="6" s="1"/>
  <c r="Q820" i="6" a="1"/>
  <c r="Q820" i="6" s="1"/>
  <c r="Q819" i="6" a="1"/>
  <c r="Q819" i="6" s="1"/>
  <c r="Q818" i="6" a="1"/>
  <c r="Q818" i="6" s="1"/>
  <c r="Q817" i="6" a="1"/>
  <c r="Q817" i="6" s="1"/>
  <c r="Q816" i="6" a="1"/>
  <c r="Q816" i="6" s="1"/>
  <c r="Q815" i="6" a="1"/>
  <c r="Q815" i="6" s="1"/>
  <c r="Q814" i="6" a="1"/>
  <c r="Q814" i="6" s="1"/>
  <c r="Q813" i="6" a="1"/>
  <c r="Q813" i="6" s="1"/>
  <c r="Q812" i="6" a="1"/>
  <c r="Q812" i="6" s="1"/>
  <c r="Q811" i="6" a="1"/>
  <c r="Q811" i="6" s="1"/>
  <c r="Q810" i="6" a="1"/>
  <c r="Q810" i="6" s="1"/>
  <c r="Q809" i="6" a="1"/>
  <c r="Q809" i="6" s="1"/>
  <c r="Q808" i="6" a="1"/>
  <c r="Q808" i="6" s="1"/>
  <c r="Q807" i="6" a="1"/>
  <c r="Q807" i="6" s="1"/>
  <c r="Q806" i="6" a="1"/>
  <c r="Q806" i="6" s="1"/>
  <c r="Q805" i="6" a="1"/>
  <c r="Q805" i="6" s="1"/>
  <c r="Q804" i="6" a="1"/>
  <c r="Q804" i="6" s="1"/>
  <c r="Q803" i="6" a="1"/>
  <c r="Q803" i="6" s="1"/>
  <c r="Q802" i="6" a="1"/>
  <c r="Q802" i="6" s="1"/>
  <c r="Q801" i="6" a="1"/>
  <c r="Q801" i="6" s="1"/>
  <c r="Q800" i="6" a="1"/>
  <c r="Q800" i="6" s="1"/>
  <c r="Q799" i="6" a="1"/>
  <c r="Q799" i="6" s="1"/>
  <c r="Q798" i="6" a="1"/>
  <c r="Q798" i="6" s="1"/>
  <c r="Q797" i="6" a="1"/>
  <c r="Q797" i="6" s="1"/>
  <c r="Q796" i="6" a="1"/>
  <c r="Q796" i="6" s="1"/>
  <c r="Q795" i="6" a="1"/>
  <c r="Q795" i="6" s="1"/>
  <c r="Q794" i="6" a="1"/>
  <c r="Q794" i="6" s="1"/>
  <c r="Q793" i="6" a="1"/>
  <c r="Q793" i="6" s="1"/>
  <c r="Q792" i="6" a="1"/>
  <c r="Q792" i="6" s="1"/>
  <c r="Q791" i="6" a="1"/>
  <c r="Q791" i="6" s="1"/>
  <c r="Q790" i="6" a="1"/>
  <c r="Q790" i="6" s="1"/>
  <c r="Q789" i="6" a="1"/>
  <c r="Q789" i="6" s="1"/>
  <c r="Q788" i="6" a="1"/>
  <c r="Q788" i="6" s="1"/>
  <c r="Q787" i="6" a="1"/>
  <c r="Q787" i="6" s="1"/>
  <c r="Q786" i="6" a="1"/>
  <c r="Q786" i="6" s="1"/>
  <c r="Q785" i="6" a="1"/>
  <c r="Q785" i="6" s="1"/>
  <c r="Q784" i="6" a="1"/>
  <c r="Q784" i="6" s="1"/>
  <c r="Q783" i="6" a="1"/>
  <c r="Q783" i="6" s="1"/>
  <c r="Q782" i="6" a="1"/>
  <c r="Q782" i="6" s="1"/>
  <c r="Q781" i="6" a="1"/>
  <c r="Q781" i="6" s="1"/>
  <c r="Q780" i="6" a="1"/>
  <c r="Q780" i="6" s="1"/>
  <c r="Q779" i="6" a="1"/>
  <c r="Q779" i="6" s="1"/>
  <c r="Q778" i="6" a="1"/>
  <c r="Q778" i="6" s="1"/>
  <c r="Q777" i="6" a="1"/>
  <c r="Q777" i="6" s="1"/>
  <c r="Q776" i="6" a="1"/>
  <c r="Q776" i="6" s="1"/>
  <c r="Q775" i="6" a="1"/>
  <c r="Q775" i="6" s="1"/>
  <c r="Q774" i="6" a="1"/>
  <c r="Q774" i="6" s="1"/>
  <c r="Q773" i="6" a="1"/>
  <c r="Q773" i="6" s="1"/>
  <c r="Q772" i="6" a="1"/>
  <c r="Q772" i="6" s="1"/>
  <c r="Q771" i="6" a="1"/>
  <c r="Q771" i="6" s="1"/>
  <c r="Q770" i="6"/>
  <c r="Q770" i="6" a="1"/>
  <c r="Q769" i="6" a="1"/>
  <c r="Q769" i="6" s="1"/>
  <c r="Q768" i="6" a="1"/>
  <c r="Q768" i="6" s="1"/>
  <c r="Q767" i="6" a="1"/>
  <c r="Q767" i="6" s="1"/>
  <c r="Q766" i="6" a="1"/>
  <c r="Q766" i="6" s="1"/>
  <c r="Q765" i="6" a="1"/>
  <c r="Q765" i="6" s="1"/>
  <c r="Q764" i="6" a="1"/>
  <c r="Q764" i="6" s="1"/>
  <c r="Q763" i="6" a="1"/>
  <c r="Q763" i="6" s="1"/>
  <c r="Q762" i="6" a="1"/>
  <c r="Q762" i="6" s="1"/>
  <c r="Q761" i="6" a="1"/>
  <c r="Q761" i="6" s="1"/>
  <c r="Q760" i="6" a="1"/>
  <c r="Q760" i="6" s="1"/>
  <c r="Q759" i="6" a="1"/>
  <c r="Q759" i="6" s="1"/>
  <c r="Q758" i="6" a="1"/>
  <c r="Q758" i="6" s="1"/>
  <c r="Q757" i="6" a="1"/>
  <c r="Q757" i="6" s="1"/>
  <c r="Q756" i="6" a="1"/>
  <c r="Q756" i="6" s="1"/>
  <c r="Q755" i="6" a="1"/>
  <c r="Q755" i="6" s="1"/>
  <c r="Q754" i="6"/>
  <c r="Q754" i="6" a="1"/>
  <c r="Q753" i="6" a="1"/>
  <c r="Q753" i="6" s="1"/>
  <c r="Q752" i="6" a="1"/>
  <c r="Q752" i="6" s="1"/>
  <c r="Q751" i="6" a="1"/>
  <c r="Q751" i="6" s="1"/>
  <c r="Q750" i="6"/>
  <c r="Q750" i="6" a="1"/>
  <c r="Q749" i="6" a="1"/>
  <c r="Q749" i="6" s="1"/>
  <c r="Q748" i="6" a="1"/>
  <c r="Q748" i="6" s="1"/>
  <c r="Q747" i="6" a="1"/>
  <c r="Q747" i="6" s="1"/>
  <c r="Q746" i="6"/>
  <c r="Q746" i="6" a="1"/>
  <c r="Q745" i="6" a="1"/>
  <c r="Q745" i="6" s="1"/>
  <c r="Q744" i="6" a="1"/>
  <c r="Q744" i="6" s="1"/>
  <c r="Q743" i="6" a="1"/>
  <c r="Q743" i="6" s="1"/>
  <c r="Q742" i="6" a="1"/>
  <c r="Q742" i="6" s="1"/>
  <c r="Q741" i="6" a="1"/>
  <c r="Q741" i="6" s="1"/>
  <c r="Q740" i="6" a="1"/>
  <c r="Q740" i="6" s="1"/>
  <c r="Q739" i="6" a="1"/>
  <c r="Q739" i="6" s="1"/>
  <c r="Q738" i="6"/>
  <c r="Q738" i="6" a="1"/>
  <c r="Q737" i="6" a="1"/>
  <c r="Q737" i="6" s="1"/>
  <c r="Q736" i="6" a="1"/>
  <c r="Q736" i="6" s="1"/>
  <c r="Q735" i="6" a="1"/>
  <c r="Q735" i="6" s="1"/>
  <c r="Q734" i="6" a="1"/>
  <c r="Q734" i="6" s="1"/>
  <c r="Q733" i="6" a="1"/>
  <c r="Q733" i="6" s="1"/>
  <c r="Q732" i="6" a="1"/>
  <c r="Q732" i="6" s="1"/>
  <c r="Q731" i="6" a="1"/>
  <c r="Q731" i="6" s="1"/>
  <c r="Q730" i="6" a="1"/>
  <c r="Q730" i="6" s="1"/>
  <c r="Q729" i="6" a="1"/>
  <c r="Q729" i="6" s="1"/>
  <c r="Q728" i="6" a="1"/>
  <c r="Q728" i="6" s="1"/>
  <c r="Q727" i="6" a="1"/>
  <c r="Q727" i="6" s="1"/>
  <c r="Q726" i="6" a="1"/>
  <c r="Q726" i="6" s="1"/>
  <c r="Q725" i="6" a="1"/>
  <c r="Q725" i="6" s="1"/>
  <c r="Q724" i="6" a="1"/>
  <c r="Q724" i="6" s="1"/>
  <c r="Q723" i="6" a="1"/>
  <c r="Q723" i="6" s="1"/>
  <c r="Q722" i="6"/>
  <c r="Q722" i="6" a="1"/>
  <c r="Q721" i="6" a="1"/>
  <c r="Q721" i="6" s="1"/>
  <c r="Q720" i="6" a="1"/>
  <c r="Q720" i="6" s="1"/>
  <c r="Q719" i="6" a="1"/>
  <c r="Q719" i="6" s="1"/>
  <c r="Q718" i="6"/>
  <c r="Q718" i="6" a="1"/>
  <c r="Q717" i="6" a="1"/>
  <c r="Q717" i="6" s="1"/>
  <c r="Q716" i="6" a="1"/>
  <c r="Q716" i="6" s="1"/>
  <c r="Q715" i="6" a="1"/>
  <c r="Q715" i="6" s="1"/>
  <c r="Q714" i="6"/>
  <c r="Q714" i="6" a="1"/>
  <c r="Q713" i="6" a="1"/>
  <c r="Q713" i="6" s="1"/>
  <c r="Q712" i="6" a="1"/>
  <c r="Q712" i="6" s="1"/>
  <c r="Q711" i="6" a="1"/>
  <c r="Q711" i="6" s="1"/>
  <c r="Q710" i="6" a="1"/>
  <c r="Q710" i="6" s="1"/>
  <c r="Q709" i="6" a="1"/>
  <c r="Q709" i="6" s="1"/>
  <c r="Q708" i="6" a="1"/>
  <c r="Q708" i="6" s="1"/>
  <c r="Q707" i="6" a="1"/>
  <c r="Q707" i="6" s="1"/>
  <c r="Q706" i="6"/>
  <c r="Q706" i="6" a="1"/>
  <c r="Q705" i="6" a="1"/>
  <c r="Q705" i="6" s="1"/>
  <c r="Q704" i="6" a="1"/>
  <c r="Q704" i="6" s="1"/>
  <c r="Q703" i="6" a="1"/>
  <c r="Q703" i="6" s="1"/>
  <c r="Q702" i="6" a="1"/>
  <c r="Q702" i="6" s="1"/>
  <c r="Q701" i="6" a="1"/>
  <c r="Q701" i="6" s="1"/>
  <c r="Q700" i="6" a="1"/>
  <c r="Q700" i="6" s="1"/>
  <c r="Q699" i="6" a="1"/>
  <c r="Q699" i="6" s="1"/>
  <c r="Q698" i="6" a="1"/>
  <c r="Q698" i="6" s="1"/>
  <c r="Q697" i="6" a="1"/>
  <c r="Q697" i="6" s="1"/>
  <c r="Q696" i="6" a="1"/>
  <c r="Q696" i="6" s="1"/>
  <c r="Q695" i="6" a="1"/>
  <c r="Q695" i="6" s="1"/>
  <c r="Q694" i="6" a="1"/>
  <c r="Q694" i="6" s="1"/>
  <c r="Q693" i="6" a="1"/>
  <c r="Q693" i="6" s="1"/>
  <c r="Q692" i="6" a="1"/>
  <c r="Q692" i="6" s="1"/>
  <c r="Q691" i="6" a="1"/>
  <c r="Q691" i="6" s="1"/>
  <c r="Q690" i="6"/>
  <c r="Q690" i="6" a="1"/>
  <c r="Q689" i="6" a="1"/>
  <c r="Q689" i="6" s="1"/>
  <c r="Q688" i="6" a="1"/>
  <c r="Q688" i="6" s="1"/>
  <c r="Q687" i="6" a="1"/>
  <c r="Q687" i="6" s="1"/>
  <c r="Q686" i="6"/>
  <c r="Q686" i="6" a="1"/>
  <c r="Q685" i="6" a="1"/>
  <c r="Q685" i="6" s="1"/>
  <c r="Q684" i="6" a="1"/>
  <c r="Q684" i="6" s="1"/>
  <c r="Q683" i="6" a="1"/>
  <c r="Q683" i="6" s="1"/>
  <c r="Q682" i="6"/>
  <c r="Q682" i="6" a="1"/>
  <c r="Q681" i="6" a="1"/>
  <c r="Q681" i="6" s="1"/>
  <c r="Q680" i="6" a="1"/>
  <c r="Q680" i="6" s="1"/>
  <c r="Q679" i="6" a="1"/>
  <c r="Q679" i="6" s="1"/>
  <c r="Q678" i="6" a="1"/>
  <c r="Q678" i="6" s="1"/>
  <c r="Q677" i="6" a="1"/>
  <c r="Q677" i="6" s="1"/>
  <c r="Q676" i="6" a="1"/>
  <c r="Q676" i="6" s="1"/>
  <c r="Q675" i="6" a="1"/>
  <c r="Q675" i="6" s="1"/>
  <c r="Q674" i="6"/>
  <c r="Q674" i="6" a="1"/>
  <c r="Q673" i="6" a="1"/>
  <c r="Q673" i="6" s="1"/>
  <c r="Q672" i="6" a="1"/>
  <c r="Q672" i="6" s="1"/>
  <c r="Q671" i="6" a="1"/>
  <c r="Q671" i="6" s="1"/>
  <c r="Q670" i="6" a="1"/>
  <c r="Q670" i="6" s="1"/>
  <c r="Q669" i="6" a="1"/>
  <c r="Q669" i="6" s="1"/>
  <c r="Q668" i="6" a="1"/>
  <c r="Q668" i="6" s="1"/>
  <c r="Q667" i="6" a="1"/>
  <c r="Q667" i="6" s="1"/>
  <c r="Q666" i="6" a="1"/>
  <c r="Q666" i="6" s="1"/>
  <c r="Q665" i="6" a="1"/>
  <c r="Q665" i="6" s="1"/>
  <c r="Q664" i="6" a="1"/>
  <c r="Q664" i="6" s="1"/>
  <c r="Q663" i="6" a="1"/>
  <c r="Q663" i="6" s="1"/>
  <c r="Q662" i="6" a="1"/>
  <c r="Q662" i="6" s="1"/>
  <c r="Q661" i="6"/>
  <c r="Q661" i="6" a="1"/>
  <c r="Q660" i="6" a="1"/>
  <c r="Q660" i="6" s="1"/>
  <c r="Q659" i="6" a="1"/>
  <c r="Q659" i="6" s="1"/>
  <c r="Q658" i="6" a="1"/>
  <c r="Q658" i="6" s="1"/>
  <c r="Q657" i="6" a="1"/>
  <c r="Q657" i="6" s="1"/>
  <c r="Q656" i="6" a="1"/>
  <c r="Q656" i="6" s="1"/>
  <c r="Q655" i="6" a="1"/>
  <c r="Q655" i="6" s="1"/>
  <c r="Q654" i="6" a="1"/>
  <c r="Q654" i="6" s="1"/>
  <c r="Q653" i="6" a="1"/>
  <c r="Q653" i="6" s="1"/>
  <c r="Q652" i="6" a="1"/>
  <c r="Q652" i="6" s="1"/>
  <c r="Q651" i="6" a="1"/>
  <c r="Q651" i="6" s="1"/>
  <c r="Q650" i="6" a="1"/>
  <c r="Q650" i="6" s="1"/>
  <c r="Q649" i="6" a="1"/>
  <c r="Q649" i="6" s="1"/>
  <c r="Q648" i="6" a="1"/>
  <c r="Q648" i="6" s="1"/>
  <c r="Q647" i="6" a="1"/>
  <c r="Q647" i="6" s="1"/>
  <c r="Q646" i="6" a="1"/>
  <c r="Q646" i="6" s="1"/>
  <c r="Q645" i="6" a="1"/>
  <c r="Q645" i="6" s="1"/>
  <c r="Q644" i="6" a="1"/>
  <c r="Q644" i="6" s="1"/>
  <c r="Q643" i="6" a="1"/>
  <c r="Q643" i="6" s="1"/>
  <c r="Q642" i="6" a="1"/>
  <c r="Q642" i="6" s="1"/>
  <c r="Q641" i="6" a="1"/>
  <c r="Q641" i="6" s="1"/>
  <c r="Q640" i="6" a="1"/>
  <c r="Q640" i="6" s="1"/>
  <c r="Q639" i="6" a="1"/>
  <c r="Q639" i="6" s="1"/>
  <c r="Q638" i="6" a="1"/>
  <c r="Q638" i="6" s="1"/>
  <c r="Q637" i="6" a="1"/>
  <c r="Q637" i="6" s="1"/>
  <c r="Q636" i="6" a="1"/>
  <c r="Q636" i="6" s="1"/>
  <c r="Q635" i="6" a="1"/>
  <c r="Q635" i="6" s="1"/>
  <c r="Q634" i="6" a="1"/>
  <c r="Q634" i="6" s="1"/>
  <c r="Q633" i="6" a="1"/>
  <c r="Q633" i="6" s="1"/>
  <c r="Q632" i="6" a="1"/>
  <c r="Q632" i="6" s="1"/>
  <c r="Q631" i="6" a="1"/>
  <c r="Q631" i="6" s="1"/>
  <c r="Q630" i="6" a="1"/>
  <c r="Q630" i="6" s="1"/>
  <c r="Q629" i="6" a="1"/>
  <c r="Q629" i="6" s="1"/>
  <c r="Q628" i="6" a="1"/>
  <c r="Q628" i="6" s="1"/>
  <c r="Q627" i="6" a="1"/>
  <c r="Q627" i="6" s="1"/>
  <c r="Q626" i="6" a="1"/>
  <c r="Q626" i="6" s="1"/>
  <c r="Q625" i="6" a="1"/>
  <c r="Q625" i="6" s="1"/>
  <c r="Q624" i="6" a="1"/>
  <c r="Q624" i="6" s="1"/>
  <c r="Q623" i="6" a="1"/>
  <c r="Q623" i="6" s="1"/>
  <c r="Q622" i="6" a="1"/>
  <c r="Q622" i="6" s="1"/>
  <c r="Q621" i="6" a="1"/>
  <c r="Q621" i="6" s="1"/>
  <c r="Q620" i="6" a="1"/>
  <c r="Q620" i="6" s="1"/>
  <c r="Q619" i="6" a="1"/>
  <c r="Q619" i="6" s="1"/>
  <c r="Q618" i="6" a="1"/>
  <c r="Q618" i="6" s="1"/>
  <c r="Q617" i="6" a="1"/>
  <c r="Q617" i="6" s="1"/>
  <c r="Q616" i="6" a="1"/>
  <c r="Q616" i="6" s="1"/>
  <c r="Q615" i="6" a="1"/>
  <c r="Q615" i="6" s="1"/>
  <c r="Q614" i="6" a="1"/>
  <c r="Q614" i="6" s="1"/>
  <c r="Q613" i="6" a="1"/>
  <c r="Q613" i="6" s="1"/>
  <c r="Q612" i="6" a="1"/>
  <c r="Q612" i="6" s="1"/>
  <c r="Q611" i="6" a="1"/>
  <c r="Q611" i="6" s="1"/>
  <c r="Q610" i="6" a="1"/>
  <c r="Q610" i="6" s="1"/>
  <c r="Q609" i="6" a="1"/>
  <c r="Q609" i="6" s="1"/>
  <c r="Q608" i="6" a="1"/>
  <c r="Q608" i="6" s="1"/>
  <c r="Q607" i="6" a="1"/>
  <c r="Q607" i="6" s="1"/>
  <c r="Q606" i="6" a="1"/>
  <c r="Q606" i="6" s="1"/>
  <c r="Q605" i="6" a="1"/>
  <c r="Q605" i="6" s="1"/>
  <c r="Q604" i="6" a="1"/>
  <c r="Q604" i="6" s="1"/>
  <c r="Q603" i="6" a="1"/>
  <c r="Q603" i="6" s="1"/>
  <c r="Q602" i="6" a="1"/>
  <c r="Q602" i="6" s="1"/>
  <c r="Q601" i="6" a="1"/>
  <c r="Q601" i="6" s="1"/>
  <c r="Q600" i="6" a="1"/>
  <c r="Q600" i="6" s="1"/>
  <c r="Q599" i="6" a="1"/>
  <c r="Q599" i="6" s="1"/>
  <c r="Q598" i="6" a="1"/>
  <c r="Q598" i="6" s="1"/>
  <c r="Q597" i="6" a="1"/>
  <c r="Q597" i="6" s="1"/>
  <c r="Q596" i="6" a="1"/>
  <c r="Q596" i="6" s="1"/>
  <c r="Q595" i="6" a="1"/>
  <c r="Q595" i="6" s="1"/>
  <c r="Q594" i="6" a="1"/>
  <c r="Q594" i="6" s="1"/>
  <c r="Q593" i="6" a="1"/>
  <c r="Q593" i="6" s="1"/>
  <c r="Q592" i="6" a="1"/>
  <c r="Q592" i="6" s="1"/>
  <c r="Q591" i="6" a="1"/>
  <c r="Q591" i="6" s="1"/>
  <c r="Q590" i="6" a="1"/>
  <c r="Q590" i="6" s="1"/>
  <c r="Q589" i="6" a="1"/>
  <c r="Q589" i="6" s="1"/>
  <c r="Q588" i="6" a="1"/>
  <c r="Q588" i="6" s="1"/>
  <c r="Q587" i="6" a="1"/>
  <c r="Q587" i="6" s="1"/>
  <c r="Q586" i="6" a="1"/>
  <c r="Q586" i="6" s="1"/>
  <c r="Q585" i="6" a="1"/>
  <c r="Q585" i="6" s="1"/>
  <c r="Q584" i="6" a="1"/>
  <c r="Q584" i="6" s="1"/>
  <c r="Q583" i="6" a="1"/>
  <c r="Q583" i="6" s="1"/>
  <c r="Q582" i="6" a="1"/>
  <c r="Q582" i="6" s="1"/>
  <c r="Q581" i="6" a="1"/>
  <c r="Q581" i="6" s="1"/>
  <c r="Q580" i="6" a="1"/>
  <c r="Q580" i="6" s="1"/>
  <c r="Q579" i="6" a="1"/>
  <c r="Q579" i="6" s="1"/>
  <c r="Q578" i="6" a="1"/>
  <c r="Q578" i="6" s="1"/>
  <c r="Q577" i="6" a="1"/>
  <c r="Q577" i="6" s="1"/>
  <c r="Q576" i="6" a="1"/>
  <c r="Q576" i="6" s="1"/>
  <c r="Q575" i="6" a="1"/>
  <c r="Q575" i="6" s="1"/>
  <c r="Q574" i="6" a="1"/>
  <c r="Q574" i="6" s="1"/>
  <c r="Q573" i="6" a="1"/>
  <c r="Q573" i="6" s="1"/>
  <c r="Q572" i="6" a="1"/>
  <c r="Q572" i="6" s="1"/>
  <c r="Q571" i="6" a="1"/>
  <c r="Q571" i="6" s="1"/>
  <c r="Q570" i="6" a="1"/>
  <c r="Q570" i="6" s="1"/>
  <c r="Q569" i="6" a="1"/>
  <c r="Q569" i="6" s="1"/>
  <c r="Q568" i="6" a="1"/>
  <c r="Q568" i="6" s="1"/>
  <c r="Q567" i="6" a="1"/>
  <c r="Q567" i="6" s="1"/>
  <c r="Q566" i="6" a="1"/>
  <c r="Q566" i="6" s="1"/>
  <c r="Q565" i="6" a="1"/>
  <c r="Q565" i="6" s="1"/>
  <c r="Q564" i="6" a="1"/>
  <c r="Q564" i="6" s="1"/>
  <c r="Q563" i="6" a="1"/>
  <c r="Q563" i="6" s="1"/>
  <c r="Q562" i="6" a="1"/>
  <c r="Q562" i="6" s="1"/>
  <c r="Q561" i="6" a="1"/>
  <c r="Q561" i="6" s="1"/>
  <c r="Q560" i="6" a="1"/>
  <c r="Q560" i="6" s="1"/>
  <c r="Q559" i="6" a="1"/>
  <c r="Q559" i="6" s="1"/>
  <c r="Q558" i="6" a="1"/>
  <c r="Q558" i="6" s="1"/>
  <c r="Q557" i="6" a="1"/>
  <c r="Q557" i="6" s="1"/>
  <c r="Q556" i="6" a="1"/>
  <c r="Q556" i="6" s="1"/>
  <c r="Q555" i="6" a="1"/>
  <c r="Q555" i="6" s="1"/>
  <c r="Q554" i="6" a="1"/>
  <c r="Q554" i="6" s="1"/>
  <c r="Q553" i="6" a="1"/>
  <c r="Q553" i="6" s="1"/>
  <c r="Q552" i="6" a="1"/>
  <c r="Q552" i="6" s="1"/>
  <c r="Q551" i="6" a="1"/>
  <c r="Q551" i="6" s="1"/>
  <c r="Q550" i="6" a="1"/>
  <c r="Q550" i="6" s="1"/>
  <c r="Q549" i="6" a="1"/>
  <c r="Q549" i="6" s="1"/>
  <c r="Q548" i="6" a="1"/>
  <c r="Q548" i="6" s="1"/>
  <c r="Q547" i="6" a="1"/>
  <c r="Q547" i="6" s="1"/>
  <c r="Q546" i="6" a="1"/>
  <c r="Q546" i="6" s="1"/>
  <c r="Q545" i="6" a="1"/>
  <c r="Q545" i="6" s="1"/>
  <c r="Q544" i="6" a="1"/>
  <c r="Q544" i="6" s="1"/>
  <c r="Q543" i="6" a="1"/>
  <c r="Q543" i="6" s="1"/>
  <c r="Q542" i="6" a="1"/>
  <c r="Q542" i="6" s="1"/>
  <c r="Q541" i="6" a="1"/>
  <c r="Q541" i="6" s="1"/>
  <c r="Q540" i="6" a="1"/>
  <c r="Q540" i="6" s="1"/>
  <c r="Q539" i="6" a="1"/>
  <c r="Q539" i="6" s="1"/>
  <c r="Q538" i="6" a="1"/>
  <c r="Q538" i="6" s="1"/>
  <c r="Q537" i="6" a="1"/>
  <c r="Q537" i="6" s="1"/>
  <c r="Q536" i="6" a="1"/>
  <c r="Q536" i="6" s="1"/>
  <c r="Q535" i="6" a="1"/>
  <c r="Q535" i="6" s="1"/>
  <c r="Q534" i="6" a="1"/>
  <c r="Q534" i="6" s="1"/>
  <c r="Q533" i="6" a="1"/>
  <c r="Q533" i="6" s="1"/>
  <c r="Q532" i="6" a="1"/>
  <c r="Q532" i="6" s="1"/>
  <c r="Q531" i="6" a="1"/>
  <c r="Q531" i="6" s="1"/>
  <c r="Q530" i="6" a="1"/>
  <c r="Q530" i="6" s="1"/>
  <c r="Q529" i="6" a="1"/>
  <c r="Q529" i="6" s="1"/>
  <c r="Q528" i="6" a="1"/>
  <c r="Q528" i="6" s="1"/>
  <c r="Q527" i="6" a="1"/>
  <c r="Q527" i="6" s="1"/>
  <c r="Q526" i="6" a="1"/>
  <c r="Q526" i="6" s="1"/>
  <c r="Q525" i="6" a="1"/>
  <c r="Q525" i="6" s="1"/>
  <c r="Q524" i="6" a="1"/>
  <c r="Q524" i="6" s="1"/>
  <c r="Q523" i="6" a="1"/>
  <c r="Q523" i="6" s="1"/>
  <c r="Q522" i="6" a="1"/>
  <c r="Q522" i="6" s="1"/>
  <c r="Q521" i="6" a="1"/>
  <c r="Q521" i="6" s="1"/>
  <c r="Q520" i="6" a="1"/>
  <c r="Q520" i="6" s="1"/>
  <c r="Q519" i="6" a="1"/>
  <c r="Q519" i="6" s="1"/>
  <c r="Q518" i="6" a="1"/>
  <c r="Q518" i="6" s="1"/>
  <c r="Q517" i="6" a="1"/>
  <c r="Q517" i="6" s="1"/>
  <c r="Q516" i="6" a="1"/>
  <c r="Q516" i="6" s="1"/>
  <c r="Q515" i="6" a="1"/>
  <c r="Q515" i="6" s="1"/>
  <c r="Q514" i="6" a="1"/>
  <c r="Q514" i="6" s="1"/>
  <c r="Q513" i="6" a="1"/>
  <c r="Q513" i="6" s="1"/>
  <c r="Q512" i="6" a="1"/>
  <c r="Q512" i="6" s="1"/>
  <c r="Q511" i="6" a="1"/>
  <c r="Q511" i="6" s="1"/>
  <c r="Q510" i="6" a="1"/>
  <c r="Q510" i="6" s="1"/>
  <c r="Q509" i="6" a="1"/>
  <c r="Q509" i="6" s="1"/>
  <c r="Q508" i="6" a="1"/>
  <c r="Q508" i="6" s="1"/>
  <c r="Q507" i="6" a="1"/>
  <c r="Q507" i="6" s="1"/>
  <c r="Q506" i="6" a="1"/>
  <c r="Q506" i="6" s="1"/>
  <c r="Q505" i="6" a="1"/>
  <c r="Q505" i="6" s="1"/>
  <c r="Q504" i="6" a="1"/>
  <c r="Q504" i="6" s="1"/>
  <c r="Q503" i="6" a="1"/>
  <c r="Q503" i="6" s="1"/>
  <c r="Q502" i="6" a="1"/>
  <c r="Q502" i="6" s="1"/>
  <c r="Q501" i="6" a="1"/>
  <c r="Q501" i="6" s="1"/>
  <c r="Q500" i="6" a="1"/>
  <c r="Q500" i="6" s="1"/>
  <c r="Q499" i="6" a="1"/>
  <c r="Q499" i="6" s="1"/>
  <c r="Q498" i="6" a="1"/>
  <c r="Q498" i="6" s="1"/>
  <c r="Q497" i="6" a="1"/>
  <c r="Q497" i="6" s="1"/>
  <c r="Q496" i="6" a="1"/>
  <c r="Q496" i="6" s="1"/>
  <c r="Q495" i="6" a="1"/>
  <c r="Q495" i="6" s="1"/>
  <c r="Q494" i="6" a="1"/>
  <c r="Q494" i="6" s="1"/>
  <c r="Q493" i="6" a="1"/>
  <c r="Q493" i="6" s="1"/>
  <c r="Q492" i="6" a="1"/>
  <c r="Q492" i="6" s="1"/>
  <c r="Q491" i="6" a="1"/>
  <c r="Q491" i="6" s="1"/>
  <c r="Q490" i="6" a="1"/>
  <c r="Q490" i="6" s="1"/>
  <c r="Q489" i="6" a="1"/>
  <c r="Q489" i="6" s="1"/>
  <c r="Q488" i="6" a="1"/>
  <c r="Q488" i="6" s="1"/>
  <c r="Q487" i="6" a="1"/>
  <c r="Q487" i="6" s="1"/>
  <c r="Q486" i="6" a="1"/>
  <c r="Q486" i="6" s="1"/>
  <c r="Q485" i="6" a="1"/>
  <c r="Q485" i="6" s="1"/>
  <c r="Q484" i="6" a="1"/>
  <c r="Q484" i="6" s="1"/>
  <c r="Q483" i="6" a="1"/>
  <c r="Q483" i="6" s="1"/>
  <c r="Q482" i="6" a="1"/>
  <c r="Q482" i="6" s="1"/>
  <c r="Q481" i="6" a="1"/>
  <c r="Q481" i="6" s="1"/>
  <c r="Q480" i="6" a="1"/>
  <c r="Q480" i="6" s="1"/>
  <c r="Q479" i="6" a="1"/>
  <c r="Q479" i="6" s="1"/>
  <c r="Q478" i="6" a="1"/>
  <c r="Q478" i="6" s="1"/>
  <c r="Q477" i="6" a="1"/>
  <c r="Q477" i="6" s="1"/>
  <c r="Q476" i="6" a="1"/>
  <c r="Q476" i="6" s="1"/>
  <c r="Q475" i="6" a="1"/>
  <c r="Q475" i="6" s="1"/>
  <c r="Q474" i="6" a="1"/>
  <c r="Q474" i="6" s="1"/>
  <c r="Q473" i="6" a="1"/>
  <c r="Q473" i="6" s="1"/>
  <c r="Q472" i="6" a="1"/>
  <c r="Q472" i="6" s="1"/>
  <c r="Q471" i="6" a="1"/>
  <c r="Q471" i="6" s="1"/>
  <c r="Q470" i="6" a="1"/>
  <c r="Q470" i="6" s="1"/>
  <c r="Q469" i="6" a="1"/>
  <c r="Q469" i="6" s="1"/>
  <c r="Q468" i="6" a="1"/>
  <c r="Q468" i="6" s="1"/>
  <c r="Q467" i="6" a="1"/>
  <c r="Q467" i="6" s="1"/>
  <c r="Q466" i="6" a="1"/>
  <c r="Q466" i="6" s="1"/>
  <c r="Q465" i="6" a="1"/>
  <c r="Q465" i="6" s="1"/>
  <c r="Q464" i="6" a="1"/>
  <c r="Q464" i="6" s="1"/>
  <c r="Q463" i="6" a="1"/>
  <c r="Q463" i="6" s="1"/>
  <c r="Q462" i="6" a="1"/>
  <c r="Q462" i="6" s="1"/>
  <c r="Q461" i="6" a="1"/>
  <c r="Q461" i="6" s="1"/>
  <c r="Q460" i="6" a="1"/>
  <c r="Q460" i="6" s="1"/>
  <c r="Q459" i="6" a="1"/>
  <c r="Q459" i="6" s="1"/>
  <c r="Q458" i="6" a="1"/>
  <c r="Q458" i="6" s="1"/>
  <c r="Q457" i="6" a="1"/>
  <c r="Q457" i="6" s="1"/>
  <c r="Q456" i="6" a="1"/>
  <c r="Q456" i="6" s="1"/>
  <c r="Q455" i="6" a="1"/>
  <c r="Q455" i="6" s="1"/>
  <c r="Q454" i="6" a="1"/>
  <c r="Q454" i="6" s="1"/>
  <c r="Q453" i="6" a="1"/>
  <c r="Q453" i="6" s="1"/>
  <c r="Q452" i="6" a="1"/>
  <c r="Q452" i="6" s="1"/>
  <c r="Q451" i="6" a="1"/>
  <c r="Q451" i="6" s="1"/>
  <c r="Q450" i="6" a="1"/>
  <c r="Q450" i="6" s="1"/>
  <c r="Q449" i="6" a="1"/>
  <c r="Q449" i="6" s="1"/>
  <c r="Q448" i="6" a="1"/>
  <c r="Q448" i="6" s="1"/>
  <c r="Q447" i="6" a="1"/>
  <c r="Q447" i="6" s="1"/>
  <c r="Q446" i="6" a="1"/>
  <c r="Q446" i="6" s="1"/>
  <c r="Q445" i="6" a="1"/>
  <c r="Q445" i="6" s="1"/>
  <c r="Q444" i="6" a="1"/>
  <c r="Q444" i="6" s="1"/>
  <c r="Q443" i="6" a="1"/>
  <c r="Q443" i="6" s="1"/>
  <c r="Q442" i="6" a="1"/>
  <c r="Q442" i="6" s="1"/>
  <c r="Q441" i="6" a="1"/>
  <c r="Q441" i="6" s="1"/>
  <c r="Q440" i="6" a="1"/>
  <c r="Q440" i="6" s="1"/>
  <c r="Q439" i="6" a="1"/>
  <c r="Q439" i="6" s="1"/>
  <c r="Q438" i="6" a="1"/>
  <c r="Q438" i="6" s="1"/>
  <c r="Q437" i="6" a="1"/>
  <c r="Q437" i="6" s="1"/>
  <c r="Q436" i="6" a="1"/>
  <c r="Q436" i="6" s="1"/>
  <c r="Q435" i="6" a="1"/>
  <c r="Q435" i="6" s="1"/>
  <c r="Q434" i="6" a="1"/>
  <c r="Q434" i="6" s="1"/>
  <c r="Q433" i="6" a="1"/>
  <c r="Q433" i="6" s="1"/>
  <c r="Q432" i="6" a="1"/>
  <c r="Q432" i="6" s="1"/>
  <c r="Q431" i="6" a="1"/>
  <c r="Q431" i="6" s="1"/>
  <c r="Q430" i="6" a="1"/>
  <c r="Q430" i="6" s="1"/>
  <c r="Q429" i="6" a="1"/>
  <c r="Q429" i="6" s="1"/>
  <c r="Q428" i="6" a="1"/>
  <c r="Q428" i="6" s="1"/>
  <c r="Q427" i="6" a="1"/>
  <c r="Q427" i="6" s="1"/>
  <c r="Q426" i="6" a="1"/>
  <c r="Q426" i="6" s="1"/>
  <c r="Q425" i="6" a="1"/>
  <c r="Q425" i="6" s="1"/>
  <c r="Q424" i="6" a="1"/>
  <c r="Q424" i="6" s="1"/>
  <c r="Q423" i="6" a="1"/>
  <c r="Q423" i="6" s="1"/>
  <c r="Q422" i="6" a="1"/>
  <c r="Q422" i="6" s="1"/>
  <c r="Q421" i="6" a="1"/>
  <c r="Q421" i="6" s="1"/>
  <c r="Q420" i="6" a="1"/>
  <c r="Q420" i="6" s="1"/>
  <c r="Q419" i="6" a="1"/>
  <c r="Q419" i="6" s="1"/>
  <c r="Q418" i="6" a="1"/>
  <c r="Q418" i="6" s="1"/>
  <c r="Q417" i="6" a="1"/>
  <c r="Q417" i="6" s="1"/>
  <c r="Q416" i="6" a="1"/>
  <c r="Q416" i="6" s="1"/>
  <c r="Q415" i="6" a="1"/>
  <c r="Q415" i="6" s="1"/>
  <c r="Q414" i="6" a="1"/>
  <c r="Q414" i="6" s="1"/>
  <c r="Q413" i="6" a="1"/>
  <c r="Q413" i="6" s="1"/>
  <c r="Q412" i="6" a="1"/>
  <c r="Q412" i="6" s="1"/>
  <c r="Q411" i="6" a="1"/>
  <c r="Q411" i="6" s="1"/>
  <c r="Q410" i="6" a="1"/>
  <c r="Q410" i="6" s="1"/>
  <c r="Q409" i="6" a="1"/>
  <c r="Q409" i="6" s="1"/>
  <c r="Q408" i="6" a="1"/>
  <c r="Q408" i="6" s="1"/>
  <c r="Q407" i="6" a="1"/>
  <c r="Q407" i="6" s="1"/>
  <c r="Q406" i="6" a="1"/>
  <c r="Q406" i="6" s="1"/>
  <c r="Q405" i="6" a="1"/>
  <c r="Q405" i="6" s="1"/>
  <c r="Q404" i="6" a="1"/>
  <c r="Q404" i="6" s="1"/>
  <c r="Q403" i="6" a="1"/>
  <c r="Q403" i="6" s="1"/>
  <c r="Q402" i="6" a="1"/>
  <c r="Q402" i="6" s="1"/>
  <c r="Q401" i="6" a="1"/>
  <c r="Q401" i="6" s="1"/>
  <c r="Q400" i="6" a="1"/>
  <c r="Q400" i="6" s="1"/>
  <c r="Q399" i="6" a="1"/>
  <c r="Q399" i="6" s="1"/>
  <c r="Q398" i="6" a="1"/>
  <c r="Q398" i="6" s="1"/>
  <c r="Q397" i="6" a="1"/>
  <c r="Q397" i="6" s="1"/>
  <c r="Q396" i="6" a="1"/>
  <c r="Q396" i="6" s="1"/>
  <c r="Q395" i="6" a="1"/>
  <c r="Q395" i="6" s="1"/>
  <c r="Q394" i="6" a="1"/>
  <c r="Q394" i="6" s="1"/>
  <c r="Q393" i="6" a="1"/>
  <c r="Q393" i="6" s="1"/>
  <c r="Q392" i="6" a="1"/>
  <c r="Q392" i="6" s="1"/>
  <c r="Q391" i="6" a="1"/>
  <c r="Q391" i="6" s="1"/>
  <c r="Q390" i="6" a="1"/>
  <c r="Q390" i="6" s="1"/>
  <c r="Q389" i="6" a="1"/>
  <c r="Q389" i="6" s="1"/>
  <c r="Q388" i="6" a="1"/>
  <c r="Q388" i="6" s="1"/>
  <c r="Q387" i="6" a="1"/>
  <c r="Q387" i="6" s="1"/>
  <c r="Q386" i="6" a="1"/>
  <c r="Q386" i="6" s="1"/>
  <c r="Q385" i="6" a="1"/>
  <c r="Q385" i="6" s="1"/>
  <c r="Q384" i="6" a="1"/>
  <c r="Q384" i="6" s="1"/>
  <c r="Q383" i="6" a="1"/>
  <c r="Q383" i="6" s="1"/>
  <c r="Q382" i="6" a="1"/>
  <c r="Q382" i="6" s="1"/>
  <c r="Q381" i="6" a="1"/>
  <c r="Q381" i="6" s="1"/>
  <c r="Q380" i="6" a="1"/>
  <c r="Q380" i="6" s="1"/>
  <c r="Q379" i="6" a="1"/>
  <c r="Q379" i="6" s="1"/>
  <c r="Q378" i="6" a="1"/>
  <c r="Q378" i="6" s="1"/>
  <c r="Q377" i="6" a="1"/>
  <c r="Q377" i="6" s="1"/>
  <c r="Q376" i="6" a="1"/>
  <c r="Q376" i="6" s="1"/>
  <c r="Q375" i="6" a="1"/>
  <c r="Q375" i="6" s="1"/>
  <c r="Q374" i="6" a="1"/>
  <c r="Q374" i="6" s="1"/>
  <c r="Q373" i="6" a="1"/>
  <c r="Q373" i="6" s="1"/>
  <c r="Q372" i="6" a="1"/>
  <c r="Q372" i="6" s="1"/>
  <c r="Q371" i="6" a="1"/>
  <c r="Q371" i="6" s="1"/>
  <c r="Q370" i="6" a="1"/>
  <c r="Q370" i="6" s="1"/>
  <c r="Q369" i="6" a="1"/>
  <c r="Q369" i="6" s="1"/>
  <c r="Q368" i="6" a="1"/>
  <c r="Q368" i="6" s="1"/>
  <c r="Q367" i="6" a="1"/>
  <c r="Q367" i="6" s="1"/>
  <c r="Q366" i="6" a="1"/>
  <c r="Q366" i="6" s="1"/>
  <c r="Q365" i="6" a="1"/>
  <c r="Q365" i="6" s="1"/>
  <c r="Q364" i="6" a="1"/>
  <c r="Q364" i="6" s="1"/>
  <c r="Q363" i="6" a="1"/>
  <c r="Q363" i="6" s="1"/>
  <c r="Q362" i="6" a="1"/>
  <c r="Q362" i="6" s="1"/>
  <c r="Q361" i="6" a="1"/>
  <c r="Q361" i="6" s="1"/>
  <c r="Q360" i="6" a="1"/>
  <c r="Q360" i="6" s="1"/>
  <c r="Q359" i="6" a="1"/>
  <c r="Q359" i="6" s="1"/>
  <c r="Q358" i="6" a="1"/>
  <c r="Q358" i="6" s="1"/>
  <c r="Q357" i="6" a="1"/>
  <c r="Q357" i="6" s="1"/>
  <c r="Q356" i="6" a="1"/>
  <c r="Q356" i="6" s="1"/>
  <c r="Q355" i="6" a="1"/>
  <c r="Q355" i="6" s="1"/>
  <c r="Q354" i="6" a="1"/>
  <c r="Q354" i="6" s="1"/>
  <c r="Q353" i="6" a="1"/>
  <c r="Q353" i="6" s="1"/>
  <c r="Q352" i="6" a="1"/>
  <c r="Q352" i="6" s="1"/>
  <c r="Q351" i="6" a="1"/>
  <c r="Q351" i="6" s="1"/>
  <c r="Q350" i="6" a="1"/>
  <c r="Q350" i="6" s="1"/>
  <c r="Q349" i="6" a="1"/>
  <c r="Q349" i="6" s="1"/>
  <c r="Q348" i="6" a="1"/>
  <c r="Q348" i="6" s="1"/>
  <c r="Q347" i="6" a="1"/>
  <c r="Q347" i="6" s="1"/>
  <c r="Q346" i="6" a="1"/>
  <c r="Q346" i="6" s="1"/>
  <c r="Q345" i="6" a="1"/>
  <c r="Q345" i="6" s="1"/>
  <c r="Q344" i="6" a="1"/>
  <c r="Q344" i="6" s="1"/>
  <c r="Q343" i="6" a="1"/>
  <c r="Q343" i="6" s="1"/>
  <c r="Q342" i="6" a="1"/>
  <c r="Q342" i="6" s="1"/>
  <c r="Q341" i="6" a="1"/>
  <c r="Q341" i="6" s="1"/>
  <c r="Q340" i="6" a="1"/>
  <c r="Q340" i="6" s="1"/>
  <c r="Q339" i="6" a="1"/>
  <c r="Q339" i="6" s="1"/>
  <c r="Q338" i="6" a="1"/>
  <c r="Q338" i="6" s="1"/>
  <c r="Q337" i="6" a="1"/>
  <c r="Q337" i="6" s="1"/>
  <c r="Q336" i="6" a="1"/>
  <c r="Q336" i="6" s="1"/>
  <c r="Q335" i="6" a="1"/>
  <c r="Q335" i="6" s="1"/>
  <c r="Q334" i="6" a="1"/>
  <c r="Q334" i="6" s="1"/>
  <c r="Q333" i="6" a="1"/>
  <c r="Q333" i="6" s="1"/>
  <c r="Q332" i="6" a="1"/>
  <c r="Q332" i="6" s="1"/>
  <c r="Q331" i="6" a="1"/>
  <c r="Q331" i="6" s="1"/>
  <c r="Q330" i="6" a="1"/>
  <c r="Q330" i="6" s="1"/>
  <c r="Q329" i="6" a="1"/>
  <c r="Q329" i="6" s="1"/>
  <c r="Q328" i="6" a="1"/>
  <c r="Q328" i="6" s="1"/>
  <c r="Q327" i="6" a="1"/>
  <c r="Q327" i="6" s="1"/>
  <c r="Q326" i="6"/>
  <c r="Q326" i="6" a="1"/>
  <c r="Q325" i="6"/>
  <c r="Q325" i="6" a="1"/>
  <c r="Q324" i="6" a="1"/>
  <c r="Q324" i="6" s="1"/>
  <c r="Q323" i="6" a="1"/>
  <c r="Q323" i="6" s="1"/>
  <c r="Q322" i="6"/>
  <c r="Q322" i="6" a="1"/>
  <c r="Q321" i="6"/>
  <c r="Q321" i="6" a="1"/>
  <c r="Q320" i="6" a="1"/>
  <c r="Q320" i="6" s="1"/>
  <c r="Q319" i="6" a="1"/>
  <c r="Q319" i="6" s="1"/>
  <c r="Q318" i="6"/>
  <c r="Q318" i="6" a="1"/>
  <c r="Q317" i="6"/>
  <c r="Q317" i="6" a="1"/>
  <c r="Q316" i="6" a="1"/>
  <c r="Q316" i="6" s="1"/>
  <c r="Q315" i="6" a="1"/>
  <c r="Q315" i="6" s="1"/>
  <c r="Q314" i="6"/>
  <c r="Q314" i="6" a="1"/>
  <c r="Q313" i="6"/>
  <c r="Q313" i="6" a="1"/>
  <c r="Q312" i="6" a="1"/>
  <c r="Q312" i="6" s="1"/>
  <c r="Q311" i="6" a="1"/>
  <c r="Q311" i="6" s="1"/>
  <c r="Q310" i="6"/>
  <c r="Q310" i="6" a="1"/>
  <c r="Q309" i="6"/>
  <c r="Q309" i="6" a="1"/>
  <c r="Q308" i="6" a="1"/>
  <c r="Q308" i="6" s="1"/>
  <c r="Q307" i="6" a="1"/>
  <c r="Q307" i="6" s="1"/>
  <c r="Q306" i="6"/>
  <c r="Q306" i="6" a="1"/>
  <c r="Q305" i="6"/>
  <c r="Q305" i="6" a="1"/>
  <c r="Q304" i="6" a="1"/>
  <c r="Q304" i="6" s="1"/>
  <c r="Q303" i="6" a="1"/>
  <c r="Q303" i="6" s="1"/>
  <c r="Q302" i="6"/>
  <c r="Q302" i="6" a="1"/>
  <c r="Q301" i="6"/>
  <c r="Q301" i="6" a="1"/>
  <c r="Q300" i="6" a="1"/>
  <c r="Q300" i="6" s="1"/>
  <c r="Q299" i="6" a="1"/>
  <c r="Q299" i="6" s="1"/>
  <c r="Q298" i="6"/>
  <c r="Q298" i="6" a="1"/>
  <c r="Q297" i="6"/>
  <c r="Q297" i="6" a="1"/>
  <c r="Q296" i="6" a="1"/>
  <c r="Q296" i="6" s="1"/>
  <c r="Q295" i="6" a="1"/>
  <c r="Q295" i="6" s="1"/>
  <c r="Q294" i="6"/>
  <c r="Q294" i="6" a="1"/>
  <c r="Q293" i="6"/>
  <c r="Q293" i="6" a="1"/>
  <c r="Q292" i="6" a="1"/>
  <c r="Q292" i="6" s="1"/>
  <c r="Q291" i="6" a="1"/>
  <c r="Q291" i="6" s="1"/>
  <c r="Q290" i="6"/>
  <c r="Q290" i="6" a="1"/>
  <c r="Q289" i="6" a="1"/>
  <c r="Q289" i="6" s="1"/>
  <c r="Q288" i="6" a="1"/>
  <c r="Q288" i="6" s="1"/>
  <c r="Q287" i="6" a="1"/>
  <c r="Q287" i="6" s="1"/>
  <c r="Q286" i="6"/>
  <c r="Q286" i="6" a="1"/>
  <c r="Q285" i="6" a="1"/>
  <c r="Q285" i="6" s="1"/>
  <c r="Q284" i="6" a="1"/>
  <c r="Q284" i="6" s="1"/>
  <c r="Q283" i="6" a="1"/>
  <c r="Q283" i="6" s="1"/>
  <c r="Q282" i="6"/>
  <c r="Q282" i="6" a="1"/>
  <c r="Q281" i="6" a="1"/>
  <c r="Q281" i="6" s="1"/>
  <c r="Q280" i="6" a="1"/>
  <c r="Q280" i="6" s="1"/>
  <c r="Q279" i="6" a="1"/>
  <c r="Q279" i="6" s="1"/>
  <c r="Q278" i="6"/>
  <c r="Q278" i="6" a="1"/>
  <c r="Q277" i="6" a="1"/>
  <c r="Q277" i="6" s="1"/>
  <c r="Q276" i="6" a="1"/>
  <c r="Q276" i="6" s="1"/>
  <c r="Q275" i="6" a="1"/>
  <c r="Q275" i="6" s="1"/>
  <c r="Q274" i="6"/>
  <c r="Q274" i="6" a="1"/>
  <c r="Q273" i="6" a="1"/>
  <c r="Q273" i="6" s="1"/>
  <c r="Q272" i="6" a="1"/>
  <c r="Q272" i="6" s="1"/>
  <c r="Q271" i="6" a="1"/>
  <c r="Q271" i="6" s="1"/>
  <c r="Q270" i="6"/>
  <c r="Q270" i="6" a="1"/>
  <c r="Q269" i="6" a="1"/>
  <c r="Q269" i="6" s="1"/>
  <c r="Q268" i="6" a="1"/>
  <c r="Q268" i="6" s="1"/>
  <c r="Q267" i="6" a="1"/>
  <c r="Q267" i="6" s="1"/>
  <c r="Q266" i="6"/>
  <c r="Q266" i="6" a="1"/>
  <c r="Q265" i="6" a="1"/>
  <c r="Q265" i="6" s="1"/>
  <c r="Q264" i="6" a="1"/>
  <c r="Q264" i="6" s="1"/>
  <c r="Q263" i="6" a="1"/>
  <c r="Q263" i="6" s="1"/>
  <c r="Q262" i="6"/>
  <c r="Q262" i="6" a="1"/>
  <c r="Q261" i="6" a="1"/>
  <c r="Q261" i="6" s="1"/>
  <c r="Q260" i="6" a="1"/>
  <c r="Q260" i="6" s="1"/>
  <c r="Q259" i="6" a="1"/>
  <c r="Q259" i="6" s="1"/>
  <c r="Q258" i="6"/>
  <c r="Q258" i="6" a="1"/>
  <c r="Q257" i="6" a="1"/>
  <c r="Q257" i="6" s="1"/>
  <c r="Q256" i="6" a="1"/>
  <c r="Q256" i="6" s="1"/>
  <c r="Q255" i="6" a="1"/>
  <c r="Q255" i="6" s="1"/>
  <c r="Q254" i="6"/>
  <c r="Q254" i="6" a="1"/>
  <c r="Q253" i="6" a="1"/>
  <c r="Q253" i="6" s="1"/>
  <c r="Q252" i="6" a="1"/>
  <c r="Q252" i="6" s="1"/>
  <c r="Q251" i="6" a="1"/>
  <c r="Q251" i="6" s="1"/>
  <c r="Q250" i="6"/>
  <c r="Q250" i="6" a="1"/>
  <c r="Q249" i="6" a="1"/>
  <c r="Q249" i="6" s="1"/>
  <c r="Q248" i="6" a="1"/>
  <c r="Q248" i="6" s="1"/>
  <c r="Q247" i="6" a="1"/>
  <c r="Q247" i="6" s="1"/>
  <c r="Q246" i="6"/>
  <c r="Q246" i="6" a="1"/>
  <c r="Q245" i="6" a="1"/>
  <c r="Q245" i="6" s="1"/>
  <c r="Q244" i="6" a="1"/>
  <c r="Q244" i="6" s="1"/>
  <c r="Q243" i="6" a="1"/>
  <c r="Q243" i="6" s="1"/>
  <c r="Q242" i="6"/>
  <c r="Q242" i="6" a="1"/>
  <c r="Q241" i="6" a="1"/>
  <c r="Q241" i="6" s="1"/>
  <c r="Q240" i="6" a="1"/>
  <c r="Q240" i="6" s="1"/>
  <c r="Q239" i="6" a="1"/>
  <c r="Q239" i="6" s="1"/>
  <c r="Q238" i="6"/>
  <c r="Q238" i="6" a="1"/>
  <c r="Q237" i="6" a="1"/>
  <c r="Q237" i="6" s="1"/>
  <c r="Q236" i="6" a="1"/>
  <c r="Q236" i="6" s="1"/>
  <c r="Q235" i="6" a="1"/>
  <c r="Q235" i="6" s="1"/>
  <c r="Q234" i="6"/>
  <c r="Q234" i="6" a="1"/>
  <c r="Q233" i="6" a="1"/>
  <c r="Q233" i="6" s="1"/>
  <c r="Q232" i="6" a="1"/>
  <c r="Q232" i="6" s="1"/>
  <c r="Q231" i="6" a="1"/>
  <c r="Q231" i="6" s="1"/>
  <c r="Q230" i="6" a="1"/>
  <c r="Q230" i="6" s="1"/>
  <c r="Q229" i="6" a="1"/>
  <c r="Q229" i="6" s="1"/>
  <c r="Q228" i="6" a="1"/>
  <c r="Q228" i="6" s="1"/>
  <c r="Q227" i="6" a="1"/>
  <c r="Q227" i="6" s="1"/>
  <c r="Q226" i="6" a="1"/>
  <c r="Q226" i="6" s="1"/>
  <c r="Q225" i="6" a="1"/>
  <c r="Q225" i="6" s="1"/>
  <c r="Q224" i="6" a="1"/>
  <c r="Q224" i="6" s="1"/>
  <c r="Q223" i="6" a="1"/>
  <c r="Q223" i="6" s="1"/>
  <c r="Q222" i="6" a="1"/>
  <c r="Q222" i="6" s="1"/>
  <c r="Q221" i="6" a="1"/>
  <c r="Q221" i="6" s="1"/>
  <c r="Q220" i="6" a="1"/>
  <c r="Q220" i="6" s="1"/>
  <c r="Q219" i="6" a="1"/>
  <c r="Q219" i="6" s="1"/>
  <c r="Q218" i="6" a="1"/>
  <c r="Q218" i="6" s="1"/>
  <c r="Q217" i="6" a="1"/>
  <c r="Q217" i="6" s="1"/>
  <c r="Q216" i="6" a="1"/>
  <c r="Q216" i="6" s="1"/>
  <c r="Q215" i="6" a="1"/>
  <c r="Q215" i="6" s="1"/>
  <c r="Q214" i="6" a="1"/>
  <c r="Q214" i="6" s="1"/>
  <c r="Q213" i="6" a="1"/>
  <c r="Q213" i="6" s="1"/>
  <c r="Q212" i="6" a="1"/>
  <c r="Q212" i="6" s="1"/>
  <c r="Q211" i="6" a="1"/>
  <c r="Q211" i="6" s="1"/>
  <c r="Q210" i="6" a="1"/>
  <c r="Q210" i="6" s="1"/>
  <c r="Q209" i="6" a="1"/>
  <c r="Q209" i="6" s="1"/>
  <c r="Q208" i="6" a="1"/>
  <c r="Q208" i="6" s="1"/>
  <c r="Q207" i="6" a="1"/>
  <c r="Q207" i="6" s="1"/>
  <c r="Q206" i="6" a="1"/>
  <c r="Q206" i="6" s="1"/>
  <c r="Q205" i="6" a="1"/>
  <c r="Q205" i="6" s="1"/>
  <c r="Q204" i="6" a="1"/>
  <c r="Q204" i="6" s="1"/>
  <c r="Q203" i="6" a="1"/>
  <c r="Q203" i="6" s="1"/>
  <c r="Q202" i="6" a="1"/>
  <c r="Q202" i="6" s="1"/>
  <c r="Q201" i="6" a="1"/>
  <c r="Q201" i="6" s="1"/>
  <c r="Q200" i="6" a="1"/>
  <c r="Q200" i="6" s="1"/>
  <c r="Q199" i="6" a="1"/>
  <c r="Q199" i="6" s="1"/>
  <c r="Q198" i="6" a="1"/>
  <c r="Q198" i="6" s="1"/>
  <c r="Q197" i="6" a="1"/>
  <c r="Q197" i="6" s="1"/>
  <c r="Q196" i="6" a="1"/>
  <c r="Q196" i="6" s="1"/>
  <c r="Q195" i="6" a="1"/>
  <c r="Q195" i="6" s="1"/>
  <c r="Q194" i="6" a="1"/>
  <c r="Q194" i="6" s="1"/>
  <c r="Q193" i="6" a="1"/>
  <c r="Q193" i="6" s="1"/>
  <c r="Q192" i="6" a="1"/>
  <c r="Q192" i="6" s="1"/>
  <c r="Q191" i="6" a="1"/>
  <c r="Q191" i="6" s="1"/>
  <c r="Q190" i="6" a="1"/>
  <c r="Q190" i="6" s="1"/>
  <c r="Q189" i="6" a="1"/>
  <c r="Q189" i="6" s="1"/>
  <c r="Q188" i="6" a="1"/>
  <c r="Q188" i="6" s="1"/>
  <c r="Q187" i="6" a="1"/>
  <c r="Q187" i="6" s="1"/>
  <c r="Q186" i="6"/>
  <c r="Q186" i="6" a="1"/>
  <c r="Q185" i="6" a="1"/>
  <c r="Q185" i="6" s="1"/>
  <c r="Q184" i="6" a="1"/>
  <c r="Q184" i="6" s="1"/>
  <c r="Q183" i="6" a="1"/>
  <c r="Q183" i="6" s="1"/>
  <c r="Q182" i="6" a="1"/>
  <c r="Q182" i="6" s="1"/>
  <c r="Q181" i="6" a="1"/>
  <c r="Q181" i="6" s="1"/>
  <c r="Q180" i="6" a="1"/>
  <c r="Q180" i="6" s="1"/>
  <c r="Q179" i="6" a="1"/>
  <c r="Q179" i="6" s="1"/>
  <c r="Q178" i="6" a="1"/>
  <c r="Q178" i="6" s="1"/>
  <c r="Q177" i="6" a="1"/>
  <c r="Q177" i="6" s="1"/>
  <c r="Q176" i="6" a="1"/>
  <c r="Q176" i="6" s="1"/>
  <c r="Q175" i="6" a="1"/>
  <c r="Q175" i="6" s="1"/>
  <c r="Q174" i="6" a="1"/>
  <c r="Q174" i="6" s="1"/>
  <c r="Q173" i="6" a="1"/>
  <c r="Q173" i="6" s="1"/>
  <c r="Q172" i="6" a="1"/>
  <c r="Q172" i="6" s="1"/>
  <c r="Q171" i="6" a="1"/>
  <c r="Q171" i="6" s="1"/>
  <c r="Q170" i="6"/>
  <c r="Q170" i="6" a="1"/>
  <c r="Q169" i="6" a="1"/>
  <c r="Q169" i="6" s="1"/>
  <c r="Q168" i="6" a="1"/>
  <c r="Q168" i="6" s="1"/>
  <c r="Q167" i="6" a="1"/>
  <c r="Q167" i="6" s="1"/>
  <c r="Q166" i="6" a="1"/>
  <c r="Q166" i="6" s="1"/>
  <c r="Q165" i="6" a="1"/>
  <c r="Q165" i="6" s="1"/>
  <c r="Q164" i="6" a="1"/>
  <c r="Q164" i="6" s="1"/>
  <c r="Q163" i="6" a="1"/>
  <c r="Q163" i="6" s="1"/>
  <c r="Q162" i="6"/>
  <c r="Q162" i="6" a="1"/>
  <c r="Q161" i="6" a="1"/>
  <c r="Q161" i="6" s="1"/>
  <c r="Q160" i="6" a="1"/>
  <c r="Q160" i="6" s="1"/>
  <c r="Q159" i="6" a="1"/>
  <c r="Q159" i="6" s="1"/>
  <c r="Q158" i="6" a="1"/>
  <c r="Q158" i="6" s="1"/>
  <c r="Q157" i="6" a="1"/>
  <c r="Q157" i="6" s="1"/>
  <c r="Q156" i="6" a="1"/>
  <c r="Q156" i="6" s="1"/>
  <c r="Q155" i="6" a="1"/>
  <c r="Q155" i="6" s="1"/>
  <c r="Q154" i="6"/>
  <c r="Q154" i="6" a="1"/>
  <c r="Q153" i="6" a="1"/>
  <c r="Q153" i="6" s="1"/>
  <c r="Q152" i="6" a="1"/>
  <c r="Q152" i="6" s="1"/>
  <c r="Q151" i="6" a="1"/>
  <c r="Q151" i="6" s="1"/>
  <c r="Q150" i="6" a="1"/>
  <c r="Q150" i="6" s="1"/>
  <c r="Q149" i="6" a="1"/>
  <c r="Q149" i="6" s="1"/>
  <c r="Q148" i="6" a="1"/>
  <c r="Q148" i="6" s="1"/>
  <c r="Q147" i="6" a="1"/>
  <c r="Q147" i="6" s="1"/>
  <c r="Q146" i="6" a="1"/>
  <c r="Q146" i="6" s="1"/>
  <c r="Q145" i="6" a="1"/>
  <c r="Q145" i="6" s="1"/>
  <c r="Q144" i="6" a="1"/>
  <c r="Q144" i="6" s="1"/>
  <c r="Q143" i="6" a="1"/>
  <c r="Q143" i="6" s="1"/>
  <c r="Q142" i="6" a="1"/>
  <c r="Q142" i="6" s="1"/>
  <c r="Q141" i="6" a="1"/>
  <c r="Q141" i="6" s="1"/>
  <c r="Q140" i="6" a="1"/>
  <c r="Q140" i="6" s="1"/>
  <c r="Q139" i="6" a="1"/>
  <c r="Q139" i="6" s="1"/>
  <c r="Q138" i="6"/>
  <c r="Q138" i="6" a="1"/>
  <c r="Q137" i="6" a="1"/>
  <c r="Q137" i="6" s="1"/>
  <c r="Q136" i="6" a="1"/>
  <c r="Q136" i="6" s="1"/>
  <c r="Q135" i="6" a="1"/>
  <c r="Q135" i="6" s="1"/>
  <c r="Q134" i="6" a="1"/>
  <c r="Q134" i="6" s="1"/>
  <c r="Q133" i="6" a="1"/>
  <c r="Q133" i="6" s="1"/>
  <c r="Q132" i="6" a="1"/>
  <c r="Q132" i="6" s="1"/>
  <c r="Q131" i="6" a="1"/>
  <c r="Q131" i="6" s="1"/>
  <c r="Q130" i="6"/>
  <c r="Q130" i="6" a="1"/>
  <c r="Q129" i="6" a="1"/>
  <c r="Q129" i="6" s="1"/>
  <c r="Q128" i="6" a="1"/>
  <c r="Q128" i="6" s="1"/>
  <c r="Q127" i="6" a="1"/>
  <c r="Q127" i="6" s="1"/>
  <c r="Q126" i="6" a="1"/>
  <c r="Q126" i="6" s="1"/>
  <c r="Q125" i="6" a="1"/>
  <c r="Q125" i="6" s="1"/>
  <c r="Q124" i="6" a="1"/>
  <c r="Q124" i="6" s="1"/>
  <c r="Q123" i="6" a="1"/>
  <c r="Q123" i="6" s="1"/>
  <c r="Q122" i="6"/>
  <c r="Q122" i="6" a="1"/>
  <c r="Q121" i="6" a="1"/>
  <c r="Q121" i="6" s="1"/>
  <c r="Q120" i="6" a="1"/>
  <c r="Q120" i="6" s="1"/>
  <c r="Q119" i="6" a="1"/>
  <c r="Q119" i="6" s="1"/>
  <c r="Q118" i="6" a="1"/>
  <c r="Q118" i="6" s="1"/>
  <c r="Q117" i="6" a="1"/>
  <c r="Q117" i="6" s="1"/>
  <c r="Q116" i="6" a="1"/>
  <c r="Q116" i="6" s="1"/>
  <c r="Q115" i="6" a="1"/>
  <c r="Q115" i="6" s="1"/>
  <c r="Q114" i="6" a="1"/>
  <c r="Q114" i="6" s="1"/>
  <c r="Q113" i="6" a="1"/>
  <c r="Q113" i="6" s="1"/>
  <c r="Q112" i="6" a="1"/>
  <c r="Q112" i="6" s="1"/>
  <c r="Q111" i="6" a="1"/>
  <c r="Q111" i="6" s="1"/>
  <c r="Q110" i="6" a="1"/>
  <c r="Q110" i="6" s="1"/>
  <c r="Q109" i="6" a="1"/>
  <c r="Q109" i="6" s="1"/>
  <c r="Q108" i="6" a="1"/>
  <c r="Q108" i="6" s="1"/>
  <c r="Q107" i="6" a="1"/>
  <c r="Q107" i="6" s="1"/>
  <c r="Q106" i="6"/>
  <c r="Q106" i="6" a="1"/>
  <c r="Q105" i="6" a="1"/>
  <c r="Q105" i="6" s="1"/>
  <c r="Q104" i="6" a="1"/>
  <c r="Q104" i="6" s="1"/>
  <c r="Q103" i="6" a="1"/>
  <c r="Q103" i="6" s="1"/>
  <c r="Q102" i="6" a="1"/>
  <c r="Q102" i="6" s="1"/>
  <c r="Q101" i="6" a="1"/>
  <c r="Q101" i="6" s="1"/>
  <c r="Q100" i="6" a="1"/>
  <c r="Q100" i="6" s="1"/>
  <c r="Q99" i="6" a="1"/>
  <c r="Q99" i="6" s="1"/>
  <c r="Q98" i="6"/>
  <c r="Q98" i="6" a="1"/>
  <c r="Q97" i="6" a="1"/>
  <c r="Q97" i="6" s="1"/>
  <c r="Q96" i="6" a="1"/>
  <c r="Q96" i="6" s="1"/>
  <c r="Q95" i="6" a="1"/>
  <c r="Q95" i="6" s="1"/>
  <c r="Q94" i="6" a="1"/>
  <c r="Q94" i="6" s="1"/>
  <c r="Q93" i="6" a="1"/>
  <c r="Q93" i="6" s="1"/>
  <c r="Q92" i="6" a="1"/>
  <c r="Q92" i="6" s="1"/>
  <c r="Q91" i="6" a="1"/>
  <c r="Q91" i="6" s="1"/>
  <c r="Q90" i="6"/>
  <c r="Q90" i="6" a="1"/>
  <c r="Q89" i="6" a="1"/>
  <c r="Q89" i="6" s="1"/>
  <c r="Q88" i="6" a="1"/>
  <c r="Q88" i="6" s="1"/>
  <c r="Q87" i="6" a="1"/>
  <c r="Q87" i="6" s="1"/>
  <c r="Q86" i="6" a="1"/>
  <c r="Q86" i="6" s="1"/>
  <c r="Q85" i="6" a="1"/>
  <c r="Q85" i="6" s="1"/>
  <c r="Q84" i="6" a="1"/>
  <c r="Q84" i="6" s="1"/>
  <c r="Q83" i="6" a="1"/>
  <c r="Q83" i="6" s="1"/>
  <c r="Q82" i="6" a="1"/>
  <c r="Q82" i="6" s="1"/>
  <c r="Q81" i="6" a="1"/>
  <c r="Q81" i="6" s="1"/>
  <c r="Q80" i="6" a="1"/>
  <c r="Q80" i="6" s="1"/>
  <c r="Q79" i="6" a="1"/>
  <c r="Q79" i="6" s="1"/>
  <c r="Q78" i="6" a="1"/>
  <c r="Q78" i="6" s="1"/>
  <c r="Q77" i="6" a="1"/>
  <c r="Q77" i="6" s="1"/>
  <c r="Q76" i="6" a="1"/>
  <c r="Q76" i="6" s="1"/>
  <c r="Q75" i="6" a="1"/>
  <c r="Q75" i="6" s="1"/>
  <c r="Q74" i="6"/>
  <c r="Q74" i="6" a="1"/>
  <c r="Q73" i="6" a="1"/>
  <c r="Q73" i="6" s="1"/>
  <c r="Q72" i="6" a="1"/>
  <c r="Q72" i="6" s="1"/>
  <c r="Q71" i="6" a="1"/>
  <c r="Q71" i="6" s="1"/>
  <c r="Q70" i="6" a="1"/>
  <c r="Q70" i="6" s="1"/>
  <c r="Q69" i="6" a="1"/>
  <c r="Q69" i="6" s="1"/>
  <c r="Q68" i="6" a="1"/>
  <c r="Q68" i="6" s="1"/>
  <c r="Q67" i="6" a="1"/>
  <c r="Q67" i="6" s="1"/>
  <c r="Q66" i="6"/>
  <c r="Q66" i="6" a="1"/>
  <c r="Q65" i="6" a="1"/>
  <c r="Q65" i="6" s="1"/>
  <c r="Q64" i="6" a="1"/>
  <c r="Q64" i="6" s="1"/>
  <c r="Q63" i="6" a="1"/>
  <c r="Q63" i="6" s="1"/>
  <c r="Q62" i="6" a="1"/>
  <c r="Q62" i="6" s="1"/>
  <c r="Q61" i="6" a="1"/>
  <c r="Q61" i="6" s="1"/>
  <c r="Q60" i="6" a="1"/>
  <c r="Q60" i="6" s="1"/>
  <c r="Q59" i="6" a="1"/>
  <c r="Q59" i="6" s="1"/>
  <c r="Q58" i="6"/>
  <c r="Q58" i="6" a="1"/>
  <c r="Q57" i="6" a="1"/>
  <c r="Q57" i="6" s="1"/>
  <c r="Q56" i="6" a="1"/>
  <c r="Q56" i="6" s="1"/>
  <c r="Q55" i="6" a="1"/>
  <c r="Q55" i="6" s="1"/>
  <c r="Q54" i="6" a="1"/>
  <c r="Q54" i="6" s="1"/>
  <c r="Q53" i="6" a="1"/>
  <c r="Q53" i="6" s="1"/>
  <c r="Q52" i="6" a="1"/>
  <c r="Q52" i="6" s="1"/>
  <c r="Q51" i="6" a="1"/>
  <c r="Q51" i="6" s="1"/>
  <c r="Q50" i="6" a="1"/>
  <c r="Q50" i="6" s="1"/>
  <c r="Q49" i="6" a="1"/>
  <c r="Q49" i="6" s="1"/>
  <c r="Q48" i="6" a="1"/>
  <c r="Q48" i="6" s="1"/>
  <c r="Q47" i="6" a="1"/>
  <c r="Q47" i="6" s="1"/>
  <c r="Q46" i="6" a="1"/>
  <c r="Q46" i="6" s="1"/>
  <c r="Q45" i="6" a="1"/>
  <c r="Q45" i="6" s="1"/>
  <c r="Q44" i="6" a="1"/>
  <c r="Q44" i="6" s="1"/>
  <c r="Q43" i="6" a="1"/>
  <c r="Q43" i="6" s="1"/>
  <c r="Q42" i="6"/>
  <c r="Q42" i="6" a="1"/>
  <c r="Q41" i="6" a="1"/>
  <c r="Q41" i="6" s="1"/>
  <c r="Q40" i="6" a="1"/>
  <c r="Q40" i="6" s="1"/>
  <c r="Q39" i="6" a="1"/>
  <c r="Q39" i="6" s="1"/>
  <c r="Q38" i="6" a="1"/>
  <c r="Q38" i="6" s="1"/>
  <c r="Q37" i="6" a="1"/>
  <c r="Q37" i="6" s="1"/>
  <c r="Q36" i="6" a="1"/>
  <c r="Q36" i="6" s="1"/>
  <c r="Q35" i="6" a="1"/>
  <c r="Q35" i="6" s="1"/>
  <c r="Q34" i="6"/>
  <c r="Q34" i="6" a="1"/>
  <c r="Q33" i="6" a="1"/>
  <c r="Q33" i="6" s="1"/>
  <c r="Q32" i="6" a="1"/>
  <c r="Q32" i="6" s="1"/>
  <c r="Q31" i="6" a="1"/>
  <c r="Q31" i="6" s="1"/>
  <c r="Q30" i="6" a="1"/>
  <c r="Q30" i="6" s="1"/>
  <c r="Q29" i="6" a="1"/>
  <c r="Q29" i="6" s="1"/>
  <c r="Q28" i="6" a="1"/>
  <c r="Q28" i="6" s="1"/>
  <c r="Q27" i="6" a="1"/>
  <c r="Q27" i="6" s="1"/>
  <c r="Q26" i="6"/>
  <c r="Q26" i="6" a="1"/>
  <c r="Q25" i="6" a="1"/>
  <c r="Q25" i="6" s="1"/>
  <c r="Q24" i="6" a="1"/>
  <c r="Q24" i="6" s="1"/>
  <c r="Q23" i="6" a="1"/>
  <c r="Q23" i="6" s="1"/>
  <c r="Q22" i="6" a="1"/>
  <c r="Q22" i="6" s="1"/>
  <c r="Q21" i="6" a="1"/>
  <c r="Q21" i="6" s="1"/>
  <c r="Q20" i="6" a="1"/>
  <c r="Q20" i="6" s="1"/>
  <c r="Q19" i="6" a="1"/>
  <c r="Q19" i="6" s="1"/>
  <c r="Q18" i="6" a="1"/>
  <c r="Q18" i="6" s="1"/>
  <c r="Q17" i="6" a="1"/>
  <c r="Q17" i="6" s="1"/>
  <c r="Q16" i="6" a="1"/>
  <c r="Q16" i="6" s="1"/>
  <c r="Q15" i="6" a="1"/>
  <c r="Q15" i="6" s="1"/>
  <c r="Q14" i="6" a="1"/>
  <c r="Q14" i="6" s="1"/>
  <c r="Q13" i="6" a="1"/>
  <c r="Q13" i="6" s="1"/>
  <c r="Q12" i="6" a="1"/>
  <c r="Q12" i="6" s="1"/>
  <c r="Q11" i="6" a="1"/>
  <c r="Q11" i="6" s="1"/>
  <c r="Q10" i="6"/>
  <c r="Q10" i="6" a="1"/>
  <c r="Q9" i="6" a="1"/>
  <c r="Q9" i="6" s="1"/>
  <c r="Q8" i="6" a="1"/>
  <c r="Q8" i="6" s="1"/>
  <c r="Q7" i="6" a="1"/>
  <c r="Q7" i="6" s="1"/>
  <c r="Q6" i="6" a="1"/>
  <c r="Q6" i="6" s="1"/>
  <c r="Q5" i="6" a="1"/>
  <c r="Q5" i="6" s="1"/>
  <c r="Q4" i="6" a="1"/>
  <c r="Q4" i="6" s="1"/>
  <c r="Q3" i="6" a="1"/>
  <c r="Q3" i="6" s="1"/>
  <c r="Q2" i="6"/>
  <c r="Q2" i="6" a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2" i="1" a="1"/>
  <c r="R2" i="1" s="1"/>
  <c r="G2" i="17" l="1"/>
  <c r="E9" i="17"/>
  <c r="F9" i="17" s="1"/>
  <c r="H2" i="17"/>
  <c r="F2" i="17"/>
  <c r="E8" i="17"/>
  <c r="F8" i="17" s="1"/>
  <c r="E7" i="17"/>
  <c r="H7" i="17" s="1"/>
  <c r="E6" i="17"/>
  <c r="H6" i="17" s="1"/>
  <c r="E11" i="17"/>
  <c r="G11" i="17" s="1"/>
  <c r="E3" i="17"/>
  <c r="H3" i="17" s="1"/>
  <c r="E5" i="17"/>
  <c r="F5" i="17" s="1"/>
  <c r="E13" i="17"/>
  <c r="G13" i="17" s="1"/>
  <c r="E4" i="17"/>
  <c r="G4" i="17" s="1"/>
  <c r="E12" i="17"/>
  <c r="H12" i="17" s="1"/>
  <c r="E10" i="17"/>
  <c r="H10" i="17" s="1"/>
  <c r="H9" i="17" l="1"/>
  <c r="F4" i="17"/>
  <c r="F6" i="17"/>
  <c r="G7" i="17"/>
  <c r="G12" i="17"/>
  <c r="F12" i="17"/>
  <c r="H8" i="17"/>
  <c r="F7" i="17"/>
  <c r="G9" i="17"/>
  <c r="G10" i="17"/>
  <c r="H4" i="17"/>
  <c r="G8" i="17"/>
  <c r="H13" i="17"/>
  <c r="H5" i="17"/>
  <c r="G5" i="17"/>
  <c r="F10" i="17"/>
  <c r="F3" i="17"/>
  <c r="F13" i="17"/>
  <c r="F11" i="17"/>
  <c r="G6" i="17"/>
  <c r="G3" i="17"/>
  <c r="H11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<sst xmlns="http://schemas.openxmlformats.org/spreadsheetml/2006/main" count="14095" uniqueCount="2111">
  <si>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</si>
  <si>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</si>
  <si>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</si>
  <si>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</si>
  <si>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</si>
  <si>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</si>
  <si>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</si>
  <si>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</si>
  <si>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</si>
  <si>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</si>
  <si>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</si>
  <si>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</si>
  <si>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</si>
  <si>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</si>
  <si>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</si>
  <si>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</si>
  <si>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</si>
  <si>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</si>
  <si>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</si>
  <si>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</si>
  <si>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</si>
  <si>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</si>
  <si>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</si>
  <si>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</si>
  <si>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</si>
  <si>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</si>
  <si>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</si>
  <si>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</si>
  <si>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</si>
  <si>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</si>
  <si>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</si>
  <si>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</si>
  <si>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</si>
  <si>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</si>
  <si>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</si>
  <si>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</si>
  <si>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</si>
  <si>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</si>
  <si>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</si>
  <si>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</si>
  <si>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</si>
  <si>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</si>
  <si>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</si>
  <si>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</si>
  <si>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</si>
  <si>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</si>
  <si>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</si>
  <si>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</si>
  <si>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</si>
  <si>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</si>
  <si>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</si>
  <si>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</si>
  <si>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</si>
  <si>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</si>
  <si>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</si>
  <si>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</si>
  <si>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</si>
  <si>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</si>
  <si>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</si>
  <si>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</si>
  <si>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</si>
  <si>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</si>
  <si>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</si>
  <si>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</si>
  <si>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</si>
  <si>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</si>
  <si>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</si>
  <si>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</si>
  <si>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</si>
  <si>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</si>
  <si>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</si>
  <si>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</si>
  <si>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</si>
  <si>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</si>
  <si>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</si>
  <si>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</si>
  <si>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</si>
  <si>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</si>
  <si>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</si>
  <si>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</si>
  <si>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</si>
  <si>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</si>
  <si>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</si>
  <si>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</si>
  <si>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</si>
  <si>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</si>
  <si>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</si>
  <si>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</si>
  <si>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</si>
  <si>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</si>
  <si>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</si>
  <si>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</si>
  <si>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</si>
  <si>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</si>
  <si>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</si>
  <si>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</si>
  <si>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</si>
  <si>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</si>
  <si>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</si>
  <si>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</si>
  <si>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</si>
  <si>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</si>
  <si>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</si>
  <si>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</si>
  <si>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</si>
  <si>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</si>
  <si>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</si>
  <si>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</si>
  <si>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</si>
  <si>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</si>
  <si>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</si>
  <si>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</si>
  <si>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</si>
  <si>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</si>
  <si>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</si>
  <si>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</si>
  <si>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</si>
  <si>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</si>
  <si>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</si>
  <si>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</si>
  <si>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</si>
  <si>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</si>
  <si>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</si>
  <si>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</si>
  <si>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</si>
  <si>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</si>
  <si>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</si>
  <si>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</si>
  <si>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</si>
  <si>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</si>
  <si>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</si>
  <si>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</si>
  <si>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</si>
  <si>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</si>
  <si>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</si>
  <si>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</si>
  <si>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</si>
  <si>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</si>
  <si>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</si>
  <si>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</si>
  <si>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</si>
  <si>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</si>
  <si>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</si>
  <si>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</si>
  <si>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</si>
  <si>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</si>
  <si>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</si>
  <si>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</si>
  <si>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</si>
  <si>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</si>
  <si>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</si>
  <si>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</si>
  <si>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</si>
  <si>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</si>
  <si>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</si>
  <si>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</si>
  <si>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</si>
  <si>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</si>
  <si>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</si>
  <si>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</si>
  <si>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</si>
  <si>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</si>
  <si>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</si>
  <si>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</si>
  <si>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</si>
  <si>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</si>
  <si>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</si>
  <si>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</si>
  <si>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</si>
  <si>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</si>
  <si>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</si>
  <si>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</si>
  <si>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</si>
  <si>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</si>
  <si>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</si>
  <si>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</si>
  <si>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</si>
  <si>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</si>
  <si>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</si>
  <si>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</si>
  <si>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</si>
  <si>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</si>
  <si>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</si>
  <si>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</si>
  <si>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</si>
  <si>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</si>
  <si>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</si>
  <si>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</si>
  <si>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</si>
  <si>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</si>
  <si>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</si>
  <si>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</si>
  <si>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</si>
  <si>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</si>
  <si>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</si>
  <si>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</si>
  <si>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</si>
  <si>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</si>
  <si>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</si>
  <si>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</si>
  <si>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</si>
  <si>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</si>
  <si>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</si>
  <si>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</si>
  <si>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</si>
  <si>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</si>
  <si>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</si>
  <si>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</si>
  <si>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</si>
  <si>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</si>
  <si>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</si>
  <si>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</si>
  <si>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</si>
  <si>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</si>
  <si>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</si>
  <si>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</si>
  <si>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</si>
  <si>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</si>
  <si>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</si>
  <si>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</si>
  <si>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</si>
  <si>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</si>
  <si>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</si>
  <si>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</si>
  <si>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</si>
  <si>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</si>
  <si>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</si>
  <si>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</si>
  <si>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</si>
  <si>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</si>
  <si>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</si>
  <si>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</si>
  <si>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</si>
  <si>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</si>
  <si>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</si>
  <si>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</si>
  <si>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</si>
  <si>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</si>
  <si>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</si>
  <si>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</si>
  <si>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</si>
  <si>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</si>
  <si>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</si>
  <si>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</si>
  <si>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</si>
  <si>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</si>
  <si>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</si>
  <si>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</si>
  <si>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</si>
  <si>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</si>
  <si>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</si>
  <si>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</si>
  <si>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</si>
  <si>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</si>
  <si>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</si>
  <si>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</si>
  <si>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</si>
  <si>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</si>
  <si>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</si>
  <si>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</si>
  <si>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</si>
  <si>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</si>
  <si>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</si>
  <si>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</si>
  <si>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</si>
  <si>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</si>
  <si>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</si>
  <si>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</si>
  <si>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</si>
  <si>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</si>
  <si>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</si>
  <si>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</si>
  <si>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</si>
  <si>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</si>
  <si>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</si>
  <si>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</si>
  <si>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</si>
  <si>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</si>
  <si>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</si>
  <si>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</si>
  <si>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</si>
  <si>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</si>
  <si>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</si>
  <si>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</si>
  <si>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</si>
  <si>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</si>
  <si>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</si>
  <si>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</si>
  <si>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</si>
  <si>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</si>
  <si>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</si>
  <si>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</si>
  <si>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</si>
  <si>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</si>
  <si>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</si>
  <si>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</si>
  <si>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</si>
  <si>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</si>
  <si>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</si>
  <si>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</si>
  <si>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</si>
  <si>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</si>
  <si>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</si>
  <si>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</si>
  <si>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</si>
  <si>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</si>
  <si>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</si>
  <si>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</si>
  <si>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</si>
  <si>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</si>
  <si>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</si>
  <si>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</si>
  <si>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</si>
  <si>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</si>
  <si>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</si>
  <si>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</si>
  <si>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</si>
  <si>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</si>
  <si>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</si>
  <si>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</si>
  <si>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</si>
  <si>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</si>
  <si>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</si>
  <si>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</si>
  <si>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</si>
  <si>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</si>
  <si>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</si>
  <si>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</si>
  <si>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</si>
  <si>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</si>
  <si>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</si>
  <si>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</si>
  <si>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</si>
  <si>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</si>
  <si>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</si>
  <si>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</si>
  <si>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</si>
  <si>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</si>
  <si>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</si>
  <si>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</si>
  <si>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</si>
  <si>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</si>
  <si>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</si>
  <si>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</si>
  <si>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</si>
  <si>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</si>
  <si>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</si>
  <si>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</si>
  <si>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</si>
  <si>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</si>
  <si>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</si>
  <si>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</si>
  <si>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</si>
  <si>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</si>
  <si>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</si>
  <si>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</si>
  <si>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</si>
  <si>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</si>
  <si>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</si>
  <si>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</si>
  <si>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</si>
  <si>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</si>
  <si>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</si>
  <si>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</si>
  <si>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</si>
  <si>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</si>
  <si>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</si>
  <si>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</si>
  <si>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</si>
  <si>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</si>
  <si>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</si>
  <si>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</si>
  <si>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</si>
  <si>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</si>
  <si>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</si>
  <si>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</si>
  <si>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</si>
  <si>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</si>
  <si>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</si>
  <si>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</si>
  <si>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</si>
  <si>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</si>
  <si>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</si>
  <si>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</si>
  <si>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</si>
  <si>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</si>
  <si>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</si>
  <si>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</si>
  <si>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</si>
  <si>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</si>
  <si>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</si>
  <si>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</si>
  <si>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</si>
  <si>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</si>
  <si>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</si>
  <si>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</si>
  <si>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</si>
  <si>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</si>
  <si>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</si>
  <si>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</si>
  <si>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</si>
  <si>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</si>
  <si>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</si>
  <si>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</si>
  <si>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</si>
  <si>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</si>
  <si>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</si>
  <si>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</si>
  <si>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</si>
  <si>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</si>
  <si>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</si>
  <si>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</si>
  <si>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</si>
  <si>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</si>
  <si>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</si>
  <si>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</si>
  <si>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</si>
  <si>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</si>
  <si>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</si>
  <si>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</si>
  <si>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</si>
  <si>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</si>
  <si>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</si>
  <si>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</si>
  <si>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</si>
  <si>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</si>
  <si>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</si>
  <si>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</si>
  <si>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</si>
  <si>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</si>
  <si>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</si>
  <si>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</si>
  <si>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</si>
  <si>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</si>
  <si>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</si>
  <si>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</si>
  <si>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</si>
  <si>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</si>
  <si>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</si>
  <si>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</si>
  <si>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</si>
  <si>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</si>
  <si>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</si>
  <si>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</si>
  <si>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</si>
  <si>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</si>
  <si>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</si>
  <si>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</si>
  <si>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</si>
  <si>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</si>
  <si>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</si>
  <si>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</si>
  <si>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</si>
  <si>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</si>
  <si>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</si>
  <si>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</si>
  <si>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</si>
  <si>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</si>
  <si>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</si>
  <si>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</si>
  <si>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</si>
  <si>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</si>
  <si>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</si>
  <si>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</si>
  <si>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</si>
  <si>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</si>
  <si>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</si>
  <si>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</si>
  <si>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</si>
  <si>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</si>
  <si>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</si>
  <si>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</si>
  <si>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</si>
  <si>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</si>
  <si>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</si>
  <si>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</si>
  <si>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</si>
  <si>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</si>
  <si>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</si>
  <si>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</si>
  <si>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</si>
  <si>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</si>
  <si>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</si>
  <si>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</si>
  <si>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</si>
  <si>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</si>
  <si>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</si>
  <si>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</si>
  <si>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</si>
  <si>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</si>
  <si>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</si>
  <si>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</si>
  <si>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</si>
  <si>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</si>
  <si>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</si>
  <si>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</si>
  <si>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</si>
  <si>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</si>
  <si>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</si>
  <si>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</si>
  <si>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</si>
  <si>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</si>
  <si>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</si>
  <si>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</si>
  <si>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</si>
  <si>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</si>
  <si>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</si>
  <si>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</si>
  <si>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</si>
  <si>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</si>
  <si>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</si>
  <si>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</si>
  <si>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</si>
  <si>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</si>
  <si>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</si>
  <si>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</si>
  <si>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</si>
  <si>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</si>
  <si>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</si>
  <si>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</si>
  <si>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</si>
  <si>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</si>
  <si>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</si>
  <si>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</si>
  <si>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</si>
  <si>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</si>
  <si>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</si>
  <si>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</si>
  <si>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</si>
  <si>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</si>
  <si>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</si>
  <si>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</si>
  <si>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</si>
  <si>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</si>
  <si>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</si>
  <si>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</si>
  <si>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</si>
  <si>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</si>
  <si>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</si>
  <si>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</si>
  <si>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</si>
  <si>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</si>
  <si>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</si>
  <si>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</si>
  <si>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</si>
  <si>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</si>
  <si>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</si>
  <si>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</si>
  <si>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</si>
  <si>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</si>
  <si>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</si>
  <si>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</si>
  <si>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</si>
  <si>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</si>
  <si>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</si>
  <si>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</si>
  <si>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</si>
  <si>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</si>
  <si>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</si>
  <si>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</si>
  <si>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</si>
  <si>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</si>
  <si>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</si>
  <si>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</si>
  <si>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</si>
  <si>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</si>
  <si>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</si>
  <si>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</si>
  <si>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</si>
  <si>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</si>
  <si>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</si>
  <si>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</si>
  <si>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</si>
  <si>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</si>
  <si>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</si>
  <si>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</si>
  <si>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</si>
  <si>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</si>
  <si>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</si>
  <si>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</si>
  <si>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</si>
  <si>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</si>
  <si>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</si>
  <si>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</si>
  <si>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</si>
  <si>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</si>
  <si>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</si>
  <si>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</si>
  <si>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</si>
  <si>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</si>
  <si>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</si>
  <si>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</si>
  <si>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</si>
  <si>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</si>
  <si>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</si>
  <si>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</si>
  <si>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</si>
  <si>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</si>
  <si>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</si>
  <si>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</si>
  <si>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</si>
  <si>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</si>
  <si>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</si>
  <si>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</si>
  <si>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</si>
  <si>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</si>
  <si>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</si>
  <si>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</si>
  <si>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</si>
  <si>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</si>
  <si>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</si>
  <si>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</si>
  <si>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</si>
  <si>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</si>
  <si>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</si>
  <si>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</si>
  <si>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</si>
  <si>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</si>
  <si>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</si>
  <si>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</si>
  <si>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</si>
  <si>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</si>
  <si>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</si>
  <si>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</si>
  <si>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</si>
  <si>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</si>
  <si>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</si>
  <si>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</si>
  <si>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</si>
  <si>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</si>
  <si>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</si>
  <si>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</si>
  <si>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</si>
  <si>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</si>
  <si>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</si>
  <si>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</si>
  <si>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</si>
  <si>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</si>
  <si>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</si>
  <si>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</si>
  <si>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</si>
  <si>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</si>
  <si>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</si>
  <si>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</si>
  <si>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</si>
  <si>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</si>
  <si>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</si>
  <si>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</si>
  <si>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</si>
  <si>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</si>
  <si>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</si>
  <si>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</si>
  <si>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</si>
  <si>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</si>
  <si>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</si>
  <si>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</si>
  <si>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</si>
  <si>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</si>
  <si>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</si>
  <si>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</si>
  <si>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</si>
  <si>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</si>
  <si>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</si>
  <si>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</si>
  <si>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</si>
  <si>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</si>
  <si>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</si>
  <si>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</si>
  <si>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</si>
  <si>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</si>
  <si>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</si>
  <si>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</si>
  <si>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</si>
  <si>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</si>
  <si>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</si>
  <si>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</si>
  <si>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</si>
  <si>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</si>
  <si>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</si>
  <si>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</si>
  <si>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</si>
  <si>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</si>
  <si>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</si>
  <si>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</si>
  <si>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</si>
  <si>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</si>
  <si>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</si>
  <si>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</si>
  <si>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</si>
  <si>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</si>
  <si>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</si>
  <si>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</si>
  <si>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</si>
  <si>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</si>
  <si>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</si>
  <si>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</si>
  <si>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</si>
  <si>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</si>
  <si>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</si>
  <si>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</si>
  <si>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</si>
  <si>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</si>
  <si>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</si>
  <si>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</si>
  <si>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</si>
  <si>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</si>
  <si>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</si>
  <si>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</si>
  <si>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</si>
  <si>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</si>
  <si>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</si>
  <si>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</si>
  <si>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</si>
  <si>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</si>
  <si>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</si>
  <si>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</si>
  <si>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</si>
  <si>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</si>
  <si>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</si>
  <si>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</si>
  <si>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</si>
  <si>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</si>
  <si>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</si>
  <si>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</si>
  <si>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</si>
  <si>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</si>
  <si>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</si>
  <si>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</si>
  <si>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</si>
  <si>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</si>
  <si>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</si>
  <si>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</si>
  <si>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</si>
  <si>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</si>
  <si>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</si>
  <si>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</si>
  <si>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</si>
  <si>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</si>
  <si>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</si>
  <si>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</si>
  <si>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</si>
  <si>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</si>
  <si>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</si>
  <si>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</si>
  <si>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</si>
  <si>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</si>
  <si>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</si>
  <si>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</si>
  <si>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</si>
  <si>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</si>
  <si>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</si>
  <si>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</si>
  <si>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</si>
  <si>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</si>
  <si>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</si>
  <si>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</si>
  <si>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</si>
  <si>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</si>
  <si>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</si>
  <si>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</si>
  <si>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</si>
  <si>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</si>
  <si>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</si>
  <si>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</si>
  <si>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</si>
  <si>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</si>
  <si>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</si>
  <si>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</si>
  <si>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</si>
  <si>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</si>
  <si>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</si>
  <si>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</si>
  <si>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</si>
  <si>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</si>
  <si>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</si>
  <si>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</si>
  <si>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</si>
  <si>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</si>
  <si>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</si>
  <si>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</si>
  <si>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</si>
  <si>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</si>
  <si>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</si>
  <si>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</si>
  <si>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</si>
  <si>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</si>
  <si>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</si>
  <si>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</si>
  <si>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</si>
  <si>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</si>
  <si>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</si>
  <si>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</si>
  <si>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</si>
  <si>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</si>
  <si>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</si>
  <si>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</si>
  <si>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</si>
  <si>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</si>
  <si>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</si>
  <si>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</si>
  <si>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</si>
  <si>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</si>
  <si>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</si>
  <si>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</si>
  <si>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</si>
  <si>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</si>
  <si>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</si>
  <si>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</si>
  <si>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</si>
  <si>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</si>
  <si>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</si>
  <si>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</si>
  <si>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</si>
  <si>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</si>
  <si>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</si>
  <si>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</si>
  <si>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</si>
  <si>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</si>
  <si>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</si>
  <si>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</si>
  <si>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</si>
  <si>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</si>
  <si>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</si>
  <si>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</si>
  <si>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</si>
  <si>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</si>
  <si>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</si>
  <si>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</si>
  <si>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</si>
  <si>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</si>
  <si>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</si>
  <si>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</si>
  <si>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</si>
  <si>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</si>
  <si>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</si>
  <si>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</si>
  <si>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</si>
  <si>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</si>
  <si>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</si>
  <si>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</si>
  <si>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</si>
  <si>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</si>
  <si>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</si>
  <si>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</si>
  <si>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</si>
  <si>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</si>
  <si>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</si>
  <si>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</si>
  <si>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</si>
  <si>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</si>
  <si>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</si>
  <si>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</si>
  <si>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</si>
  <si>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</si>
  <si>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</si>
  <si>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</si>
  <si>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</si>
  <si>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</si>
  <si>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</si>
  <si>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</si>
  <si>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</si>
  <si>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</si>
  <si>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</si>
  <si>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</si>
  <si>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</si>
  <si>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</si>
  <si>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</si>
  <si>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</si>
  <si>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</si>
  <si>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</si>
  <si>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</si>
  <si>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</si>
  <si>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</si>
  <si>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</si>
  <si>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</si>
  <si>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</si>
  <si>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</si>
  <si>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</si>
  <si>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</si>
  <si>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</si>
  <si>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</si>
  <si>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</si>
  <si>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</si>
  <si>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</si>
  <si>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</si>
  <si>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</si>
  <si>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</si>
  <si>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</si>
  <si>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</si>
  <si>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</si>
  <si>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</si>
  <si>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</si>
  <si>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</si>
  <si>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</si>
  <si>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</si>
  <si>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</si>
  <si>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</si>
  <si>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</si>
  <si>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</si>
  <si>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</si>
  <si>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</si>
  <si>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</si>
  <si>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</si>
  <si>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</si>
  <si>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</si>
  <si>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</si>
  <si>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</si>
  <si>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</si>
  <si>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</si>
  <si>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</si>
  <si>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</si>
  <si>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</si>
  <si>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</si>
  <si>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</si>
  <si>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</si>
  <si>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</si>
  <si>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</si>
  <si>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</si>
  <si>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</si>
  <si>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</si>
  <si>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</si>
  <si>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</si>
  <si>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</si>
  <si>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</si>
  <si>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</si>
  <si>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</si>
  <si>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</si>
  <si>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</si>
  <si>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</si>
  <si>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</si>
  <si>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</si>
  <si>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</si>
  <si>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</si>
  <si>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</si>
  <si>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</si>
  <si>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</si>
  <si>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</si>
  <si>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</si>
  <si>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</si>
  <si>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</si>
  <si>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</si>
  <si>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</si>
  <si>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</si>
  <si>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</si>
  <si>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</si>
  <si>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</si>
  <si>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</si>
  <si>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</si>
  <si>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</si>
  <si>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</si>
  <si>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</si>
  <si>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</si>
  <si>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</si>
  <si>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</si>
  <si>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</si>
  <si>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</si>
  <si>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</si>
  <si>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</si>
  <si>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</si>
  <si>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</si>
  <si>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</si>
  <si>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</si>
  <si>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</si>
  <si>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</si>
  <si>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</si>
  <si>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</si>
  <si>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</si>
  <si>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</si>
  <si>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</si>
  <si>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</si>
  <si>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</si>
  <si>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</si>
  <si>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</si>
  <si>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</si>
  <si>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</si>
  <si>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</si>
  <si>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</si>
  <si>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</si>
  <si>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</si>
  <si>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</si>
  <si>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</si>
  <si>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</si>
  <si>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</si>
  <si>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</si>
  <si>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</si>
  <si>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</si>
  <si>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</si>
  <si>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</si>
  <si>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</si>
  <si>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</si>
  <si>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</si>
  <si>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</si>
  <si>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</si>
  <si>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</si>
  <si>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</si>
  <si>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</si>
  <si>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</si>
  <si>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</si>
  <si>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</si>
  <si>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</si>
  <si>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</si>
  <si>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</si>
  <si>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</si>
  <si>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</si>
  <si>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</si>
  <si>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</si>
  <si>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</si>
  <si>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</si>
  <si>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</si>
  <si>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</si>
  <si>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</si>
  <si>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</si>
  <si>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</si>
  <si>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</si>
  <si>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</si>
  <si>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</si>
  <si>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</si>
  <si>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</si>
  <si>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</si>
  <si>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</si>
  <si>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</si>
  <si>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</si>
  <si>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</si>
  <si>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</si>
  <si>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</si>
  <si>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</si>
  <si>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</si>
  <si>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</si>
  <si>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</si>
  <si>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</si>
  <si>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</si>
  <si>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</si>
  <si>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</si>
  <si>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</si>
  <si>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</si>
  <si>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</si>
  <si>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</si>
  <si>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</si>
  <si>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</si>
  <si>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</si>
  <si>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</si>
  <si>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</si>
  <si>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</si>
  <si>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</si>
  <si>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</si>
  <si>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</si>
  <si>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</si>
  <si>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</si>
  <si>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</si>
  <si>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</si>
  <si>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</si>
  <si>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</si>
  <si>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</si>
  <si>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</si>
  <si>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</si>
  <si>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</si>
  <si>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</si>
  <si>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</si>
  <si>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</si>
  <si>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</si>
  <si>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</si>
  <si>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</si>
  <si>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</si>
  <si>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</si>
  <si>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</si>
  <si>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</si>
  <si>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</si>
  <si>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</si>
  <si>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</si>
  <si>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</si>
  <si>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</si>
  <si>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</si>
  <si>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</si>
  <si>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</si>
  <si>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</si>
  <si>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</si>
  <si>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</si>
  <si>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</si>
  <si>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</si>
  <si>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</si>
  <si>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</si>
  <si>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</si>
  <si>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</si>
  <si>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</si>
  <si>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</si>
  <si>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</si>
  <si>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</si>
  <si>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</si>
  <si>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</si>
  <si>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</si>
  <si>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</si>
  <si>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</si>
  <si>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</si>
  <si>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</si>
  <si>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</si>
  <si>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</si>
  <si>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</si>
  <si>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</si>
  <si>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</si>
  <si>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</si>
  <si>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</si>
  <si>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</si>
  <si>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</si>
  <si>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</si>
  <si>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</si>
  <si>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</si>
  <si>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</si>
  <si>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</si>
  <si>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</si>
  <si>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</si>
  <si>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</si>
  <si>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</si>
  <si>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</si>
  <si>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</si>
  <si>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</si>
  <si>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</si>
  <si>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</si>
  <si>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</si>
  <si>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</si>
  <si>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</si>
  <si>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</si>
  <si>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</si>
  <si>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</si>
  <si>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</si>
  <si>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</si>
  <si>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</si>
  <si>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</si>
  <si>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</si>
  <si>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</si>
  <si>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</si>
  <si>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</si>
  <si>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</si>
  <si>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</si>
  <si>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</si>
  <si>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</si>
  <si>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</si>
  <si>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</si>
  <si>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</si>
  <si>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</si>
  <si>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</si>
  <si>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</si>
  <si>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</si>
  <si>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</si>
  <si>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</si>
  <si>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</si>
  <si>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</si>
  <si>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</si>
  <si>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</si>
  <si>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</si>
  <si>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</si>
  <si>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</si>
  <si>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</si>
  <si>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</si>
  <si>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</si>
  <si>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</si>
  <si>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</si>
  <si>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</si>
  <si>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</si>
  <si>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</si>
  <si>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</si>
  <si>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</si>
  <si>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</si>
  <si>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</si>
  <si>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</si>
  <si>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</si>
  <si>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</si>
  <si>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</si>
  <si>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</si>
  <si>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</si>
  <si>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</si>
  <si>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</si>
  <si>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</si>
  <si>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</si>
  <si>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</si>
  <si>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</si>
  <si>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</si>
  <si>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</si>
  <si>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</si>
  <si>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</si>
  <si>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</si>
  <si>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</si>
  <si>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</si>
  <si>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</si>
  <si>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</si>
  <si>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</si>
  <si>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</si>
  <si>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</si>
  <si>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</si>
  <si>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</si>
  <si>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</si>
  <si>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</si>
  <si>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</si>
  <si>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</si>
  <si>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</si>
  <si>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</si>
  <si>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</si>
  <si>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</si>
  <si>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</si>
  <si>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</si>
  <si>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</si>
  <si>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</si>
  <si>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</si>
  <si>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</si>
  <si>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</si>
  <si>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</si>
  <si>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</si>
  <si>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</si>
  <si>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</si>
  <si>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</si>
  <si>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</si>
  <si>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</si>
  <si>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</si>
  <si>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</si>
  <si>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</si>
  <si>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</si>
  <si>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</si>
  <si>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</si>
  <si>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</si>
  <si>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</si>
  <si>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</si>
  <si>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</si>
  <si>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</si>
  <si>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</si>
  <si>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</si>
  <si>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</si>
  <si>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</si>
  <si>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</si>
  <si>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</si>
  <si>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</si>
  <si>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</si>
  <si>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</si>
  <si>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</si>
  <si>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</si>
  <si>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</si>
  <si>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</si>
  <si>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</si>
  <si>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</si>
  <si>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</si>
  <si>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</si>
  <si>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</si>
  <si>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</si>
  <si>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</si>
  <si>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</si>
  <si>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</si>
  <si>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</si>
  <si>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</si>
  <si>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</si>
  <si>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</si>
  <si>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</si>
  <si>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</si>
  <si>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</si>
  <si>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</si>
  <si>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</si>
  <si>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</si>
  <si>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</si>
  <si>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</si>
  <si>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</si>
  <si>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</si>
  <si>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</si>
  <si>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</si>
  <si>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</si>
  <si>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</si>
  <si>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</si>
  <si>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</si>
  <si>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</si>
  <si>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</si>
  <si>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</si>
  <si>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</si>
  <si>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</si>
  <si>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</si>
  <si>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</si>
  <si>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</si>
  <si>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</si>
  <si>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</si>
  <si>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</si>
  <si>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</si>
  <si>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</si>
  <si>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</si>
  <si>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</si>
  <si>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</si>
  <si>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</si>
  <si>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</si>
  <si>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</si>
  <si>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</si>
  <si>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</si>
  <si>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</si>
  <si>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</si>
  <si>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</si>
  <si>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</si>
  <si>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</si>
  <si>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</si>
  <si>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</si>
  <si>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</si>
  <si>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</si>
  <si>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</si>
  <si>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</si>
  <si>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</si>
  <si>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</si>
  <si>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</si>
  <si>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</si>
  <si>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</si>
  <si>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</si>
  <si>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</si>
  <si>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</si>
  <si>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</si>
  <si>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</si>
  <si>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</si>
  <si>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</si>
  <si>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</si>
  <si>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</si>
  <si>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</si>
  <si>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</si>
  <si>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</si>
  <si>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</si>
  <si>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</si>
  <si>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</si>
  <si>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</si>
  <si>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</si>
  <si>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</si>
  <si>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</si>
  <si>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</si>
  <si>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</si>
  <si>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</si>
  <si>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</si>
  <si>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</si>
  <si>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</si>
  <si>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</si>
  <si>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</si>
  <si>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</si>
  <si>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</si>
  <si>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</si>
  <si>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</si>
  <si>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</si>
  <si>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</si>
  <si>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</si>
  <si>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</si>
  <si>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</si>
  <si>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</si>
  <si>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</si>
  <si>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</si>
  <si>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</si>
  <si>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</si>
  <si>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</si>
  <si>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</si>
  <si>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</si>
  <si>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</si>
  <si>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</si>
  <si>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</si>
  <si>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</si>
  <si>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</si>
  <si>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</si>
  <si>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</si>
  <si>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</si>
  <si>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</si>
  <si>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</si>
  <si>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</si>
  <si>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</si>
  <si>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</si>
  <si>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</si>
  <si>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</si>
  <si>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</si>
  <si>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</si>
  <si>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</si>
  <si>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</si>
  <si>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</si>
  <si>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</si>
  <si>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</si>
  <si>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</si>
  <si>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</si>
  <si>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</si>
  <si>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</si>
  <si>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</si>
  <si>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</si>
  <si>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</si>
  <si>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</si>
  <si>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</si>
  <si>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</si>
  <si>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</si>
  <si>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</si>
  <si>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</si>
  <si>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</si>
  <si>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</si>
  <si>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</si>
  <si>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</si>
  <si>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</si>
  <si>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</si>
  <si>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</si>
  <si>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</si>
  <si>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</si>
  <si>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</si>
  <si>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</si>
  <si>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</si>
  <si>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</si>
  <si>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</si>
  <si>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</si>
  <si>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</si>
  <si>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</si>
  <si>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</si>
  <si>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</si>
  <si>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</si>
  <si>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</si>
  <si>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</si>
  <si>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</si>
  <si>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</si>
  <si>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</si>
  <si>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</si>
  <si>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</si>
  <si>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</si>
  <si>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</si>
  <si>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</si>
  <si>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</si>
  <si>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</si>
  <si>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</si>
  <si>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</si>
  <si>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</si>
  <si>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</si>
  <si>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</si>
  <si>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</si>
  <si>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</si>
  <si>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</si>
  <si>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</si>
  <si>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</si>
  <si>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</si>
  <si>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</si>
  <si>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</si>
  <si>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</si>
  <si>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</si>
  <si>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</si>
  <si>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</si>
  <si>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</si>
  <si>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</si>
  <si>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</si>
  <si>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</si>
  <si>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</si>
  <si>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</si>
  <si>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</si>
  <si>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</si>
  <si>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</si>
  <si>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</si>
  <si>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</si>
  <si>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</si>
  <si>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</si>
  <si>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</si>
  <si>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</si>
  <si>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</si>
  <si>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</si>
  <si>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</si>
  <si>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</si>
  <si>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</si>
  <si>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</si>
  <si>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</si>
  <si>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</si>
  <si>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</si>
  <si>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</si>
  <si>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</si>
  <si>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</si>
  <si>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</si>
  <si>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</si>
  <si>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</si>
  <si>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</si>
  <si>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</si>
  <si>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</si>
  <si>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</si>
  <si>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</si>
  <si>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</si>
  <si>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</si>
  <si>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</si>
  <si>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</si>
  <si>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</si>
  <si>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</si>
  <si>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</si>
  <si>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</si>
  <si>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</si>
  <si>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</si>
  <si>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</si>
  <si>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</si>
  <si>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</si>
  <si>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</si>
  <si>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</si>
  <si>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</si>
  <si>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</si>
  <si>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</si>
  <si>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</si>
  <si>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</si>
  <si>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</si>
  <si>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</si>
  <si>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</si>
  <si>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</si>
  <si>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</si>
  <si>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</si>
  <si>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</si>
  <si>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</si>
  <si>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</si>
  <si>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</si>
  <si>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</si>
  <si>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</si>
  <si>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</si>
  <si>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</si>
  <si>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</si>
  <si>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</si>
  <si>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</si>
  <si>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</si>
  <si>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</si>
  <si>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</si>
  <si>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</si>
  <si>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</si>
  <si>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</si>
  <si>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</si>
  <si>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</si>
  <si>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</si>
  <si>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</si>
  <si>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</si>
  <si>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</si>
  <si>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</si>
  <si>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</si>
  <si>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</si>
  <si>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</si>
  <si>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</si>
  <si>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</si>
  <si>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</si>
  <si>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</si>
  <si>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</si>
  <si>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</si>
  <si>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</si>
  <si>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</si>
  <si>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</si>
  <si>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</si>
  <si>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</si>
  <si>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</si>
  <si>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</si>
  <si>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</si>
  <si>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</si>
  <si>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</si>
  <si>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</si>
  <si>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</si>
  <si>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</si>
  <si>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</si>
  <si>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</si>
  <si>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</si>
  <si>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</si>
  <si>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</si>
  <si>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</si>
  <si>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</si>
  <si>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</si>
  <si>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</si>
  <si>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</si>
  <si>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</si>
  <si>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</si>
  <si>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</si>
  <si>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</si>
  <si>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</si>
  <si>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</si>
  <si>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</si>
  <si>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</si>
  <si>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</si>
  <si>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</si>
  <si>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</si>
  <si>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</si>
  <si>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</si>
  <si>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</si>
  <si>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</si>
  <si>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</si>
  <si>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</si>
  <si>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</si>
  <si>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</si>
  <si>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</si>
  <si>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</si>
  <si>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</si>
  <si>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</si>
  <si>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</si>
  <si>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</si>
  <si>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</si>
  <si>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</si>
  <si>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</si>
  <si>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</si>
  <si>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</si>
  <si>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</si>
  <si>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</si>
  <si>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</si>
  <si>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</si>
  <si>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</si>
  <si>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</si>
  <si>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</si>
  <si>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</si>
  <si>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</si>
  <si>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</si>
  <si>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</si>
  <si>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</si>
  <si>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</si>
  <si>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</si>
  <si>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</si>
  <si>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</si>
  <si>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</si>
  <si>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</si>
  <si>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</si>
  <si>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</si>
  <si>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</si>
  <si>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</si>
  <si>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</si>
  <si>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</si>
  <si>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</si>
  <si>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</si>
  <si>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</si>
  <si>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</si>
  <si>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</si>
  <si>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</si>
  <si>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</si>
  <si>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</si>
  <si>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</si>
  <si>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</si>
  <si>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</si>
  <si>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</si>
  <si>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</si>
  <si>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</si>
  <si>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</si>
  <si>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</si>
  <si>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</si>
  <si>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</si>
  <si>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</si>
  <si>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</si>
  <si>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</si>
  <si>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</si>
  <si>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</si>
  <si>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</si>
  <si>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</si>
  <si>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</si>
  <si>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</si>
  <si>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</si>
  <si>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</si>
  <si>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</si>
  <si>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</si>
  <si>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</si>
  <si>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</si>
  <si>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</si>
  <si>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</si>
  <si>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</si>
  <si>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</si>
  <si>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</si>
  <si>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</si>
  <si>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</si>
  <si>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</si>
  <si>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</si>
  <si>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</si>
  <si>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</si>
  <si>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</si>
  <si>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</si>
  <si>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</si>
  <si>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</si>
  <si>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</si>
  <si>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</si>
  <si>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</si>
  <si>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</si>
  <si>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</si>
  <si>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</si>
  <si>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</si>
  <si>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</si>
  <si>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</si>
  <si>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</si>
  <si>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</si>
  <si>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</si>
  <si>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</si>
  <si>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</si>
  <si>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</si>
  <si>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</si>
  <si>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</si>
  <si>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</si>
  <si>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</si>
  <si>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</si>
  <si>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</si>
  <si>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</si>
  <si>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</si>
  <si>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</si>
  <si>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</si>
  <si>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</si>
  <si>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</si>
  <si>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</si>
  <si>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</si>
  <si>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</si>
  <si>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</si>
  <si>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</si>
  <si>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</si>
  <si>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</si>
  <si>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</si>
  <si>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</si>
  <si>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</si>
  <si>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</si>
  <si>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</si>
  <si>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</si>
  <si>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</si>
  <si>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</si>
  <si>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</si>
  <si>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</si>
  <si>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</si>
  <si>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</si>
  <si>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</si>
  <si>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</si>
  <si>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</si>
  <si>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</si>
  <si>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</si>
  <si>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</si>
  <si>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</si>
  <si>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</si>
  <si>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</si>
  <si>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</si>
  <si>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</si>
  <si>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</si>
  <si>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</si>
  <si>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</si>
  <si>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</si>
  <si>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</si>
  <si>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</si>
  <si>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</si>
  <si>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</si>
  <si>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</si>
  <si>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</si>
  <si>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</si>
  <si>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</si>
  <si>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</si>
  <si>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</si>
  <si>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</si>
  <si>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</si>
  <si>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</si>
  <si>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</si>
  <si>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</si>
  <si>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</si>
  <si>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</si>
  <si>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</si>
  <si>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</si>
  <si>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</si>
  <si>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</si>
  <si>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</si>
  <si>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</si>
  <si>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</si>
  <si>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</si>
  <si>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</si>
  <si>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</si>
  <si>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</si>
  <si>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</si>
  <si>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</si>
  <si>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</si>
  <si>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</si>
  <si>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</si>
  <si>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</si>
  <si>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</si>
  <si>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</si>
  <si>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</si>
  <si>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</si>
  <si>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</si>
  <si>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</si>
  <si>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</si>
  <si>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</si>
  <si>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</si>
  <si>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</si>
  <si>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</si>
  <si>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</si>
  <si>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</si>
  <si>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</si>
  <si>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</si>
  <si>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</si>
  <si>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</si>
  <si>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</si>
  <si>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</si>
  <si>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</si>
  <si>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</si>
  <si>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</si>
  <si>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</si>
  <si>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</si>
  <si>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</si>
  <si>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</si>
  <si>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</si>
  <si>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</si>
  <si>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</si>
  <si>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</si>
  <si>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</si>
  <si>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</si>
  <si>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</si>
  <si>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</si>
  <si>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</si>
  <si>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</si>
  <si>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</si>
  <si>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</si>
  <si>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</si>
  <si>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</si>
  <si>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</si>
  <si>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</si>
  <si>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</si>
  <si>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</si>
  <si>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</si>
  <si>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</si>
  <si>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</si>
  <si>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</si>
  <si>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</si>
  <si>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</si>
  <si>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</si>
  <si>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</si>
  <si>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</si>
  <si>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</si>
  <si>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</si>
  <si>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</si>
  <si>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</si>
  <si>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</si>
  <si>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</si>
  <si>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</si>
  <si>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</si>
  <si>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</si>
  <si>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</si>
  <si>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</si>
  <si>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</si>
  <si>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</si>
  <si>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</si>
  <si>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</si>
  <si>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</si>
  <si>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</si>
  <si>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</si>
  <si>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</si>
  <si>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</si>
  <si>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</si>
  <si>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</si>
  <si>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</si>
  <si>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</si>
  <si>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</si>
  <si>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</si>
  <si>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</si>
  <si>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</si>
  <si>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</si>
  <si>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</si>
  <si>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</si>
  <si>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</si>
  <si>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</si>
  <si>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</si>
  <si>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</si>
  <si>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</si>
  <si>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</si>
  <si>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</si>
  <si>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</si>
  <si>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</si>
  <si>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</si>
  <si>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</si>
  <si>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</si>
  <si>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</si>
  <si>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</si>
  <si>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</si>
  <si>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</si>
  <si>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</si>
  <si>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</si>
  <si>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</si>
  <si>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</si>
  <si>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</si>
  <si>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</si>
  <si>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</si>
  <si>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</si>
  <si>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</si>
  <si>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</si>
  <si>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</si>
  <si>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</si>
  <si>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</si>
  <si>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</si>
  <si>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</si>
  <si>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</si>
  <si>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</si>
  <si>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</si>
  <si>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</si>
  <si>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</si>
  <si>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</si>
  <si>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</si>
  <si>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</si>
  <si>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</si>
  <si>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</si>
  <si>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</si>
  <si>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</si>
  <si>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</si>
  <si>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</si>
  <si>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</si>
  <si>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</si>
  <si>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</si>
  <si>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</si>
  <si>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</si>
  <si>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</si>
  <si>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</si>
  <si>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</si>
  <si>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</si>
  <si>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</si>
  <si>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</si>
  <si>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</si>
  <si>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</si>
  <si>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</si>
  <si>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</si>
  <si>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</si>
  <si>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</si>
  <si>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</si>
  <si>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</si>
  <si>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</si>
  <si>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</si>
  <si>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</si>
  <si>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</si>
  <si>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</si>
  <si>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</si>
  <si>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</si>
  <si>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</si>
  <si>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</si>
  <si>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</si>
  <si>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</si>
  <si>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</si>
  <si>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</si>
  <si>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</si>
  <si>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</si>
  <si>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</si>
  <si>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</si>
  <si>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</si>
  <si>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</si>
  <si>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</si>
  <si>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</si>
  <si>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</si>
  <si>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</si>
  <si>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</si>
  <si>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</si>
  <si>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</si>
  <si>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</si>
  <si>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</si>
  <si>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</si>
  <si>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</si>
  <si>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</si>
  <si>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</si>
  <si>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</si>
  <si>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</si>
  <si>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</si>
  <si>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</si>
  <si>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</si>
  <si>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</si>
  <si>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</si>
  <si>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</si>
  <si>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</si>
  <si>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</si>
  <si>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</si>
  <si>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</si>
  <si>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</si>
  <si>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</si>
  <si>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</si>
  <si>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</si>
  <si>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</si>
  <si>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</si>
  <si>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</si>
  <si>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</si>
  <si>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</si>
  <si>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</si>
  <si>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</si>
  <si>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</si>
  <si>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</si>
  <si>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</si>
  <si>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</si>
  <si>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</si>
  <si>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</si>
  <si>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</si>
  <si>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</si>
  <si>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</si>
  <si>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</si>
  <si>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</si>
  <si>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</si>
  <si>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</si>
  <si>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</si>
  <si>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</si>
  <si>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</si>
  <si>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</si>
  <si>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</si>
  <si>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</si>
  <si>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</si>
  <si>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</si>
  <si>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</si>
  <si>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</si>
  <si>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</si>
  <si>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</si>
  <si>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</si>
  <si>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</si>
  <si>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</si>
  <si>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</si>
  <si>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</si>
  <si>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</si>
  <si>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</si>
  <si>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</si>
  <si>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</si>
  <si>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</si>
  <si>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</si>
  <si>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</si>
  <si>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</si>
  <si>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</si>
  <si>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</si>
  <si>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</si>
  <si>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</si>
  <si>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</si>
  <si>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</si>
  <si>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</si>
  <si>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</si>
  <si>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</si>
  <si>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</si>
  <si>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</si>
  <si>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</si>
  <si>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</si>
  <si>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</si>
  <si>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</si>
  <si>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</si>
  <si>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</si>
  <si>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</si>
  <si>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</si>
  <si>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</si>
  <si>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</si>
  <si>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</si>
  <si>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</si>
  <si>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</si>
  <si>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</si>
  <si>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</si>
  <si>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</si>
  <si>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</si>
  <si>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</si>
  <si>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</si>
  <si>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</si>
  <si>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</si>
  <si>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</si>
  <si>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</si>
  <si>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</si>
  <si>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</si>
  <si>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</si>
  <si>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</si>
  <si>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</si>
  <si>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</si>
  <si>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</si>
  <si>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</si>
  <si>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</si>
  <si>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</si>
  <si>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</si>
  <si>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</si>
  <si>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</si>
  <si>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</si>
  <si>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</si>
  <si>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</si>
  <si>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</si>
  <si>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</si>
  <si>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</si>
  <si>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</si>
  <si>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</si>
  <si>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</si>
  <si>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</si>
  <si>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</si>
  <si>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</si>
  <si>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</si>
  <si>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</si>
  <si>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</si>
  <si>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</si>
  <si>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</si>
  <si>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</si>
  <si>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</si>
  <si>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</si>
  <si>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</si>
  <si>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</si>
  <si>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</si>
  <si>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</si>
  <si>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</si>
  <si>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</si>
  <si>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</si>
  <si>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</si>
  <si>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</si>
  <si>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</si>
  <si>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</si>
  <si>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</si>
  <si>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</si>
  <si>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</si>
  <si>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</si>
  <si>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</si>
  <si>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</si>
  <si>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</si>
  <si>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</si>
  <si>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</si>
  <si>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 xml:space="preserve"> </t>
  </si>
  <si>
    <t>Date Created Conversion</t>
  </si>
  <si>
    <t>parent category</t>
  </si>
  <si>
    <t>Years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</si>
  <si>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</si>
  <si>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</si>
  <si>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</si>
  <si>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</si>
  <si>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</si>
  <si>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</si>
  <si>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</si>
  <si>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</si>
  <si>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</si>
  <si>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</si>
  <si>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</si>
  <si>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</si>
  <si>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</si>
  <si>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</si>
  <si>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</si>
  <si>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</si>
  <si>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</si>
  <si>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 50000</t>
  </si>
  <si>
    <t>Percentage Canceled</t>
  </si>
  <si>
    <t>Statistical Analysis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</si>
  <si>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</si>
  <si>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</si>
  <si>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</si>
  <si>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</si>
  <si>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</si>
  <si>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</si>
  <si>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The mean number of non-backers</t>
  </si>
  <si>
    <t>The median number of non-backers</t>
  </si>
  <si>
    <t>The minimum number of non-backers</t>
  </si>
  <si>
    <t>The maximum number of non-backers</t>
  </si>
  <si>
    <t>The variance of the number of non-backers</t>
  </si>
  <si>
    <t>The standard deviation of the number of non-backers</t>
  </si>
  <si>
    <t>The mean summarizes the data better because the mean takes into account the average of all the data.</t>
  </si>
  <si>
    <t>There is more variability with successful campaigns because the variance for successful campain is greater than the unsuccessful campaign</t>
  </si>
  <si>
    <t>outcome_Conditional Formatting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</si>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</sst>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b/>
      <sz val="10"/>
      <color rgb="FF2B2B2B"/>
      <name val="Consolas"/>
      <family val="3"/>
    </font>
    <font>
      <b/>
      <sz val="12"/>
      <color rgb="FF2B2B2B"/>
      <name val="Arial"/>
      <family val="2"/>
    </font>
    <font>
      <sz val="10"/>
      <color rgb="FF000118"/>
      <name val="Nunito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left" vertical="center" wrapText="1"/>
    </xf>
    <xf numFmtId="9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20" fillId="33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5" borderId="0" xfId="0" applyFont="1" applyFill="1" applyBorder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49" fontId="0" fillId="0" borderId="0" xfId="0" applyNumberFormat="1" applyFill="1"/>
    <xf numFmtId="49" fontId="0" fillId="0" borderId="0" xfId="0" applyNumberForma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389DA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389DA"/>
        </patternFill>
      </fill>
    </dxf>
    <dxf>
      <fill>
        <patternFill>
          <bgColor rgb="FF3366FF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389DA"/>
        </patternFill>
      </fill>
    </dxf>
    <dxf>
      <fill>
        <patternFill>
          <bgColor rgb="FF3366FF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FF"/>
        </patternFill>
      </fill>
    </dxf>
    <dxf>
      <fill>
        <patternFill>
          <bgColor rgb="FF0000FF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389DA"/>
        </patternFill>
      </fill>
    </dxf>
    <dxf>
      <fill>
        <patternFill>
          <bgColor rgb="FF3366FF"/>
        </patternFill>
      </fill>
    </dxf>
  </dxfs>
  <tableStyles count="0" defaultTableStyle="TableStyleMedium2" defaultPivotStyle="PivotStyleLight16"/>
  <colors>
    <mruColors>
      <color rgb="FF3366FF"/>
      <color rgb="FF42DD23"/>
      <color rgb="FFAF0D0D"/>
      <color rgb="FF0000FF"/>
      <color rgb="FFFF00FF"/>
      <color rgb="FFF38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62510936132989E-2"/>
          <c:y val="0.39603929717118691"/>
          <c:w val="0.87254615048118989"/>
          <c:h val="0.29256780402449695"/>
        </c:manualLayout>
      </c:layout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9E-437A-B860-95329CAF54C2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9E-437A-B860-95329CAF54C2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9E-437A-B860-95329CAF5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752495"/>
        <c:axId val="19937769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79E-437A-B860-95329CAF54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79E-437A-B860-95329CAF54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79E-437A-B860-95329CAF54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79E-437A-B860-95329CAF54C2}"/>
                  </c:ext>
                </c:extLst>
              </c15:ser>
            </c15:filteredLineSeries>
          </c:ext>
        </c:extLst>
      </c:lineChart>
      <c:catAx>
        <c:axId val="199375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76975"/>
        <c:crosses val="autoZero"/>
        <c:auto val="1"/>
        <c:lblAlgn val="ctr"/>
        <c:lblOffset val="100"/>
        <c:noMultiLvlLbl val="0"/>
      </c:catAx>
      <c:valAx>
        <c:axId val="19937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5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277965848093212E-2"/>
          <c:y val="0.21288543767310703"/>
          <c:w val="0.77378937007874016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A-4AF0-9D4E-38999703DEAE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05A-4AF0-9D4E-38999703DEAE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05A-4AF0-9D4E-38999703DEAE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05A-4AF0-9D4E-38999703D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312383"/>
        <c:axId val="1697315743"/>
      </c:barChart>
      <c:catAx>
        <c:axId val="169731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5743"/>
        <c:crosses val="autoZero"/>
        <c:auto val="1"/>
        <c:lblAlgn val="ctr"/>
        <c:lblOffset val="100"/>
        <c:noMultiLvlLbl val="0"/>
      </c:catAx>
      <c:valAx>
        <c:axId val="1697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277965848093212E-2"/>
          <c:y val="0.21288543767310703"/>
          <c:w val="0.77378937007874016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Sheet3!$A$6:$A$13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Sheet3!$B$6:$B$13</c:f>
              <c:numCache>
                <c:formatCode>General</c:formatCode>
                <c:ptCount val="7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E-4613-AB12-9499868D45B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Sheet3!$A$6:$A$13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Sheet3!$C$6:$C$13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E-4613-AB12-9499868D45B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Sheet3!$A$6:$A$13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Sheet3!$D$6:$D$13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E-4613-AB12-9499868D45B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Sheet3!$A$6:$A$13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music</c:v>
                </c:pt>
                <c:pt idx="3">
                  <c:v>photography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Sheet3!$E$6:$E$13</c:f>
              <c:numCache>
                <c:formatCode>General</c:formatCode>
                <c:ptCount val="7"/>
                <c:pt idx="0">
                  <c:v>3</c:v>
                </c:pt>
                <c:pt idx="2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E-4613-AB12-9499868D4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312383"/>
        <c:axId val="1697315743"/>
      </c:barChart>
      <c:catAx>
        <c:axId val="169731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5743"/>
        <c:crosses val="autoZero"/>
        <c:auto val="1"/>
        <c:lblAlgn val="ctr"/>
        <c:lblOffset val="100"/>
        <c:noMultiLvlLbl val="0"/>
      </c:catAx>
      <c:valAx>
        <c:axId val="1697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[CrowdfundingBook.xlsx]Sheet4!PivotTable13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277965848093212E-2"/>
          <c:y val="0.21288543767310703"/>
          <c:w val="0.77378937007874016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6-49FC-84F0-8022728CADF1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6-49FC-84F0-8022728CADF1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46-49FC-84F0-8022728CADF1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46-49FC-84F0-8022728C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312383"/>
        <c:axId val="1697315743"/>
      </c:barChart>
      <c:catAx>
        <c:axId val="1697312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5743"/>
        <c:crosses val="autoZero"/>
        <c:auto val="1"/>
        <c:lblAlgn val="ctr"/>
        <c:lblOffset val="100"/>
        <c:noMultiLvlLbl val="0"/>
      </c:catAx>
      <c:valAx>
        <c:axId val="1697315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[CrowdfundingBook.xlsx]Sheet10!PivotTable13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6920384951881E-2"/>
          <c:y val="0.24476633129192185"/>
          <c:w val="0.77378937007874016"/>
          <c:h val="0.5377438757655292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Sheet10!$B$4:$B$8</c:f>
              <c:numCache>
                <c:formatCode>General</c:formatCode>
                <c:ptCount val="4"/>
                <c:pt idx="0">
                  <c:v>57</c:v>
                </c:pt>
                <c:pt idx="1">
                  <c:v>364</c:v>
                </c:pt>
                <c:pt idx="2">
                  <c:v>14</c:v>
                </c:pt>
                <c:pt idx="3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7-4E11-9A5D-9587269E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7312383"/>
        <c:axId val="1697315743"/>
      </c:barChart>
      <c:catAx>
        <c:axId val="169731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5743"/>
        <c:crosses val="autoZero"/>
        <c:auto val="1"/>
        <c:lblAlgn val="ctr"/>
        <c:lblOffset val="100"/>
        <c:noMultiLvlLbl val="0"/>
      </c:catAx>
      <c:valAx>
        <c:axId val="1697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2358390</xdr:colOff>
      <xdr:row>13</xdr:row>
      <xdr:rowOff>19050</xdr:rowOff>
    </xdr:from>
    <xdr:to>
      <xdr:col>7</xdr:col>
      <xdr:colOff>876300</xdr:colOff>
      <xdr:row>31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E796F-68B0-C406-4E3C-BA9CCAF2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148590</xdr:colOff>
      <xdr:row>6</xdr:row>
      <xdr:rowOff>11430</xdr:rowOff>
    </xdr:from>
    <xdr:to>
      <xdr:col>13</xdr:col>
      <xdr:colOff>1234440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9D9BF-508F-44E0-A2AD-DC9CC6D96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148590</xdr:colOff>
      <xdr:row>6</xdr:row>
      <xdr:rowOff>11430</xdr:rowOff>
    </xdr:from>
    <xdr:to>
      <xdr:col>13</xdr:col>
      <xdr:colOff>1234440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79A5-BC1F-40EE-806F-B91816E76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369570</xdr:colOff>
      <xdr:row>1</xdr:row>
      <xdr:rowOff>194310</xdr:rowOff>
    </xdr:from>
    <xdr:to>
      <xdr:col>13</xdr:col>
      <xdr:colOff>1028700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2D296-74B6-490A-ADB2-86A6DB33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567690</xdr:colOff>
      <xdr:row>8</xdr:row>
      <xdr:rowOff>19050</xdr:rowOff>
    </xdr:from>
    <xdr:to>
      <xdr:col>9</xdr:col>
      <xdr:colOff>445770</xdr:colOff>
      <xdr:row>21</xdr:row>
      <xdr:rowOff>186690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68CE7C-6963-2849-EDCB-5C5858DC0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bUser" refreshedDate="45455.823435300925" createdVersion="8" refreshedVersion="8" minRefreshableVersion="3" recordCount="1000" xr:uid="{52E01B90-7129-4210-8FB7-65DB8F25764E}">
  <cacheSource type="worksheet">
    <worksheetSource ref="G1:S1001" sheet="Crowdfunding"/>
  </cacheSource>
  <cacheFields count="13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0">
      <sharedItems containsNonDate="0" containsString="0" containsBlank="1"/>
    </cacheField>
    <cacheField name="Average Donation" numFmtId="0">
      <sharedItems containsNonDate="0" containsString="0" containsBlank="1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x v="0"/>
    <x v="0"/>
    <n v="1448690400"/>
    <n v="1450159200"/>
    <b v="0"/>
    <x v="0"/>
    <s v="food/food trucks"/>
    <m/>
    <m/>
    <x v="0"/>
    <x v="0"/>
  </r>
  <r>
    <x v="1"/>
    <n v="158"/>
    <x v="1"/>
    <x v="1"/>
    <n v="1408424400"/>
    <n v="1408597200"/>
    <b v="0"/>
    <x v="1"/>
    <s v="music/rock"/>
    <m/>
    <m/>
    <x v="1"/>
    <x v="1"/>
  </r>
  <r>
    <x v="1"/>
    <n v="1425"/>
    <x v="2"/>
    <x v="2"/>
    <n v="1384668000"/>
    <n v="1384840800"/>
    <b v="0"/>
    <x v="0"/>
    <s v="technology/web"/>
    <m/>
    <m/>
    <x v="2"/>
    <x v="2"/>
  </r>
  <r>
    <x v="0"/>
    <n v="24"/>
    <x v="1"/>
    <x v="1"/>
    <n v="1565499600"/>
    <n v="1568955600"/>
    <b v="0"/>
    <x v="0"/>
    <s v="music/rock"/>
    <m/>
    <m/>
    <x v="1"/>
    <x v="1"/>
  </r>
  <r>
    <x v="0"/>
    <n v="53"/>
    <x v="1"/>
    <x v="1"/>
    <n v="1547964000"/>
    <n v="1548309600"/>
    <b v="0"/>
    <x v="0"/>
    <s v="theater/plays"/>
    <m/>
    <m/>
    <x v="3"/>
    <x v="3"/>
  </r>
  <r>
    <x v="1"/>
    <n v="174"/>
    <x v="3"/>
    <x v="3"/>
    <n v="1346130000"/>
    <n v="1347080400"/>
    <b v="0"/>
    <x v="0"/>
    <s v="theater/plays"/>
    <m/>
    <m/>
    <x v="3"/>
    <x v="3"/>
  </r>
  <r>
    <x v="0"/>
    <n v="18"/>
    <x v="4"/>
    <x v="4"/>
    <n v="1505278800"/>
    <n v="1505365200"/>
    <b v="0"/>
    <x v="0"/>
    <s v="film &amp; video/documentary"/>
    <m/>
    <m/>
    <x v="4"/>
    <x v="4"/>
  </r>
  <r>
    <x v="1"/>
    <n v="227"/>
    <x v="3"/>
    <x v="3"/>
    <n v="1439442000"/>
    <n v="1439614800"/>
    <b v="0"/>
    <x v="0"/>
    <s v="theater/plays"/>
    <m/>
    <m/>
    <x v="3"/>
    <x v="3"/>
  </r>
  <r>
    <x v="2"/>
    <n v="708"/>
    <x v="3"/>
    <x v="3"/>
    <n v="1281330000"/>
    <n v="1281502800"/>
    <b v="0"/>
    <x v="0"/>
    <s v="theater/plays"/>
    <m/>
    <m/>
    <x v="3"/>
    <x v="3"/>
  </r>
  <r>
    <x v="0"/>
    <n v="44"/>
    <x v="1"/>
    <x v="1"/>
    <n v="1379566800"/>
    <n v="1383804000"/>
    <b v="0"/>
    <x v="0"/>
    <s v="music/electric music"/>
    <m/>
    <m/>
    <x v="1"/>
    <x v="5"/>
  </r>
  <r>
    <x v="1"/>
    <n v="220"/>
    <x v="1"/>
    <x v="1"/>
    <n v="1281762000"/>
    <n v="1285909200"/>
    <b v="0"/>
    <x v="0"/>
    <s v="film &amp; video/drama"/>
    <m/>
    <m/>
    <x v="4"/>
    <x v="6"/>
  </r>
  <r>
    <x v="0"/>
    <n v="27"/>
    <x v="1"/>
    <x v="1"/>
    <n v="1285045200"/>
    <n v="1285563600"/>
    <b v="0"/>
    <x v="1"/>
    <s v="theater/plays"/>
    <m/>
    <m/>
    <x v="3"/>
    <x v="3"/>
  </r>
  <r>
    <x v="0"/>
    <n v="55"/>
    <x v="1"/>
    <x v="1"/>
    <n v="1571720400"/>
    <n v="1572411600"/>
    <b v="0"/>
    <x v="0"/>
    <s v="film &amp; video/drama"/>
    <m/>
    <m/>
    <x v="4"/>
    <x v="6"/>
  </r>
  <r>
    <x v="1"/>
    <n v="98"/>
    <x v="1"/>
    <x v="1"/>
    <n v="1465621200"/>
    <n v="1466658000"/>
    <b v="0"/>
    <x v="0"/>
    <s v="music/indie rock"/>
    <m/>
    <m/>
    <x v="1"/>
    <x v="7"/>
  </r>
  <r>
    <x v="0"/>
    <n v="200"/>
    <x v="1"/>
    <x v="1"/>
    <n v="1331013600"/>
    <n v="1333342800"/>
    <b v="0"/>
    <x v="0"/>
    <s v="music/indie rock"/>
    <m/>
    <m/>
    <x v="1"/>
    <x v="7"/>
  </r>
  <r>
    <x v="0"/>
    <n v="452"/>
    <x v="1"/>
    <x v="1"/>
    <n v="1575957600"/>
    <n v="1576303200"/>
    <b v="0"/>
    <x v="0"/>
    <s v="technology/wearables"/>
    <m/>
    <m/>
    <x v="2"/>
    <x v="8"/>
  </r>
  <r>
    <x v="1"/>
    <n v="100"/>
    <x v="1"/>
    <x v="1"/>
    <n v="1390370400"/>
    <n v="1392271200"/>
    <b v="0"/>
    <x v="0"/>
    <s v="publishing/nonfiction"/>
    <m/>
    <m/>
    <x v="5"/>
    <x v="9"/>
  </r>
  <r>
    <x v="1"/>
    <n v="1249"/>
    <x v="1"/>
    <x v="1"/>
    <n v="1294812000"/>
    <n v="1294898400"/>
    <b v="0"/>
    <x v="0"/>
    <s v="film &amp; video/animation"/>
    <m/>
    <m/>
    <x v="4"/>
    <x v="10"/>
  </r>
  <r>
    <x v="3"/>
    <n v="135"/>
    <x v="1"/>
    <x v="1"/>
    <n v="1536382800"/>
    <n v="1537074000"/>
    <b v="0"/>
    <x v="0"/>
    <s v="theater/plays"/>
    <m/>
    <m/>
    <x v="3"/>
    <x v="3"/>
  </r>
  <r>
    <x v="0"/>
    <n v="674"/>
    <x v="1"/>
    <x v="1"/>
    <n v="1551679200"/>
    <n v="1553490000"/>
    <b v="0"/>
    <x v="1"/>
    <s v="theater/plays"/>
    <m/>
    <m/>
    <x v="3"/>
    <x v="3"/>
  </r>
  <r>
    <x v="1"/>
    <n v="1396"/>
    <x v="1"/>
    <x v="1"/>
    <n v="1406523600"/>
    <n v="1406523600"/>
    <b v="0"/>
    <x v="0"/>
    <s v="film &amp; video/drama"/>
    <m/>
    <m/>
    <x v="4"/>
    <x v="6"/>
  </r>
  <r>
    <x v="0"/>
    <n v="558"/>
    <x v="1"/>
    <x v="1"/>
    <n v="1313384400"/>
    <n v="1316322000"/>
    <b v="0"/>
    <x v="0"/>
    <s v="theater/plays"/>
    <m/>
    <m/>
    <x v="3"/>
    <x v="3"/>
  </r>
  <r>
    <x v="1"/>
    <n v="890"/>
    <x v="1"/>
    <x v="1"/>
    <n v="1522731600"/>
    <n v="1524027600"/>
    <b v="0"/>
    <x v="0"/>
    <s v="theater/plays"/>
    <m/>
    <m/>
    <x v="3"/>
    <x v="3"/>
  </r>
  <r>
    <x v="1"/>
    <n v="142"/>
    <x v="4"/>
    <x v="4"/>
    <n v="1550124000"/>
    <n v="1554699600"/>
    <b v="0"/>
    <x v="0"/>
    <s v="film &amp; video/documentary"/>
    <m/>
    <m/>
    <x v="4"/>
    <x v="4"/>
  </r>
  <r>
    <x v="1"/>
    <n v="2673"/>
    <x v="1"/>
    <x v="1"/>
    <n v="1403326800"/>
    <n v="1403499600"/>
    <b v="0"/>
    <x v="0"/>
    <s v="technology/wearables"/>
    <m/>
    <m/>
    <x v="2"/>
    <x v="8"/>
  </r>
  <r>
    <x v="1"/>
    <n v="163"/>
    <x v="1"/>
    <x v="1"/>
    <n v="1305694800"/>
    <n v="1307422800"/>
    <b v="0"/>
    <x v="1"/>
    <s v="games/video games"/>
    <m/>
    <m/>
    <x v="6"/>
    <x v="11"/>
  </r>
  <r>
    <x v="3"/>
    <n v="1480"/>
    <x v="1"/>
    <x v="1"/>
    <n v="1533013200"/>
    <n v="1535346000"/>
    <b v="0"/>
    <x v="0"/>
    <s v="theater/plays"/>
    <m/>
    <m/>
    <x v="3"/>
    <x v="3"/>
  </r>
  <r>
    <x v="0"/>
    <n v="15"/>
    <x v="1"/>
    <x v="1"/>
    <n v="1443848400"/>
    <n v="1444539600"/>
    <b v="0"/>
    <x v="0"/>
    <s v="music/rock"/>
    <m/>
    <m/>
    <x v="1"/>
    <x v="1"/>
  </r>
  <r>
    <x v="1"/>
    <n v="2220"/>
    <x v="1"/>
    <x v="1"/>
    <n v="1265695200"/>
    <n v="1267682400"/>
    <b v="0"/>
    <x v="1"/>
    <s v="theater/plays"/>
    <m/>
    <m/>
    <x v="3"/>
    <x v="3"/>
  </r>
  <r>
    <x v="1"/>
    <n v="1606"/>
    <x v="5"/>
    <x v="5"/>
    <n v="1532062800"/>
    <n v="1535518800"/>
    <b v="0"/>
    <x v="0"/>
    <s v="film &amp; video/shorts"/>
    <m/>
    <m/>
    <x v="4"/>
    <x v="12"/>
  </r>
  <r>
    <x v="1"/>
    <n v="129"/>
    <x v="1"/>
    <x v="1"/>
    <n v="1558674000"/>
    <n v="1559106000"/>
    <b v="0"/>
    <x v="0"/>
    <s v="film &amp; video/animation"/>
    <m/>
    <m/>
    <x v="4"/>
    <x v="10"/>
  </r>
  <r>
    <x v="1"/>
    <n v="226"/>
    <x v="4"/>
    <x v="4"/>
    <n v="1451973600"/>
    <n v="1454392800"/>
    <b v="0"/>
    <x v="0"/>
    <s v="games/video games"/>
    <m/>
    <m/>
    <x v="6"/>
    <x v="11"/>
  </r>
  <r>
    <x v="0"/>
    <n v="2307"/>
    <x v="6"/>
    <x v="6"/>
    <n v="1515564000"/>
    <n v="1517896800"/>
    <b v="0"/>
    <x v="0"/>
    <s v="film &amp; video/documentary"/>
    <m/>
    <m/>
    <x v="4"/>
    <x v="4"/>
  </r>
  <r>
    <x v="1"/>
    <n v="5419"/>
    <x v="1"/>
    <x v="1"/>
    <n v="1412485200"/>
    <n v="1415685600"/>
    <b v="0"/>
    <x v="0"/>
    <s v="theater/plays"/>
    <m/>
    <m/>
    <x v="3"/>
    <x v="3"/>
  </r>
  <r>
    <x v="1"/>
    <n v="165"/>
    <x v="1"/>
    <x v="1"/>
    <n v="1490245200"/>
    <n v="1490677200"/>
    <b v="0"/>
    <x v="0"/>
    <s v="film &amp; video/documentary"/>
    <m/>
    <m/>
    <x v="4"/>
    <x v="4"/>
  </r>
  <r>
    <x v="1"/>
    <n v="1965"/>
    <x v="3"/>
    <x v="3"/>
    <n v="1547877600"/>
    <n v="1551506400"/>
    <b v="0"/>
    <x v="1"/>
    <s v="film &amp; video/drama"/>
    <m/>
    <m/>
    <x v="4"/>
    <x v="6"/>
  </r>
  <r>
    <x v="1"/>
    <n v="16"/>
    <x v="1"/>
    <x v="1"/>
    <n v="1298700000"/>
    <n v="1300856400"/>
    <b v="0"/>
    <x v="0"/>
    <s v="theater/plays"/>
    <m/>
    <m/>
    <x v="3"/>
    <x v="3"/>
  </r>
  <r>
    <x v="1"/>
    <n v="107"/>
    <x v="1"/>
    <x v="1"/>
    <n v="1570338000"/>
    <n v="1573192800"/>
    <b v="0"/>
    <x v="1"/>
    <s v="publishing/fiction"/>
    <m/>
    <m/>
    <x v="5"/>
    <x v="13"/>
  </r>
  <r>
    <x v="1"/>
    <n v="134"/>
    <x v="1"/>
    <x v="1"/>
    <n v="1287378000"/>
    <n v="1287810000"/>
    <b v="0"/>
    <x v="0"/>
    <s v="photography/photography books"/>
    <m/>
    <m/>
    <x v="7"/>
    <x v="14"/>
  </r>
  <r>
    <x v="0"/>
    <n v="88"/>
    <x v="3"/>
    <x v="3"/>
    <n v="1361772000"/>
    <n v="1362978000"/>
    <b v="0"/>
    <x v="0"/>
    <s v="theater/plays"/>
    <m/>
    <m/>
    <x v="3"/>
    <x v="3"/>
  </r>
  <r>
    <x v="1"/>
    <n v="198"/>
    <x v="1"/>
    <x v="1"/>
    <n v="1275714000"/>
    <n v="1277355600"/>
    <b v="0"/>
    <x v="1"/>
    <s v="technology/wearables"/>
    <m/>
    <m/>
    <x v="2"/>
    <x v="8"/>
  </r>
  <r>
    <x v="1"/>
    <n v="111"/>
    <x v="6"/>
    <x v="6"/>
    <n v="1346734800"/>
    <n v="1348981200"/>
    <b v="0"/>
    <x v="1"/>
    <s v="music/rock"/>
    <m/>
    <m/>
    <x v="1"/>
    <x v="1"/>
  </r>
  <r>
    <x v="1"/>
    <n v="222"/>
    <x v="1"/>
    <x v="1"/>
    <n v="1309755600"/>
    <n v="1310533200"/>
    <b v="0"/>
    <x v="0"/>
    <s v="food/food trucks"/>
    <m/>
    <m/>
    <x v="0"/>
    <x v="0"/>
  </r>
  <r>
    <x v="1"/>
    <n v="6212"/>
    <x v="1"/>
    <x v="1"/>
    <n v="1406178000"/>
    <n v="1407560400"/>
    <b v="0"/>
    <x v="0"/>
    <s v="publishing/radio &amp; podcasts"/>
    <m/>
    <m/>
    <x v="5"/>
    <x v="15"/>
  </r>
  <r>
    <x v="1"/>
    <n v="98"/>
    <x v="3"/>
    <x v="3"/>
    <n v="1552798800"/>
    <n v="1552885200"/>
    <b v="0"/>
    <x v="0"/>
    <s v="publishing/fiction"/>
    <m/>
    <m/>
    <x v="5"/>
    <x v="13"/>
  </r>
  <r>
    <x v="0"/>
    <n v="48"/>
    <x v="1"/>
    <x v="1"/>
    <n v="1478062800"/>
    <n v="1479362400"/>
    <b v="0"/>
    <x v="1"/>
    <s v="theater/plays"/>
    <m/>
    <m/>
    <x v="3"/>
    <x v="3"/>
  </r>
  <r>
    <x v="1"/>
    <n v="92"/>
    <x v="1"/>
    <x v="1"/>
    <n v="1278565200"/>
    <n v="1280552400"/>
    <b v="0"/>
    <x v="0"/>
    <s v="music/rock"/>
    <m/>
    <m/>
    <x v="1"/>
    <x v="1"/>
  </r>
  <r>
    <x v="1"/>
    <n v="149"/>
    <x v="1"/>
    <x v="1"/>
    <n v="1396069200"/>
    <n v="1398661200"/>
    <b v="0"/>
    <x v="0"/>
    <s v="theater/plays"/>
    <m/>
    <m/>
    <x v="3"/>
    <x v="3"/>
  </r>
  <r>
    <x v="1"/>
    <n v="2431"/>
    <x v="1"/>
    <x v="1"/>
    <n v="1435208400"/>
    <n v="1436245200"/>
    <b v="0"/>
    <x v="0"/>
    <s v="theater/plays"/>
    <m/>
    <m/>
    <x v="3"/>
    <x v="3"/>
  </r>
  <r>
    <x v="1"/>
    <n v="303"/>
    <x v="1"/>
    <x v="1"/>
    <n v="1571547600"/>
    <n v="1575439200"/>
    <b v="0"/>
    <x v="0"/>
    <s v="music/rock"/>
    <m/>
    <m/>
    <x v="1"/>
    <x v="1"/>
  </r>
  <r>
    <x v="0"/>
    <n v="1"/>
    <x v="6"/>
    <x v="6"/>
    <n v="1375333200"/>
    <n v="1377752400"/>
    <b v="0"/>
    <x v="0"/>
    <s v="music/metal"/>
    <m/>
    <m/>
    <x v="1"/>
    <x v="16"/>
  </r>
  <r>
    <x v="0"/>
    <n v="1467"/>
    <x v="4"/>
    <x v="4"/>
    <n v="1332824400"/>
    <n v="1334206800"/>
    <b v="0"/>
    <x v="1"/>
    <s v="technology/wearables"/>
    <m/>
    <m/>
    <x v="2"/>
    <x v="8"/>
  </r>
  <r>
    <x v="0"/>
    <n v="75"/>
    <x v="1"/>
    <x v="1"/>
    <n v="1284526800"/>
    <n v="1284872400"/>
    <b v="0"/>
    <x v="0"/>
    <s v="theater/plays"/>
    <m/>
    <m/>
    <x v="3"/>
    <x v="3"/>
  </r>
  <r>
    <x v="1"/>
    <n v="209"/>
    <x v="1"/>
    <x v="1"/>
    <n v="1400562000"/>
    <n v="1403931600"/>
    <b v="0"/>
    <x v="0"/>
    <s v="film &amp; video/drama"/>
    <m/>
    <m/>
    <x v="4"/>
    <x v="6"/>
  </r>
  <r>
    <x v="0"/>
    <n v="120"/>
    <x v="1"/>
    <x v="1"/>
    <n v="1520748000"/>
    <n v="1521262800"/>
    <b v="0"/>
    <x v="0"/>
    <s v="technology/wearables"/>
    <m/>
    <m/>
    <x v="2"/>
    <x v="8"/>
  </r>
  <r>
    <x v="1"/>
    <n v="131"/>
    <x v="1"/>
    <x v="1"/>
    <n v="1532926800"/>
    <n v="1533358800"/>
    <b v="0"/>
    <x v="0"/>
    <s v="music/jazz"/>
    <m/>
    <m/>
    <x v="1"/>
    <x v="17"/>
  </r>
  <r>
    <x v="1"/>
    <n v="164"/>
    <x v="1"/>
    <x v="1"/>
    <n v="1420869600"/>
    <n v="1421474400"/>
    <b v="0"/>
    <x v="0"/>
    <s v="technology/wearables"/>
    <m/>
    <m/>
    <x v="2"/>
    <x v="8"/>
  </r>
  <r>
    <x v="1"/>
    <n v="201"/>
    <x v="1"/>
    <x v="1"/>
    <n v="1504242000"/>
    <n v="1505278800"/>
    <b v="0"/>
    <x v="0"/>
    <s v="games/video games"/>
    <m/>
    <m/>
    <x v="6"/>
    <x v="11"/>
  </r>
  <r>
    <x v="1"/>
    <n v="211"/>
    <x v="1"/>
    <x v="1"/>
    <n v="1442811600"/>
    <n v="1443934800"/>
    <b v="0"/>
    <x v="0"/>
    <s v="theater/plays"/>
    <m/>
    <m/>
    <x v="3"/>
    <x v="3"/>
  </r>
  <r>
    <x v="1"/>
    <n v="128"/>
    <x v="1"/>
    <x v="1"/>
    <n v="1497243600"/>
    <n v="1498539600"/>
    <b v="0"/>
    <x v="1"/>
    <s v="theater/plays"/>
    <m/>
    <m/>
    <x v="3"/>
    <x v="3"/>
  </r>
  <r>
    <x v="1"/>
    <n v="1600"/>
    <x v="0"/>
    <x v="0"/>
    <n v="1342501200"/>
    <n v="1342760400"/>
    <b v="0"/>
    <x v="0"/>
    <s v="theater/plays"/>
    <m/>
    <m/>
    <x v="3"/>
    <x v="3"/>
  </r>
  <r>
    <x v="0"/>
    <n v="2253"/>
    <x v="0"/>
    <x v="0"/>
    <n v="1298268000"/>
    <n v="1301720400"/>
    <b v="0"/>
    <x v="0"/>
    <s v="theater/plays"/>
    <m/>
    <m/>
    <x v="3"/>
    <x v="3"/>
  </r>
  <r>
    <x v="1"/>
    <n v="249"/>
    <x v="1"/>
    <x v="1"/>
    <n v="1433480400"/>
    <n v="1433566800"/>
    <b v="0"/>
    <x v="0"/>
    <s v="technology/web"/>
    <m/>
    <m/>
    <x v="2"/>
    <x v="2"/>
  </r>
  <r>
    <x v="0"/>
    <n v="5"/>
    <x v="1"/>
    <x v="1"/>
    <n v="1493355600"/>
    <n v="1493874000"/>
    <b v="0"/>
    <x v="0"/>
    <s v="theater/plays"/>
    <m/>
    <m/>
    <x v="3"/>
    <x v="3"/>
  </r>
  <r>
    <x v="0"/>
    <n v="38"/>
    <x v="1"/>
    <x v="1"/>
    <n v="1530507600"/>
    <n v="1531803600"/>
    <b v="0"/>
    <x v="1"/>
    <s v="technology/web"/>
    <m/>
    <m/>
    <x v="2"/>
    <x v="2"/>
  </r>
  <r>
    <x v="1"/>
    <n v="236"/>
    <x v="1"/>
    <x v="1"/>
    <n v="1296108000"/>
    <n v="1296712800"/>
    <b v="0"/>
    <x v="0"/>
    <s v="theater/plays"/>
    <m/>
    <m/>
    <x v="3"/>
    <x v="3"/>
  </r>
  <r>
    <x v="0"/>
    <n v="12"/>
    <x v="1"/>
    <x v="1"/>
    <n v="1428469200"/>
    <n v="1428901200"/>
    <b v="0"/>
    <x v="1"/>
    <s v="theater/plays"/>
    <m/>
    <m/>
    <x v="3"/>
    <x v="3"/>
  </r>
  <r>
    <x v="1"/>
    <n v="4065"/>
    <x v="4"/>
    <x v="4"/>
    <n v="1264399200"/>
    <n v="1264831200"/>
    <b v="0"/>
    <x v="1"/>
    <s v="technology/wearables"/>
    <m/>
    <m/>
    <x v="2"/>
    <x v="8"/>
  </r>
  <r>
    <x v="1"/>
    <n v="246"/>
    <x v="6"/>
    <x v="6"/>
    <n v="1501131600"/>
    <n v="1505192400"/>
    <b v="0"/>
    <x v="1"/>
    <s v="theater/plays"/>
    <m/>
    <m/>
    <x v="3"/>
    <x v="3"/>
  </r>
  <r>
    <x v="3"/>
    <n v="17"/>
    <x v="1"/>
    <x v="1"/>
    <n v="1292738400"/>
    <n v="1295676000"/>
    <b v="0"/>
    <x v="0"/>
    <s v="theater/plays"/>
    <m/>
    <m/>
    <x v="3"/>
    <x v="3"/>
  </r>
  <r>
    <x v="1"/>
    <n v="2475"/>
    <x v="6"/>
    <x v="6"/>
    <n v="1288674000"/>
    <n v="1292911200"/>
    <b v="0"/>
    <x v="1"/>
    <s v="theater/plays"/>
    <m/>
    <m/>
    <x v="3"/>
    <x v="3"/>
  </r>
  <r>
    <x v="1"/>
    <n v="76"/>
    <x v="1"/>
    <x v="1"/>
    <n v="1575093600"/>
    <n v="1575439200"/>
    <b v="0"/>
    <x v="0"/>
    <s v="theater/plays"/>
    <m/>
    <m/>
    <x v="3"/>
    <x v="3"/>
  </r>
  <r>
    <x v="1"/>
    <n v="54"/>
    <x v="1"/>
    <x v="1"/>
    <n v="1435726800"/>
    <n v="1438837200"/>
    <b v="0"/>
    <x v="0"/>
    <s v="film &amp; video/animation"/>
    <m/>
    <m/>
    <x v="4"/>
    <x v="10"/>
  </r>
  <r>
    <x v="1"/>
    <n v="88"/>
    <x v="1"/>
    <x v="1"/>
    <n v="1480226400"/>
    <n v="1480485600"/>
    <b v="0"/>
    <x v="0"/>
    <s v="music/jazz"/>
    <m/>
    <m/>
    <x v="1"/>
    <x v="17"/>
  </r>
  <r>
    <x v="1"/>
    <n v="85"/>
    <x v="4"/>
    <x v="4"/>
    <n v="1459054800"/>
    <n v="1459141200"/>
    <b v="0"/>
    <x v="0"/>
    <s v="music/metal"/>
    <m/>
    <m/>
    <x v="1"/>
    <x v="16"/>
  </r>
  <r>
    <x v="1"/>
    <n v="170"/>
    <x v="1"/>
    <x v="1"/>
    <n v="1531630800"/>
    <n v="1532322000"/>
    <b v="0"/>
    <x v="0"/>
    <s v="photography/photography books"/>
    <m/>
    <m/>
    <x v="7"/>
    <x v="14"/>
  </r>
  <r>
    <x v="0"/>
    <n v="1684"/>
    <x v="1"/>
    <x v="1"/>
    <n v="1421992800"/>
    <n v="1426222800"/>
    <b v="1"/>
    <x v="1"/>
    <s v="theater/plays"/>
    <m/>
    <m/>
    <x v="3"/>
    <x v="3"/>
  </r>
  <r>
    <x v="0"/>
    <n v="56"/>
    <x v="1"/>
    <x v="1"/>
    <n v="1285563600"/>
    <n v="1286773200"/>
    <b v="0"/>
    <x v="1"/>
    <s v="film &amp; video/animation"/>
    <m/>
    <m/>
    <x v="4"/>
    <x v="10"/>
  </r>
  <r>
    <x v="1"/>
    <n v="330"/>
    <x v="1"/>
    <x v="1"/>
    <n v="1523854800"/>
    <n v="1523941200"/>
    <b v="0"/>
    <x v="0"/>
    <s v="publishing/translations"/>
    <m/>
    <m/>
    <x v="5"/>
    <x v="18"/>
  </r>
  <r>
    <x v="0"/>
    <n v="838"/>
    <x v="1"/>
    <x v="1"/>
    <n v="1529125200"/>
    <n v="1529557200"/>
    <b v="0"/>
    <x v="0"/>
    <s v="theater/plays"/>
    <m/>
    <m/>
    <x v="3"/>
    <x v="3"/>
  </r>
  <r>
    <x v="1"/>
    <n v="127"/>
    <x v="1"/>
    <x v="1"/>
    <n v="1503982800"/>
    <n v="1506574800"/>
    <b v="0"/>
    <x v="0"/>
    <s v="games/video games"/>
    <m/>
    <m/>
    <x v="6"/>
    <x v="11"/>
  </r>
  <r>
    <x v="1"/>
    <n v="411"/>
    <x v="1"/>
    <x v="1"/>
    <n v="1511416800"/>
    <n v="1513576800"/>
    <b v="0"/>
    <x v="0"/>
    <s v="music/rock"/>
    <m/>
    <m/>
    <x v="1"/>
    <x v="1"/>
  </r>
  <r>
    <x v="1"/>
    <n v="180"/>
    <x v="4"/>
    <x v="4"/>
    <n v="1547704800"/>
    <n v="1548309600"/>
    <b v="0"/>
    <x v="1"/>
    <s v="games/video games"/>
    <m/>
    <m/>
    <x v="6"/>
    <x v="11"/>
  </r>
  <r>
    <x v="0"/>
    <n v="1000"/>
    <x v="1"/>
    <x v="1"/>
    <n v="1469682000"/>
    <n v="1471582800"/>
    <b v="0"/>
    <x v="0"/>
    <s v="music/electric music"/>
    <m/>
    <m/>
    <x v="1"/>
    <x v="5"/>
  </r>
  <r>
    <x v="1"/>
    <n v="374"/>
    <x v="1"/>
    <x v="1"/>
    <n v="1343451600"/>
    <n v="1344315600"/>
    <b v="0"/>
    <x v="0"/>
    <s v="technology/wearables"/>
    <m/>
    <m/>
    <x v="2"/>
    <x v="8"/>
  </r>
  <r>
    <x v="1"/>
    <n v="71"/>
    <x v="2"/>
    <x v="2"/>
    <n v="1315717200"/>
    <n v="1316408400"/>
    <b v="0"/>
    <x v="0"/>
    <s v="music/indie rock"/>
    <m/>
    <m/>
    <x v="1"/>
    <x v="7"/>
  </r>
  <r>
    <x v="1"/>
    <n v="203"/>
    <x v="1"/>
    <x v="1"/>
    <n v="1430715600"/>
    <n v="1431838800"/>
    <b v="1"/>
    <x v="0"/>
    <s v="theater/plays"/>
    <m/>
    <m/>
    <x v="3"/>
    <x v="3"/>
  </r>
  <r>
    <x v="0"/>
    <n v="1482"/>
    <x v="2"/>
    <x v="2"/>
    <n v="1299564000"/>
    <n v="1300510800"/>
    <b v="0"/>
    <x v="1"/>
    <s v="music/rock"/>
    <m/>
    <m/>
    <x v="1"/>
    <x v="1"/>
  </r>
  <r>
    <x v="1"/>
    <n v="113"/>
    <x v="1"/>
    <x v="1"/>
    <n v="1429160400"/>
    <n v="1431061200"/>
    <b v="0"/>
    <x v="0"/>
    <s v="publishing/translations"/>
    <m/>
    <m/>
    <x v="5"/>
    <x v="18"/>
  </r>
  <r>
    <x v="1"/>
    <n v="96"/>
    <x v="1"/>
    <x v="1"/>
    <n v="1271307600"/>
    <n v="1271480400"/>
    <b v="0"/>
    <x v="0"/>
    <s v="theater/plays"/>
    <m/>
    <m/>
    <x v="3"/>
    <x v="3"/>
  </r>
  <r>
    <x v="0"/>
    <n v="106"/>
    <x v="1"/>
    <x v="1"/>
    <n v="1456380000"/>
    <n v="1456380000"/>
    <b v="0"/>
    <x v="1"/>
    <s v="theater/plays"/>
    <m/>
    <m/>
    <x v="3"/>
    <x v="3"/>
  </r>
  <r>
    <x v="0"/>
    <n v="679"/>
    <x v="6"/>
    <x v="6"/>
    <n v="1470459600"/>
    <n v="1472878800"/>
    <b v="0"/>
    <x v="0"/>
    <s v="publishing/translations"/>
    <m/>
    <m/>
    <x v="5"/>
    <x v="18"/>
  </r>
  <r>
    <x v="1"/>
    <n v="498"/>
    <x v="5"/>
    <x v="5"/>
    <n v="1277269200"/>
    <n v="1277355600"/>
    <b v="0"/>
    <x v="1"/>
    <s v="games/video games"/>
    <m/>
    <m/>
    <x v="6"/>
    <x v="11"/>
  </r>
  <r>
    <x v="3"/>
    <n v="610"/>
    <x v="1"/>
    <x v="1"/>
    <n v="1350709200"/>
    <n v="1351054800"/>
    <b v="0"/>
    <x v="1"/>
    <s v="theater/plays"/>
    <m/>
    <m/>
    <x v="3"/>
    <x v="3"/>
  </r>
  <r>
    <x v="1"/>
    <n v="180"/>
    <x v="4"/>
    <x v="4"/>
    <n v="1554613200"/>
    <n v="1555563600"/>
    <b v="0"/>
    <x v="0"/>
    <s v="technology/web"/>
    <m/>
    <m/>
    <x v="2"/>
    <x v="2"/>
  </r>
  <r>
    <x v="1"/>
    <n v="27"/>
    <x v="1"/>
    <x v="1"/>
    <n v="1571029200"/>
    <n v="1571634000"/>
    <b v="0"/>
    <x v="0"/>
    <s v="film &amp; video/documentary"/>
    <m/>
    <m/>
    <x v="4"/>
    <x v="4"/>
  </r>
  <r>
    <x v="1"/>
    <n v="2331"/>
    <x v="1"/>
    <x v="1"/>
    <n v="1299736800"/>
    <n v="1300856400"/>
    <b v="0"/>
    <x v="0"/>
    <s v="theater/plays"/>
    <m/>
    <m/>
    <x v="3"/>
    <x v="3"/>
  </r>
  <r>
    <x v="1"/>
    <n v="113"/>
    <x v="1"/>
    <x v="1"/>
    <n v="1435208400"/>
    <n v="1439874000"/>
    <b v="0"/>
    <x v="0"/>
    <s v="food/food trucks"/>
    <m/>
    <m/>
    <x v="0"/>
    <x v="0"/>
  </r>
  <r>
    <x v="0"/>
    <n v="1220"/>
    <x v="2"/>
    <x v="2"/>
    <n v="1437973200"/>
    <n v="1438318800"/>
    <b v="0"/>
    <x v="0"/>
    <s v="games/video games"/>
    <m/>
    <m/>
    <x v="6"/>
    <x v="11"/>
  </r>
  <r>
    <x v="1"/>
    <n v="164"/>
    <x v="1"/>
    <x v="1"/>
    <n v="1416895200"/>
    <n v="1419400800"/>
    <b v="0"/>
    <x v="0"/>
    <s v="theater/plays"/>
    <m/>
    <m/>
    <x v="3"/>
    <x v="3"/>
  </r>
  <r>
    <x v="0"/>
    <n v="1"/>
    <x v="1"/>
    <x v="1"/>
    <n v="1319000400"/>
    <n v="1320555600"/>
    <b v="0"/>
    <x v="0"/>
    <s v="theater/plays"/>
    <m/>
    <m/>
    <x v="3"/>
    <x v="3"/>
  </r>
  <r>
    <x v="1"/>
    <n v="164"/>
    <x v="1"/>
    <x v="1"/>
    <n v="1424498400"/>
    <n v="1425103200"/>
    <b v="0"/>
    <x v="1"/>
    <s v="music/electric music"/>
    <m/>
    <m/>
    <x v="1"/>
    <x v="5"/>
  </r>
  <r>
    <x v="1"/>
    <n v="336"/>
    <x v="1"/>
    <x v="1"/>
    <n v="1526274000"/>
    <n v="1526878800"/>
    <b v="0"/>
    <x v="1"/>
    <s v="technology/wearables"/>
    <m/>
    <m/>
    <x v="2"/>
    <x v="8"/>
  </r>
  <r>
    <x v="0"/>
    <n v="37"/>
    <x v="6"/>
    <x v="6"/>
    <n v="1287896400"/>
    <n v="1288674000"/>
    <b v="0"/>
    <x v="0"/>
    <s v="music/electric music"/>
    <m/>
    <m/>
    <x v="1"/>
    <x v="5"/>
  </r>
  <r>
    <x v="1"/>
    <n v="1917"/>
    <x v="1"/>
    <x v="1"/>
    <n v="1495515600"/>
    <n v="1495602000"/>
    <b v="0"/>
    <x v="0"/>
    <s v="music/indie rock"/>
    <m/>
    <m/>
    <x v="1"/>
    <x v="7"/>
  </r>
  <r>
    <x v="1"/>
    <n v="95"/>
    <x v="1"/>
    <x v="1"/>
    <n v="1364878800"/>
    <n v="1366434000"/>
    <b v="0"/>
    <x v="0"/>
    <s v="technology/web"/>
    <m/>
    <m/>
    <x v="2"/>
    <x v="2"/>
  </r>
  <r>
    <x v="1"/>
    <n v="147"/>
    <x v="1"/>
    <x v="1"/>
    <n v="1567918800"/>
    <n v="1568350800"/>
    <b v="0"/>
    <x v="0"/>
    <s v="theater/plays"/>
    <m/>
    <m/>
    <x v="3"/>
    <x v="3"/>
  </r>
  <r>
    <x v="1"/>
    <n v="86"/>
    <x v="1"/>
    <x v="1"/>
    <n v="1524459600"/>
    <n v="1525928400"/>
    <b v="0"/>
    <x v="1"/>
    <s v="theater/plays"/>
    <m/>
    <m/>
    <x v="3"/>
    <x v="3"/>
  </r>
  <r>
    <x v="1"/>
    <n v="83"/>
    <x v="1"/>
    <x v="1"/>
    <n v="1333688400"/>
    <n v="1336885200"/>
    <b v="0"/>
    <x v="0"/>
    <s v="film &amp; video/documentary"/>
    <m/>
    <m/>
    <x v="4"/>
    <x v="4"/>
  </r>
  <r>
    <x v="0"/>
    <n v="60"/>
    <x v="1"/>
    <x v="1"/>
    <n v="1389506400"/>
    <n v="1389679200"/>
    <b v="0"/>
    <x v="0"/>
    <s v="film &amp; video/television"/>
    <m/>
    <m/>
    <x v="4"/>
    <x v="19"/>
  </r>
  <r>
    <x v="0"/>
    <n v="296"/>
    <x v="1"/>
    <x v="1"/>
    <n v="1536642000"/>
    <n v="1538283600"/>
    <b v="0"/>
    <x v="0"/>
    <s v="food/food trucks"/>
    <m/>
    <m/>
    <x v="0"/>
    <x v="0"/>
  </r>
  <r>
    <x v="1"/>
    <n v="676"/>
    <x v="1"/>
    <x v="1"/>
    <n v="1348290000"/>
    <n v="1348808400"/>
    <b v="0"/>
    <x v="0"/>
    <s v="publishing/radio &amp; podcasts"/>
    <m/>
    <m/>
    <x v="5"/>
    <x v="15"/>
  </r>
  <r>
    <x v="1"/>
    <n v="361"/>
    <x v="2"/>
    <x v="2"/>
    <n v="1408856400"/>
    <n v="1410152400"/>
    <b v="0"/>
    <x v="0"/>
    <s v="technology/web"/>
    <m/>
    <m/>
    <x v="2"/>
    <x v="2"/>
  </r>
  <r>
    <x v="1"/>
    <n v="131"/>
    <x v="1"/>
    <x v="1"/>
    <n v="1505192400"/>
    <n v="1505797200"/>
    <b v="0"/>
    <x v="0"/>
    <s v="food/food trucks"/>
    <m/>
    <m/>
    <x v="0"/>
    <x v="0"/>
  </r>
  <r>
    <x v="1"/>
    <n v="126"/>
    <x v="1"/>
    <x v="1"/>
    <n v="1554786000"/>
    <n v="1554872400"/>
    <b v="0"/>
    <x v="1"/>
    <s v="technology/wearables"/>
    <m/>
    <m/>
    <x v="2"/>
    <x v="8"/>
  </r>
  <r>
    <x v="0"/>
    <n v="3304"/>
    <x v="6"/>
    <x v="6"/>
    <n v="1510898400"/>
    <n v="1513922400"/>
    <b v="0"/>
    <x v="0"/>
    <s v="publishing/fiction"/>
    <m/>
    <m/>
    <x v="5"/>
    <x v="13"/>
  </r>
  <r>
    <x v="0"/>
    <n v="73"/>
    <x v="1"/>
    <x v="1"/>
    <n v="1442552400"/>
    <n v="1442638800"/>
    <b v="0"/>
    <x v="0"/>
    <s v="theater/plays"/>
    <m/>
    <m/>
    <x v="3"/>
    <x v="3"/>
  </r>
  <r>
    <x v="1"/>
    <n v="275"/>
    <x v="1"/>
    <x v="1"/>
    <n v="1316667600"/>
    <n v="1317186000"/>
    <b v="0"/>
    <x v="0"/>
    <s v="film &amp; video/television"/>
    <m/>
    <m/>
    <x v="4"/>
    <x v="19"/>
  </r>
  <r>
    <x v="1"/>
    <n v="67"/>
    <x v="1"/>
    <x v="1"/>
    <n v="1390716000"/>
    <n v="1391234400"/>
    <b v="0"/>
    <x v="0"/>
    <s v="photography/photography books"/>
    <m/>
    <m/>
    <x v="7"/>
    <x v="14"/>
  </r>
  <r>
    <x v="1"/>
    <n v="154"/>
    <x v="1"/>
    <x v="1"/>
    <n v="1402894800"/>
    <n v="1404363600"/>
    <b v="0"/>
    <x v="1"/>
    <s v="film &amp; video/documentary"/>
    <m/>
    <m/>
    <x v="4"/>
    <x v="4"/>
  </r>
  <r>
    <x v="1"/>
    <n v="1782"/>
    <x v="1"/>
    <x v="1"/>
    <n v="1429246800"/>
    <n v="1429592400"/>
    <b v="0"/>
    <x v="1"/>
    <s v="games/mobile games"/>
    <m/>
    <m/>
    <x v="6"/>
    <x v="20"/>
  </r>
  <r>
    <x v="1"/>
    <n v="903"/>
    <x v="1"/>
    <x v="1"/>
    <n v="1412485200"/>
    <n v="1413608400"/>
    <b v="0"/>
    <x v="0"/>
    <s v="games/video games"/>
    <m/>
    <m/>
    <x v="6"/>
    <x v="11"/>
  </r>
  <r>
    <x v="0"/>
    <n v="3387"/>
    <x v="1"/>
    <x v="1"/>
    <n v="1417068000"/>
    <n v="1419400800"/>
    <b v="0"/>
    <x v="0"/>
    <s v="publishing/fiction"/>
    <m/>
    <m/>
    <x v="5"/>
    <x v="13"/>
  </r>
  <r>
    <x v="0"/>
    <n v="662"/>
    <x v="0"/>
    <x v="0"/>
    <n v="1448344800"/>
    <n v="1448604000"/>
    <b v="1"/>
    <x v="0"/>
    <s v="theater/plays"/>
    <m/>
    <m/>
    <x v="3"/>
    <x v="3"/>
  </r>
  <r>
    <x v="1"/>
    <n v="94"/>
    <x v="6"/>
    <x v="6"/>
    <n v="1557723600"/>
    <n v="1562302800"/>
    <b v="0"/>
    <x v="0"/>
    <s v="photography/photography books"/>
    <m/>
    <m/>
    <x v="7"/>
    <x v="14"/>
  </r>
  <r>
    <x v="1"/>
    <n v="180"/>
    <x v="1"/>
    <x v="1"/>
    <n v="1537333200"/>
    <n v="1537678800"/>
    <b v="0"/>
    <x v="0"/>
    <s v="theater/plays"/>
    <m/>
    <m/>
    <x v="3"/>
    <x v="3"/>
  </r>
  <r>
    <x v="0"/>
    <n v="774"/>
    <x v="1"/>
    <x v="1"/>
    <n v="1471150800"/>
    <n v="1473570000"/>
    <b v="0"/>
    <x v="1"/>
    <s v="theater/plays"/>
    <m/>
    <m/>
    <x v="3"/>
    <x v="3"/>
  </r>
  <r>
    <x v="0"/>
    <n v="672"/>
    <x v="0"/>
    <x v="0"/>
    <n v="1273640400"/>
    <n v="1273899600"/>
    <b v="0"/>
    <x v="0"/>
    <s v="theater/plays"/>
    <m/>
    <m/>
    <x v="3"/>
    <x v="3"/>
  </r>
  <r>
    <x v="3"/>
    <n v="532"/>
    <x v="1"/>
    <x v="1"/>
    <n v="1282885200"/>
    <n v="1284008400"/>
    <b v="0"/>
    <x v="0"/>
    <s v="music/rock"/>
    <m/>
    <m/>
    <x v="1"/>
    <x v="1"/>
  </r>
  <r>
    <x v="3"/>
    <n v="55"/>
    <x v="2"/>
    <x v="2"/>
    <n v="1422943200"/>
    <n v="1425103200"/>
    <b v="0"/>
    <x v="0"/>
    <s v="food/food trucks"/>
    <m/>
    <m/>
    <x v="0"/>
    <x v="0"/>
  </r>
  <r>
    <x v="1"/>
    <n v="533"/>
    <x v="3"/>
    <x v="3"/>
    <n v="1319605200"/>
    <n v="1320991200"/>
    <b v="0"/>
    <x v="0"/>
    <s v="film &amp; video/drama"/>
    <m/>
    <m/>
    <x v="4"/>
    <x v="6"/>
  </r>
  <r>
    <x v="1"/>
    <n v="2443"/>
    <x v="4"/>
    <x v="4"/>
    <n v="1385704800"/>
    <n v="1386828000"/>
    <b v="0"/>
    <x v="0"/>
    <s v="technology/web"/>
    <m/>
    <m/>
    <x v="2"/>
    <x v="2"/>
  </r>
  <r>
    <x v="1"/>
    <n v="89"/>
    <x v="1"/>
    <x v="1"/>
    <n v="1515736800"/>
    <n v="1517119200"/>
    <b v="0"/>
    <x v="1"/>
    <s v="theater/plays"/>
    <m/>
    <m/>
    <x v="3"/>
    <x v="3"/>
  </r>
  <r>
    <x v="1"/>
    <n v="159"/>
    <x v="1"/>
    <x v="1"/>
    <n v="1313125200"/>
    <n v="1315026000"/>
    <b v="0"/>
    <x v="0"/>
    <s v="music/world music"/>
    <m/>
    <m/>
    <x v="1"/>
    <x v="21"/>
  </r>
  <r>
    <x v="0"/>
    <n v="940"/>
    <x v="5"/>
    <x v="5"/>
    <n v="1308459600"/>
    <n v="1312693200"/>
    <b v="0"/>
    <x v="1"/>
    <s v="film &amp; video/documentary"/>
    <m/>
    <m/>
    <x v="4"/>
    <x v="4"/>
  </r>
  <r>
    <x v="0"/>
    <n v="117"/>
    <x v="1"/>
    <x v="1"/>
    <n v="1362636000"/>
    <n v="1363064400"/>
    <b v="0"/>
    <x v="1"/>
    <s v="theater/plays"/>
    <m/>
    <m/>
    <x v="3"/>
    <x v="3"/>
  </r>
  <r>
    <x v="3"/>
    <n v="58"/>
    <x v="1"/>
    <x v="1"/>
    <n v="1402117200"/>
    <n v="1403154000"/>
    <b v="0"/>
    <x v="1"/>
    <s v="film &amp; video/drama"/>
    <m/>
    <m/>
    <x v="4"/>
    <x v="6"/>
  </r>
  <r>
    <x v="1"/>
    <n v="50"/>
    <x v="1"/>
    <x v="1"/>
    <n v="1286341200"/>
    <n v="1286859600"/>
    <b v="0"/>
    <x v="0"/>
    <s v="publishing/nonfiction"/>
    <m/>
    <m/>
    <x v="5"/>
    <x v="9"/>
  </r>
  <r>
    <x v="0"/>
    <n v="115"/>
    <x v="1"/>
    <x v="1"/>
    <n v="1348808400"/>
    <n v="1349326800"/>
    <b v="0"/>
    <x v="0"/>
    <s v="games/mobile games"/>
    <m/>
    <m/>
    <x v="6"/>
    <x v="20"/>
  </r>
  <r>
    <x v="0"/>
    <n v="326"/>
    <x v="1"/>
    <x v="1"/>
    <n v="1429592400"/>
    <n v="1430974800"/>
    <b v="0"/>
    <x v="1"/>
    <s v="technology/wearables"/>
    <m/>
    <m/>
    <x v="2"/>
    <x v="8"/>
  </r>
  <r>
    <x v="1"/>
    <n v="186"/>
    <x v="1"/>
    <x v="1"/>
    <n v="1519538400"/>
    <n v="1519970400"/>
    <b v="0"/>
    <x v="0"/>
    <s v="film &amp; video/documentary"/>
    <m/>
    <m/>
    <x v="4"/>
    <x v="4"/>
  </r>
  <r>
    <x v="1"/>
    <n v="1071"/>
    <x v="1"/>
    <x v="1"/>
    <n v="1434085200"/>
    <n v="1434603600"/>
    <b v="0"/>
    <x v="0"/>
    <s v="technology/web"/>
    <m/>
    <m/>
    <x v="2"/>
    <x v="2"/>
  </r>
  <r>
    <x v="1"/>
    <n v="117"/>
    <x v="1"/>
    <x v="1"/>
    <n v="1333688400"/>
    <n v="1337230800"/>
    <b v="0"/>
    <x v="0"/>
    <s v="technology/web"/>
    <m/>
    <m/>
    <x v="2"/>
    <x v="2"/>
  </r>
  <r>
    <x v="1"/>
    <n v="70"/>
    <x v="1"/>
    <x v="1"/>
    <n v="1277701200"/>
    <n v="1279429200"/>
    <b v="0"/>
    <x v="0"/>
    <s v="music/indie rock"/>
    <m/>
    <m/>
    <x v="1"/>
    <x v="7"/>
  </r>
  <r>
    <x v="1"/>
    <n v="135"/>
    <x v="1"/>
    <x v="1"/>
    <n v="1560747600"/>
    <n v="1561438800"/>
    <b v="0"/>
    <x v="0"/>
    <s v="theater/plays"/>
    <m/>
    <m/>
    <x v="3"/>
    <x v="3"/>
  </r>
  <r>
    <x v="1"/>
    <n v="768"/>
    <x v="5"/>
    <x v="5"/>
    <n v="1410066000"/>
    <n v="1410498000"/>
    <b v="0"/>
    <x v="0"/>
    <s v="technology/wearables"/>
    <m/>
    <m/>
    <x v="2"/>
    <x v="8"/>
  </r>
  <r>
    <x v="3"/>
    <n v="51"/>
    <x v="1"/>
    <x v="1"/>
    <n v="1320732000"/>
    <n v="1322460000"/>
    <b v="0"/>
    <x v="0"/>
    <s v="theater/plays"/>
    <m/>
    <m/>
    <x v="3"/>
    <x v="3"/>
  </r>
  <r>
    <x v="1"/>
    <n v="199"/>
    <x v="1"/>
    <x v="1"/>
    <n v="1465794000"/>
    <n v="1466312400"/>
    <b v="0"/>
    <x v="1"/>
    <s v="theater/plays"/>
    <m/>
    <m/>
    <x v="3"/>
    <x v="3"/>
  </r>
  <r>
    <x v="1"/>
    <n v="107"/>
    <x v="1"/>
    <x v="1"/>
    <n v="1500958800"/>
    <n v="1501736400"/>
    <b v="0"/>
    <x v="0"/>
    <s v="technology/wearables"/>
    <m/>
    <m/>
    <x v="2"/>
    <x v="8"/>
  </r>
  <r>
    <x v="1"/>
    <n v="195"/>
    <x v="1"/>
    <x v="1"/>
    <n v="1357020000"/>
    <n v="1361512800"/>
    <b v="0"/>
    <x v="0"/>
    <s v="music/indie rock"/>
    <m/>
    <m/>
    <x v="1"/>
    <x v="7"/>
  </r>
  <r>
    <x v="0"/>
    <n v="1"/>
    <x v="1"/>
    <x v="1"/>
    <n v="1544940000"/>
    <n v="1545026400"/>
    <b v="0"/>
    <x v="0"/>
    <s v="music/rock"/>
    <m/>
    <m/>
    <x v="1"/>
    <x v="1"/>
  </r>
  <r>
    <x v="0"/>
    <n v="1467"/>
    <x v="1"/>
    <x v="1"/>
    <n v="1402290000"/>
    <n v="1406696400"/>
    <b v="0"/>
    <x v="0"/>
    <s v="music/electric music"/>
    <m/>
    <m/>
    <x v="1"/>
    <x v="5"/>
  </r>
  <r>
    <x v="1"/>
    <n v="3376"/>
    <x v="1"/>
    <x v="1"/>
    <n v="1487311200"/>
    <n v="1487916000"/>
    <b v="0"/>
    <x v="0"/>
    <s v="music/indie rock"/>
    <m/>
    <m/>
    <x v="1"/>
    <x v="7"/>
  </r>
  <r>
    <x v="0"/>
    <n v="5681"/>
    <x v="1"/>
    <x v="1"/>
    <n v="1350622800"/>
    <n v="1351141200"/>
    <b v="0"/>
    <x v="0"/>
    <s v="theater/plays"/>
    <m/>
    <m/>
    <x v="3"/>
    <x v="3"/>
  </r>
  <r>
    <x v="0"/>
    <n v="1059"/>
    <x v="1"/>
    <x v="1"/>
    <n v="1463029200"/>
    <n v="1465016400"/>
    <b v="0"/>
    <x v="1"/>
    <s v="music/indie rock"/>
    <m/>
    <m/>
    <x v="1"/>
    <x v="7"/>
  </r>
  <r>
    <x v="0"/>
    <n v="1194"/>
    <x v="1"/>
    <x v="1"/>
    <n v="1269493200"/>
    <n v="1270789200"/>
    <b v="0"/>
    <x v="0"/>
    <s v="theater/plays"/>
    <m/>
    <m/>
    <x v="3"/>
    <x v="3"/>
  </r>
  <r>
    <x v="3"/>
    <n v="379"/>
    <x v="2"/>
    <x v="2"/>
    <n v="1570251600"/>
    <n v="1572325200"/>
    <b v="0"/>
    <x v="0"/>
    <s v="music/rock"/>
    <m/>
    <m/>
    <x v="1"/>
    <x v="1"/>
  </r>
  <r>
    <x v="0"/>
    <n v="30"/>
    <x v="2"/>
    <x v="2"/>
    <n v="1388383200"/>
    <n v="1389420000"/>
    <b v="0"/>
    <x v="0"/>
    <s v="photography/photography books"/>
    <m/>
    <m/>
    <x v="7"/>
    <x v="14"/>
  </r>
  <r>
    <x v="1"/>
    <n v="41"/>
    <x v="1"/>
    <x v="1"/>
    <n v="1449554400"/>
    <n v="1449640800"/>
    <b v="0"/>
    <x v="0"/>
    <s v="music/rock"/>
    <m/>
    <m/>
    <x v="1"/>
    <x v="1"/>
  </r>
  <r>
    <x v="1"/>
    <n v="1821"/>
    <x v="1"/>
    <x v="1"/>
    <n v="1553662800"/>
    <n v="1555218000"/>
    <b v="0"/>
    <x v="1"/>
    <s v="theater/plays"/>
    <m/>
    <m/>
    <x v="3"/>
    <x v="3"/>
  </r>
  <r>
    <x v="1"/>
    <n v="164"/>
    <x v="1"/>
    <x v="1"/>
    <n v="1556341200"/>
    <n v="1557723600"/>
    <b v="0"/>
    <x v="0"/>
    <s v="technology/wearables"/>
    <m/>
    <m/>
    <x v="2"/>
    <x v="8"/>
  </r>
  <r>
    <x v="0"/>
    <n v="75"/>
    <x v="1"/>
    <x v="1"/>
    <n v="1442984400"/>
    <n v="1443502800"/>
    <b v="0"/>
    <x v="1"/>
    <s v="technology/web"/>
    <m/>
    <m/>
    <x v="2"/>
    <x v="2"/>
  </r>
  <r>
    <x v="1"/>
    <n v="157"/>
    <x v="5"/>
    <x v="5"/>
    <n v="1544248800"/>
    <n v="1546840800"/>
    <b v="0"/>
    <x v="0"/>
    <s v="music/rock"/>
    <m/>
    <m/>
    <x v="1"/>
    <x v="1"/>
  </r>
  <r>
    <x v="1"/>
    <n v="246"/>
    <x v="1"/>
    <x v="1"/>
    <n v="1508475600"/>
    <n v="1512712800"/>
    <b v="0"/>
    <x v="1"/>
    <s v="photography/photography books"/>
    <m/>
    <m/>
    <x v="7"/>
    <x v="14"/>
  </r>
  <r>
    <x v="1"/>
    <n v="1396"/>
    <x v="1"/>
    <x v="1"/>
    <n v="1507438800"/>
    <n v="1507525200"/>
    <b v="0"/>
    <x v="0"/>
    <s v="theater/plays"/>
    <m/>
    <m/>
    <x v="3"/>
    <x v="3"/>
  </r>
  <r>
    <x v="1"/>
    <n v="2506"/>
    <x v="1"/>
    <x v="1"/>
    <n v="1501563600"/>
    <n v="1504328400"/>
    <b v="0"/>
    <x v="0"/>
    <s v="technology/web"/>
    <m/>
    <m/>
    <x v="2"/>
    <x v="2"/>
  </r>
  <r>
    <x v="1"/>
    <n v="244"/>
    <x v="1"/>
    <x v="1"/>
    <n v="1292997600"/>
    <n v="1293343200"/>
    <b v="0"/>
    <x v="0"/>
    <s v="photography/photography books"/>
    <m/>
    <m/>
    <x v="7"/>
    <x v="14"/>
  </r>
  <r>
    <x v="1"/>
    <n v="146"/>
    <x v="2"/>
    <x v="2"/>
    <n v="1370840400"/>
    <n v="1371704400"/>
    <b v="0"/>
    <x v="0"/>
    <s v="theater/plays"/>
    <m/>
    <m/>
    <x v="3"/>
    <x v="3"/>
  </r>
  <r>
    <x v="0"/>
    <n v="955"/>
    <x v="3"/>
    <x v="3"/>
    <n v="1550815200"/>
    <n v="1552798800"/>
    <b v="0"/>
    <x v="1"/>
    <s v="music/indie rock"/>
    <m/>
    <m/>
    <x v="1"/>
    <x v="7"/>
  </r>
  <r>
    <x v="1"/>
    <n v="1267"/>
    <x v="1"/>
    <x v="1"/>
    <n v="1339909200"/>
    <n v="1342328400"/>
    <b v="0"/>
    <x v="1"/>
    <s v="film &amp; video/shorts"/>
    <m/>
    <m/>
    <x v="4"/>
    <x v="12"/>
  </r>
  <r>
    <x v="0"/>
    <n v="67"/>
    <x v="1"/>
    <x v="1"/>
    <n v="1501736400"/>
    <n v="1502341200"/>
    <b v="0"/>
    <x v="0"/>
    <s v="music/indie rock"/>
    <m/>
    <m/>
    <x v="1"/>
    <x v="7"/>
  </r>
  <r>
    <x v="0"/>
    <n v="5"/>
    <x v="1"/>
    <x v="1"/>
    <n v="1395291600"/>
    <n v="1397192400"/>
    <b v="0"/>
    <x v="0"/>
    <s v="publishing/translations"/>
    <m/>
    <m/>
    <x v="5"/>
    <x v="18"/>
  </r>
  <r>
    <x v="0"/>
    <n v="26"/>
    <x v="1"/>
    <x v="1"/>
    <n v="1405746000"/>
    <n v="1407042000"/>
    <b v="0"/>
    <x v="1"/>
    <s v="film &amp; video/documentary"/>
    <m/>
    <m/>
    <x v="4"/>
    <x v="4"/>
  </r>
  <r>
    <x v="1"/>
    <n v="1561"/>
    <x v="1"/>
    <x v="1"/>
    <n v="1368853200"/>
    <n v="1369371600"/>
    <b v="0"/>
    <x v="0"/>
    <s v="theater/plays"/>
    <m/>
    <m/>
    <x v="3"/>
    <x v="3"/>
  </r>
  <r>
    <x v="1"/>
    <n v="48"/>
    <x v="1"/>
    <x v="1"/>
    <n v="1444021200"/>
    <n v="1444107600"/>
    <b v="0"/>
    <x v="1"/>
    <s v="technology/wearables"/>
    <m/>
    <m/>
    <x v="2"/>
    <x v="8"/>
  </r>
  <r>
    <x v="0"/>
    <n v="1130"/>
    <x v="1"/>
    <x v="1"/>
    <n v="1472619600"/>
    <n v="1474261200"/>
    <b v="0"/>
    <x v="0"/>
    <s v="theater/plays"/>
    <m/>
    <m/>
    <x v="3"/>
    <x v="3"/>
  </r>
  <r>
    <x v="0"/>
    <n v="782"/>
    <x v="1"/>
    <x v="1"/>
    <n v="1472878800"/>
    <n v="1473656400"/>
    <b v="0"/>
    <x v="0"/>
    <s v="theater/plays"/>
    <m/>
    <m/>
    <x v="3"/>
    <x v="3"/>
  </r>
  <r>
    <x v="1"/>
    <n v="2739"/>
    <x v="1"/>
    <x v="1"/>
    <n v="1289800800"/>
    <n v="1291960800"/>
    <b v="0"/>
    <x v="0"/>
    <s v="theater/plays"/>
    <m/>
    <m/>
    <x v="3"/>
    <x v="3"/>
  </r>
  <r>
    <x v="0"/>
    <n v="210"/>
    <x v="1"/>
    <x v="1"/>
    <n v="1505970000"/>
    <n v="1506747600"/>
    <b v="0"/>
    <x v="0"/>
    <s v="food/food trucks"/>
    <m/>
    <m/>
    <x v="0"/>
    <x v="0"/>
  </r>
  <r>
    <x v="1"/>
    <n v="3537"/>
    <x v="0"/>
    <x v="0"/>
    <n v="1363496400"/>
    <n v="1363582800"/>
    <b v="0"/>
    <x v="1"/>
    <s v="theater/plays"/>
    <m/>
    <m/>
    <x v="3"/>
    <x v="3"/>
  </r>
  <r>
    <x v="1"/>
    <n v="2107"/>
    <x v="2"/>
    <x v="2"/>
    <n v="1269234000"/>
    <n v="1269666000"/>
    <b v="0"/>
    <x v="0"/>
    <s v="technology/wearables"/>
    <m/>
    <m/>
    <x v="2"/>
    <x v="8"/>
  </r>
  <r>
    <x v="0"/>
    <n v="136"/>
    <x v="1"/>
    <x v="1"/>
    <n v="1507093200"/>
    <n v="1508648400"/>
    <b v="0"/>
    <x v="0"/>
    <s v="technology/web"/>
    <m/>
    <m/>
    <x v="2"/>
    <x v="2"/>
  </r>
  <r>
    <x v="1"/>
    <n v="3318"/>
    <x v="3"/>
    <x v="3"/>
    <n v="1560574800"/>
    <n v="1561957200"/>
    <b v="0"/>
    <x v="0"/>
    <s v="theater/plays"/>
    <m/>
    <m/>
    <x v="3"/>
    <x v="3"/>
  </r>
  <r>
    <x v="0"/>
    <n v="86"/>
    <x v="0"/>
    <x v="0"/>
    <n v="1284008400"/>
    <n v="1285131600"/>
    <b v="0"/>
    <x v="0"/>
    <s v="music/rock"/>
    <m/>
    <m/>
    <x v="1"/>
    <x v="1"/>
  </r>
  <r>
    <x v="1"/>
    <n v="340"/>
    <x v="1"/>
    <x v="1"/>
    <n v="1556859600"/>
    <n v="1556946000"/>
    <b v="0"/>
    <x v="0"/>
    <s v="theater/plays"/>
    <m/>
    <m/>
    <x v="3"/>
    <x v="3"/>
  </r>
  <r>
    <x v="0"/>
    <n v="19"/>
    <x v="1"/>
    <x v="1"/>
    <n v="1526187600"/>
    <n v="1527138000"/>
    <b v="0"/>
    <x v="0"/>
    <s v="film &amp; video/television"/>
    <m/>
    <m/>
    <x v="4"/>
    <x v="19"/>
  </r>
  <r>
    <x v="0"/>
    <n v="886"/>
    <x v="1"/>
    <x v="1"/>
    <n v="1400821200"/>
    <n v="1402117200"/>
    <b v="0"/>
    <x v="0"/>
    <s v="theater/plays"/>
    <m/>
    <m/>
    <x v="3"/>
    <x v="3"/>
  </r>
  <r>
    <x v="1"/>
    <n v="1442"/>
    <x v="0"/>
    <x v="0"/>
    <n v="1361599200"/>
    <n v="1364014800"/>
    <b v="0"/>
    <x v="1"/>
    <s v="film &amp; video/shorts"/>
    <m/>
    <m/>
    <x v="4"/>
    <x v="12"/>
  </r>
  <r>
    <x v="0"/>
    <n v="35"/>
    <x v="6"/>
    <x v="6"/>
    <n v="1417500000"/>
    <n v="1417586400"/>
    <b v="0"/>
    <x v="0"/>
    <s v="theater/plays"/>
    <m/>
    <m/>
    <x v="3"/>
    <x v="3"/>
  </r>
  <r>
    <x v="3"/>
    <n v="441"/>
    <x v="1"/>
    <x v="1"/>
    <n v="1457071200"/>
    <n v="1457071200"/>
    <b v="0"/>
    <x v="0"/>
    <s v="theater/plays"/>
    <m/>
    <m/>
    <x v="3"/>
    <x v="3"/>
  </r>
  <r>
    <x v="0"/>
    <n v="24"/>
    <x v="1"/>
    <x v="1"/>
    <n v="1370322000"/>
    <n v="1370408400"/>
    <b v="0"/>
    <x v="1"/>
    <s v="theater/plays"/>
    <m/>
    <m/>
    <x v="3"/>
    <x v="3"/>
  </r>
  <r>
    <x v="0"/>
    <n v="86"/>
    <x v="6"/>
    <x v="6"/>
    <n v="1552366800"/>
    <n v="1552626000"/>
    <b v="0"/>
    <x v="0"/>
    <s v="theater/plays"/>
    <m/>
    <m/>
    <x v="3"/>
    <x v="3"/>
  </r>
  <r>
    <x v="0"/>
    <n v="243"/>
    <x v="1"/>
    <x v="1"/>
    <n v="1403845200"/>
    <n v="1404190800"/>
    <b v="0"/>
    <x v="0"/>
    <s v="music/rock"/>
    <m/>
    <m/>
    <x v="1"/>
    <x v="1"/>
  </r>
  <r>
    <x v="0"/>
    <n v="65"/>
    <x v="1"/>
    <x v="1"/>
    <n v="1523163600"/>
    <n v="1523509200"/>
    <b v="1"/>
    <x v="0"/>
    <s v="music/indie rock"/>
    <m/>
    <m/>
    <x v="1"/>
    <x v="7"/>
  </r>
  <r>
    <x v="1"/>
    <n v="126"/>
    <x v="1"/>
    <x v="1"/>
    <n v="1442206800"/>
    <n v="1443589200"/>
    <b v="0"/>
    <x v="0"/>
    <s v="music/metal"/>
    <m/>
    <m/>
    <x v="1"/>
    <x v="16"/>
  </r>
  <r>
    <x v="1"/>
    <n v="524"/>
    <x v="1"/>
    <x v="1"/>
    <n v="1532840400"/>
    <n v="1533445200"/>
    <b v="0"/>
    <x v="0"/>
    <s v="music/electric music"/>
    <m/>
    <m/>
    <x v="1"/>
    <x v="5"/>
  </r>
  <r>
    <x v="0"/>
    <n v="100"/>
    <x v="3"/>
    <x v="3"/>
    <n v="1472878800"/>
    <n v="1474520400"/>
    <b v="0"/>
    <x v="0"/>
    <s v="technology/wearables"/>
    <m/>
    <m/>
    <x v="2"/>
    <x v="8"/>
  </r>
  <r>
    <x v="1"/>
    <n v="1989"/>
    <x v="1"/>
    <x v="1"/>
    <n v="1498194000"/>
    <n v="1499403600"/>
    <b v="0"/>
    <x v="0"/>
    <s v="film &amp; video/drama"/>
    <m/>
    <m/>
    <x v="4"/>
    <x v="6"/>
  </r>
  <r>
    <x v="0"/>
    <n v="168"/>
    <x v="1"/>
    <x v="1"/>
    <n v="1281070800"/>
    <n v="1283576400"/>
    <b v="0"/>
    <x v="0"/>
    <s v="music/electric music"/>
    <m/>
    <m/>
    <x v="1"/>
    <x v="5"/>
  </r>
  <r>
    <x v="0"/>
    <n v="13"/>
    <x v="1"/>
    <x v="1"/>
    <n v="1436245200"/>
    <n v="1436590800"/>
    <b v="0"/>
    <x v="0"/>
    <s v="music/rock"/>
    <m/>
    <m/>
    <x v="1"/>
    <x v="1"/>
  </r>
  <r>
    <x v="0"/>
    <n v="1"/>
    <x v="0"/>
    <x v="0"/>
    <n v="1269493200"/>
    <n v="1270443600"/>
    <b v="0"/>
    <x v="0"/>
    <s v="theater/plays"/>
    <m/>
    <m/>
    <x v="3"/>
    <x v="3"/>
  </r>
  <r>
    <x v="1"/>
    <n v="157"/>
    <x v="1"/>
    <x v="1"/>
    <n v="1406264400"/>
    <n v="1407819600"/>
    <b v="0"/>
    <x v="0"/>
    <s v="technology/web"/>
    <m/>
    <m/>
    <x v="2"/>
    <x v="2"/>
  </r>
  <r>
    <x v="3"/>
    <n v="82"/>
    <x v="1"/>
    <x v="1"/>
    <n v="1317531600"/>
    <n v="1317877200"/>
    <b v="0"/>
    <x v="0"/>
    <s v="food/food trucks"/>
    <m/>
    <m/>
    <x v="0"/>
    <x v="0"/>
  </r>
  <r>
    <x v="1"/>
    <n v="4498"/>
    <x v="2"/>
    <x v="2"/>
    <n v="1484632800"/>
    <n v="1484805600"/>
    <b v="0"/>
    <x v="0"/>
    <s v="theater/plays"/>
    <m/>
    <m/>
    <x v="3"/>
    <x v="3"/>
  </r>
  <r>
    <x v="0"/>
    <n v="40"/>
    <x v="1"/>
    <x v="1"/>
    <n v="1301806800"/>
    <n v="1302670800"/>
    <b v="0"/>
    <x v="0"/>
    <s v="music/jazz"/>
    <m/>
    <m/>
    <x v="1"/>
    <x v="17"/>
  </r>
  <r>
    <x v="1"/>
    <n v="80"/>
    <x v="1"/>
    <x v="1"/>
    <n v="1539752400"/>
    <n v="1540789200"/>
    <b v="1"/>
    <x v="0"/>
    <s v="theater/plays"/>
    <m/>
    <m/>
    <x v="3"/>
    <x v="3"/>
  </r>
  <r>
    <x v="3"/>
    <n v="57"/>
    <x v="1"/>
    <x v="1"/>
    <n v="1267250400"/>
    <n v="1268028000"/>
    <b v="0"/>
    <x v="0"/>
    <s v="publishing/fiction"/>
    <m/>
    <m/>
    <x v="5"/>
    <x v="13"/>
  </r>
  <r>
    <x v="1"/>
    <n v="43"/>
    <x v="1"/>
    <x v="1"/>
    <n v="1535432400"/>
    <n v="1537160400"/>
    <b v="0"/>
    <x v="1"/>
    <s v="music/rock"/>
    <m/>
    <m/>
    <x v="1"/>
    <x v="1"/>
  </r>
  <r>
    <x v="1"/>
    <n v="2053"/>
    <x v="1"/>
    <x v="1"/>
    <n v="1510207200"/>
    <n v="1512280800"/>
    <b v="0"/>
    <x v="0"/>
    <s v="film &amp; video/documentary"/>
    <m/>
    <m/>
    <x v="4"/>
    <x v="4"/>
  </r>
  <r>
    <x v="2"/>
    <n v="808"/>
    <x v="2"/>
    <x v="2"/>
    <n v="1462510800"/>
    <n v="1463115600"/>
    <b v="0"/>
    <x v="0"/>
    <s v="film &amp; video/documentary"/>
    <m/>
    <m/>
    <x v="4"/>
    <x v="4"/>
  </r>
  <r>
    <x v="0"/>
    <n v="226"/>
    <x v="3"/>
    <x v="3"/>
    <n v="1488520800"/>
    <n v="1490850000"/>
    <b v="0"/>
    <x v="0"/>
    <s v="film &amp; video/science fiction"/>
    <m/>
    <m/>
    <x v="4"/>
    <x v="22"/>
  </r>
  <r>
    <x v="0"/>
    <n v="1625"/>
    <x v="1"/>
    <x v="1"/>
    <n v="1377579600"/>
    <n v="1379653200"/>
    <b v="0"/>
    <x v="0"/>
    <s v="theater/plays"/>
    <m/>
    <m/>
    <x v="3"/>
    <x v="3"/>
  </r>
  <r>
    <x v="1"/>
    <n v="168"/>
    <x v="1"/>
    <x v="1"/>
    <n v="1576389600"/>
    <n v="1580364000"/>
    <b v="0"/>
    <x v="0"/>
    <s v="theater/plays"/>
    <m/>
    <m/>
    <x v="3"/>
    <x v="3"/>
  </r>
  <r>
    <x v="1"/>
    <n v="4289"/>
    <x v="1"/>
    <x v="1"/>
    <n v="1289019600"/>
    <n v="1289714400"/>
    <b v="0"/>
    <x v="1"/>
    <s v="music/indie rock"/>
    <m/>
    <m/>
    <x v="1"/>
    <x v="7"/>
  </r>
  <r>
    <x v="1"/>
    <n v="165"/>
    <x v="1"/>
    <x v="1"/>
    <n v="1282194000"/>
    <n v="1282712400"/>
    <b v="0"/>
    <x v="0"/>
    <s v="music/rock"/>
    <m/>
    <m/>
    <x v="1"/>
    <x v="1"/>
  </r>
  <r>
    <x v="0"/>
    <n v="143"/>
    <x v="1"/>
    <x v="1"/>
    <n v="1550037600"/>
    <n v="1550210400"/>
    <b v="0"/>
    <x v="0"/>
    <s v="theater/plays"/>
    <m/>
    <m/>
    <x v="3"/>
    <x v="3"/>
  </r>
  <r>
    <x v="1"/>
    <n v="1815"/>
    <x v="1"/>
    <x v="1"/>
    <n v="1321941600"/>
    <n v="1322114400"/>
    <b v="0"/>
    <x v="0"/>
    <s v="theater/plays"/>
    <m/>
    <m/>
    <x v="3"/>
    <x v="3"/>
  </r>
  <r>
    <x v="0"/>
    <n v="934"/>
    <x v="1"/>
    <x v="1"/>
    <n v="1556427600"/>
    <n v="1557205200"/>
    <b v="0"/>
    <x v="0"/>
    <s v="film &amp; video/science fiction"/>
    <m/>
    <m/>
    <x v="4"/>
    <x v="22"/>
  </r>
  <r>
    <x v="1"/>
    <n v="397"/>
    <x v="4"/>
    <x v="4"/>
    <n v="1320991200"/>
    <n v="1323928800"/>
    <b v="0"/>
    <x v="1"/>
    <s v="film &amp; video/shorts"/>
    <m/>
    <m/>
    <x v="4"/>
    <x v="12"/>
  </r>
  <r>
    <x v="1"/>
    <n v="1539"/>
    <x v="1"/>
    <x v="1"/>
    <n v="1345093200"/>
    <n v="1346130000"/>
    <b v="0"/>
    <x v="0"/>
    <s v="film &amp; video/animation"/>
    <m/>
    <m/>
    <x v="4"/>
    <x v="10"/>
  </r>
  <r>
    <x v="0"/>
    <n v="17"/>
    <x v="1"/>
    <x v="1"/>
    <n v="1309496400"/>
    <n v="1311051600"/>
    <b v="1"/>
    <x v="0"/>
    <s v="theater/plays"/>
    <m/>
    <m/>
    <x v="3"/>
    <x v="3"/>
  </r>
  <r>
    <x v="0"/>
    <n v="2179"/>
    <x v="1"/>
    <x v="1"/>
    <n v="1340254800"/>
    <n v="1340427600"/>
    <b v="1"/>
    <x v="0"/>
    <s v="food/food trucks"/>
    <m/>
    <m/>
    <x v="0"/>
    <x v="0"/>
  </r>
  <r>
    <x v="1"/>
    <n v="138"/>
    <x v="1"/>
    <x v="1"/>
    <n v="1412226000"/>
    <n v="1412312400"/>
    <b v="0"/>
    <x v="0"/>
    <s v="photography/photography books"/>
    <m/>
    <m/>
    <x v="7"/>
    <x v="14"/>
  </r>
  <r>
    <x v="0"/>
    <n v="931"/>
    <x v="1"/>
    <x v="1"/>
    <n v="1458104400"/>
    <n v="1459314000"/>
    <b v="0"/>
    <x v="0"/>
    <s v="theater/plays"/>
    <m/>
    <m/>
    <x v="3"/>
    <x v="3"/>
  </r>
  <r>
    <x v="1"/>
    <n v="3594"/>
    <x v="1"/>
    <x v="1"/>
    <n v="1411534800"/>
    <n v="1415426400"/>
    <b v="0"/>
    <x v="0"/>
    <s v="film &amp; video/science fiction"/>
    <m/>
    <m/>
    <x v="4"/>
    <x v="22"/>
  </r>
  <r>
    <x v="1"/>
    <n v="5880"/>
    <x v="1"/>
    <x v="1"/>
    <n v="1399093200"/>
    <n v="1399093200"/>
    <b v="1"/>
    <x v="0"/>
    <s v="music/rock"/>
    <m/>
    <m/>
    <x v="1"/>
    <x v="1"/>
  </r>
  <r>
    <x v="1"/>
    <n v="112"/>
    <x v="1"/>
    <x v="1"/>
    <n v="1270702800"/>
    <n v="1273899600"/>
    <b v="0"/>
    <x v="0"/>
    <s v="photography/photography books"/>
    <m/>
    <m/>
    <x v="7"/>
    <x v="14"/>
  </r>
  <r>
    <x v="1"/>
    <n v="943"/>
    <x v="1"/>
    <x v="1"/>
    <n v="1431666000"/>
    <n v="1432184400"/>
    <b v="0"/>
    <x v="0"/>
    <s v="games/mobile games"/>
    <m/>
    <m/>
    <x v="6"/>
    <x v="20"/>
  </r>
  <r>
    <x v="1"/>
    <n v="2468"/>
    <x v="1"/>
    <x v="1"/>
    <n v="1472619600"/>
    <n v="1474779600"/>
    <b v="0"/>
    <x v="0"/>
    <s v="film &amp; video/animation"/>
    <m/>
    <m/>
    <x v="4"/>
    <x v="10"/>
  </r>
  <r>
    <x v="1"/>
    <n v="2551"/>
    <x v="1"/>
    <x v="1"/>
    <n v="1496293200"/>
    <n v="1500440400"/>
    <b v="0"/>
    <x v="1"/>
    <s v="games/mobile games"/>
    <m/>
    <m/>
    <x v="6"/>
    <x v="20"/>
  </r>
  <r>
    <x v="1"/>
    <n v="101"/>
    <x v="1"/>
    <x v="1"/>
    <n v="1575612000"/>
    <n v="1575612000"/>
    <b v="0"/>
    <x v="0"/>
    <s v="games/video games"/>
    <m/>
    <m/>
    <x v="6"/>
    <x v="11"/>
  </r>
  <r>
    <x v="3"/>
    <n v="67"/>
    <x v="1"/>
    <x v="1"/>
    <n v="1369112400"/>
    <n v="1374123600"/>
    <b v="0"/>
    <x v="0"/>
    <s v="theater/plays"/>
    <m/>
    <m/>
    <x v="3"/>
    <x v="3"/>
  </r>
  <r>
    <x v="1"/>
    <n v="92"/>
    <x v="1"/>
    <x v="1"/>
    <n v="1469422800"/>
    <n v="1469509200"/>
    <b v="0"/>
    <x v="0"/>
    <s v="theater/plays"/>
    <m/>
    <m/>
    <x v="3"/>
    <x v="3"/>
  </r>
  <r>
    <x v="1"/>
    <n v="62"/>
    <x v="1"/>
    <x v="1"/>
    <n v="1307854800"/>
    <n v="1309237200"/>
    <b v="0"/>
    <x v="0"/>
    <s v="film &amp; video/animation"/>
    <m/>
    <m/>
    <x v="4"/>
    <x v="10"/>
  </r>
  <r>
    <x v="1"/>
    <n v="149"/>
    <x v="6"/>
    <x v="6"/>
    <n v="1503378000"/>
    <n v="1503982800"/>
    <b v="0"/>
    <x v="1"/>
    <s v="games/video games"/>
    <m/>
    <m/>
    <x v="6"/>
    <x v="11"/>
  </r>
  <r>
    <x v="0"/>
    <n v="92"/>
    <x v="1"/>
    <x v="1"/>
    <n v="1486965600"/>
    <n v="1487397600"/>
    <b v="0"/>
    <x v="0"/>
    <s v="film &amp; video/animation"/>
    <m/>
    <m/>
    <x v="4"/>
    <x v="10"/>
  </r>
  <r>
    <x v="0"/>
    <n v="57"/>
    <x v="2"/>
    <x v="2"/>
    <n v="1561438800"/>
    <n v="1562043600"/>
    <b v="0"/>
    <x v="1"/>
    <s v="music/rock"/>
    <m/>
    <m/>
    <x v="1"/>
    <x v="1"/>
  </r>
  <r>
    <x v="1"/>
    <n v="329"/>
    <x v="1"/>
    <x v="1"/>
    <n v="1398402000"/>
    <n v="1398574800"/>
    <b v="0"/>
    <x v="0"/>
    <s v="film &amp; video/animation"/>
    <m/>
    <m/>
    <x v="4"/>
    <x v="10"/>
  </r>
  <r>
    <x v="1"/>
    <n v="97"/>
    <x v="3"/>
    <x v="3"/>
    <n v="1513231200"/>
    <n v="1515391200"/>
    <b v="0"/>
    <x v="1"/>
    <s v="theater/plays"/>
    <m/>
    <m/>
    <x v="3"/>
    <x v="3"/>
  </r>
  <r>
    <x v="0"/>
    <n v="41"/>
    <x v="1"/>
    <x v="1"/>
    <n v="1440824400"/>
    <n v="1441170000"/>
    <b v="0"/>
    <x v="0"/>
    <s v="technology/wearables"/>
    <m/>
    <m/>
    <x v="2"/>
    <x v="8"/>
  </r>
  <r>
    <x v="1"/>
    <n v="1784"/>
    <x v="1"/>
    <x v="1"/>
    <n v="1281070800"/>
    <n v="1281157200"/>
    <b v="0"/>
    <x v="0"/>
    <s v="theater/plays"/>
    <m/>
    <m/>
    <x v="3"/>
    <x v="3"/>
  </r>
  <r>
    <x v="1"/>
    <n v="1684"/>
    <x v="2"/>
    <x v="2"/>
    <n v="1397365200"/>
    <n v="1398229200"/>
    <b v="0"/>
    <x v="1"/>
    <s v="publishing/nonfiction"/>
    <m/>
    <m/>
    <x v="5"/>
    <x v="9"/>
  </r>
  <r>
    <x v="1"/>
    <n v="250"/>
    <x v="1"/>
    <x v="1"/>
    <n v="1494392400"/>
    <n v="1495256400"/>
    <b v="0"/>
    <x v="1"/>
    <s v="music/rock"/>
    <m/>
    <m/>
    <x v="1"/>
    <x v="1"/>
  </r>
  <r>
    <x v="1"/>
    <n v="238"/>
    <x v="1"/>
    <x v="1"/>
    <n v="1520143200"/>
    <n v="1520402400"/>
    <b v="0"/>
    <x v="0"/>
    <s v="theater/plays"/>
    <m/>
    <m/>
    <x v="3"/>
    <x v="3"/>
  </r>
  <r>
    <x v="1"/>
    <n v="53"/>
    <x v="1"/>
    <x v="1"/>
    <n v="1405314000"/>
    <n v="1409806800"/>
    <b v="0"/>
    <x v="0"/>
    <s v="theater/plays"/>
    <m/>
    <m/>
    <x v="3"/>
    <x v="3"/>
  </r>
  <r>
    <x v="1"/>
    <n v="214"/>
    <x v="1"/>
    <x v="1"/>
    <n v="1396846800"/>
    <n v="1396933200"/>
    <b v="0"/>
    <x v="0"/>
    <s v="theater/plays"/>
    <m/>
    <m/>
    <x v="3"/>
    <x v="3"/>
  </r>
  <r>
    <x v="1"/>
    <n v="222"/>
    <x v="1"/>
    <x v="1"/>
    <n v="1375678800"/>
    <n v="1376024400"/>
    <b v="0"/>
    <x v="0"/>
    <s v="technology/web"/>
    <m/>
    <m/>
    <x v="2"/>
    <x v="2"/>
  </r>
  <r>
    <x v="1"/>
    <n v="1884"/>
    <x v="1"/>
    <x v="1"/>
    <n v="1482386400"/>
    <n v="1483682400"/>
    <b v="0"/>
    <x v="1"/>
    <s v="publishing/fiction"/>
    <m/>
    <m/>
    <x v="5"/>
    <x v="13"/>
  </r>
  <r>
    <x v="1"/>
    <n v="218"/>
    <x v="2"/>
    <x v="2"/>
    <n v="1420005600"/>
    <n v="1420437600"/>
    <b v="0"/>
    <x v="0"/>
    <s v="games/mobile games"/>
    <m/>
    <m/>
    <x v="6"/>
    <x v="20"/>
  </r>
  <r>
    <x v="1"/>
    <n v="6465"/>
    <x v="1"/>
    <x v="1"/>
    <n v="1420178400"/>
    <n v="1420783200"/>
    <b v="0"/>
    <x v="0"/>
    <s v="publishing/translations"/>
    <m/>
    <m/>
    <x v="5"/>
    <x v="18"/>
  </r>
  <r>
    <x v="0"/>
    <n v="1"/>
    <x v="1"/>
    <x v="1"/>
    <n v="1264399200"/>
    <n v="1267423200"/>
    <b v="0"/>
    <x v="0"/>
    <s v="music/rock"/>
    <m/>
    <m/>
    <x v="1"/>
    <x v="1"/>
  </r>
  <r>
    <x v="0"/>
    <n v="101"/>
    <x v="1"/>
    <x v="1"/>
    <n v="1355032800"/>
    <n v="1355205600"/>
    <b v="0"/>
    <x v="0"/>
    <s v="theater/plays"/>
    <m/>
    <m/>
    <x v="3"/>
    <x v="3"/>
  </r>
  <r>
    <x v="1"/>
    <n v="59"/>
    <x v="1"/>
    <x v="1"/>
    <n v="1382677200"/>
    <n v="1383109200"/>
    <b v="0"/>
    <x v="0"/>
    <s v="theater/plays"/>
    <m/>
    <m/>
    <x v="3"/>
    <x v="3"/>
  </r>
  <r>
    <x v="0"/>
    <n v="1335"/>
    <x v="0"/>
    <x v="0"/>
    <n v="1302238800"/>
    <n v="1303275600"/>
    <b v="0"/>
    <x v="0"/>
    <s v="film &amp; video/drama"/>
    <m/>
    <m/>
    <x v="4"/>
    <x v="6"/>
  </r>
  <r>
    <x v="1"/>
    <n v="88"/>
    <x v="1"/>
    <x v="1"/>
    <n v="1487656800"/>
    <n v="1487829600"/>
    <b v="0"/>
    <x v="0"/>
    <s v="publishing/nonfiction"/>
    <m/>
    <m/>
    <x v="5"/>
    <x v="9"/>
  </r>
  <r>
    <x v="1"/>
    <n v="1697"/>
    <x v="1"/>
    <x v="1"/>
    <n v="1297836000"/>
    <n v="1298268000"/>
    <b v="0"/>
    <x v="1"/>
    <s v="music/rock"/>
    <m/>
    <m/>
    <x v="1"/>
    <x v="1"/>
  </r>
  <r>
    <x v="0"/>
    <n v="15"/>
    <x v="4"/>
    <x v="4"/>
    <n v="1453615200"/>
    <n v="1456812000"/>
    <b v="0"/>
    <x v="0"/>
    <s v="music/rock"/>
    <m/>
    <m/>
    <x v="1"/>
    <x v="1"/>
  </r>
  <r>
    <x v="1"/>
    <n v="92"/>
    <x v="1"/>
    <x v="1"/>
    <n v="1362463200"/>
    <n v="1363669200"/>
    <b v="0"/>
    <x v="0"/>
    <s v="theater/plays"/>
    <m/>
    <m/>
    <x v="3"/>
    <x v="3"/>
  </r>
  <r>
    <x v="1"/>
    <n v="186"/>
    <x v="1"/>
    <x v="1"/>
    <n v="1481176800"/>
    <n v="1482904800"/>
    <b v="0"/>
    <x v="1"/>
    <s v="theater/plays"/>
    <m/>
    <m/>
    <x v="3"/>
    <x v="3"/>
  </r>
  <r>
    <x v="1"/>
    <n v="138"/>
    <x v="1"/>
    <x v="1"/>
    <n v="1354946400"/>
    <n v="1356588000"/>
    <b v="1"/>
    <x v="0"/>
    <s v="photography/photography books"/>
    <m/>
    <m/>
    <x v="7"/>
    <x v="14"/>
  </r>
  <r>
    <x v="1"/>
    <n v="261"/>
    <x v="1"/>
    <x v="1"/>
    <n v="1348808400"/>
    <n v="1349845200"/>
    <b v="0"/>
    <x v="0"/>
    <s v="music/rock"/>
    <m/>
    <m/>
    <x v="1"/>
    <x v="1"/>
  </r>
  <r>
    <x v="0"/>
    <n v="454"/>
    <x v="1"/>
    <x v="1"/>
    <n v="1282712400"/>
    <n v="1283058000"/>
    <b v="0"/>
    <x v="1"/>
    <s v="music/rock"/>
    <m/>
    <m/>
    <x v="1"/>
    <x v="1"/>
  </r>
  <r>
    <x v="1"/>
    <n v="107"/>
    <x v="1"/>
    <x v="1"/>
    <n v="1301979600"/>
    <n v="1304226000"/>
    <b v="0"/>
    <x v="1"/>
    <s v="music/indie rock"/>
    <m/>
    <m/>
    <x v="1"/>
    <x v="7"/>
  </r>
  <r>
    <x v="1"/>
    <n v="199"/>
    <x v="1"/>
    <x v="1"/>
    <n v="1263016800"/>
    <n v="1263016800"/>
    <b v="0"/>
    <x v="0"/>
    <s v="photography/photography books"/>
    <m/>
    <m/>
    <x v="7"/>
    <x v="14"/>
  </r>
  <r>
    <x v="1"/>
    <n v="5512"/>
    <x v="1"/>
    <x v="1"/>
    <n v="1360648800"/>
    <n v="1362031200"/>
    <b v="0"/>
    <x v="0"/>
    <s v="theater/plays"/>
    <m/>
    <m/>
    <x v="3"/>
    <x v="3"/>
  </r>
  <r>
    <x v="1"/>
    <n v="86"/>
    <x v="1"/>
    <x v="1"/>
    <n v="1451800800"/>
    <n v="1455602400"/>
    <b v="0"/>
    <x v="0"/>
    <s v="theater/plays"/>
    <m/>
    <m/>
    <x v="3"/>
    <x v="3"/>
  </r>
  <r>
    <x v="0"/>
    <n v="3182"/>
    <x v="6"/>
    <x v="6"/>
    <n v="1415340000"/>
    <n v="1418191200"/>
    <b v="0"/>
    <x v="1"/>
    <s v="music/jazz"/>
    <m/>
    <m/>
    <x v="1"/>
    <x v="17"/>
  </r>
  <r>
    <x v="1"/>
    <n v="2768"/>
    <x v="2"/>
    <x v="2"/>
    <n v="1351054800"/>
    <n v="1352440800"/>
    <b v="0"/>
    <x v="0"/>
    <s v="theater/plays"/>
    <m/>
    <m/>
    <x v="3"/>
    <x v="3"/>
  </r>
  <r>
    <x v="1"/>
    <n v="48"/>
    <x v="1"/>
    <x v="1"/>
    <n v="1349326800"/>
    <n v="1353304800"/>
    <b v="0"/>
    <x v="0"/>
    <s v="film &amp; video/documentary"/>
    <m/>
    <m/>
    <x v="4"/>
    <x v="4"/>
  </r>
  <r>
    <x v="1"/>
    <n v="87"/>
    <x v="1"/>
    <x v="1"/>
    <n v="1548914400"/>
    <n v="1550728800"/>
    <b v="0"/>
    <x v="0"/>
    <s v="film &amp; video/television"/>
    <m/>
    <m/>
    <x v="4"/>
    <x v="19"/>
  </r>
  <r>
    <x v="3"/>
    <n v="1890"/>
    <x v="1"/>
    <x v="1"/>
    <n v="1291269600"/>
    <n v="1291442400"/>
    <b v="0"/>
    <x v="0"/>
    <s v="games/video games"/>
    <m/>
    <m/>
    <x v="6"/>
    <x v="11"/>
  </r>
  <r>
    <x v="2"/>
    <n v="61"/>
    <x v="1"/>
    <x v="1"/>
    <n v="1449468000"/>
    <n v="1452146400"/>
    <b v="0"/>
    <x v="0"/>
    <s v="photography/photography books"/>
    <m/>
    <m/>
    <x v="7"/>
    <x v="14"/>
  </r>
  <r>
    <x v="1"/>
    <n v="1894"/>
    <x v="1"/>
    <x v="1"/>
    <n v="1562734800"/>
    <n v="1564894800"/>
    <b v="0"/>
    <x v="1"/>
    <s v="theater/plays"/>
    <m/>
    <m/>
    <x v="3"/>
    <x v="3"/>
  </r>
  <r>
    <x v="1"/>
    <n v="282"/>
    <x v="0"/>
    <x v="0"/>
    <n v="1505624400"/>
    <n v="1505883600"/>
    <b v="0"/>
    <x v="0"/>
    <s v="theater/plays"/>
    <m/>
    <m/>
    <x v="3"/>
    <x v="3"/>
  </r>
  <r>
    <x v="0"/>
    <n v="15"/>
    <x v="1"/>
    <x v="1"/>
    <n v="1509948000"/>
    <n v="1510380000"/>
    <b v="0"/>
    <x v="0"/>
    <s v="theater/plays"/>
    <m/>
    <m/>
    <x v="3"/>
    <x v="3"/>
  </r>
  <r>
    <x v="1"/>
    <n v="116"/>
    <x v="1"/>
    <x v="1"/>
    <n v="1554526800"/>
    <n v="1555218000"/>
    <b v="0"/>
    <x v="0"/>
    <s v="publishing/translations"/>
    <m/>
    <m/>
    <x v="5"/>
    <x v="18"/>
  </r>
  <r>
    <x v="0"/>
    <n v="133"/>
    <x v="1"/>
    <x v="1"/>
    <n v="1334811600"/>
    <n v="1335243600"/>
    <b v="0"/>
    <x v="1"/>
    <s v="games/video games"/>
    <m/>
    <m/>
    <x v="6"/>
    <x v="11"/>
  </r>
  <r>
    <x v="1"/>
    <n v="83"/>
    <x v="1"/>
    <x v="1"/>
    <n v="1279515600"/>
    <n v="1279688400"/>
    <b v="0"/>
    <x v="0"/>
    <s v="theater/plays"/>
    <m/>
    <m/>
    <x v="3"/>
    <x v="3"/>
  </r>
  <r>
    <x v="1"/>
    <n v="91"/>
    <x v="1"/>
    <x v="1"/>
    <n v="1353909600"/>
    <n v="1356069600"/>
    <b v="0"/>
    <x v="0"/>
    <s v="technology/web"/>
    <m/>
    <m/>
    <x v="2"/>
    <x v="2"/>
  </r>
  <r>
    <x v="1"/>
    <n v="546"/>
    <x v="1"/>
    <x v="1"/>
    <n v="1535950800"/>
    <n v="1536210000"/>
    <b v="0"/>
    <x v="0"/>
    <s v="theater/plays"/>
    <m/>
    <m/>
    <x v="3"/>
    <x v="3"/>
  </r>
  <r>
    <x v="1"/>
    <n v="393"/>
    <x v="1"/>
    <x v="1"/>
    <n v="1511244000"/>
    <n v="1511762400"/>
    <b v="0"/>
    <x v="0"/>
    <s v="film &amp; video/animation"/>
    <m/>
    <m/>
    <x v="4"/>
    <x v="10"/>
  </r>
  <r>
    <x v="0"/>
    <n v="2062"/>
    <x v="1"/>
    <x v="1"/>
    <n v="1331445600"/>
    <n v="1333256400"/>
    <b v="0"/>
    <x v="1"/>
    <s v="theater/plays"/>
    <m/>
    <m/>
    <x v="3"/>
    <x v="3"/>
  </r>
  <r>
    <x v="1"/>
    <n v="133"/>
    <x v="1"/>
    <x v="1"/>
    <n v="1480226400"/>
    <n v="1480744800"/>
    <b v="0"/>
    <x v="1"/>
    <s v="film &amp; video/television"/>
    <m/>
    <m/>
    <x v="4"/>
    <x v="19"/>
  </r>
  <r>
    <x v="0"/>
    <n v="29"/>
    <x v="3"/>
    <x v="3"/>
    <n v="1464584400"/>
    <n v="1465016400"/>
    <b v="0"/>
    <x v="0"/>
    <s v="music/rock"/>
    <m/>
    <m/>
    <x v="1"/>
    <x v="1"/>
  </r>
  <r>
    <x v="0"/>
    <n v="132"/>
    <x v="1"/>
    <x v="1"/>
    <n v="1335848400"/>
    <n v="1336280400"/>
    <b v="0"/>
    <x v="0"/>
    <s v="technology/web"/>
    <m/>
    <m/>
    <x v="2"/>
    <x v="2"/>
  </r>
  <r>
    <x v="1"/>
    <n v="254"/>
    <x v="1"/>
    <x v="1"/>
    <n v="1473483600"/>
    <n v="1476766800"/>
    <b v="0"/>
    <x v="0"/>
    <s v="theater/plays"/>
    <m/>
    <m/>
    <x v="3"/>
    <x v="3"/>
  </r>
  <r>
    <x v="3"/>
    <n v="184"/>
    <x v="1"/>
    <x v="1"/>
    <n v="1479880800"/>
    <n v="1480485600"/>
    <b v="0"/>
    <x v="0"/>
    <s v="theater/plays"/>
    <m/>
    <m/>
    <x v="3"/>
    <x v="3"/>
  </r>
  <r>
    <x v="1"/>
    <n v="176"/>
    <x v="1"/>
    <x v="1"/>
    <n v="1430197200"/>
    <n v="1430197200"/>
    <b v="0"/>
    <x v="0"/>
    <s v="music/electric music"/>
    <m/>
    <m/>
    <x v="1"/>
    <x v="5"/>
  </r>
  <r>
    <x v="0"/>
    <n v="137"/>
    <x v="3"/>
    <x v="3"/>
    <n v="1331701200"/>
    <n v="1331787600"/>
    <b v="0"/>
    <x v="1"/>
    <s v="music/metal"/>
    <m/>
    <m/>
    <x v="1"/>
    <x v="16"/>
  </r>
  <r>
    <x v="1"/>
    <n v="337"/>
    <x v="0"/>
    <x v="0"/>
    <n v="1438578000"/>
    <n v="1438837200"/>
    <b v="0"/>
    <x v="0"/>
    <s v="theater/plays"/>
    <m/>
    <m/>
    <x v="3"/>
    <x v="3"/>
  </r>
  <r>
    <x v="0"/>
    <n v="908"/>
    <x v="1"/>
    <x v="1"/>
    <n v="1368162000"/>
    <n v="1370926800"/>
    <b v="0"/>
    <x v="1"/>
    <s v="film &amp; video/documentary"/>
    <m/>
    <m/>
    <x v="4"/>
    <x v="4"/>
  </r>
  <r>
    <x v="1"/>
    <n v="107"/>
    <x v="1"/>
    <x v="1"/>
    <n v="1318654800"/>
    <n v="1319000400"/>
    <b v="1"/>
    <x v="0"/>
    <s v="technology/web"/>
    <m/>
    <m/>
    <x v="2"/>
    <x v="2"/>
  </r>
  <r>
    <x v="0"/>
    <n v="10"/>
    <x v="1"/>
    <x v="1"/>
    <n v="1331874000"/>
    <n v="1333429200"/>
    <b v="0"/>
    <x v="0"/>
    <s v="food/food trucks"/>
    <m/>
    <m/>
    <x v="0"/>
    <x v="0"/>
  </r>
  <r>
    <x v="3"/>
    <n v="32"/>
    <x v="6"/>
    <x v="6"/>
    <n v="1286254800"/>
    <n v="1287032400"/>
    <b v="0"/>
    <x v="0"/>
    <s v="theater/plays"/>
    <m/>
    <m/>
    <x v="3"/>
    <x v="3"/>
  </r>
  <r>
    <x v="1"/>
    <n v="183"/>
    <x v="1"/>
    <x v="1"/>
    <n v="1540530000"/>
    <n v="1541570400"/>
    <b v="0"/>
    <x v="0"/>
    <s v="theater/plays"/>
    <m/>
    <m/>
    <x v="3"/>
    <x v="3"/>
  </r>
  <r>
    <x v="0"/>
    <n v="1910"/>
    <x v="5"/>
    <x v="5"/>
    <n v="1381813200"/>
    <n v="1383976800"/>
    <b v="0"/>
    <x v="0"/>
    <s v="theater/plays"/>
    <m/>
    <m/>
    <x v="3"/>
    <x v="3"/>
  </r>
  <r>
    <x v="0"/>
    <n v="38"/>
    <x v="2"/>
    <x v="2"/>
    <n v="1548655200"/>
    <n v="1550556000"/>
    <b v="0"/>
    <x v="0"/>
    <s v="theater/plays"/>
    <m/>
    <m/>
    <x v="3"/>
    <x v="3"/>
  </r>
  <r>
    <x v="0"/>
    <n v="104"/>
    <x v="2"/>
    <x v="2"/>
    <n v="1389679200"/>
    <n v="1390456800"/>
    <b v="0"/>
    <x v="1"/>
    <s v="theater/plays"/>
    <m/>
    <m/>
    <x v="3"/>
    <x v="3"/>
  </r>
  <r>
    <x v="1"/>
    <n v="72"/>
    <x v="1"/>
    <x v="1"/>
    <n v="1456466400"/>
    <n v="1458018000"/>
    <b v="0"/>
    <x v="1"/>
    <s v="music/rock"/>
    <m/>
    <m/>
    <x v="1"/>
    <x v="1"/>
  </r>
  <r>
    <x v="0"/>
    <n v="49"/>
    <x v="1"/>
    <x v="1"/>
    <n v="1456984800"/>
    <n v="1461819600"/>
    <b v="0"/>
    <x v="0"/>
    <s v="food/food trucks"/>
    <m/>
    <m/>
    <x v="0"/>
    <x v="0"/>
  </r>
  <r>
    <x v="0"/>
    <n v="1"/>
    <x v="3"/>
    <x v="3"/>
    <n v="1504069200"/>
    <n v="1504155600"/>
    <b v="0"/>
    <x v="1"/>
    <s v="publishing/nonfiction"/>
    <m/>
    <m/>
    <x v="5"/>
    <x v="9"/>
  </r>
  <r>
    <x v="1"/>
    <n v="295"/>
    <x v="1"/>
    <x v="1"/>
    <n v="1424930400"/>
    <n v="1426395600"/>
    <b v="0"/>
    <x v="0"/>
    <s v="film &amp; video/documentary"/>
    <m/>
    <m/>
    <x v="4"/>
    <x v="4"/>
  </r>
  <r>
    <x v="0"/>
    <n v="245"/>
    <x v="1"/>
    <x v="1"/>
    <n v="1535864400"/>
    <n v="1537074000"/>
    <b v="0"/>
    <x v="0"/>
    <s v="theater/plays"/>
    <m/>
    <m/>
    <x v="3"/>
    <x v="3"/>
  </r>
  <r>
    <x v="0"/>
    <n v="32"/>
    <x v="1"/>
    <x v="1"/>
    <n v="1452146400"/>
    <n v="1452578400"/>
    <b v="0"/>
    <x v="0"/>
    <s v="music/indie rock"/>
    <m/>
    <m/>
    <x v="1"/>
    <x v="7"/>
  </r>
  <r>
    <x v="1"/>
    <n v="142"/>
    <x v="1"/>
    <x v="1"/>
    <n v="1470546000"/>
    <n v="1474088400"/>
    <b v="0"/>
    <x v="0"/>
    <s v="film &amp; video/documentary"/>
    <m/>
    <m/>
    <x v="4"/>
    <x v="4"/>
  </r>
  <r>
    <x v="1"/>
    <n v="85"/>
    <x v="1"/>
    <x v="1"/>
    <n v="1458363600"/>
    <n v="1461906000"/>
    <b v="0"/>
    <x v="0"/>
    <s v="theater/plays"/>
    <m/>
    <m/>
    <x v="3"/>
    <x v="3"/>
  </r>
  <r>
    <x v="0"/>
    <n v="7"/>
    <x v="1"/>
    <x v="1"/>
    <n v="1500008400"/>
    <n v="1500267600"/>
    <b v="0"/>
    <x v="1"/>
    <s v="theater/plays"/>
    <m/>
    <m/>
    <x v="3"/>
    <x v="3"/>
  </r>
  <r>
    <x v="1"/>
    <n v="659"/>
    <x v="3"/>
    <x v="3"/>
    <n v="1338958800"/>
    <n v="1340686800"/>
    <b v="0"/>
    <x v="1"/>
    <s v="publishing/fiction"/>
    <m/>
    <m/>
    <x v="5"/>
    <x v="13"/>
  </r>
  <r>
    <x v="0"/>
    <n v="803"/>
    <x v="1"/>
    <x v="1"/>
    <n v="1303102800"/>
    <n v="1303189200"/>
    <b v="0"/>
    <x v="0"/>
    <s v="theater/plays"/>
    <m/>
    <m/>
    <x v="3"/>
    <x v="3"/>
  </r>
  <r>
    <x v="3"/>
    <n v="75"/>
    <x v="1"/>
    <x v="1"/>
    <n v="1316581200"/>
    <n v="1318309200"/>
    <b v="0"/>
    <x v="1"/>
    <s v="music/indie rock"/>
    <m/>
    <m/>
    <x v="1"/>
    <x v="7"/>
  </r>
  <r>
    <x v="0"/>
    <n v="16"/>
    <x v="1"/>
    <x v="1"/>
    <n v="1270789200"/>
    <n v="1272171600"/>
    <b v="0"/>
    <x v="0"/>
    <s v="games/video games"/>
    <m/>
    <m/>
    <x v="6"/>
    <x v="11"/>
  </r>
  <r>
    <x v="1"/>
    <n v="121"/>
    <x v="1"/>
    <x v="1"/>
    <n v="1297836000"/>
    <n v="1298872800"/>
    <b v="0"/>
    <x v="0"/>
    <s v="theater/plays"/>
    <m/>
    <m/>
    <x v="3"/>
    <x v="3"/>
  </r>
  <r>
    <x v="1"/>
    <n v="3742"/>
    <x v="1"/>
    <x v="1"/>
    <n v="1382677200"/>
    <n v="1383282000"/>
    <b v="0"/>
    <x v="0"/>
    <s v="theater/plays"/>
    <m/>
    <m/>
    <x v="3"/>
    <x v="3"/>
  </r>
  <r>
    <x v="1"/>
    <n v="223"/>
    <x v="1"/>
    <x v="1"/>
    <n v="1330322400"/>
    <n v="1330495200"/>
    <b v="0"/>
    <x v="0"/>
    <s v="music/rock"/>
    <m/>
    <m/>
    <x v="1"/>
    <x v="1"/>
  </r>
  <r>
    <x v="1"/>
    <n v="133"/>
    <x v="1"/>
    <x v="1"/>
    <n v="1552366800"/>
    <n v="1552798800"/>
    <b v="0"/>
    <x v="1"/>
    <s v="film &amp; video/documentary"/>
    <m/>
    <m/>
    <x v="4"/>
    <x v="4"/>
  </r>
  <r>
    <x v="0"/>
    <n v="31"/>
    <x v="1"/>
    <x v="1"/>
    <n v="1400907600"/>
    <n v="1403413200"/>
    <b v="0"/>
    <x v="0"/>
    <s v="theater/plays"/>
    <m/>
    <m/>
    <x v="3"/>
    <x v="3"/>
  </r>
  <r>
    <x v="0"/>
    <n v="108"/>
    <x v="6"/>
    <x v="6"/>
    <n v="1574143200"/>
    <n v="1574229600"/>
    <b v="0"/>
    <x v="1"/>
    <s v="food/food trucks"/>
    <m/>
    <m/>
    <x v="0"/>
    <x v="0"/>
  </r>
  <r>
    <x v="0"/>
    <n v="30"/>
    <x v="1"/>
    <x v="1"/>
    <n v="1494738000"/>
    <n v="1495861200"/>
    <b v="0"/>
    <x v="0"/>
    <s v="theater/plays"/>
    <m/>
    <m/>
    <x v="3"/>
    <x v="3"/>
  </r>
  <r>
    <x v="0"/>
    <n v="17"/>
    <x v="1"/>
    <x v="1"/>
    <n v="1392357600"/>
    <n v="1392530400"/>
    <b v="0"/>
    <x v="0"/>
    <s v="music/rock"/>
    <m/>
    <m/>
    <x v="1"/>
    <x v="1"/>
  </r>
  <r>
    <x v="3"/>
    <n v="64"/>
    <x v="1"/>
    <x v="1"/>
    <n v="1281589200"/>
    <n v="1283662800"/>
    <b v="0"/>
    <x v="0"/>
    <s v="technology/web"/>
    <m/>
    <m/>
    <x v="2"/>
    <x v="2"/>
  </r>
  <r>
    <x v="0"/>
    <n v="80"/>
    <x v="1"/>
    <x v="1"/>
    <n v="1305003600"/>
    <n v="1305781200"/>
    <b v="0"/>
    <x v="0"/>
    <s v="publishing/fiction"/>
    <m/>
    <m/>
    <x v="5"/>
    <x v="13"/>
  </r>
  <r>
    <x v="0"/>
    <n v="2468"/>
    <x v="1"/>
    <x v="1"/>
    <n v="1301634000"/>
    <n v="1302325200"/>
    <b v="0"/>
    <x v="0"/>
    <s v="film &amp; video/shorts"/>
    <m/>
    <m/>
    <x v="4"/>
    <x v="12"/>
  </r>
  <r>
    <x v="1"/>
    <n v="5168"/>
    <x v="1"/>
    <x v="1"/>
    <n v="1290664800"/>
    <n v="1291788000"/>
    <b v="0"/>
    <x v="0"/>
    <s v="theater/plays"/>
    <m/>
    <m/>
    <x v="3"/>
    <x v="3"/>
  </r>
  <r>
    <x v="0"/>
    <n v="26"/>
    <x v="4"/>
    <x v="4"/>
    <n v="1395896400"/>
    <n v="1396069200"/>
    <b v="0"/>
    <x v="0"/>
    <s v="film &amp; video/documentary"/>
    <m/>
    <m/>
    <x v="4"/>
    <x v="4"/>
  </r>
  <r>
    <x v="1"/>
    <n v="307"/>
    <x v="1"/>
    <x v="1"/>
    <n v="1434862800"/>
    <n v="1435899600"/>
    <b v="0"/>
    <x v="1"/>
    <s v="theater/plays"/>
    <m/>
    <m/>
    <x v="3"/>
    <x v="3"/>
  </r>
  <r>
    <x v="0"/>
    <n v="73"/>
    <x v="1"/>
    <x v="1"/>
    <n v="1529125200"/>
    <n v="1531112400"/>
    <b v="0"/>
    <x v="1"/>
    <s v="theater/plays"/>
    <m/>
    <m/>
    <x v="3"/>
    <x v="3"/>
  </r>
  <r>
    <x v="0"/>
    <n v="128"/>
    <x v="1"/>
    <x v="1"/>
    <n v="1451109600"/>
    <n v="1451628000"/>
    <b v="0"/>
    <x v="0"/>
    <s v="film &amp; video/animation"/>
    <m/>
    <m/>
    <x v="4"/>
    <x v="10"/>
  </r>
  <r>
    <x v="0"/>
    <n v="33"/>
    <x v="1"/>
    <x v="1"/>
    <n v="1566968400"/>
    <n v="1567314000"/>
    <b v="0"/>
    <x v="1"/>
    <s v="theater/plays"/>
    <m/>
    <m/>
    <x v="3"/>
    <x v="3"/>
  </r>
  <r>
    <x v="1"/>
    <n v="2441"/>
    <x v="1"/>
    <x v="1"/>
    <n v="1543557600"/>
    <n v="1544508000"/>
    <b v="0"/>
    <x v="0"/>
    <s v="music/rock"/>
    <m/>
    <m/>
    <x v="1"/>
    <x v="1"/>
  </r>
  <r>
    <x v="2"/>
    <n v="211"/>
    <x v="1"/>
    <x v="1"/>
    <n v="1481522400"/>
    <n v="1482472800"/>
    <b v="0"/>
    <x v="0"/>
    <s v="games/video games"/>
    <m/>
    <m/>
    <x v="6"/>
    <x v="11"/>
  </r>
  <r>
    <x v="1"/>
    <n v="1385"/>
    <x v="4"/>
    <x v="4"/>
    <n v="1512712800"/>
    <n v="1512799200"/>
    <b v="0"/>
    <x v="0"/>
    <s v="film &amp; video/documentary"/>
    <m/>
    <m/>
    <x v="4"/>
    <x v="4"/>
  </r>
  <r>
    <x v="1"/>
    <n v="190"/>
    <x v="1"/>
    <x v="1"/>
    <n v="1324274400"/>
    <n v="1324360800"/>
    <b v="0"/>
    <x v="0"/>
    <s v="food/food trucks"/>
    <m/>
    <m/>
    <x v="0"/>
    <x v="0"/>
  </r>
  <r>
    <x v="1"/>
    <n v="470"/>
    <x v="1"/>
    <x v="1"/>
    <n v="1364446800"/>
    <n v="1364533200"/>
    <b v="0"/>
    <x v="0"/>
    <s v="technology/wearables"/>
    <m/>
    <m/>
    <x v="2"/>
    <x v="8"/>
  </r>
  <r>
    <x v="1"/>
    <n v="253"/>
    <x v="1"/>
    <x v="1"/>
    <n v="1542693600"/>
    <n v="1545112800"/>
    <b v="0"/>
    <x v="0"/>
    <s v="theater/plays"/>
    <m/>
    <m/>
    <x v="3"/>
    <x v="3"/>
  </r>
  <r>
    <x v="1"/>
    <n v="1113"/>
    <x v="1"/>
    <x v="1"/>
    <n v="1515564000"/>
    <n v="1516168800"/>
    <b v="0"/>
    <x v="0"/>
    <s v="music/rock"/>
    <m/>
    <m/>
    <x v="1"/>
    <x v="1"/>
  </r>
  <r>
    <x v="1"/>
    <n v="2283"/>
    <x v="1"/>
    <x v="1"/>
    <n v="1573797600"/>
    <n v="1574920800"/>
    <b v="0"/>
    <x v="0"/>
    <s v="music/rock"/>
    <m/>
    <m/>
    <x v="1"/>
    <x v="1"/>
  </r>
  <r>
    <x v="0"/>
    <n v="1072"/>
    <x v="1"/>
    <x v="1"/>
    <n v="1292392800"/>
    <n v="1292479200"/>
    <b v="0"/>
    <x v="1"/>
    <s v="music/rock"/>
    <m/>
    <m/>
    <x v="1"/>
    <x v="1"/>
  </r>
  <r>
    <x v="1"/>
    <n v="1095"/>
    <x v="1"/>
    <x v="1"/>
    <n v="1573452000"/>
    <n v="1573538400"/>
    <b v="0"/>
    <x v="0"/>
    <s v="theater/plays"/>
    <m/>
    <m/>
    <x v="3"/>
    <x v="3"/>
  </r>
  <r>
    <x v="1"/>
    <n v="1690"/>
    <x v="1"/>
    <x v="1"/>
    <n v="1317790800"/>
    <n v="1320382800"/>
    <b v="0"/>
    <x v="0"/>
    <s v="theater/plays"/>
    <m/>
    <m/>
    <x v="3"/>
    <x v="3"/>
  </r>
  <r>
    <x v="3"/>
    <n v="1297"/>
    <x v="0"/>
    <x v="0"/>
    <n v="1501650000"/>
    <n v="1502859600"/>
    <b v="0"/>
    <x v="0"/>
    <s v="theater/plays"/>
    <m/>
    <m/>
    <x v="3"/>
    <x v="3"/>
  </r>
  <r>
    <x v="0"/>
    <n v="393"/>
    <x v="1"/>
    <x v="1"/>
    <n v="1323669600"/>
    <n v="1323756000"/>
    <b v="0"/>
    <x v="0"/>
    <s v="photography/photography books"/>
    <m/>
    <m/>
    <x v="7"/>
    <x v="14"/>
  </r>
  <r>
    <x v="0"/>
    <n v="1257"/>
    <x v="1"/>
    <x v="1"/>
    <n v="1440738000"/>
    <n v="1441342800"/>
    <b v="0"/>
    <x v="0"/>
    <s v="music/indie rock"/>
    <m/>
    <m/>
    <x v="1"/>
    <x v="7"/>
  </r>
  <r>
    <x v="0"/>
    <n v="328"/>
    <x v="1"/>
    <x v="1"/>
    <n v="1374296400"/>
    <n v="1375333200"/>
    <b v="0"/>
    <x v="0"/>
    <s v="theater/plays"/>
    <m/>
    <m/>
    <x v="3"/>
    <x v="3"/>
  </r>
  <r>
    <x v="0"/>
    <n v="147"/>
    <x v="1"/>
    <x v="1"/>
    <n v="1384840800"/>
    <n v="1389420000"/>
    <b v="0"/>
    <x v="0"/>
    <s v="theater/plays"/>
    <m/>
    <m/>
    <x v="3"/>
    <x v="3"/>
  </r>
  <r>
    <x v="0"/>
    <n v="830"/>
    <x v="1"/>
    <x v="1"/>
    <n v="1516600800"/>
    <n v="1520056800"/>
    <b v="0"/>
    <x v="0"/>
    <s v="games/video games"/>
    <m/>
    <m/>
    <x v="6"/>
    <x v="11"/>
  </r>
  <r>
    <x v="0"/>
    <n v="331"/>
    <x v="4"/>
    <x v="4"/>
    <n v="1436418000"/>
    <n v="1436504400"/>
    <b v="0"/>
    <x v="0"/>
    <s v="film &amp; video/drama"/>
    <m/>
    <m/>
    <x v="4"/>
    <x v="6"/>
  </r>
  <r>
    <x v="0"/>
    <n v="25"/>
    <x v="1"/>
    <x v="1"/>
    <n v="1503550800"/>
    <n v="1508302800"/>
    <b v="0"/>
    <x v="1"/>
    <s v="music/indie rock"/>
    <m/>
    <m/>
    <x v="1"/>
    <x v="7"/>
  </r>
  <r>
    <x v="1"/>
    <n v="191"/>
    <x v="1"/>
    <x v="1"/>
    <n v="1423634400"/>
    <n v="1425708000"/>
    <b v="0"/>
    <x v="0"/>
    <s v="technology/web"/>
    <m/>
    <m/>
    <x v="2"/>
    <x v="2"/>
  </r>
  <r>
    <x v="0"/>
    <n v="3483"/>
    <x v="1"/>
    <x v="1"/>
    <n v="1487224800"/>
    <n v="1488348000"/>
    <b v="0"/>
    <x v="0"/>
    <s v="food/food trucks"/>
    <m/>
    <m/>
    <x v="0"/>
    <x v="0"/>
  </r>
  <r>
    <x v="0"/>
    <n v="923"/>
    <x v="1"/>
    <x v="1"/>
    <n v="1500008400"/>
    <n v="1502600400"/>
    <b v="0"/>
    <x v="0"/>
    <s v="theater/plays"/>
    <m/>
    <m/>
    <x v="3"/>
    <x v="3"/>
  </r>
  <r>
    <x v="0"/>
    <n v="1"/>
    <x v="1"/>
    <x v="1"/>
    <n v="1432098000"/>
    <n v="1433653200"/>
    <b v="0"/>
    <x v="1"/>
    <s v="music/jazz"/>
    <m/>
    <m/>
    <x v="1"/>
    <x v="17"/>
  </r>
  <r>
    <x v="1"/>
    <n v="2013"/>
    <x v="1"/>
    <x v="1"/>
    <n v="1440392400"/>
    <n v="1441602000"/>
    <b v="0"/>
    <x v="0"/>
    <s v="music/rock"/>
    <m/>
    <m/>
    <x v="1"/>
    <x v="1"/>
  </r>
  <r>
    <x v="0"/>
    <n v="33"/>
    <x v="0"/>
    <x v="0"/>
    <n v="1446876000"/>
    <n v="1447567200"/>
    <b v="0"/>
    <x v="0"/>
    <s v="theater/plays"/>
    <m/>
    <m/>
    <x v="3"/>
    <x v="3"/>
  </r>
  <r>
    <x v="1"/>
    <n v="1703"/>
    <x v="1"/>
    <x v="1"/>
    <n v="1562302800"/>
    <n v="1562389200"/>
    <b v="0"/>
    <x v="0"/>
    <s v="theater/plays"/>
    <m/>
    <m/>
    <x v="3"/>
    <x v="3"/>
  </r>
  <r>
    <x v="1"/>
    <n v="80"/>
    <x v="3"/>
    <x v="3"/>
    <n v="1378184400"/>
    <n v="1378789200"/>
    <b v="0"/>
    <x v="0"/>
    <s v="film &amp; video/documentary"/>
    <m/>
    <m/>
    <x v="4"/>
    <x v="4"/>
  </r>
  <r>
    <x v="2"/>
    <n v="86"/>
    <x v="1"/>
    <x v="1"/>
    <n v="1485064800"/>
    <n v="1488520800"/>
    <b v="0"/>
    <x v="0"/>
    <s v="technology/wearables"/>
    <m/>
    <m/>
    <x v="2"/>
    <x v="8"/>
  </r>
  <r>
    <x v="0"/>
    <n v="40"/>
    <x v="6"/>
    <x v="6"/>
    <n v="1326520800"/>
    <n v="1327298400"/>
    <b v="0"/>
    <x v="0"/>
    <s v="theater/plays"/>
    <m/>
    <m/>
    <x v="3"/>
    <x v="3"/>
  </r>
  <r>
    <x v="1"/>
    <n v="41"/>
    <x v="1"/>
    <x v="1"/>
    <n v="1441256400"/>
    <n v="1443416400"/>
    <b v="0"/>
    <x v="0"/>
    <s v="games/video games"/>
    <m/>
    <m/>
    <x v="6"/>
    <x v="11"/>
  </r>
  <r>
    <x v="0"/>
    <n v="23"/>
    <x v="0"/>
    <x v="0"/>
    <n v="1533877200"/>
    <n v="1534136400"/>
    <b v="1"/>
    <x v="0"/>
    <s v="photography/photography books"/>
    <m/>
    <m/>
    <x v="7"/>
    <x v="14"/>
  </r>
  <r>
    <x v="1"/>
    <n v="187"/>
    <x v="1"/>
    <x v="1"/>
    <n v="1314421200"/>
    <n v="1315026000"/>
    <b v="0"/>
    <x v="0"/>
    <s v="film &amp; video/animation"/>
    <m/>
    <m/>
    <x v="4"/>
    <x v="10"/>
  </r>
  <r>
    <x v="1"/>
    <n v="2875"/>
    <x v="4"/>
    <x v="4"/>
    <n v="1293861600"/>
    <n v="1295071200"/>
    <b v="0"/>
    <x v="1"/>
    <s v="theater/plays"/>
    <m/>
    <m/>
    <x v="3"/>
    <x v="3"/>
  </r>
  <r>
    <x v="1"/>
    <n v="88"/>
    <x v="1"/>
    <x v="1"/>
    <n v="1507352400"/>
    <n v="1509426000"/>
    <b v="0"/>
    <x v="0"/>
    <s v="theater/plays"/>
    <m/>
    <m/>
    <x v="3"/>
    <x v="3"/>
  </r>
  <r>
    <x v="1"/>
    <n v="191"/>
    <x v="1"/>
    <x v="1"/>
    <n v="1296108000"/>
    <n v="1299391200"/>
    <b v="0"/>
    <x v="0"/>
    <s v="music/rock"/>
    <m/>
    <m/>
    <x v="1"/>
    <x v="1"/>
  </r>
  <r>
    <x v="1"/>
    <n v="139"/>
    <x v="1"/>
    <x v="1"/>
    <n v="1324965600"/>
    <n v="1325052000"/>
    <b v="0"/>
    <x v="0"/>
    <s v="music/rock"/>
    <m/>
    <m/>
    <x v="1"/>
    <x v="1"/>
  </r>
  <r>
    <x v="1"/>
    <n v="186"/>
    <x v="1"/>
    <x v="1"/>
    <n v="1520229600"/>
    <n v="1522818000"/>
    <b v="0"/>
    <x v="0"/>
    <s v="music/indie rock"/>
    <m/>
    <m/>
    <x v="1"/>
    <x v="7"/>
  </r>
  <r>
    <x v="1"/>
    <n v="112"/>
    <x v="2"/>
    <x v="2"/>
    <n v="1482991200"/>
    <n v="1485324000"/>
    <b v="0"/>
    <x v="0"/>
    <s v="theater/plays"/>
    <m/>
    <m/>
    <x v="3"/>
    <x v="3"/>
  </r>
  <r>
    <x v="1"/>
    <n v="101"/>
    <x v="1"/>
    <x v="1"/>
    <n v="1294034400"/>
    <n v="1294120800"/>
    <b v="0"/>
    <x v="1"/>
    <s v="theater/plays"/>
    <m/>
    <m/>
    <x v="3"/>
    <x v="3"/>
  </r>
  <r>
    <x v="0"/>
    <n v="75"/>
    <x v="1"/>
    <x v="1"/>
    <n v="1413608400"/>
    <n v="1415685600"/>
    <b v="0"/>
    <x v="1"/>
    <s v="theater/plays"/>
    <m/>
    <m/>
    <x v="3"/>
    <x v="3"/>
  </r>
  <r>
    <x v="1"/>
    <n v="206"/>
    <x v="4"/>
    <x v="4"/>
    <n v="1286946000"/>
    <n v="1288933200"/>
    <b v="0"/>
    <x v="1"/>
    <s v="film &amp; video/documentary"/>
    <m/>
    <m/>
    <x v="4"/>
    <x v="4"/>
  </r>
  <r>
    <x v="1"/>
    <n v="154"/>
    <x v="1"/>
    <x v="1"/>
    <n v="1359871200"/>
    <n v="1363237200"/>
    <b v="0"/>
    <x v="1"/>
    <s v="film &amp; video/television"/>
    <m/>
    <m/>
    <x v="4"/>
    <x v="19"/>
  </r>
  <r>
    <x v="1"/>
    <n v="5966"/>
    <x v="1"/>
    <x v="1"/>
    <n v="1555304400"/>
    <n v="1555822800"/>
    <b v="0"/>
    <x v="0"/>
    <s v="theater/plays"/>
    <m/>
    <m/>
    <x v="3"/>
    <x v="3"/>
  </r>
  <r>
    <x v="0"/>
    <n v="2176"/>
    <x v="1"/>
    <x v="1"/>
    <n v="1423375200"/>
    <n v="1427778000"/>
    <b v="0"/>
    <x v="0"/>
    <s v="theater/plays"/>
    <m/>
    <m/>
    <x v="3"/>
    <x v="3"/>
  </r>
  <r>
    <x v="1"/>
    <n v="169"/>
    <x v="1"/>
    <x v="1"/>
    <n v="1420696800"/>
    <n v="1422424800"/>
    <b v="0"/>
    <x v="1"/>
    <s v="film &amp; video/documentary"/>
    <m/>
    <m/>
    <x v="4"/>
    <x v="4"/>
  </r>
  <r>
    <x v="1"/>
    <n v="2106"/>
    <x v="1"/>
    <x v="1"/>
    <n v="1502946000"/>
    <n v="1503637200"/>
    <b v="0"/>
    <x v="0"/>
    <s v="theater/plays"/>
    <m/>
    <m/>
    <x v="3"/>
    <x v="3"/>
  </r>
  <r>
    <x v="0"/>
    <n v="441"/>
    <x v="1"/>
    <x v="1"/>
    <n v="1547186400"/>
    <n v="1547618400"/>
    <b v="0"/>
    <x v="1"/>
    <s v="film &amp; video/documentary"/>
    <m/>
    <m/>
    <x v="4"/>
    <x v="4"/>
  </r>
  <r>
    <x v="0"/>
    <n v="25"/>
    <x v="1"/>
    <x v="1"/>
    <n v="1444971600"/>
    <n v="1449900000"/>
    <b v="0"/>
    <x v="0"/>
    <s v="music/indie rock"/>
    <m/>
    <m/>
    <x v="1"/>
    <x v="7"/>
  </r>
  <r>
    <x v="1"/>
    <n v="131"/>
    <x v="1"/>
    <x v="1"/>
    <n v="1404622800"/>
    <n v="1405141200"/>
    <b v="0"/>
    <x v="0"/>
    <s v="music/rock"/>
    <m/>
    <m/>
    <x v="1"/>
    <x v="1"/>
  </r>
  <r>
    <x v="0"/>
    <n v="127"/>
    <x v="1"/>
    <x v="1"/>
    <n v="1571720400"/>
    <n v="1572933600"/>
    <b v="0"/>
    <x v="0"/>
    <s v="theater/plays"/>
    <m/>
    <m/>
    <x v="3"/>
    <x v="3"/>
  </r>
  <r>
    <x v="0"/>
    <n v="355"/>
    <x v="1"/>
    <x v="1"/>
    <n v="1526878800"/>
    <n v="1530162000"/>
    <b v="0"/>
    <x v="0"/>
    <s v="film &amp; video/documentary"/>
    <m/>
    <m/>
    <x v="4"/>
    <x v="4"/>
  </r>
  <r>
    <x v="0"/>
    <n v="44"/>
    <x v="4"/>
    <x v="4"/>
    <n v="1319691600"/>
    <n v="1320904800"/>
    <b v="0"/>
    <x v="0"/>
    <s v="theater/plays"/>
    <m/>
    <m/>
    <x v="3"/>
    <x v="3"/>
  </r>
  <r>
    <x v="1"/>
    <n v="84"/>
    <x v="1"/>
    <x v="1"/>
    <n v="1371963600"/>
    <n v="1372395600"/>
    <b v="0"/>
    <x v="0"/>
    <s v="theater/plays"/>
    <m/>
    <m/>
    <x v="3"/>
    <x v="3"/>
  </r>
  <r>
    <x v="1"/>
    <n v="155"/>
    <x v="1"/>
    <x v="1"/>
    <n v="1433739600"/>
    <n v="1437714000"/>
    <b v="0"/>
    <x v="0"/>
    <s v="theater/plays"/>
    <m/>
    <m/>
    <x v="3"/>
    <x v="3"/>
  </r>
  <r>
    <x v="0"/>
    <n v="67"/>
    <x v="1"/>
    <x v="1"/>
    <n v="1508130000"/>
    <n v="1509771600"/>
    <b v="0"/>
    <x v="0"/>
    <s v="photography/photography books"/>
    <m/>
    <m/>
    <x v="7"/>
    <x v="14"/>
  </r>
  <r>
    <x v="1"/>
    <n v="189"/>
    <x v="1"/>
    <x v="1"/>
    <n v="1550037600"/>
    <n v="1550556000"/>
    <b v="0"/>
    <x v="1"/>
    <s v="food/food trucks"/>
    <m/>
    <m/>
    <x v="0"/>
    <x v="0"/>
  </r>
  <r>
    <x v="1"/>
    <n v="4799"/>
    <x v="1"/>
    <x v="1"/>
    <n v="1486706400"/>
    <n v="1489039200"/>
    <b v="1"/>
    <x v="1"/>
    <s v="film &amp; video/documentary"/>
    <m/>
    <m/>
    <x v="4"/>
    <x v="4"/>
  </r>
  <r>
    <x v="1"/>
    <n v="1137"/>
    <x v="1"/>
    <x v="1"/>
    <n v="1553835600"/>
    <n v="1556600400"/>
    <b v="0"/>
    <x v="0"/>
    <s v="publishing/nonfiction"/>
    <m/>
    <m/>
    <x v="5"/>
    <x v="9"/>
  </r>
  <r>
    <x v="0"/>
    <n v="1068"/>
    <x v="1"/>
    <x v="1"/>
    <n v="1277528400"/>
    <n v="1278565200"/>
    <b v="0"/>
    <x v="0"/>
    <s v="theater/plays"/>
    <m/>
    <m/>
    <x v="3"/>
    <x v="3"/>
  </r>
  <r>
    <x v="0"/>
    <n v="424"/>
    <x v="1"/>
    <x v="1"/>
    <n v="1339477200"/>
    <n v="1339909200"/>
    <b v="0"/>
    <x v="0"/>
    <s v="technology/wearables"/>
    <m/>
    <m/>
    <x v="2"/>
    <x v="8"/>
  </r>
  <r>
    <x v="3"/>
    <n v="145"/>
    <x v="5"/>
    <x v="5"/>
    <n v="1325656800"/>
    <n v="1325829600"/>
    <b v="0"/>
    <x v="0"/>
    <s v="music/indie rock"/>
    <m/>
    <m/>
    <x v="1"/>
    <x v="7"/>
  </r>
  <r>
    <x v="1"/>
    <n v="1152"/>
    <x v="1"/>
    <x v="1"/>
    <n v="1288242000"/>
    <n v="1290578400"/>
    <b v="0"/>
    <x v="0"/>
    <s v="theater/plays"/>
    <m/>
    <m/>
    <x v="3"/>
    <x v="3"/>
  </r>
  <r>
    <x v="1"/>
    <n v="50"/>
    <x v="1"/>
    <x v="1"/>
    <n v="1379048400"/>
    <n v="1380344400"/>
    <b v="0"/>
    <x v="0"/>
    <s v="photography/photography books"/>
    <m/>
    <m/>
    <x v="7"/>
    <x v="14"/>
  </r>
  <r>
    <x v="0"/>
    <n v="151"/>
    <x v="1"/>
    <x v="1"/>
    <n v="1389679200"/>
    <n v="1389852000"/>
    <b v="0"/>
    <x v="0"/>
    <s v="publishing/nonfiction"/>
    <m/>
    <m/>
    <x v="5"/>
    <x v="9"/>
  </r>
  <r>
    <x v="0"/>
    <n v="1608"/>
    <x v="1"/>
    <x v="1"/>
    <n v="1294293600"/>
    <n v="1294466400"/>
    <b v="0"/>
    <x v="0"/>
    <s v="technology/wearables"/>
    <m/>
    <m/>
    <x v="2"/>
    <x v="8"/>
  </r>
  <r>
    <x v="1"/>
    <n v="3059"/>
    <x v="0"/>
    <x v="0"/>
    <n v="1500267600"/>
    <n v="1500354000"/>
    <b v="0"/>
    <x v="0"/>
    <s v="music/jazz"/>
    <m/>
    <m/>
    <x v="1"/>
    <x v="17"/>
  </r>
  <r>
    <x v="1"/>
    <n v="34"/>
    <x v="1"/>
    <x v="1"/>
    <n v="1375074000"/>
    <n v="1375938000"/>
    <b v="0"/>
    <x v="1"/>
    <s v="film &amp; video/documentary"/>
    <m/>
    <m/>
    <x v="4"/>
    <x v="4"/>
  </r>
  <r>
    <x v="1"/>
    <n v="220"/>
    <x v="1"/>
    <x v="1"/>
    <n v="1323324000"/>
    <n v="1323410400"/>
    <b v="1"/>
    <x v="0"/>
    <s v="theater/plays"/>
    <m/>
    <m/>
    <x v="3"/>
    <x v="3"/>
  </r>
  <r>
    <x v="1"/>
    <n v="1604"/>
    <x v="2"/>
    <x v="2"/>
    <n v="1538715600"/>
    <n v="1539406800"/>
    <b v="0"/>
    <x v="0"/>
    <s v="film &amp; video/drama"/>
    <m/>
    <m/>
    <x v="4"/>
    <x v="6"/>
  </r>
  <r>
    <x v="1"/>
    <n v="454"/>
    <x v="1"/>
    <x v="1"/>
    <n v="1369285200"/>
    <n v="1369803600"/>
    <b v="0"/>
    <x v="0"/>
    <s v="music/rock"/>
    <m/>
    <m/>
    <x v="1"/>
    <x v="1"/>
  </r>
  <r>
    <x v="1"/>
    <n v="123"/>
    <x v="6"/>
    <x v="6"/>
    <n v="1525755600"/>
    <n v="1525928400"/>
    <b v="0"/>
    <x v="1"/>
    <s v="film &amp; video/animation"/>
    <m/>
    <m/>
    <x v="4"/>
    <x v="10"/>
  </r>
  <r>
    <x v="0"/>
    <n v="941"/>
    <x v="1"/>
    <x v="1"/>
    <n v="1296626400"/>
    <n v="1297231200"/>
    <b v="0"/>
    <x v="0"/>
    <s v="music/indie rock"/>
    <m/>
    <m/>
    <x v="1"/>
    <x v="7"/>
  </r>
  <r>
    <x v="0"/>
    <n v="1"/>
    <x v="1"/>
    <x v="1"/>
    <n v="1376629200"/>
    <n v="1378530000"/>
    <b v="0"/>
    <x v="1"/>
    <s v="photography/photography books"/>
    <m/>
    <m/>
    <x v="7"/>
    <x v="14"/>
  </r>
  <r>
    <x v="1"/>
    <n v="299"/>
    <x v="1"/>
    <x v="1"/>
    <n v="1572152400"/>
    <n v="1572152400"/>
    <b v="0"/>
    <x v="0"/>
    <s v="theater/plays"/>
    <m/>
    <m/>
    <x v="3"/>
    <x v="3"/>
  </r>
  <r>
    <x v="0"/>
    <n v="40"/>
    <x v="1"/>
    <x v="1"/>
    <n v="1325829600"/>
    <n v="1329890400"/>
    <b v="0"/>
    <x v="1"/>
    <s v="film &amp; video/shorts"/>
    <m/>
    <m/>
    <x v="4"/>
    <x v="12"/>
  </r>
  <r>
    <x v="0"/>
    <n v="3015"/>
    <x v="0"/>
    <x v="0"/>
    <n v="1273640400"/>
    <n v="1276750800"/>
    <b v="0"/>
    <x v="1"/>
    <s v="theater/plays"/>
    <m/>
    <m/>
    <x v="3"/>
    <x v="3"/>
  </r>
  <r>
    <x v="1"/>
    <n v="2237"/>
    <x v="1"/>
    <x v="1"/>
    <n v="1510639200"/>
    <n v="1510898400"/>
    <b v="0"/>
    <x v="0"/>
    <s v="theater/plays"/>
    <m/>
    <m/>
    <x v="3"/>
    <x v="3"/>
  </r>
  <r>
    <x v="0"/>
    <n v="435"/>
    <x v="1"/>
    <x v="1"/>
    <n v="1528088400"/>
    <n v="1532408400"/>
    <b v="0"/>
    <x v="0"/>
    <s v="theater/plays"/>
    <m/>
    <m/>
    <x v="3"/>
    <x v="3"/>
  </r>
  <r>
    <x v="1"/>
    <n v="645"/>
    <x v="1"/>
    <x v="1"/>
    <n v="1359525600"/>
    <n v="1360562400"/>
    <b v="1"/>
    <x v="0"/>
    <s v="film &amp; video/documentary"/>
    <m/>
    <m/>
    <x v="4"/>
    <x v="4"/>
  </r>
  <r>
    <x v="1"/>
    <n v="484"/>
    <x v="3"/>
    <x v="3"/>
    <n v="1570942800"/>
    <n v="1571547600"/>
    <b v="0"/>
    <x v="0"/>
    <s v="theater/plays"/>
    <m/>
    <m/>
    <x v="3"/>
    <x v="3"/>
  </r>
  <r>
    <x v="1"/>
    <n v="154"/>
    <x v="0"/>
    <x v="0"/>
    <n v="1466398800"/>
    <n v="1468126800"/>
    <b v="0"/>
    <x v="0"/>
    <s v="film &amp; video/documentary"/>
    <m/>
    <m/>
    <x v="4"/>
    <x v="4"/>
  </r>
  <r>
    <x v="0"/>
    <n v="714"/>
    <x v="1"/>
    <x v="1"/>
    <n v="1492491600"/>
    <n v="1492837200"/>
    <b v="0"/>
    <x v="0"/>
    <s v="music/rock"/>
    <m/>
    <m/>
    <x v="1"/>
    <x v="1"/>
  </r>
  <r>
    <x v="2"/>
    <n v="1111"/>
    <x v="1"/>
    <x v="1"/>
    <n v="1430197200"/>
    <n v="1430197200"/>
    <b v="0"/>
    <x v="0"/>
    <s v="games/mobile games"/>
    <m/>
    <m/>
    <x v="6"/>
    <x v="20"/>
  </r>
  <r>
    <x v="1"/>
    <n v="82"/>
    <x v="1"/>
    <x v="1"/>
    <n v="1496034000"/>
    <n v="1496206800"/>
    <b v="0"/>
    <x v="0"/>
    <s v="theater/plays"/>
    <m/>
    <m/>
    <x v="3"/>
    <x v="3"/>
  </r>
  <r>
    <x v="1"/>
    <n v="134"/>
    <x v="1"/>
    <x v="1"/>
    <n v="1388728800"/>
    <n v="1389592800"/>
    <b v="0"/>
    <x v="0"/>
    <s v="publishing/fiction"/>
    <m/>
    <m/>
    <x v="5"/>
    <x v="13"/>
  </r>
  <r>
    <x v="2"/>
    <n v="1089"/>
    <x v="1"/>
    <x v="1"/>
    <n v="1543298400"/>
    <n v="1545631200"/>
    <b v="0"/>
    <x v="0"/>
    <s v="film &amp; video/animation"/>
    <m/>
    <m/>
    <x v="4"/>
    <x v="10"/>
  </r>
  <r>
    <x v="0"/>
    <n v="5497"/>
    <x v="1"/>
    <x v="1"/>
    <n v="1271739600"/>
    <n v="1272430800"/>
    <b v="0"/>
    <x v="1"/>
    <s v="food/food trucks"/>
    <m/>
    <m/>
    <x v="0"/>
    <x v="0"/>
  </r>
  <r>
    <x v="0"/>
    <n v="418"/>
    <x v="1"/>
    <x v="1"/>
    <n v="1326434400"/>
    <n v="1327903200"/>
    <b v="0"/>
    <x v="0"/>
    <s v="theater/plays"/>
    <m/>
    <m/>
    <x v="3"/>
    <x v="3"/>
  </r>
  <r>
    <x v="0"/>
    <n v="1439"/>
    <x v="1"/>
    <x v="1"/>
    <n v="1295244000"/>
    <n v="1296021600"/>
    <b v="0"/>
    <x v="1"/>
    <s v="film &amp; video/documentary"/>
    <m/>
    <m/>
    <x v="4"/>
    <x v="4"/>
  </r>
  <r>
    <x v="0"/>
    <n v="15"/>
    <x v="1"/>
    <x v="1"/>
    <n v="1541221200"/>
    <n v="1543298400"/>
    <b v="0"/>
    <x v="0"/>
    <s v="theater/plays"/>
    <m/>
    <m/>
    <x v="3"/>
    <x v="3"/>
  </r>
  <r>
    <x v="0"/>
    <n v="1999"/>
    <x v="0"/>
    <x v="0"/>
    <n v="1336280400"/>
    <n v="1336366800"/>
    <b v="0"/>
    <x v="0"/>
    <s v="film &amp; video/documentary"/>
    <m/>
    <m/>
    <x v="4"/>
    <x v="4"/>
  </r>
  <r>
    <x v="1"/>
    <n v="5203"/>
    <x v="1"/>
    <x v="1"/>
    <n v="1324533600"/>
    <n v="1325052000"/>
    <b v="0"/>
    <x v="0"/>
    <s v="technology/web"/>
    <m/>
    <m/>
    <x v="2"/>
    <x v="2"/>
  </r>
  <r>
    <x v="1"/>
    <n v="94"/>
    <x v="1"/>
    <x v="1"/>
    <n v="1498366800"/>
    <n v="1499576400"/>
    <b v="0"/>
    <x v="0"/>
    <s v="theater/plays"/>
    <m/>
    <m/>
    <x v="3"/>
    <x v="3"/>
  </r>
  <r>
    <x v="0"/>
    <n v="118"/>
    <x v="1"/>
    <x v="1"/>
    <n v="1498712400"/>
    <n v="1501304400"/>
    <b v="0"/>
    <x v="1"/>
    <s v="technology/wearables"/>
    <m/>
    <m/>
    <x v="2"/>
    <x v="8"/>
  </r>
  <r>
    <x v="1"/>
    <n v="205"/>
    <x v="1"/>
    <x v="1"/>
    <n v="1271480400"/>
    <n v="1273208400"/>
    <b v="0"/>
    <x v="1"/>
    <s v="theater/plays"/>
    <m/>
    <m/>
    <x v="3"/>
    <x v="3"/>
  </r>
  <r>
    <x v="0"/>
    <n v="162"/>
    <x v="1"/>
    <x v="1"/>
    <n v="1316667600"/>
    <n v="1316840400"/>
    <b v="0"/>
    <x v="1"/>
    <s v="food/food trucks"/>
    <m/>
    <m/>
    <x v="0"/>
    <x v="0"/>
  </r>
  <r>
    <x v="0"/>
    <n v="83"/>
    <x v="1"/>
    <x v="1"/>
    <n v="1524027600"/>
    <n v="1524546000"/>
    <b v="0"/>
    <x v="0"/>
    <s v="music/indie rock"/>
    <m/>
    <m/>
    <x v="1"/>
    <x v="7"/>
  </r>
  <r>
    <x v="1"/>
    <n v="92"/>
    <x v="1"/>
    <x v="1"/>
    <n v="1438059600"/>
    <n v="1438578000"/>
    <b v="0"/>
    <x v="0"/>
    <s v="photography/photography books"/>
    <m/>
    <m/>
    <x v="7"/>
    <x v="14"/>
  </r>
  <r>
    <x v="1"/>
    <n v="219"/>
    <x v="1"/>
    <x v="1"/>
    <n v="1361944800"/>
    <n v="1362549600"/>
    <b v="0"/>
    <x v="0"/>
    <s v="theater/plays"/>
    <m/>
    <m/>
    <x v="3"/>
    <x v="3"/>
  </r>
  <r>
    <x v="1"/>
    <n v="2526"/>
    <x v="1"/>
    <x v="1"/>
    <n v="1410584400"/>
    <n v="1413349200"/>
    <b v="0"/>
    <x v="1"/>
    <s v="theater/plays"/>
    <m/>
    <m/>
    <x v="3"/>
    <x v="3"/>
  </r>
  <r>
    <x v="0"/>
    <n v="747"/>
    <x v="1"/>
    <x v="1"/>
    <n v="1297404000"/>
    <n v="1298008800"/>
    <b v="0"/>
    <x v="0"/>
    <s v="film &amp; video/animation"/>
    <m/>
    <m/>
    <x v="4"/>
    <x v="10"/>
  </r>
  <r>
    <x v="3"/>
    <n v="2138"/>
    <x v="1"/>
    <x v="1"/>
    <n v="1392012000"/>
    <n v="1394427600"/>
    <b v="0"/>
    <x v="1"/>
    <s v="photography/photography books"/>
    <m/>
    <m/>
    <x v="7"/>
    <x v="14"/>
  </r>
  <r>
    <x v="0"/>
    <n v="84"/>
    <x v="1"/>
    <x v="1"/>
    <n v="1569733200"/>
    <n v="1572670800"/>
    <b v="0"/>
    <x v="0"/>
    <s v="theater/plays"/>
    <m/>
    <m/>
    <x v="3"/>
    <x v="3"/>
  </r>
  <r>
    <x v="1"/>
    <n v="94"/>
    <x v="1"/>
    <x v="1"/>
    <n v="1529643600"/>
    <n v="1531112400"/>
    <b v="1"/>
    <x v="0"/>
    <s v="theater/plays"/>
    <m/>
    <m/>
    <x v="3"/>
    <x v="3"/>
  </r>
  <r>
    <x v="0"/>
    <n v="91"/>
    <x v="1"/>
    <x v="1"/>
    <n v="1399006800"/>
    <n v="1400734800"/>
    <b v="0"/>
    <x v="0"/>
    <s v="theater/plays"/>
    <m/>
    <m/>
    <x v="3"/>
    <x v="3"/>
  </r>
  <r>
    <x v="0"/>
    <n v="792"/>
    <x v="1"/>
    <x v="1"/>
    <n v="1385359200"/>
    <n v="1386741600"/>
    <b v="0"/>
    <x v="1"/>
    <s v="film &amp; video/documentary"/>
    <m/>
    <m/>
    <x v="4"/>
    <x v="4"/>
  </r>
  <r>
    <x v="3"/>
    <n v="10"/>
    <x v="0"/>
    <x v="0"/>
    <n v="1480572000"/>
    <n v="1481781600"/>
    <b v="1"/>
    <x v="0"/>
    <s v="theater/plays"/>
    <m/>
    <m/>
    <x v="3"/>
    <x v="3"/>
  </r>
  <r>
    <x v="1"/>
    <n v="1713"/>
    <x v="6"/>
    <x v="6"/>
    <n v="1418623200"/>
    <n v="1419660000"/>
    <b v="0"/>
    <x v="1"/>
    <s v="theater/plays"/>
    <m/>
    <m/>
    <x v="3"/>
    <x v="3"/>
  </r>
  <r>
    <x v="1"/>
    <n v="249"/>
    <x v="1"/>
    <x v="1"/>
    <n v="1555736400"/>
    <n v="1555822800"/>
    <b v="0"/>
    <x v="0"/>
    <s v="music/jazz"/>
    <m/>
    <m/>
    <x v="1"/>
    <x v="17"/>
  </r>
  <r>
    <x v="1"/>
    <n v="192"/>
    <x v="1"/>
    <x v="1"/>
    <n v="1442120400"/>
    <n v="1442379600"/>
    <b v="0"/>
    <x v="1"/>
    <s v="film &amp; video/animation"/>
    <m/>
    <m/>
    <x v="4"/>
    <x v="10"/>
  </r>
  <r>
    <x v="1"/>
    <n v="247"/>
    <x v="1"/>
    <x v="1"/>
    <n v="1362376800"/>
    <n v="1364965200"/>
    <b v="0"/>
    <x v="0"/>
    <s v="theater/plays"/>
    <m/>
    <m/>
    <x v="3"/>
    <x v="3"/>
  </r>
  <r>
    <x v="1"/>
    <n v="2293"/>
    <x v="1"/>
    <x v="1"/>
    <n v="1478408400"/>
    <n v="1479016800"/>
    <b v="0"/>
    <x v="0"/>
    <s v="film &amp; video/science fiction"/>
    <m/>
    <m/>
    <x v="4"/>
    <x v="22"/>
  </r>
  <r>
    <x v="1"/>
    <n v="3131"/>
    <x v="1"/>
    <x v="1"/>
    <n v="1498798800"/>
    <n v="1499662800"/>
    <b v="0"/>
    <x v="0"/>
    <s v="film &amp; video/television"/>
    <m/>
    <m/>
    <x v="4"/>
    <x v="19"/>
  </r>
  <r>
    <x v="0"/>
    <n v="32"/>
    <x v="1"/>
    <x v="1"/>
    <n v="1335416400"/>
    <n v="1337835600"/>
    <b v="0"/>
    <x v="0"/>
    <s v="technology/wearables"/>
    <m/>
    <m/>
    <x v="2"/>
    <x v="8"/>
  </r>
  <r>
    <x v="1"/>
    <n v="143"/>
    <x v="6"/>
    <x v="6"/>
    <n v="1504328400"/>
    <n v="1505710800"/>
    <b v="0"/>
    <x v="0"/>
    <s v="theater/plays"/>
    <m/>
    <m/>
    <x v="3"/>
    <x v="3"/>
  </r>
  <r>
    <x v="3"/>
    <n v="90"/>
    <x v="1"/>
    <x v="1"/>
    <n v="1285822800"/>
    <n v="1287464400"/>
    <b v="0"/>
    <x v="0"/>
    <s v="theater/plays"/>
    <m/>
    <m/>
    <x v="3"/>
    <x v="3"/>
  </r>
  <r>
    <x v="1"/>
    <n v="296"/>
    <x v="1"/>
    <x v="1"/>
    <n v="1311483600"/>
    <n v="1311656400"/>
    <b v="0"/>
    <x v="1"/>
    <s v="music/indie rock"/>
    <m/>
    <m/>
    <x v="1"/>
    <x v="7"/>
  </r>
  <r>
    <x v="1"/>
    <n v="170"/>
    <x v="1"/>
    <x v="1"/>
    <n v="1291356000"/>
    <n v="1293170400"/>
    <b v="0"/>
    <x v="1"/>
    <s v="theater/plays"/>
    <m/>
    <m/>
    <x v="3"/>
    <x v="3"/>
  </r>
  <r>
    <x v="0"/>
    <n v="186"/>
    <x v="1"/>
    <x v="1"/>
    <n v="1355810400"/>
    <n v="1355983200"/>
    <b v="0"/>
    <x v="0"/>
    <s v="technology/wearables"/>
    <m/>
    <m/>
    <x v="2"/>
    <x v="8"/>
  </r>
  <r>
    <x v="3"/>
    <n v="439"/>
    <x v="4"/>
    <x v="4"/>
    <n v="1513663200"/>
    <n v="1515045600"/>
    <b v="0"/>
    <x v="0"/>
    <s v="film &amp; video/television"/>
    <m/>
    <m/>
    <x v="4"/>
    <x v="19"/>
  </r>
  <r>
    <x v="0"/>
    <n v="605"/>
    <x v="1"/>
    <x v="1"/>
    <n v="1365915600"/>
    <n v="1366088400"/>
    <b v="0"/>
    <x v="1"/>
    <s v="games/video games"/>
    <m/>
    <m/>
    <x v="6"/>
    <x v="11"/>
  </r>
  <r>
    <x v="1"/>
    <n v="86"/>
    <x v="3"/>
    <x v="3"/>
    <n v="1551852000"/>
    <n v="1553317200"/>
    <b v="0"/>
    <x v="0"/>
    <s v="games/video games"/>
    <m/>
    <m/>
    <x v="6"/>
    <x v="11"/>
  </r>
  <r>
    <x v="0"/>
    <n v="1"/>
    <x v="0"/>
    <x v="0"/>
    <n v="1540098000"/>
    <n v="1542088800"/>
    <b v="0"/>
    <x v="0"/>
    <s v="film &amp; video/animation"/>
    <m/>
    <m/>
    <x v="4"/>
    <x v="10"/>
  </r>
  <r>
    <x v="1"/>
    <n v="6286"/>
    <x v="1"/>
    <x v="1"/>
    <n v="1500440400"/>
    <n v="1503118800"/>
    <b v="0"/>
    <x v="0"/>
    <s v="music/rock"/>
    <m/>
    <m/>
    <x v="1"/>
    <x v="1"/>
  </r>
  <r>
    <x v="0"/>
    <n v="31"/>
    <x v="1"/>
    <x v="1"/>
    <n v="1278392400"/>
    <n v="1278478800"/>
    <b v="0"/>
    <x v="0"/>
    <s v="film &amp; video/drama"/>
    <m/>
    <m/>
    <x v="4"/>
    <x v="6"/>
  </r>
  <r>
    <x v="0"/>
    <n v="1181"/>
    <x v="1"/>
    <x v="1"/>
    <n v="1480572000"/>
    <n v="1484114400"/>
    <b v="0"/>
    <x v="0"/>
    <s v="film &amp; video/science fiction"/>
    <m/>
    <m/>
    <x v="4"/>
    <x v="22"/>
  </r>
  <r>
    <x v="0"/>
    <n v="39"/>
    <x v="1"/>
    <x v="1"/>
    <n v="1382331600"/>
    <n v="1385445600"/>
    <b v="0"/>
    <x v="1"/>
    <s v="film &amp; video/drama"/>
    <m/>
    <m/>
    <x v="4"/>
    <x v="6"/>
  </r>
  <r>
    <x v="1"/>
    <n v="3727"/>
    <x v="1"/>
    <x v="1"/>
    <n v="1316754000"/>
    <n v="1318741200"/>
    <b v="0"/>
    <x v="0"/>
    <s v="theater/plays"/>
    <m/>
    <m/>
    <x v="3"/>
    <x v="3"/>
  </r>
  <r>
    <x v="1"/>
    <n v="1605"/>
    <x v="1"/>
    <x v="1"/>
    <n v="1518242400"/>
    <n v="1518242400"/>
    <b v="0"/>
    <x v="1"/>
    <s v="music/indie rock"/>
    <m/>
    <m/>
    <x v="1"/>
    <x v="7"/>
  </r>
  <r>
    <x v="0"/>
    <n v="46"/>
    <x v="1"/>
    <x v="1"/>
    <n v="1476421200"/>
    <n v="1476594000"/>
    <b v="0"/>
    <x v="0"/>
    <s v="theater/plays"/>
    <m/>
    <m/>
    <x v="3"/>
    <x v="3"/>
  </r>
  <r>
    <x v="1"/>
    <n v="2120"/>
    <x v="1"/>
    <x v="1"/>
    <n v="1269752400"/>
    <n v="1273554000"/>
    <b v="0"/>
    <x v="0"/>
    <s v="theater/plays"/>
    <m/>
    <m/>
    <x v="3"/>
    <x v="3"/>
  </r>
  <r>
    <x v="0"/>
    <n v="105"/>
    <x v="1"/>
    <x v="1"/>
    <n v="1419746400"/>
    <n v="1421906400"/>
    <b v="0"/>
    <x v="0"/>
    <s v="film &amp; video/documentary"/>
    <m/>
    <m/>
    <x v="4"/>
    <x v="4"/>
  </r>
  <r>
    <x v="1"/>
    <n v="50"/>
    <x v="1"/>
    <x v="1"/>
    <n v="1281330000"/>
    <n v="1281589200"/>
    <b v="0"/>
    <x v="0"/>
    <s v="theater/plays"/>
    <m/>
    <m/>
    <x v="3"/>
    <x v="3"/>
  </r>
  <r>
    <x v="1"/>
    <n v="2080"/>
    <x v="1"/>
    <x v="1"/>
    <n v="1398661200"/>
    <n v="1400389200"/>
    <b v="0"/>
    <x v="0"/>
    <s v="film &amp; video/drama"/>
    <m/>
    <m/>
    <x v="4"/>
    <x v="6"/>
  </r>
  <r>
    <x v="0"/>
    <n v="535"/>
    <x v="1"/>
    <x v="1"/>
    <n v="1359525600"/>
    <n v="1362808800"/>
    <b v="0"/>
    <x v="0"/>
    <s v="games/mobile games"/>
    <m/>
    <m/>
    <x v="6"/>
    <x v="20"/>
  </r>
  <r>
    <x v="1"/>
    <n v="2105"/>
    <x v="1"/>
    <x v="1"/>
    <n v="1388469600"/>
    <n v="1388815200"/>
    <b v="0"/>
    <x v="0"/>
    <s v="film &amp; video/animation"/>
    <m/>
    <m/>
    <x v="4"/>
    <x v="10"/>
  </r>
  <r>
    <x v="1"/>
    <n v="2436"/>
    <x v="1"/>
    <x v="1"/>
    <n v="1518328800"/>
    <n v="1519538400"/>
    <b v="0"/>
    <x v="0"/>
    <s v="theater/plays"/>
    <m/>
    <m/>
    <x v="3"/>
    <x v="3"/>
  </r>
  <r>
    <x v="1"/>
    <n v="80"/>
    <x v="1"/>
    <x v="1"/>
    <n v="1517032800"/>
    <n v="1517810400"/>
    <b v="0"/>
    <x v="0"/>
    <s v="publishing/translations"/>
    <m/>
    <m/>
    <x v="5"/>
    <x v="18"/>
  </r>
  <r>
    <x v="1"/>
    <n v="42"/>
    <x v="1"/>
    <x v="1"/>
    <n v="1368594000"/>
    <n v="1370581200"/>
    <b v="0"/>
    <x v="1"/>
    <s v="technology/wearables"/>
    <m/>
    <m/>
    <x v="2"/>
    <x v="8"/>
  </r>
  <r>
    <x v="1"/>
    <n v="139"/>
    <x v="0"/>
    <x v="0"/>
    <n v="1448258400"/>
    <n v="1448863200"/>
    <b v="0"/>
    <x v="1"/>
    <s v="technology/web"/>
    <m/>
    <m/>
    <x v="2"/>
    <x v="2"/>
  </r>
  <r>
    <x v="0"/>
    <n v="16"/>
    <x v="1"/>
    <x v="1"/>
    <n v="1555218000"/>
    <n v="1556600400"/>
    <b v="0"/>
    <x v="0"/>
    <s v="theater/plays"/>
    <m/>
    <m/>
    <x v="3"/>
    <x v="3"/>
  </r>
  <r>
    <x v="1"/>
    <n v="159"/>
    <x v="1"/>
    <x v="1"/>
    <n v="1431925200"/>
    <n v="1432098000"/>
    <b v="0"/>
    <x v="0"/>
    <s v="film &amp; video/drama"/>
    <m/>
    <m/>
    <x v="4"/>
    <x v="6"/>
  </r>
  <r>
    <x v="1"/>
    <n v="381"/>
    <x v="1"/>
    <x v="1"/>
    <n v="1481522400"/>
    <n v="1482127200"/>
    <b v="0"/>
    <x v="0"/>
    <s v="technology/wearables"/>
    <m/>
    <m/>
    <x v="2"/>
    <x v="8"/>
  </r>
  <r>
    <x v="1"/>
    <n v="194"/>
    <x v="4"/>
    <x v="4"/>
    <n v="1335934800"/>
    <n v="1335934800"/>
    <b v="0"/>
    <x v="1"/>
    <s v="food/food trucks"/>
    <m/>
    <m/>
    <x v="0"/>
    <x v="0"/>
  </r>
  <r>
    <x v="0"/>
    <n v="575"/>
    <x v="1"/>
    <x v="1"/>
    <n v="1552280400"/>
    <n v="1556946000"/>
    <b v="0"/>
    <x v="0"/>
    <s v="music/rock"/>
    <m/>
    <m/>
    <x v="1"/>
    <x v="1"/>
  </r>
  <r>
    <x v="1"/>
    <n v="106"/>
    <x v="1"/>
    <x v="1"/>
    <n v="1529989200"/>
    <n v="1530075600"/>
    <b v="0"/>
    <x v="0"/>
    <s v="music/electric music"/>
    <m/>
    <m/>
    <x v="1"/>
    <x v="5"/>
  </r>
  <r>
    <x v="1"/>
    <n v="142"/>
    <x v="1"/>
    <x v="1"/>
    <n v="1418709600"/>
    <n v="1418796000"/>
    <b v="0"/>
    <x v="0"/>
    <s v="film &amp; video/television"/>
    <m/>
    <m/>
    <x v="4"/>
    <x v="19"/>
  </r>
  <r>
    <x v="1"/>
    <n v="211"/>
    <x v="1"/>
    <x v="1"/>
    <n v="1372136400"/>
    <n v="1372482000"/>
    <b v="0"/>
    <x v="1"/>
    <s v="publishing/translations"/>
    <m/>
    <m/>
    <x v="5"/>
    <x v="18"/>
  </r>
  <r>
    <x v="0"/>
    <n v="1120"/>
    <x v="1"/>
    <x v="1"/>
    <n v="1533877200"/>
    <n v="1534395600"/>
    <b v="0"/>
    <x v="0"/>
    <s v="publishing/fiction"/>
    <m/>
    <m/>
    <x v="5"/>
    <x v="13"/>
  </r>
  <r>
    <x v="0"/>
    <n v="113"/>
    <x v="1"/>
    <x v="1"/>
    <n v="1309064400"/>
    <n v="1311397200"/>
    <b v="0"/>
    <x v="0"/>
    <s v="film &amp; video/science fiction"/>
    <m/>
    <m/>
    <x v="4"/>
    <x v="22"/>
  </r>
  <r>
    <x v="1"/>
    <n v="2756"/>
    <x v="1"/>
    <x v="1"/>
    <n v="1425877200"/>
    <n v="1426914000"/>
    <b v="0"/>
    <x v="0"/>
    <s v="technology/wearables"/>
    <m/>
    <m/>
    <x v="2"/>
    <x v="8"/>
  </r>
  <r>
    <x v="1"/>
    <n v="173"/>
    <x v="4"/>
    <x v="4"/>
    <n v="1501304400"/>
    <n v="1501477200"/>
    <b v="0"/>
    <x v="0"/>
    <s v="food/food trucks"/>
    <m/>
    <m/>
    <x v="0"/>
    <x v="0"/>
  </r>
  <r>
    <x v="1"/>
    <n v="87"/>
    <x v="1"/>
    <x v="1"/>
    <n v="1268287200"/>
    <n v="1269061200"/>
    <b v="0"/>
    <x v="1"/>
    <s v="photography/photography books"/>
    <m/>
    <m/>
    <x v="7"/>
    <x v="14"/>
  </r>
  <r>
    <x v="0"/>
    <n v="1538"/>
    <x v="1"/>
    <x v="1"/>
    <n v="1412139600"/>
    <n v="1415772000"/>
    <b v="0"/>
    <x v="1"/>
    <s v="theater/plays"/>
    <m/>
    <m/>
    <x v="3"/>
    <x v="3"/>
  </r>
  <r>
    <x v="0"/>
    <n v="9"/>
    <x v="1"/>
    <x v="1"/>
    <n v="1330063200"/>
    <n v="1331013600"/>
    <b v="0"/>
    <x v="1"/>
    <s v="publishing/fiction"/>
    <m/>
    <m/>
    <x v="5"/>
    <x v="13"/>
  </r>
  <r>
    <x v="0"/>
    <n v="554"/>
    <x v="1"/>
    <x v="1"/>
    <n v="1576130400"/>
    <n v="1576735200"/>
    <b v="0"/>
    <x v="0"/>
    <s v="theater/plays"/>
    <m/>
    <m/>
    <x v="3"/>
    <x v="3"/>
  </r>
  <r>
    <x v="1"/>
    <n v="1572"/>
    <x v="4"/>
    <x v="4"/>
    <n v="1407128400"/>
    <n v="1411362000"/>
    <b v="0"/>
    <x v="1"/>
    <s v="food/food trucks"/>
    <m/>
    <m/>
    <x v="0"/>
    <x v="0"/>
  </r>
  <r>
    <x v="0"/>
    <n v="648"/>
    <x v="4"/>
    <x v="4"/>
    <n v="1560142800"/>
    <n v="1563685200"/>
    <b v="0"/>
    <x v="0"/>
    <s v="theater/plays"/>
    <m/>
    <m/>
    <x v="3"/>
    <x v="3"/>
  </r>
  <r>
    <x v="0"/>
    <n v="21"/>
    <x v="4"/>
    <x v="4"/>
    <n v="1520575200"/>
    <n v="1521867600"/>
    <b v="0"/>
    <x v="1"/>
    <s v="publishing/translations"/>
    <m/>
    <m/>
    <x v="5"/>
    <x v="18"/>
  </r>
  <r>
    <x v="1"/>
    <n v="2346"/>
    <x v="1"/>
    <x v="1"/>
    <n v="1492664400"/>
    <n v="1495515600"/>
    <b v="0"/>
    <x v="0"/>
    <s v="theater/plays"/>
    <m/>
    <m/>
    <x v="3"/>
    <x v="3"/>
  </r>
  <r>
    <x v="1"/>
    <n v="115"/>
    <x v="1"/>
    <x v="1"/>
    <n v="1454479200"/>
    <n v="1455948000"/>
    <b v="0"/>
    <x v="0"/>
    <s v="theater/plays"/>
    <m/>
    <m/>
    <x v="3"/>
    <x v="3"/>
  </r>
  <r>
    <x v="1"/>
    <n v="85"/>
    <x v="6"/>
    <x v="6"/>
    <n v="1281934800"/>
    <n v="1282366800"/>
    <b v="0"/>
    <x v="0"/>
    <s v="technology/wearables"/>
    <m/>
    <m/>
    <x v="2"/>
    <x v="8"/>
  </r>
  <r>
    <x v="1"/>
    <n v="144"/>
    <x v="1"/>
    <x v="1"/>
    <n v="1573970400"/>
    <n v="1574575200"/>
    <b v="0"/>
    <x v="0"/>
    <s v="journalism/audio"/>
    <m/>
    <m/>
    <x v="8"/>
    <x v="23"/>
  </r>
  <r>
    <x v="1"/>
    <n v="2443"/>
    <x v="1"/>
    <x v="1"/>
    <n v="1372654800"/>
    <n v="1374901200"/>
    <b v="0"/>
    <x v="1"/>
    <s v="food/food trucks"/>
    <m/>
    <m/>
    <x v="0"/>
    <x v="0"/>
  </r>
  <r>
    <x v="3"/>
    <n v="595"/>
    <x v="1"/>
    <x v="1"/>
    <n v="1275886800"/>
    <n v="1278910800"/>
    <b v="1"/>
    <x v="1"/>
    <s v="film &amp; video/shorts"/>
    <m/>
    <m/>
    <x v="4"/>
    <x v="12"/>
  </r>
  <r>
    <x v="1"/>
    <n v="64"/>
    <x v="1"/>
    <x v="1"/>
    <n v="1561784400"/>
    <n v="1562907600"/>
    <b v="0"/>
    <x v="0"/>
    <s v="photography/photography books"/>
    <m/>
    <m/>
    <x v="7"/>
    <x v="14"/>
  </r>
  <r>
    <x v="1"/>
    <n v="268"/>
    <x v="1"/>
    <x v="1"/>
    <n v="1332392400"/>
    <n v="1332478800"/>
    <b v="0"/>
    <x v="0"/>
    <s v="technology/wearables"/>
    <m/>
    <m/>
    <x v="2"/>
    <x v="8"/>
  </r>
  <r>
    <x v="1"/>
    <n v="195"/>
    <x v="3"/>
    <x v="3"/>
    <n v="1402376400"/>
    <n v="1402722000"/>
    <b v="0"/>
    <x v="0"/>
    <s v="theater/plays"/>
    <m/>
    <m/>
    <x v="3"/>
    <x v="3"/>
  </r>
  <r>
    <x v="0"/>
    <n v="54"/>
    <x v="1"/>
    <x v="1"/>
    <n v="1495342800"/>
    <n v="1496811600"/>
    <b v="0"/>
    <x v="0"/>
    <s v="film &amp; video/animation"/>
    <m/>
    <m/>
    <x v="4"/>
    <x v="10"/>
  </r>
  <r>
    <x v="0"/>
    <n v="120"/>
    <x v="1"/>
    <x v="1"/>
    <n v="1482213600"/>
    <n v="1482213600"/>
    <b v="0"/>
    <x v="1"/>
    <s v="technology/wearables"/>
    <m/>
    <m/>
    <x v="2"/>
    <x v="8"/>
  </r>
  <r>
    <x v="0"/>
    <n v="579"/>
    <x v="3"/>
    <x v="3"/>
    <n v="1420092000"/>
    <n v="1420264800"/>
    <b v="0"/>
    <x v="0"/>
    <s v="technology/web"/>
    <m/>
    <m/>
    <x v="2"/>
    <x v="2"/>
  </r>
  <r>
    <x v="0"/>
    <n v="2072"/>
    <x v="1"/>
    <x v="1"/>
    <n v="1458018000"/>
    <n v="1458450000"/>
    <b v="0"/>
    <x v="1"/>
    <s v="film &amp; video/documentary"/>
    <m/>
    <m/>
    <x v="4"/>
    <x v="4"/>
  </r>
  <r>
    <x v="0"/>
    <n v="0"/>
    <x v="1"/>
    <x v="1"/>
    <n v="1367384400"/>
    <n v="1369803600"/>
    <b v="0"/>
    <x v="1"/>
    <s v="theater/plays"/>
    <m/>
    <m/>
    <x v="3"/>
    <x v="3"/>
  </r>
  <r>
    <x v="0"/>
    <n v="1796"/>
    <x v="1"/>
    <x v="1"/>
    <n v="1363064400"/>
    <n v="1363237200"/>
    <b v="0"/>
    <x v="0"/>
    <s v="film &amp; video/documentary"/>
    <m/>
    <m/>
    <x v="4"/>
    <x v="4"/>
  </r>
  <r>
    <x v="1"/>
    <n v="186"/>
    <x v="2"/>
    <x v="2"/>
    <n v="1343365200"/>
    <n v="1345870800"/>
    <b v="0"/>
    <x v="1"/>
    <s v="games/video games"/>
    <m/>
    <m/>
    <x v="6"/>
    <x v="11"/>
  </r>
  <r>
    <x v="1"/>
    <n v="460"/>
    <x v="1"/>
    <x v="1"/>
    <n v="1435726800"/>
    <n v="1437454800"/>
    <b v="0"/>
    <x v="0"/>
    <s v="film &amp; video/drama"/>
    <m/>
    <m/>
    <x v="4"/>
    <x v="6"/>
  </r>
  <r>
    <x v="0"/>
    <n v="62"/>
    <x v="6"/>
    <x v="6"/>
    <n v="1431925200"/>
    <n v="1432011600"/>
    <b v="0"/>
    <x v="0"/>
    <s v="music/rock"/>
    <m/>
    <m/>
    <x v="1"/>
    <x v="1"/>
  </r>
  <r>
    <x v="0"/>
    <n v="347"/>
    <x v="1"/>
    <x v="1"/>
    <n v="1362722400"/>
    <n v="1366347600"/>
    <b v="0"/>
    <x v="1"/>
    <s v="publishing/radio &amp; podcasts"/>
    <m/>
    <m/>
    <x v="5"/>
    <x v="15"/>
  </r>
  <r>
    <x v="1"/>
    <n v="2528"/>
    <x v="1"/>
    <x v="1"/>
    <n v="1511416800"/>
    <n v="1512885600"/>
    <b v="0"/>
    <x v="1"/>
    <s v="theater/plays"/>
    <m/>
    <m/>
    <x v="3"/>
    <x v="3"/>
  </r>
  <r>
    <x v="0"/>
    <n v="19"/>
    <x v="1"/>
    <x v="1"/>
    <n v="1365483600"/>
    <n v="1369717200"/>
    <b v="0"/>
    <x v="1"/>
    <s v="technology/web"/>
    <m/>
    <m/>
    <x v="2"/>
    <x v="2"/>
  </r>
  <r>
    <x v="1"/>
    <n v="3657"/>
    <x v="1"/>
    <x v="1"/>
    <n v="1532840400"/>
    <n v="1534654800"/>
    <b v="0"/>
    <x v="0"/>
    <s v="theater/plays"/>
    <m/>
    <m/>
    <x v="3"/>
    <x v="3"/>
  </r>
  <r>
    <x v="0"/>
    <n v="1258"/>
    <x v="1"/>
    <x v="1"/>
    <n v="1336194000"/>
    <n v="1337058000"/>
    <b v="0"/>
    <x v="0"/>
    <s v="theater/plays"/>
    <m/>
    <m/>
    <x v="3"/>
    <x v="3"/>
  </r>
  <r>
    <x v="1"/>
    <n v="131"/>
    <x v="2"/>
    <x v="2"/>
    <n v="1527742800"/>
    <n v="1529816400"/>
    <b v="0"/>
    <x v="0"/>
    <s v="film &amp; video/drama"/>
    <m/>
    <m/>
    <x v="4"/>
    <x v="6"/>
  </r>
  <r>
    <x v="0"/>
    <n v="362"/>
    <x v="1"/>
    <x v="1"/>
    <n v="1564030800"/>
    <n v="1564894800"/>
    <b v="0"/>
    <x v="0"/>
    <s v="theater/plays"/>
    <m/>
    <m/>
    <x v="3"/>
    <x v="3"/>
  </r>
  <r>
    <x v="1"/>
    <n v="239"/>
    <x v="1"/>
    <x v="1"/>
    <n v="1404536400"/>
    <n v="1404622800"/>
    <b v="0"/>
    <x v="1"/>
    <s v="games/video games"/>
    <m/>
    <m/>
    <x v="6"/>
    <x v="11"/>
  </r>
  <r>
    <x v="3"/>
    <n v="35"/>
    <x v="1"/>
    <x v="1"/>
    <n v="1284008400"/>
    <n v="1284181200"/>
    <b v="0"/>
    <x v="0"/>
    <s v="film &amp; video/television"/>
    <m/>
    <m/>
    <x v="4"/>
    <x v="19"/>
  </r>
  <r>
    <x v="3"/>
    <n v="528"/>
    <x v="5"/>
    <x v="5"/>
    <n v="1386309600"/>
    <n v="1386741600"/>
    <b v="0"/>
    <x v="1"/>
    <s v="music/rock"/>
    <m/>
    <m/>
    <x v="1"/>
    <x v="1"/>
  </r>
  <r>
    <x v="0"/>
    <n v="133"/>
    <x v="0"/>
    <x v="0"/>
    <n v="1324620000"/>
    <n v="1324792800"/>
    <b v="0"/>
    <x v="1"/>
    <s v="theater/plays"/>
    <m/>
    <m/>
    <x v="3"/>
    <x v="3"/>
  </r>
  <r>
    <x v="0"/>
    <n v="846"/>
    <x v="1"/>
    <x v="1"/>
    <n v="1281070800"/>
    <n v="1284354000"/>
    <b v="0"/>
    <x v="0"/>
    <s v="publishing/nonfiction"/>
    <m/>
    <m/>
    <x v="5"/>
    <x v="9"/>
  </r>
  <r>
    <x v="1"/>
    <n v="78"/>
    <x v="1"/>
    <x v="1"/>
    <n v="1493960400"/>
    <n v="1494392400"/>
    <b v="0"/>
    <x v="0"/>
    <s v="food/food trucks"/>
    <m/>
    <m/>
    <x v="0"/>
    <x v="0"/>
  </r>
  <r>
    <x v="0"/>
    <n v="10"/>
    <x v="1"/>
    <x v="1"/>
    <n v="1519365600"/>
    <n v="1519538400"/>
    <b v="0"/>
    <x v="1"/>
    <s v="film &amp; video/animation"/>
    <m/>
    <m/>
    <x v="4"/>
    <x v="10"/>
  </r>
  <r>
    <x v="1"/>
    <n v="1773"/>
    <x v="1"/>
    <x v="1"/>
    <n v="1420696800"/>
    <n v="1421906400"/>
    <b v="0"/>
    <x v="1"/>
    <s v="music/rock"/>
    <m/>
    <m/>
    <x v="1"/>
    <x v="1"/>
  </r>
  <r>
    <x v="1"/>
    <n v="32"/>
    <x v="1"/>
    <x v="1"/>
    <n v="1555650000"/>
    <n v="1555909200"/>
    <b v="0"/>
    <x v="0"/>
    <s v="theater/plays"/>
    <m/>
    <m/>
    <x v="3"/>
    <x v="3"/>
  </r>
  <r>
    <x v="1"/>
    <n v="369"/>
    <x v="1"/>
    <x v="1"/>
    <n v="1471928400"/>
    <n v="1472446800"/>
    <b v="0"/>
    <x v="1"/>
    <s v="film &amp; video/drama"/>
    <m/>
    <m/>
    <x v="4"/>
    <x v="6"/>
  </r>
  <r>
    <x v="0"/>
    <n v="191"/>
    <x v="1"/>
    <x v="1"/>
    <n v="1341291600"/>
    <n v="1342328400"/>
    <b v="0"/>
    <x v="0"/>
    <s v="film &amp; video/shorts"/>
    <m/>
    <m/>
    <x v="4"/>
    <x v="12"/>
  </r>
  <r>
    <x v="1"/>
    <n v="89"/>
    <x v="1"/>
    <x v="1"/>
    <n v="1267682400"/>
    <n v="1268114400"/>
    <b v="0"/>
    <x v="0"/>
    <s v="film &amp; video/shorts"/>
    <m/>
    <m/>
    <x v="4"/>
    <x v="12"/>
  </r>
  <r>
    <x v="0"/>
    <n v="1979"/>
    <x v="1"/>
    <x v="1"/>
    <n v="1272258000"/>
    <n v="1273381200"/>
    <b v="0"/>
    <x v="0"/>
    <s v="theater/plays"/>
    <m/>
    <m/>
    <x v="3"/>
    <x v="3"/>
  </r>
  <r>
    <x v="0"/>
    <n v="63"/>
    <x v="1"/>
    <x v="1"/>
    <n v="1290492000"/>
    <n v="1290837600"/>
    <b v="0"/>
    <x v="0"/>
    <s v="technology/wearables"/>
    <m/>
    <m/>
    <x v="2"/>
    <x v="8"/>
  </r>
  <r>
    <x v="1"/>
    <n v="147"/>
    <x v="1"/>
    <x v="1"/>
    <n v="1451109600"/>
    <n v="1454306400"/>
    <b v="0"/>
    <x v="1"/>
    <s v="theater/plays"/>
    <m/>
    <m/>
    <x v="3"/>
    <x v="3"/>
  </r>
  <r>
    <x v="0"/>
    <n v="6080"/>
    <x v="0"/>
    <x v="0"/>
    <n v="1454652000"/>
    <n v="1457762400"/>
    <b v="0"/>
    <x v="0"/>
    <s v="film &amp; video/animation"/>
    <m/>
    <m/>
    <x v="4"/>
    <x v="10"/>
  </r>
  <r>
    <x v="0"/>
    <n v="80"/>
    <x v="4"/>
    <x v="4"/>
    <n v="1385186400"/>
    <n v="1389074400"/>
    <b v="0"/>
    <x v="0"/>
    <s v="music/indie rock"/>
    <m/>
    <m/>
    <x v="1"/>
    <x v="7"/>
  </r>
  <r>
    <x v="0"/>
    <n v="9"/>
    <x v="1"/>
    <x v="1"/>
    <n v="1399698000"/>
    <n v="1402117200"/>
    <b v="0"/>
    <x v="0"/>
    <s v="games/video games"/>
    <m/>
    <m/>
    <x v="6"/>
    <x v="11"/>
  </r>
  <r>
    <x v="0"/>
    <n v="1784"/>
    <x v="1"/>
    <x v="1"/>
    <n v="1283230800"/>
    <n v="1284440400"/>
    <b v="0"/>
    <x v="1"/>
    <s v="publishing/fiction"/>
    <m/>
    <m/>
    <x v="5"/>
    <x v="13"/>
  </r>
  <r>
    <x v="2"/>
    <n v="3640"/>
    <x v="5"/>
    <x v="5"/>
    <n v="1384149600"/>
    <n v="1388988000"/>
    <b v="0"/>
    <x v="0"/>
    <s v="games/video games"/>
    <m/>
    <m/>
    <x v="6"/>
    <x v="11"/>
  </r>
  <r>
    <x v="1"/>
    <n v="126"/>
    <x v="0"/>
    <x v="0"/>
    <n v="1516860000"/>
    <n v="1516946400"/>
    <b v="0"/>
    <x v="0"/>
    <s v="theater/plays"/>
    <m/>
    <m/>
    <x v="3"/>
    <x v="3"/>
  </r>
  <r>
    <x v="1"/>
    <n v="2218"/>
    <x v="4"/>
    <x v="4"/>
    <n v="1374642000"/>
    <n v="1377752400"/>
    <b v="0"/>
    <x v="0"/>
    <s v="music/indie rock"/>
    <m/>
    <m/>
    <x v="1"/>
    <x v="7"/>
  </r>
  <r>
    <x v="0"/>
    <n v="243"/>
    <x v="1"/>
    <x v="1"/>
    <n v="1534482000"/>
    <n v="1534568400"/>
    <b v="0"/>
    <x v="1"/>
    <s v="film &amp; video/drama"/>
    <m/>
    <m/>
    <x v="4"/>
    <x v="6"/>
  </r>
  <r>
    <x v="1"/>
    <n v="202"/>
    <x v="6"/>
    <x v="6"/>
    <n v="1528434000"/>
    <n v="1528606800"/>
    <b v="0"/>
    <x v="1"/>
    <s v="theater/plays"/>
    <m/>
    <m/>
    <x v="3"/>
    <x v="3"/>
  </r>
  <r>
    <x v="1"/>
    <n v="140"/>
    <x v="6"/>
    <x v="6"/>
    <n v="1282626000"/>
    <n v="1284872400"/>
    <b v="0"/>
    <x v="0"/>
    <s v="publishing/fiction"/>
    <m/>
    <m/>
    <x v="5"/>
    <x v="13"/>
  </r>
  <r>
    <x v="1"/>
    <n v="1052"/>
    <x v="3"/>
    <x v="3"/>
    <n v="1535605200"/>
    <n v="1537592400"/>
    <b v="1"/>
    <x v="1"/>
    <s v="film &amp; video/documentary"/>
    <m/>
    <m/>
    <x v="4"/>
    <x v="4"/>
  </r>
  <r>
    <x v="0"/>
    <n v="1296"/>
    <x v="1"/>
    <x v="1"/>
    <n v="1379826000"/>
    <n v="1381208400"/>
    <b v="0"/>
    <x v="0"/>
    <s v="games/mobile games"/>
    <m/>
    <m/>
    <x v="6"/>
    <x v="20"/>
  </r>
  <r>
    <x v="0"/>
    <n v="77"/>
    <x v="1"/>
    <x v="1"/>
    <n v="1561957200"/>
    <n v="1562475600"/>
    <b v="0"/>
    <x v="1"/>
    <s v="food/food trucks"/>
    <m/>
    <m/>
    <x v="0"/>
    <x v="0"/>
  </r>
  <r>
    <x v="1"/>
    <n v="247"/>
    <x v="1"/>
    <x v="1"/>
    <n v="1525496400"/>
    <n v="1527397200"/>
    <b v="0"/>
    <x v="0"/>
    <s v="photography/photography books"/>
    <m/>
    <m/>
    <x v="7"/>
    <x v="14"/>
  </r>
  <r>
    <x v="0"/>
    <n v="395"/>
    <x v="6"/>
    <x v="6"/>
    <n v="1433912400"/>
    <n v="1436158800"/>
    <b v="0"/>
    <x v="0"/>
    <s v="games/mobile games"/>
    <m/>
    <m/>
    <x v="6"/>
    <x v="20"/>
  </r>
  <r>
    <x v="0"/>
    <n v="49"/>
    <x v="4"/>
    <x v="4"/>
    <n v="1453442400"/>
    <n v="1456034400"/>
    <b v="0"/>
    <x v="0"/>
    <s v="music/indie rock"/>
    <m/>
    <m/>
    <x v="1"/>
    <x v="7"/>
  </r>
  <r>
    <x v="0"/>
    <n v="180"/>
    <x v="1"/>
    <x v="1"/>
    <n v="1378875600"/>
    <n v="1380171600"/>
    <b v="0"/>
    <x v="0"/>
    <s v="games/video games"/>
    <m/>
    <m/>
    <x v="6"/>
    <x v="11"/>
  </r>
  <r>
    <x v="1"/>
    <n v="84"/>
    <x v="1"/>
    <x v="1"/>
    <n v="1452232800"/>
    <n v="1453356000"/>
    <b v="0"/>
    <x v="0"/>
    <s v="music/rock"/>
    <m/>
    <m/>
    <x v="1"/>
    <x v="1"/>
  </r>
  <r>
    <x v="0"/>
    <n v="2690"/>
    <x v="1"/>
    <x v="1"/>
    <n v="1577253600"/>
    <n v="1578981600"/>
    <b v="0"/>
    <x v="0"/>
    <s v="theater/plays"/>
    <m/>
    <m/>
    <x v="3"/>
    <x v="3"/>
  </r>
  <r>
    <x v="1"/>
    <n v="88"/>
    <x v="1"/>
    <x v="1"/>
    <n v="1537160400"/>
    <n v="1537419600"/>
    <b v="0"/>
    <x v="1"/>
    <s v="theater/plays"/>
    <m/>
    <m/>
    <x v="3"/>
    <x v="3"/>
  </r>
  <r>
    <x v="1"/>
    <n v="156"/>
    <x v="1"/>
    <x v="1"/>
    <n v="1422165600"/>
    <n v="1423202400"/>
    <b v="0"/>
    <x v="0"/>
    <s v="film &amp; video/drama"/>
    <m/>
    <m/>
    <x v="4"/>
    <x v="6"/>
  </r>
  <r>
    <x v="1"/>
    <n v="2985"/>
    <x v="1"/>
    <x v="1"/>
    <n v="1459486800"/>
    <n v="1460610000"/>
    <b v="0"/>
    <x v="0"/>
    <s v="theater/plays"/>
    <m/>
    <m/>
    <x v="3"/>
    <x v="3"/>
  </r>
  <r>
    <x v="1"/>
    <n v="762"/>
    <x v="1"/>
    <x v="1"/>
    <n v="1369717200"/>
    <n v="1370494800"/>
    <b v="0"/>
    <x v="0"/>
    <s v="technology/wearables"/>
    <m/>
    <m/>
    <x v="2"/>
    <x v="8"/>
  </r>
  <r>
    <x v="3"/>
    <n v="1"/>
    <x v="5"/>
    <x v="5"/>
    <n v="1330495200"/>
    <n v="1332306000"/>
    <b v="0"/>
    <x v="0"/>
    <s v="music/indie rock"/>
    <m/>
    <m/>
    <x v="1"/>
    <x v="7"/>
  </r>
  <r>
    <x v="0"/>
    <n v="2779"/>
    <x v="2"/>
    <x v="2"/>
    <n v="1419055200"/>
    <n v="1422511200"/>
    <b v="0"/>
    <x v="1"/>
    <s v="technology/web"/>
    <m/>
    <m/>
    <x v="2"/>
    <x v="2"/>
  </r>
  <r>
    <x v="0"/>
    <n v="92"/>
    <x v="1"/>
    <x v="1"/>
    <n v="1480140000"/>
    <n v="1480312800"/>
    <b v="0"/>
    <x v="0"/>
    <s v="theater/plays"/>
    <m/>
    <m/>
    <x v="3"/>
    <x v="3"/>
  </r>
  <r>
    <x v="0"/>
    <n v="1028"/>
    <x v="1"/>
    <x v="1"/>
    <n v="1293948000"/>
    <n v="1294034400"/>
    <b v="0"/>
    <x v="0"/>
    <s v="music/rock"/>
    <m/>
    <m/>
    <x v="1"/>
    <x v="1"/>
  </r>
  <r>
    <x v="1"/>
    <n v="554"/>
    <x v="0"/>
    <x v="0"/>
    <n v="1482127200"/>
    <n v="1482645600"/>
    <b v="0"/>
    <x v="0"/>
    <s v="music/indie rock"/>
    <m/>
    <m/>
    <x v="1"/>
    <x v="7"/>
  </r>
  <r>
    <x v="1"/>
    <n v="135"/>
    <x v="3"/>
    <x v="3"/>
    <n v="1396414800"/>
    <n v="1399093200"/>
    <b v="0"/>
    <x v="0"/>
    <s v="music/rock"/>
    <m/>
    <m/>
    <x v="1"/>
    <x v="1"/>
  </r>
  <r>
    <x v="1"/>
    <n v="122"/>
    <x v="1"/>
    <x v="1"/>
    <n v="1315285200"/>
    <n v="1315890000"/>
    <b v="0"/>
    <x v="1"/>
    <s v="publishing/translations"/>
    <m/>
    <m/>
    <x v="5"/>
    <x v="18"/>
  </r>
  <r>
    <x v="1"/>
    <n v="221"/>
    <x v="1"/>
    <x v="1"/>
    <n v="1443762000"/>
    <n v="1444021200"/>
    <b v="0"/>
    <x v="1"/>
    <s v="film &amp; video/science fiction"/>
    <m/>
    <m/>
    <x v="4"/>
    <x v="22"/>
  </r>
  <r>
    <x v="1"/>
    <n v="126"/>
    <x v="1"/>
    <x v="1"/>
    <n v="1456293600"/>
    <n v="1460005200"/>
    <b v="0"/>
    <x v="0"/>
    <s v="theater/plays"/>
    <m/>
    <m/>
    <x v="3"/>
    <x v="3"/>
  </r>
  <r>
    <x v="1"/>
    <n v="1022"/>
    <x v="1"/>
    <x v="1"/>
    <n v="1470114000"/>
    <n v="1470718800"/>
    <b v="0"/>
    <x v="0"/>
    <s v="theater/plays"/>
    <m/>
    <m/>
    <x v="3"/>
    <x v="3"/>
  </r>
  <r>
    <x v="1"/>
    <n v="3177"/>
    <x v="1"/>
    <x v="1"/>
    <n v="1321596000"/>
    <n v="1325052000"/>
    <b v="0"/>
    <x v="0"/>
    <s v="film &amp; video/animation"/>
    <m/>
    <m/>
    <x v="4"/>
    <x v="10"/>
  </r>
  <r>
    <x v="1"/>
    <n v="198"/>
    <x v="5"/>
    <x v="5"/>
    <n v="1318827600"/>
    <n v="1319000400"/>
    <b v="0"/>
    <x v="0"/>
    <s v="theater/plays"/>
    <m/>
    <m/>
    <x v="3"/>
    <x v="3"/>
  </r>
  <r>
    <x v="0"/>
    <n v="26"/>
    <x v="5"/>
    <x v="5"/>
    <n v="1552366800"/>
    <n v="1552539600"/>
    <b v="0"/>
    <x v="0"/>
    <s v="music/rock"/>
    <m/>
    <m/>
    <x v="1"/>
    <x v="1"/>
  </r>
  <r>
    <x v="1"/>
    <n v="85"/>
    <x v="2"/>
    <x v="2"/>
    <n v="1542088800"/>
    <n v="1543816800"/>
    <b v="0"/>
    <x v="0"/>
    <s v="film &amp; video/documentary"/>
    <m/>
    <m/>
    <x v="4"/>
    <x v="4"/>
  </r>
  <r>
    <x v="0"/>
    <n v="1790"/>
    <x v="1"/>
    <x v="1"/>
    <n v="1426395600"/>
    <n v="1427086800"/>
    <b v="0"/>
    <x v="0"/>
    <s v="theater/plays"/>
    <m/>
    <m/>
    <x v="3"/>
    <x v="3"/>
  </r>
  <r>
    <x v="1"/>
    <n v="3596"/>
    <x v="1"/>
    <x v="1"/>
    <n v="1321336800"/>
    <n v="1323064800"/>
    <b v="0"/>
    <x v="0"/>
    <s v="theater/plays"/>
    <m/>
    <m/>
    <x v="3"/>
    <x v="3"/>
  </r>
  <r>
    <x v="0"/>
    <n v="37"/>
    <x v="1"/>
    <x v="1"/>
    <n v="1456293600"/>
    <n v="1458277200"/>
    <b v="0"/>
    <x v="1"/>
    <s v="music/electric music"/>
    <m/>
    <m/>
    <x v="1"/>
    <x v="5"/>
  </r>
  <r>
    <x v="1"/>
    <n v="244"/>
    <x v="1"/>
    <x v="1"/>
    <n v="1404968400"/>
    <n v="1405141200"/>
    <b v="0"/>
    <x v="0"/>
    <s v="music/rock"/>
    <m/>
    <m/>
    <x v="1"/>
    <x v="1"/>
  </r>
  <r>
    <x v="1"/>
    <n v="5180"/>
    <x v="1"/>
    <x v="1"/>
    <n v="1279170000"/>
    <n v="1283058000"/>
    <b v="0"/>
    <x v="0"/>
    <s v="theater/plays"/>
    <m/>
    <m/>
    <x v="3"/>
    <x v="3"/>
  </r>
  <r>
    <x v="1"/>
    <n v="589"/>
    <x v="6"/>
    <x v="6"/>
    <n v="1294725600"/>
    <n v="1295762400"/>
    <b v="0"/>
    <x v="0"/>
    <s v="film &amp; video/animation"/>
    <m/>
    <m/>
    <x v="4"/>
    <x v="10"/>
  </r>
  <r>
    <x v="1"/>
    <n v="2725"/>
    <x v="1"/>
    <x v="1"/>
    <n v="1419055200"/>
    <n v="1419573600"/>
    <b v="0"/>
    <x v="1"/>
    <s v="music/rock"/>
    <m/>
    <m/>
    <x v="1"/>
    <x v="1"/>
  </r>
  <r>
    <x v="0"/>
    <n v="35"/>
    <x v="6"/>
    <x v="6"/>
    <n v="1434690000"/>
    <n v="1438750800"/>
    <b v="0"/>
    <x v="0"/>
    <s v="film &amp; video/shorts"/>
    <m/>
    <m/>
    <x v="4"/>
    <x v="12"/>
  </r>
  <r>
    <x v="3"/>
    <n v="94"/>
    <x v="1"/>
    <x v="1"/>
    <n v="1443416400"/>
    <n v="1444798800"/>
    <b v="0"/>
    <x v="1"/>
    <s v="music/rock"/>
    <m/>
    <m/>
    <x v="1"/>
    <x v="1"/>
  </r>
  <r>
    <x v="1"/>
    <n v="300"/>
    <x v="1"/>
    <x v="1"/>
    <n v="1399006800"/>
    <n v="1399179600"/>
    <b v="0"/>
    <x v="0"/>
    <s v="journalism/audio"/>
    <m/>
    <m/>
    <x v="8"/>
    <x v="23"/>
  </r>
  <r>
    <x v="1"/>
    <n v="144"/>
    <x v="1"/>
    <x v="1"/>
    <n v="1575698400"/>
    <n v="1576562400"/>
    <b v="0"/>
    <x v="1"/>
    <s v="food/food trucks"/>
    <m/>
    <m/>
    <x v="0"/>
    <x v="0"/>
  </r>
  <r>
    <x v="0"/>
    <n v="558"/>
    <x v="1"/>
    <x v="1"/>
    <n v="1400562000"/>
    <n v="1400821200"/>
    <b v="0"/>
    <x v="1"/>
    <s v="theater/plays"/>
    <m/>
    <m/>
    <x v="3"/>
    <x v="3"/>
  </r>
  <r>
    <x v="0"/>
    <n v="64"/>
    <x v="1"/>
    <x v="1"/>
    <n v="1509512400"/>
    <n v="1510984800"/>
    <b v="0"/>
    <x v="0"/>
    <s v="theater/plays"/>
    <m/>
    <m/>
    <x v="3"/>
    <x v="3"/>
  </r>
  <r>
    <x v="3"/>
    <n v="37"/>
    <x v="1"/>
    <x v="1"/>
    <n v="1299823200"/>
    <n v="1302066000"/>
    <b v="0"/>
    <x v="0"/>
    <s v="music/jazz"/>
    <m/>
    <m/>
    <x v="1"/>
    <x v="17"/>
  </r>
  <r>
    <x v="0"/>
    <n v="245"/>
    <x v="1"/>
    <x v="1"/>
    <n v="1322719200"/>
    <n v="1322978400"/>
    <b v="0"/>
    <x v="0"/>
    <s v="film &amp; video/science fiction"/>
    <m/>
    <m/>
    <x v="4"/>
    <x v="22"/>
  </r>
  <r>
    <x v="1"/>
    <n v="87"/>
    <x v="1"/>
    <x v="1"/>
    <n v="1312693200"/>
    <n v="1313730000"/>
    <b v="0"/>
    <x v="0"/>
    <s v="music/jazz"/>
    <m/>
    <m/>
    <x v="1"/>
    <x v="17"/>
  </r>
  <r>
    <x v="1"/>
    <n v="3116"/>
    <x v="1"/>
    <x v="1"/>
    <n v="1393394400"/>
    <n v="1394085600"/>
    <b v="0"/>
    <x v="0"/>
    <s v="theater/plays"/>
    <m/>
    <m/>
    <x v="3"/>
    <x v="3"/>
  </r>
  <r>
    <x v="0"/>
    <n v="71"/>
    <x v="1"/>
    <x v="1"/>
    <n v="1304053200"/>
    <n v="1305349200"/>
    <b v="0"/>
    <x v="0"/>
    <s v="technology/web"/>
    <m/>
    <m/>
    <x v="2"/>
    <x v="2"/>
  </r>
  <r>
    <x v="0"/>
    <n v="42"/>
    <x v="1"/>
    <x v="1"/>
    <n v="1433912400"/>
    <n v="1434344400"/>
    <b v="0"/>
    <x v="1"/>
    <s v="games/video games"/>
    <m/>
    <m/>
    <x v="6"/>
    <x v="11"/>
  </r>
  <r>
    <x v="1"/>
    <n v="909"/>
    <x v="1"/>
    <x v="1"/>
    <n v="1329717600"/>
    <n v="1331186400"/>
    <b v="0"/>
    <x v="0"/>
    <s v="film &amp; video/documentary"/>
    <m/>
    <m/>
    <x v="4"/>
    <x v="4"/>
  </r>
  <r>
    <x v="1"/>
    <n v="1613"/>
    <x v="1"/>
    <x v="1"/>
    <n v="1335330000"/>
    <n v="1336539600"/>
    <b v="0"/>
    <x v="0"/>
    <s v="technology/web"/>
    <m/>
    <m/>
    <x v="2"/>
    <x v="2"/>
  </r>
  <r>
    <x v="1"/>
    <n v="136"/>
    <x v="1"/>
    <x v="1"/>
    <n v="1268888400"/>
    <n v="1269752400"/>
    <b v="0"/>
    <x v="0"/>
    <s v="publishing/translations"/>
    <m/>
    <m/>
    <x v="5"/>
    <x v="18"/>
  </r>
  <r>
    <x v="1"/>
    <n v="130"/>
    <x v="1"/>
    <x v="1"/>
    <n v="1289973600"/>
    <n v="1291615200"/>
    <b v="0"/>
    <x v="0"/>
    <s v="music/rock"/>
    <m/>
    <m/>
    <x v="1"/>
    <x v="1"/>
  </r>
  <r>
    <x v="0"/>
    <n v="156"/>
    <x v="0"/>
    <x v="0"/>
    <n v="1547877600"/>
    <n v="1552366800"/>
    <b v="0"/>
    <x v="1"/>
    <s v="food/food trucks"/>
    <m/>
    <m/>
    <x v="0"/>
    <x v="0"/>
  </r>
  <r>
    <x v="0"/>
    <n v="1368"/>
    <x v="4"/>
    <x v="4"/>
    <n v="1269493200"/>
    <n v="1272171600"/>
    <b v="0"/>
    <x v="0"/>
    <s v="theater/plays"/>
    <m/>
    <m/>
    <x v="3"/>
    <x v="3"/>
  </r>
  <r>
    <x v="0"/>
    <n v="102"/>
    <x v="1"/>
    <x v="1"/>
    <n v="1436072400"/>
    <n v="1436677200"/>
    <b v="0"/>
    <x v="0"/>
    <s v="film &amp; video/documentary"/>
    <m/>
    <m/>
    <x v="4"/>
    <x v="4"/>
  </r>
  <r>
    <x v="0"/>
    <n v="86"/>
    <x v="2"/>
    <x v="2"/>
    <n v="1419141600"/>
    <n v="1420092000"/>
    <b v="0"/>
    <x v="0"/>
    <s v="publishing/radio &amp; podcasts"/>
    <m/>
    <m/>
    <x v="5"/>
    <x v="15"/>
  </r>
  <r>
    <x v="1"/>
    <n v="102"/>
    <x v="1"/>
    <x v="1"/>
    <n v="1279083600"/>
    <n v="1279947600"/>
    <b v="0"/>
    <x v="0"/>
    <s v="games/video games"/>
    <m/>
    <m/>
    <x v="6"/>
    <x v="11"/>
  </r>
  <r>
    <x v="0"/>
    <n v="253"/>
    <x v="1"/>
    <x v="1"/>
    <n v="1401426000"/>
    <n v="1402203600"/>
    <b v="0"/>
    <x v="0"/>
    <s v="theater/plays"/>
    <m/>
    <m/>
    <x v="3"/>
    <x v="3"/>
  </r>
  <r>
    <x v="1"/>
    <n v="4006"/>
    <x v="1"/>
    <x v="1"/>
    <n v="1395810000"/>
    <n v="1396933200"/>
    <b v="0"/>
    <x v="0"/>
    <s v="film &amp; video/animation"/>
    <m/>
    <m/>
    <x v="4"/>
    <x v="10"/>
  </r>
  <r>
    <x v="0"/>
    <n v="157"/>
    <x v="1"/>
    <x v="1"/>
    <n v="1467003600"/>
    <n v="1467262800"/>
    <b v="0"/>
    <x v="1"/>
    <s v="theater/plays"/>
    <m/>
    <m/>
    <x v="3"/>
    <x v="3"/>
  </r>
  <r>
    <x v="1"/>
    <n v="1629"/>
    <x v="1"/>
    <x v="1"/>
    <n v="1268715600"/>
    <n v="1270530000"/>
    <b v="0"/>
    <x v="1"/>
    <s v="theater/plays"/>
    <m/>
    <m/>
    <x v="3"/>
    <x v="3"/>
  </r>
  <r>
    <x v="0"/>
    <n v="183"/>
    <x v="1"/>
    <x v="1"/>
    <n v="1457157600"/>
    <n v="1457762400"/>
    <b v="0"/>
    <x v="1"/>
    <s v="film &amp; video/drama"/>
    <m/>
    <m/>
    <x v="4"/>
    <x v="6"/>
  </r>
  <r>
    <x v="1"/>
    <n v="2188"/>
    <x v="1"/>
    <x v="1"/>
    <n v="1573970400"/>
    <n v="1575525600"/>
    <b v="0"/>
    <x v="0"/>
    <s v="theater/plays"/>
    <m/>
    <m/>
    <x v="3"/>
    <x v="3"/>
  </r>
  <r>
    <x v="1"/>
    <n v="2409"/>
    <x v="6"/>
    <x v="6"/>
    <n v="1276578000"/>
    <n v="1279083600"/>
    <b v="0"/>
    <x v="0"/>
    <s v="music/rock"/>
    <m/>
    <m/>
    <x v="1"/>
    <x v="1"/>
  </r>
  <r>
    <x v="0"/>
    <n v="82"/>
    <x v="3"/>
    <x v="3"/>
    <n v="1423720800"/>
    <n v="1424412000"/>
    <b v="0"/>
    <x v="0"/>
    <s v="film &amp; video/documentary"/>
    <m/>
    <m/>
    <x v="4"/>
    <x v="4"/>
  </r>
  <r>
    <x v="0"/>
    <n v="1"/>
    <x v="4"/>
    <x v="4"/>
    <n v="1375160400"/>
    <n v="1376197200"/>
    <b v="0"/>
    <x v="0"/>
    <s v="food/food trucks"/>
    <m/>
    <m/>
    <x v="0"/>
    <x v="0"/>
  </r>
  <r>
    <x v="1"/>
    <n v="194"/>
    <x v="1"/>
    <x v="1"/>
    <n v="1401426000"/>
    <n v="1402894800"/>
    <b v="1"/>
    <x v="0"/>
    <s v="technology/wearables"/>
    <m/>
    <m/>
    <x v="2"/>
    <x v="8"/>
  </r>
  <r>
    <x v="1"/>
    <n v="1140"/>
    <x v="1"/>
    <x v="1"/>
    <n v="1433480400"/>
    <n v="1434430800"/>
    <b v="0"/>
    <x v="0"/>
    <s v="theater/plays"/>
    <m/>
    <m/>
    <x v="3"/>
    <x v="3"/>
  </r>
  <r>
    <x v="1"/>
    <n v="102"/>
    <x v="1"/>
    <x v="1"/>
    <n v="1555563600"/>
    <n v="1557896400"/>
    <b v="0"/>
    <x v="0"/>
    <s v="theater/plays"/>
    <m/>
    <m/>
    <x v="3"/>
    <x v="3"/>
  </r>
  <r>
    <x v="1"/>
    <n v="2857"/>
    <x v="1"/>
    <x v="1"/>
    <n v="1295676000"/>
    <n v="1297490400"/>
    <b v="0"/>
    <x v="0"/>
    <s v="theater/plays"/>
    <m/>
    <m/>
    <x v="3"/>
    <x v="3"/>
  </r>
  <r>
    <x v="1"/>
    <n v="107"/>
    <x v="1"/>
    <x v="1"/>
    <n v="1443848400"/>
    <n v="1447394400"/>
    <b v="0"/>
    <x v="0"/>
    <s v="publishing/nonfiction"/>
    <m/>
    <m/>
    <x v="5"/>
    <x v="9"/>
  </r>
  <r>
    <x v="1"/>
    <n v="160"/>
    <x v="4"/>
    <x v="4"/>
    <n v="1457330400"/>
    <n v="1458277200"/>
    <b v="0"/>
    <x v="0"/>
    <s v="music/rock"/>
    <m/>
    <m/>
    <x v="1"/>
    <x v="1"/>
  </r>
  <r>
    <x v="1"/>
    <n v="2230"/>
    <x v="1"/>
    <x v="1"/>
    <n v="1395550800"/>
    <n v="1395723600"/>
    <b v="0"/>
    <x v="0"/>
    <s v="food/food trucks"/>
    <m/>
    <m/>
    <x v="0"/>
    <x v="0"/>
  </r>
  <r>
    <x v="1"/>
    <n v="316"/>
    <x v="1"/>
    <x v="1"/>
    <n v="1551852000"/>
    <n v="1552197600"/>
    <b v="0"/>
    <x v="1"/>
    <s v="music/jazz"/>
    <m/>
    <m/>
    <x v="1"/>
    <x v="17"/>
  </r>
  <r>
    <x v="1"/>
    <n v="117"/>
    <x v="1"/>
    <x v="1"/>
    <n v="1547618400"/>
    <n v="1549087200"/>
    <b v="0"/>
    <x v="0"/>
    <s v="film &amp; video/science fiction"/>
    <m/>
    <m/>
    <x v="4"/>
    <x v="22"/>
  </r>
  <r>
    <x v="1"/>
    <n v="6406"/>
    <x v="1"/>
    <x v="1"/>
    <n v="1355637600"/>
    <n v="1356847200"/>
    <b v="0"/>
    <x v="0"/>
    <s v="theater/plays"/>
    <m/>
    <m/>
    <x v="3"/>
    <x v="3"/>
  </r>
  <r>
    <x v="3"/>
    <n v="15"/>
    <x v="1"/>
    <x v="1"/>
    <n v="1374728400"/>
    <n v="1375765200"/>
    <b v="0"/>
    <x v="0"/>
    <s v="theater/plays"/>
    <m/>
    <m/>
    <x v="3"/>
    <x v="3"/>
  </r>
  <r>
    <x v="1"/>
    <n v="192"/>
    <x v="1"/>
    <x v="1"/>
    <n v="1287810000"/>
    <n v="1289800800"/>
    <b v="0"/>
    <x v="0"/>
    <s v="music/electric music"/>
    <m/>
    <m/>
    <x v="1"/>
    <x v="5"/>
  </r>
  <r>
    <x v="1"/>
    <n v="26"/>
    <x v="0"/>
    <x v="0"/>
    <n v="1503723600"/>
    <n v="1504501200"/>
    <b v="0"/>
    <x v="0"/>
    <s v="theater/plays"/>
    <m/>
    <m/>
    <x v="3"/>
    <x v="3"/>
  </r>
  <r>
    <x v="1"/>
    <n v="723"/>
    <x v="1"/>
    <x v="1"/>
    <n v="1484114400"/>
    <n v="1485669600"/>
    <b v="0"/>
    <x v="0"/>
    <s v="theater/plays"/>
    <m/>
    <m/>
    <x v="3"/>
    <x v="3"/>
  </r>
  <r>
    <x v="1"/>
    <n v="170"/>
    <x v="6"/>
    <x v="6"/>
    <n v="1461906000"/>
    <n v="1462770000"/>
    <b v="0"/>
    <x v="0"/>
    <s v="theater/plays"/>
    <m/>
    <m/>
    <x v="3"/>
    <x v="3"/>
  </r>
  <r>
    <x v="1"/>
    <n v="238"/>
    <x v="4"/>
    <x v="4"/>
    <n v="1379653200"/>
    <n v="1379739600"/>
    <b v="0"/>
    <x v="1"/>
    <s v="music/indie rock"/>
    <m/>
    <m/>
    <x v="1"/>
    <x v="7"/>
  </r>
  <r>
    <x v="1"/>
    <n v="55"/>
    <x v="1"/>
    <x v="1"/>
    <n v="1401858000"/>
    <n v="1402722000"/>
    <b v="0"/>
    <x v="0"/>
    <s v="theater/plays"/>
    <m/>
    <m/>
    <x v="3"/>
    <x v="3"/>
  </r>
  <r>
    <x v="0"/>
    <n v="1198"/>
    <x v="1"/>
    <x v="1"/>
    <n v="1367470800"/>
    <n v="1369285200"/>
    <b v="0"/>
    <x v="0"/>
    <s v="publishing/nonfiction"/>
    <m/>
    <m/>
    <x v="5"/>
    <x v="9"/>
  </r>
  <r>
    <x v="0"/>
    <n v="648"/>
    <x v="1"/>
    <x v="1"/>
    <n v="1304658000"/>
    <n v="1304744400"/>
    <b v="1"/>
    <x v="1"/>
    <s v="theater/plays"/>
    <m/>
    <m/>
    <x v="3"/>
    <x v="3"/>
  </r>
  <r>
    <x v="1"/>
    <n v="128"/>
    <x v="2"/>
    <x v="2"/>
    <n v="1467954000"/>
    <n v="1468299600"/>
    <b v="0"/>
    <x v="0"/>
    <s v="photography/photography books"/>
    <m/>
    <m/>
    <x v="7"/>
    <x v="14"/>
  </r>
  <r>
    <x v="1"/>
    <n v="2144"/>
    <x v="1"/>
    <x v="1"/>
    <n v="1473742800"/>
    <n v="1474174800"/>
    <b v="0"/>
    <x v="0"/>
    <s v="theater/plays"/>
    <m/>
    <m/>
    <x v="3"/>
    <x v="3"/>
  </r>
  <r>
    <x v="0"/>
    <n v="64"/>
    <x v="1"/>
    <x v="1"/>
    <n v="1523768400"/>
    <n v="1526014800"/>
    <b v="0"/>
    <x v="0"/>
    <s v="music/indie rock"/>
    <m/>
    <m/>
    <x v="1"/>
    <x v="7"/>
  </r>
  <r>
    <x v="1"/>
    <n v="2693"/>
    <x v="4"/>
    <x v="4"/>
    <n v="1437022800"/>
    <n v="1437454800"/>
    <b v="0"/>
    <x v="0"/>
    <s v="theater/plays"/>
    <m/>
    <m/>
    <x v="3"/>
    <x v="3"/>
  </r>
  <r>
    <x v="1"/>
    <n v="432"/>
    <x v="1"/>
    <x v="1"/>
    <n v="1422165600"/>
    <n v="1422684000"/>
    <b v="0"/>
    <x v="0"/>
    <s v="photography/photography books"/>
    <m/>
    <m/>
    <x v="7"/>
    <x v="14"/>
  </r>
  <r>
    <x v="0"/>
    <n v="62"/>
    <x v="1"/>
    <x v="1"/>
    <n v="1580104800"/>
    <n v="1581314400"/>
    <b v="0"/>
    <x v="0"/>
    <s v="theater/plays"/>
    <m/>
    <m/>
    <x v="3"/>
    <x v="3"/>
  </r>
  <r>
    <x v="1"/>
    <n v="189"/>
    <x v="1"/>
    <x v="1"/>
    <n v="1285650000"/>
    <n v="1286427600"/>
    <b v="0"/>
    <x v="1"/>
    <s v="theater/plays"/>
    <m/>
    <m/>
    <x v="3"/>
    <x v="3"/>
  </r>
  <r>
    <x v="1"/>
    <n v="154"/>
    <x v="4"/>
    <x v="4"/>
    <n v="1276664400"/>
    <n v="1278738000"/>
    <b v="1"/>
    <x v="0"/>
    <s v="food/food trucks"/>
    <m/>
    <m/>
    <x v="0"/>
    <x v="0"/>
  </r>
  <r>
    <x v="1"/>
    <n v="96"/>
    <x v="1"/>
    <x v="1"/>
    <n v="1286168400"/>
    <n v="1286427600"/>
    <b v="0"/>
    <x v="0"/>
    <s v="music/indie rock"/>
    <m/>
    <m/>
    <x v="1"/>
    <x v="7"/>
  </r>
  <r>
    <x v="0"/>
    <n v="750"/>
    <x v="1"/>
    <x v="1"/>
    <n v="1467781200"/>
    <n v="1467954000"/>
    <b v="0"/>
    <x v="1"/>
    <s v="theater/plays"/>
    <m/>
    <m/>
    <x v="3"/>
    <x v="3"/>
  </r>
  <r>
    <x v="3"/>
    <n v="87"/>
    <x v="1"/>
    <x v="1"/>
    <n v="1556686800"/>
    <n v="1557637200"/>
    <b v="0"/>
    <x v="1"/>
    <s v="theater/plays"/>
    <m/>
    <m/>
    <x v="3"/>
    <x v="3"/>
  </r>
  <r>
    <x v="1"/>
    <n v="3063"/>
    <x v="1"/>
    <x v="1"/>
    <n v="1553576400"/>
    <n v="1553922000"/>
    <b v="0"/>
    <x v="0"/>
    <s v="theater/plays"/>
    <m/>
    <m/>
    <x v="3"/>
    <x v="3"/>
  </r>
  <r>
    <x v="2"/>
    <n v="278"/>
    <x v="1"/>
    <x v="1"/>
    <n v="1414904400"/>
    <n v="1416463200"/>
    <b v="0"/>
    <x v="0"/>
    <s v="theater/plays"/>
    <m/>
    <m/>
    <x v="3"/>
    <x v="3"/>
  </r>
  <r>
    <x v="0"/>
    <n v="105"/>
    <x v="1"/>
    <x v="1"/>
    <n v="1446876000"/>
    <n v="1447221600"/>
    <b v="0"/>
    <x v="0"/>
    <s v="film &amp; video/animation"/>
    <m/>
    <m/>
    <x v="4"/>
    <x v="10"/>
  </r>
  <r>
    <x v="3"/>
    <n v="1658"/>
    <x v="1"/>
    <x v="1"/>
    <n v="1490418000"/>
    <n v="1491627600"/>
    <b v="0"/>
    <x v="0"/>
    <s v="film &amp; video/television"/>
    <m/>
    <m/>
    <x v="4"/>
    <x v="19"/>
  </r>
  <r>
    <x v="1"/>
    <n v="2266"/>
    <x v="1"/>
    <x v="1"/>
    <n v="1360389600"/>
    <n v="1363150800"/>
    <b v="0"/>
    <x v="0"/>
    <s v="film &amp; video/television"/>
    <m/>
    <m/>
    <x v="4"/>
    <x v="19"/>
  </r>
  <r>
    <x v="0"/>
    <n v="2604"/>
    <x v="3"/>
    <x v="3"/>
    <n v="1326866400"/>
    <n v="1330754400"/>
    <b v="0"/>
    <x v="1"/>
    <s v="film &amp; video/animation"/>
    <m/>
    <m/>
    <x v="4"/>
    <x v="10"/>
  </r>
  <r>
    <x v="0"/>
    <n v="65"/>
    <x v="1"/>
    <x v="1"/>
    <n v="1479103200"/>
    <n v="1479794400"/>
    <b v="0"/>
    <x v="0"/>
    <s v="theater/plays"/>
    <m/>
    <m/>
    <x v="3"/>
    <x v="3"/>
  </r>
  <r>
    <x v="0"/>
    <n v="94"/>
    <x v="1"/>
    <x v="1"/>
    <n v="1280206800"/>
    <n v="1281243600"/>
    <b v="0"/>
    <x v="1"/>
    <s v="theater/plays"/>
    <m/>
    <m/>
    <x v="3"/>
    <x v="3"/>
  </r>
  <r>
    <x v="2"/>
    <n v="45"/>
    <x v="1"/>
    <x v="1"/>
    <n v="1532754000"/>
    <n v="1532754000"/>
    <b v="0"/>
    <x v="1"/>
    <s v="film &amp; video/drama"/>
    <m/>
    <m/>
    <x v="4"/>
    <x v="6"/>
  </r>
  <r>
    <x v="0"/>
    <n v="257"/>
    <x v="1"/>
    <x v="1"/>
    <n v="1453096800"/>
    <n v="1453356000"/>
    <b v="0"/>
    <x v="0"/>
    <s v="theater/plays"/>
    <m/>
    <m/>
    <x v="3"/>
    <x v="3"/>
  </r>
  <r>
    <x v="1"/>
    <n v="194"/>
    <x v="5"/>
    <x v="5"/>
    <n v="1487570400"/>
    <n v="1489986000"/>
    <b v="0"/>
    <x v="0"/>
    <s v="theater/plays"/>
    <m/>
    <m/>
    <x v="3"/>
    <x v="3"/>
  </r>
  <r>
    <x v="1"/>
    <n v="129"/>
    <x v="0"/>
    <x v="0"/>
    <n v="1545026400"/>
    <n v="1545804000"/>
    <b v="0"/>
    <x v="0"/>
    <s v="technology/wearables"/>
    <m/>
    <m/>
    <x v="2"/>
    <x v="8"/>
  </r>
  <r>
    <x v="1"/>
    <n v="375"/>
    <x v="1"/>
    <x v="1"/>
    <n v="1488348000"/>
    <n v="1489899600"/>
    <b v="0"/>
    <x v="0"/>
    <s v="theater/plays"/>
    <m/>
    <m/>
    <x v="3"/>
    <x v="3"/>
  </r>
  <r>
    <x v="0"/>
    <n v="2928"/>
    <x v="0"/>
    <x v="0"/>
    <n v="1545112800"/>
    <n v="1546495200"/>
    <b v="0"/>
    <x v="0"/>
    <s v="theater/plays"/>
    <m/>
    <m/>
    <x v="3"/>
    <x v="3"/>
  </r>
  <r>
    <x v="0"/>
    <n v="4697"/>
    <x v="1"/>
    <x v="1"/>
    <n v="1537938000"/>
    <n v="1539752400"/>
    <b v="0"/>
    <x v="1"/>
    <s v="music/rock"/>
    <m/>
    <m/>
    <x v="1"/>
    <x v="1"/>
  </r>
  <r>
    <x v="0"/>
    <n v="2915"/>
    <x v="1"/>
    <x v="1"/>
    <n v="1363150800"/>
    <n v="1364101200"/>
    <b v="0"/>
    <x v="0"/>
    <s v="games/video games"/>
    <m/>
    <m/>
    <x v="6"/>
    <x v="11"/>
  </r>
  <r>
    <x v="0"/>
    <n v="18"/>
    <x v="1"/>
    <x v="1"/>
    <n v="1523250000"/>
    <n v="1525323600"/>
    <b v="0"/>
    <x v="0"/>
    <s v="publishing/translations"/>
    <m/>
    <m/>
    <x v="5"/>
    <x v="18"/>
  </r>
  <r>
    <x v="3"/>
    <n v="723"/>
    <x v="1"/>
    <x v="1"/>
    <n v="1499317200"/>
    <n v="1500872400"/>
    <b v="1"/>
    <x v="0"/>
    <s v="food/food trucks"/>
    <m/>
    <m/>
    <x v="0"/>
    <x v="0"/>
  </r>
  <r>
    <x v="0"/>
    <n v="602"/>
    <x v="5"/>
    <x v="5"/>
    <n v="1287550800"/>
    <n v="1288501200"/>
    <b v="1"/>
    <x v="1"/>
    <s v="theater/plays"/>
    <m/>
    <m/>
    <x v="3"/>
    <x v="3"/>
  </r>
  <r>
    <x v="0"/>
    <n v="1"/>
    <x v="1"/>
    <x v="1"/>
    <n v="1404795600"/>
    <n v="1407128400"/>
    <b v="0"/>
    <x v="0"/>
    <s v="music/jazz"/>
    <m/>
    <m/>
    <x v="1"/>
    <x v="17"/>
  </r>
  <r>
    <x v="0"/>
    <n v="3868"/>
    <x v="6"/>
    <x v="6"/>
    <n v="1393048800"/>
    <n v="1394344800"/>
    <b v="0"/>
    <x v="0"/>
    <s v="film &amp; video/shorts"/>
    <m/>
    <m/>
    <x v="4"/>
    <x v="12"/>
  </r>
  <r>
    <x v="1"/>
    <n v="409"/>
    <x v="1"/>
    <x v="1"/>
    <n v="1470373200"/>
    <n v="1474088400"/>
    <b v="0"/>
    <x v="0"/>
    <s v="technology/web"/>
    <m/>
    <m/>
    <x v="2"/>
    <x v="2"/>
  </r>
  <r>
    <x v="1"/>
    <n v="234"/>
    <x v="1"/>
    <x v="1"/>
    <n v="1460091600"/>
    <n v="1460264400"/>
    <b v="0"/>
    <x v="0"/>
    <s v="technology/web"/>
    <m/>
    <m/>
    <x v="2"/>
    <x v="2"/>
  </r>
  <r>
    <x v="1"/>
    <n v="3016"/>
    <x v="1"/>
    <x v="1"/>
    <n v="1440392400"/>
    <n v="1440824400"/>
    <b v="0"/>
    <x v="0"/>
    <s v="music/metal"/>
    <m/>
    <m/>
    <x v="1"/>
    <x v="16"/>
  </r>
  <r>
    <x v="1"/>
    <n v="264"/>
    <x v="1"/>
    <x v="1"/>
    <n v="1488434400"/>
    <n v="1489554000"/>
    <b v="1"/>
    <x v="0"/>
    <s v="photography/photography books"/>
    <m/>
    <m/>
    <x v="7"/>
    <x v="14"/>
  </r>
  <r>
    <x v="0"/>
    <n v="504"/>
    <x v="2"/>
    <x v="2"/>
    <n v="1514440800"/>
    <n v="1514872800"/>
    <b v="0"/>
    <x v="0"/>
    <s v="food/food trucks"/>
    <m/>
    <m/>
    <x v="0"/>
    <x v="0"/>
  </r>
  <r>
    <x v="0"/>
    <n v="14"/>
    <x v="1"/>
    <x v="1"/>
    <n v="1514354400"/>
    <n v="1515736800"/>
    <b v="0"/>
    <x v="0"/>
    <s v="film &amp; video/science fiction"/>
    <m/>
    <m/>
    <x v="4"/>
    <x v="22"/>
  </r>
  <r>
    <x v="3"/>
    <n v="390"/>
    <x v="1"/>
    <x v="1"/>
    <n v="1440910800"/>
    <n v="1442898000"/>
    <b v="0"/>
    <x v="0"/>
    <s v="music/rock"/>
    <m/>
    <m/>
    <x v="1"/>
    <x v="1"/>
  </r>
  <r>
    <x v="0"/>
    <n v="750"/>
    <x v="4"/>
    <x v="4"/>
    <n v="1296108000"/>
    <n v="1296194400"/>
    <b v="0"/>
    <x v="0"/>
    <s v="film &amp; video/documentary"/>
    <m/>
    <m/>
    <x v="4"/>
    <x v="4"/>
  </r>
  <r>
    <x v="0"/>
    <n v="77"/>
    <x v="1"/>
    <x v="1"/>
    <n v="1440133200"/>
    <n v="1440910800"/>
    <b v="1"/>
    <x v="0"/>
    <s v="theater/plays"/>
    <m/>
    <m/>
    <x v="3"/>
    <x v="3"/>
  </r>
  <r>
    <x v="0"/>
    <n v="752"/>
    <x v="3"/>
    <x v="3"/>
    <n v="1332910800"/>
    <n v="1335502800"/>
    <b v="0"/>
    <x v="0"/>
    <s v="music/jazz"/>
    <m/>
    <m/>
    <x v="1"/>
    <x v="17"/>
  </r>
  <r>
    <x v="0"/>
    <n v="131"/>
    <x v="1"/>
    <x v="1"/>
    <n v="1544335200"/>
    <n v="1544680800"/>
    <b v="0"/>
    <x v="0"/>
    <s v="theater/plays"/>
    <m/>
    <m/>
    <x v="3"/>
    <x v="3"/>
  </r>
  <r>
    <x v="0"/>
    <n v="87"/>
    <x v="1"/>
    <x v="1"/>
    <n v="1286427600"/>
    <n v="1288414800"/>
    <b v="0"/>
    <x v="0"/>
    <s v="theater/plays"/>
    <m/>
    <m/>
    <x v="3"/>
    <x v="3"/>
  </r>
  <r>
    <x v="0"/>
    <n v="1063"/>
    <x v="1"/>
    <x v="1"/>
    <n v="1329717600"/>
    <n v="1330581600"/>
    <b v="0"/>
    <x v="0"/>
    <s v="music/jazz"/>
    <m/>
    <m/>
    <x v="1"/>
    <x v="17"/>
  </r>
  <r>
    <x v="1"/>
    <n v="272"/>
    <x v="1"/>
    <x v="1"/>
    <n v="1310187600"/>
    <n v="1311397200"/>
    <b v="0"/>
    <x v="1"/>
    <s v="film &amp; video/documentary"/>
    <m/>
    <m/>
    <x v="4"/>
    <x v="4"/>
  </r>
  <r>
    <x v="3"/>
    <n v="25"/>
    <x v="1"/>
    <x v="1"/>
    <n v="1377838800"/>
    <n v="1378357200"/>
    <b v="0"/>
    <x v="1"/>
    <s v="theater/plays"/>
    <m/>
    <m/>
    <x v="3"/>
    <x v="3"/>
  </r>
  <r>
    <x v="1"/>
    <n v="419"/>
    <x v="1"/>
    <x v="1"/>
    <n v="1410325200"/>
    <n v="1411102800"/>
    <b v="0"/>
    <x v="0"/>
    <s v="journalism/audio"/>
    <m/>
    <m/>
    <x v="8"/>
    <x v="23"/>
  </r>
  <r>
    <x v="0"/>
    <n v="76"/>
    <x v="1"/>
    <x v="1"/>
    <n v="1343797200"/>
    <n v="1344834000"/>
    <b v="0"/>
    <x v="0"/>
    <s v="theater/plays"/>
    <m/>
    <m/>
    <x v="3"/>
    <x v="3"/>
  </r>
  <r>
    <x v="1"/>
    <n v="1621"/>
    <x v="6"/>
    <x v="6"/>
    <n v="1498453200"/>
    <n v="1499230800"/>
    <b v="0"/>
    <x v="0"/>
    <s v="theater/plays"/>
    <m/>
    <m/>
    <x v="3"/>
    <x v="3"/>
  </r>
  <r>
    <x v="1"/>
    <n v="1101"/>
    <x v="1"/>
    <x v="1"/>
    <n v="1456380000"/>
    <n v="1457416800"/>
    <b v="0"/>
    <x v="0"/>
    <s v="music/indie rock"/>
    <m/>
    <m/>
    <x v="1"/>
    <x v="7"/>
  </r>
  <r>
    <x v="1"/>
    <n v="1073"/>
    <x v="1"/>
    <x v="1"/>
    <n v="1280552400"/>
    <n v="1280898000"/>
    <b v="0"/>
    <x v="1"/>
    <s v="theater/plays"/>
    <m/>
    <m/>
    <x v="3"/>
    <x v="3"/>
  </r>
  <r>
    <x v="0"/>
    <n v="4428"/>
    <x v="2"/>
    <x v="2"/>
    <n v="1521608400"/>
    <n v="1522472400"/>
    <b v="0"/>
    <x v="0"/>
    <s v="theater/plays"/>
    <m/>
    <m/>
    <x v="3"/>
    <x v="3"/>
  </r>
  <r>
    <x v="0"/>
    <n v="58"/>
    <x v="6"/>
    <x v="6"/>
    <n v="1460696400"/>
    <n v="1462510800"/>
    <b v="0"/>
    <x v="0"/>
    <s v="music/indie rock"/>
    <m/>
    <m/>
    <x v="1"/>
    <x v="7"/>
  </r>
  <r>
    <x v="3"/>
    <n v="1218"/>
    <x v="1"/>
    <x v="1"/>
    <n v="1313730000"/>
    <n v="1317790800"/>
    <b v="0"/>
    <x v="0"/>
    <s v="photography/photography books"/>
    <m/>
    <m/>
    <x v="7"/>
    <x v="14"/>
  </r>
  <r>
    <x v="1"/>
    <n v="331"/>
    <x v="1"/>
    <x v="1"/>
    <n v="1568178000"/>
    <n v="1568782800"/>
    <b v="0"/>
    <x v="0"/>
    <s v="journalism/audio"/>
    <m/>
    <m/>
    <x v="8"/>
    <x v="23"/>
  </r>
  <r>
    <x v="1"/>
    <n v="1170"/>
    <x v="1"/>
    <x v="1"/>
    <n v="1348635600"/>
    <n v="1349413200"/>
    <b v="0"/>
    <x v="0"/>
    <s v="photography/photography books"/>
    <m/>
    <m/>
    <x v="7"/>
    <x v="14"/>
  </r>
  <r>
    <x v="0"/>
    <n v="111"/>
    <x v="1"/>
    <x v="1"/>
    <n v="1468126800"/>
    <n v="1472446800"/>
    <b v="0"/>
    <x v="0"/>
    <s v="publishing/fiction"/>
    <m/>
    <m/>
    <x v="5"/>
    <x v="13"/>
  </r>
  <r>
    <x v="3"/>
    <n v="215"/>
    <x v="1"/>
    <x v="1"/>
    <n v="1547877600"/>
    <n v="1548050400"/>
    <b v="0"/>
    <x v="0"/>
    <s v="film &amp; video/drama"/>
    <m/>
    <m/>
    <x v="4"/>
    <x v="6"/>
  </r>
  <r>
    <x v="1"/>
    <n v="363"/>
    <x v="1"/>
    <x v="1"/>
    <n v="1571374800"/>
    <n v="1571806800"/>
    <b v="0"/>
    <x v="1"/>
    <s v="food/food trucks"/>
    <m/>
    <m/>
    <x v="0"/>
    <x v="0"/>
  </r>
  <r>
    <x v="0"/>
    <n v="2955"/>
    <x v="1"/>
    <x v="1"/>
    <n v="1576303200"/>
    <n v="1576476000"/>
    <b v="0"/>
    <x v="1"/>
    <s v="games/mobile games"/>
    <m/>
    <m/>
    <x v="6"/>
    <x v="20"/>
  </r>
  <r>
    <x v="0"/>
    <n v="1657"/>
    <x v="1"/>
    <x v="1"/>
    <n v="1324447200"/>
    <n v="1324965600"/>
    <b v="0"/>
    <x v="0"/>
    <s v="theater/plays"/>
    <m/>
    <m/>
    <x v="3"/>
    <x v="3"/>
  </r>
  <r>
    <x v="1"/>
    <n v="103"/>
    <x v="1"/>
    <x v="1"/>
    <n v="1386741600"/>
    <n v="1387519200"/>
    <b v="0"/>
    <x v="0"/>
    <s v="theater/plays"/>
    <m/>
    <m/>
    <x v="3"/>
    <x v="3"/>
  </r>
  <r>
    <x v="1"/>
    <n v="147"/>
    <x v="1"/>
    <x v="1"/>
    <n v="1537074000"/>
    <n v="1537246800"/>
    <b v="0"/>
    <x v="0"/>
    <s v="theater/plays"/>
    <m/>
    <m/>
    <x v="3"/>
    <x v="3"/>
  </r>
  <r>
    <x v="1"/>
    <n v="110"/>
    <x v="0"/>
    <x v="0"/>
    <n v="1277787600"/>
    <n v="1279515600"/>
    <b v="0"/>
    <x v="0"/>
    <s v="publishing/nonfiction"/>
    <m/>
    <m/>
    <x v="5"/>
    <x v="9"/>
  </r>
  <r>
    <x v="0"/>
    <n v="926"/>
    <x v="0"/>
    <x v="0"/>
    <n v="1440306000"/>
    <n v="1442379600"/>
    <b v="0"/>
    <x v="0"/>
    <s v="theater/plays"/>
    <m/>
    <m/>
    <x v="3"/>
    <x v="3"/>
  </r>
  <r>
    <x v="1"/>
    <n v="134"/>
    <x v="1"/>
    <x v="1"/>
    <n v="1522126800"/>
    <n v="1523077200"/>
    <b v="0"/>
    <x v="0"/>
    <s v="technology/wearables"/>
    <m/>
    <m/>
    <x v="2"/>
    <x v="8"/>
  </r>
  <r>
    <x v="1"/>
    <n v="269"/>
    <x v="1"/>
    <x v="1"/>
    <n v="1489298400"/>
    <n v="1489554000"/>
    <b v="0"/>
    <x v="0"/>
    <s v="theater/plays"/>
    <m/>
    <m/>
    <x v="3"/>
    <x v="3"/>
  </r>
  <r>
    <x v="1"/>
    <n v="175"/>
    <x v="1"/>
    <x v="1"/>
    <n v="1547100000"/>
    <n v="1548482400"/>
    <b v="0"/>
    <x v="1"/>
    <s v="film &amp; video/television"/>
    <m/>
    <m/>
    <x v="4"/>
    <x v="19"/>
  </r>
  <r>
    <x v="1"/>
    <n v="69"/>
    <x v="1"/>
    <x v="1"/>
    <n v="1383022800"/>
    <n v="1384063200"/>
    <b v="0"/>
    <x v="0"/>
    <s v="technology/web"/>
    <m/>
    <m/>
    <x v="2"/>
    <x v="2"/>
  </r>
  <r>
    <x v="1"/>
    <n v="190"/>
    <x v="1"/>
    <x v="1"/>
    <n v="1322373600"/>
    <n v="1322892000"/>
    <b v="0"/>
    <x v="1"/>
    <s v="film &amp; video/documentary"/>
    <m/>
    <m/>
    <x v="4"/>
    <x v="4"/>
  </r>
  <r>
    <x v="1"/>
    <n v="237"/>
    <x v="1"/>
    <x v="1"/>
    <n v="1349240400"/>
    <n v="1350709200"/>
    <b v="1"/>
    <x v="1"/>
    <s v="film &amp; video/documentary"/>
    <m/>
    <m/>
    <x v="4"/>
    <x v="4"/>
  </r>
  <r>
    <x v="0"/>
    <n v="77"/>
    <x v="4"/>
    <x v="4"/>
    <n v="1562648400"/>
    <n v="1564203600"/>
    <b v="0"/>
    <x v="0"/>
    <s v="music/rock"/>
    <m/>
    <m/>
    <x v="1"/>
    <x v="1"/>
  </r>
  <r>
    <x v="0"/>
    <n v="1748"/>
    <x v="1"/>
    <x v="1"/>
    <n v="1508216400"/>
    <n v="1509685200"/>
    <b v="0"/>
    <x v="0"/>
    <s v="theater/plays"/>
    <m/>
    <m/>
    <x v="3"/>
    <x v="3"/>
  </r>
  <r>
    <x v="0"/>
    <n v="79"/>
    <x v="1"/>
    <x v="1"/>
    <n v="1511762400"/>
    <n v="1514959200"/>
    <b v="0"/>
    <x v="0"/>
    <s v="theater/plays"/>
    <m/>
    <m/>
    <x v="3"/>
    <x v="3"/>
  </r>
  <r>
    <x v="1"/>
    <n v="196"/>
    <x v="6"/>
    <x v="6"/>
    <n v="1447480800"/>
    <n v="1448863200"/>
    <b v="1"/>
    <x v="0"/>
    <s v="music/rock"/>
    <m/>
    <m/>
    <x v="1"/>
    <x v="1"/>
  </r>
  <r>
    <x v="0"/>
    <n v="889"/>
    <x v="1"/>
    <x v="1"/>
    <n v="1429506000"/>
    <n v="1429592400"/>
    <b v="0"/>
    <x v="1"/>
    <s v="theater/plays"/>
    <m/>
    <m/>
    <x v="3"/>
    <x v="3"/>
  </r>
  <r>
    <x v="1"/>
    <n v="7295"/>
    <x v="1"/>
    <x v="1"/>
    <n v="1522472400"/>
    <n v="1522645200"/>
    <b v="0"/>
    <x v="0"/>
    <s v="music/electric music"/>
    <m/>
    <m/>
    <x v="1"/>
    <x v="5"/>
  </r>
  <r>
    <x v="1"/>
    <n v="2893"/>
    <x v="0"/>
    <x v="0"/>
    <n v="1322114400"/>
    <n v="1323324000"/>
    <b v="0"/>
    <x v="0"/>
    <s v="technology/wearables"/>
    <m/>
    <m/>
    <x v="2"/>
    <x v="8"/>
  </r>
  <r>
    <x v="0"/>
    <n v="56"/>
    <x v="1"/>
    <x v="1"/>
    <n v="1561438800"/>
    <n v="1561525200"/>
    <b v="0"/>
    <x v="0"/>
    <s v="film &amp; video/drama"/>
    <m/>
    <m/>
    <x v="4"/>
    <x v="6"/>
  </r>
  <r>
    <x v="0"/>
    <n v="1"/>
    <x v="1"/>
    <x v="1"/>
    <n v="1264399200"/>
    <n v="1265695200"/>
    <b v="0"/>
    <x v="0"/>
    <s v="technology/wearables"/>
    <m/>
    <m/>
    <x v="2"/>
    <x v="8"/>
  </r>
  <r>
    <x v="1"/>
    <n v="820"/>
    <x v="1"/>
    <x v="1"/>
    <n v="1301202000"/>
    <n v="1301806800"/>
    <b v="1"/>
    <x v="0"/>
    <s v="theater/plays"/>
    <m/>
    <m/>
    <x v="3"/>
    <x v="3"/>
  </r>
  <r>
    <x v="0"/>
    <n v="83"/>
    <x v="1"/>
    <x v="1"/>
    <n v="1374469200"/>
    <n v="1374901200"/>
    <b v="0"/>
    <x v="0"/>
    <s v="technology/wearables"/>
    <m/>
    <m/>
    <x v="2"/>
    <x v="8"/>
  </r>
  <r>
    <x v="1"/>
    <n v="2038"/>
    <x v="1"/>
    <x v="1"/>
    <n v="1334984400"/>
    <n v="1336453200"/>
    <b v="1"/>
    <x v="1"/>
    <s v="publishing/translations"/>
    <m/>
    <m/>
    <x v="5"/>
    <x v="18"/>
  </r>
  <r>
    <x v="1"/>
    <n v="116"/>
    <x v="1"/>
    <x v="1"/>
    <n v="1467608400"/>
    <n v="1468904400"/>
    <b v="0"/>
    <x v="0"/>
    <s v="film &amp; video/animation"/>
    <m/>
    <m/>
    <x v="4"/>
    <x v="10"/>
  </r>
  <r>
    <x v="0"/>
    <n v="2025"/>
    <x v="4"/>
    <x v="4"/>
    <n v="1386741600"/>
    <n v="1387087200"/>
    <b v="0"/>
    <x v="0"/>
    <s v="publishing/nonfiction"/>
    <m/>
    <m/>
    <x v="5"/>
    <x v="9"/>
  </r>
  <r>
    <x v="1"/>
    <n v="1345"/>
    <x v="2"/>
    <x v="2"/>
    <n v="1546754400"/>
    <n v="1547445600"/>
    <b v="0"/>
    <x v="1"/>
    <s v="technology/web"/>
    <m/>
    <m/>
    <x v="2"/>
    <x v="2"/>
  </r>
  <r>
    <x v="1"/>
    <n v="168"/>
    <x v="1"/>
    <x v="1"/>
    <n v="1544248800"/>
    <n v="1547359200"/>
    <b v="0"/>
    <x v="0"/>
    <s v="film &amp; video/drama"/>
    <m/>
    <m/>
    <x v="4"/>
    <x v="6"/>
  </r>
  <r>
    <x v="1"/>
    <n v="137"/>
    <x v="5"/>
    <x v="5"/>
    <n v="1495429200"/>
    <n v="1496293200"/>
    <b v="0"/>
    <x v="0"/>
    <s v="theater/plays"/>
    <m/>
    <m/>
    <x v="3"/>
    <x v="3"/>
  </r>
  <r>
    <x v="1"/>
    <n v="186"/>
    <x v="6"/>
    <x v="6"/>
    <n v="1334811600"/>
    <n v="1335416400"/>
    <b v="0"/>
    <x v="0"/>
    <s v="theater/plays"/>
    <m/>
    <m/>
    <x v="3"/>
    <x v="3"/>
  </r>
  <r>
    <x v="1"/>
    <n v="125"/>
    <x v="1"/>
    <x v="1"/>
    <n v="1531544400"/>
    <n v="1532149200"/>
    <b v="0"/>
    <x v="1"/>
    <s v="theater/plays"/>
    <m/>
    <m/>
    <x v="3"/>
    <x v="3"/>
  </r>
  <r>
    <x v="0"/>
    <n v="14"/>
    <x v="6"/>
    <x v="6"/>
    <n v="1453615200"/>
    <n v="1453788000"/>
    <b v="1"/>
    <x v="1"/>
    <s v="theater/plays"/>
    <m/>
    <m/>
    <x v="3"/>
    <x v="3"/>
  </r>
  <r>
    <x v="1"/>
    <n v="202"/>
    <x v="1"/>
    <x v="1"/>
    <n v="1467954000"/>
    <n v="1471496400"/>
    <b v="0"/>
    <x v="0"/>
    <s v="theater/plays"/>
    <m/>
    <m/>
    <x v="3"/>
    <x v="3"/>
  </r>
  <r>
    <x v="1"/>
    <n v="103"/>
    <x v="1"/>
    <x v="1"/>
    <n v="1471842000"/>
    <n v="1472878800"/>
    <b v="0"/>
    <x v="0"/>
    <s v="publishing/radio &amp; podcasts"/>
    <m/>
    <m/>
    <x v="5"/>
    <x v="15"/>
  </r>
  <r>
    <x v="1"/>
    <n v="1785"/>
    <x v="1"/>
    <x v="1"/>
    <n v="1408424400"/>
    <n v="1408510800"/>
    <b v="0"/>
    <x v="0"/>
    <s v="music/rock"/>
    <m/>
    <m/>
    <x v="1"/>
    <x v="1"/>
  </r>
  <r>
    <x v="0"/>
    <n v="656"/>
    <x v="1"/>
    <x v="1"/>
    <n v="1281157200"/>
    <n v="1281589200"/>
    <b v="0"/>
    <x v="0"/>
    <s v="games/mobile games"/>
    <m/>
    <m/>
    <x v="6"/>
    <x v="20"/>
  </r>
  <r>
    <x v="1"/>
    <n v="157"/>
    <x v="1"/>
    <x v="1"/>
    <n v="1373432400"/>
    <n v="1375851600"/>
    <b v="0"/>
    <x v="1"/>
    <s v="theater/plays"/>
    <m/>
    <m/>
    <x v="3"/>
    <x v="3"/>
  </r>
  <r>
    <x v="1"/>
    <n v="555"/>
    <x v="1"/>
    <x v="1"/>
    <n v="1313989200"/>
    <n v="1315803600"/>
    <b v="0"/>
    <x v="0"/>
    <s v="film &amp; video/documentary"/>
    <m/>
    <m/>
    <x v="4"/>
    <x v="4"/>
  </r>
  <r>
    <x v="1"/>
    <n v="297"/>
    <x v="1"/>
    <x v="1"/>
    <n v="1371445200"/>
    <n v="1373691600"/>
    <b v="0"/>
    <x v="0"/>
    <s v="technology/wearables"/>
    <m/>
    <m/>
    <x v="2"/>
    <x v="8"/>
  </r>
  <r>
    <x v="1"/>
    <n v="123"/>
    <x v="1"/>
    <x v="1"/>
    <n v="1338267600"/>
    <n v="1339218000"/>
    <b v="0"/>
    <x v="0"/>
    <s v="publishing/fiction"/>
    <m/>
    <m/>
    <x v="5"/>
    <x v="13"/>
  </r>
  <r>
    <x v="3"/>
    <n v="38"/>
    <x v="3"/>
    <x v="3"/>
    <n v="1519192800"/>
    <n v="1520402400"/>
    <b v="0"/>
    <x v="1"/>
    <s v="theater/plays"/>
    <m/>
    <m/>
    <x v="3"/>
    <x v="3"/>
  </r>
  <r>
    <x v="3"/>
    <n v="60"/>
    <x v="1"/>
    <x v="1"/>
    <n v="1522818000"/>
    <n v="1523336400"/>
    <b v="0"/>
    <x v="0"/>
    <s v="music/rock"/>
    <m/>
    <m/>
    <x v="1"/>
    <x v="1"/>
  </r>
  <r>
    <x v="1"/>
    <n v="3036"/>
    <x v="1"/>
    <x v="1"/>
    <n v="1509948000"/>
    <n v="1512280800"/>
    <b v="0"/>
    <x v="0"/>
    <s v="film &amp; video/documentary"/>
    <m/>
    <m/>
    <x v="4"/>
    <x v="4"/>
  </r>
  <r>
    <x v="1"/>
    <n v="144"/>
    <x v="2"/>
    <x v="2"/>
    <n v="1456898400"/>
    <n v="1458709200"/>
    <b v="0"/>
    <x v="0"/>
    <s v="theater/plays"/>
    <m/>
    <m/>
    <x v="3"/>
    <x v="3"/>
  </r>
  <r>
    <x v="1"/>
    <n v="121"/>
    <x v="4"/>
    <x v="4"/>
    <n v="1413954000"/>
    <n v="1414126800"/>
    <b v="0"/>
    <x v="1"/>
    <s v="theater/plays"/>
    <m/>
    <m/>
    <x v="3"/>
    <x v="3"/>
  </r>
  <r>
    <x v="0"/>
    <n v="1596"/>
    <x v="1"/>
    <x v="1"/>
    <n v="1416031200"/>
    <n v="1416204000"/>
    <b v="0"/>
    <x v="0"/>
    <s v="games/mobile games"/>
    <m/>
    <m/>
    <x v="6"/>
    <x v="20"/>
  </r>
  <r>
    <x v="3"/>
    <n v="524"/>
    <x v="1"/>
    <x v="1"/>
    <n v="1287982800"/>
    <n v="1288501200"/>
    <b v="0"/>
    <x v="1"/>
    <s v="theater/plays"/>
    <m/>
    <m/>
    <x v="3"/>
    <x v="3"/>
  </r>
  <r>
    <x v="1"/>
    <n v="181"/>
    <x v="1"/>
    <x v="1"/>
    <n v="1547964000"/>
    <n v="1552971600"/>
    <b v="0"/>
    <x v="0"/>
    <s v="technology/web"/>
    <m/>
    <m/>
    <x v="2"/>
    <x v="2"/>
  </r>
  <r>
    <x v="0"/>
    <n v="10"/>
    <x v="1"/>
    <x v="1"/>
    <n v="1464152400"/>
    <n v="1465102800"/>
    <b v="0"/>
    <x v="0"/>
    <s v="theater/plays"/>
    <m/>
    <m/>
    <x v="3"/>
    <x v="3"/>
  </r>
  <r>
    <x v="1"/>
    <n v="122"/>
    <x v="1"/>
    <x v="1"/>
    <n v="1359957600"/>
    <n v="1360130400"/>
    <b v="0"/>
    <x v="0"/>
    <s v="film &amp; video/drama"/>
    <m/>
    <m/>
    <x v="4"/>
    <x v="6"/>
  </r>
  <r>
    <x v="1"/>
    <n v="1071"/>
    <x v="0"/>
    <x v="0"/>
    <n v="1432357200"/>
    <n v="1432875600"/>
    <b v="0"/>
    <x v="0"/>
    <s v="technology/wearables"/>
    <m/>
    <m/>
    <x v="2"/>
    <x v="8"/>
  </r>
  <r>
    <x v="3"/>
    <n v="219"/>
    <x v="1"/>
    <x v="1"/>
    <n v="1500786000"/>
    <n v="1500872400"/>
    <b v="0"/>
    <x v="0"/>
    <s v="technology/web"/>
    <m/>
    <m/>
    <x v="2"/>
    <x v="2"/>
  </r>
  <r>
    <x v="0"/>
    <n v="1121"/>
    <x v="1"/>
    <x v="1"/>
    <n v="1490158800"/>
    <n v="1492146000"/>
    <b v="0"/>
    <x v="1"/>
    <s v="music/rock"/>
    <m/>
    <m/>
    <x v="1"/>
    <x v="1"/>
  </r>
  <r>
    <x v="1"/>
    <n v="980"/>
    <x v="1"/>
    <x v="1"/>
    <n v="1406178000"/>
    <n v="1407301200"/>
    <b v="0"/>
    <x v="0"/>
    <s v="music/metal"/>
    <m/>
    <m/>
    <x v="1"/>
    <x v="16"/>
  </r>
  <r>
    <x v="1"/>
    <n v="536"/>
    <x v="1"/>
    <x v="1"/>
    <n v="1485583200"/>
    <n v="1486620000"/>
    <b v="0"/>
    <x v="1"/>
    <s v="theater/plays"/>
    <m/>
    <m/>
    <x v="3"/>
    <x v="3"/>
  </r>
  <r>
    <x v="1"/>
    <n v="1991"/>
    <x v="1"/>
    <x v="1"/>
    <n v="1459314000"/>
    <n v="1459918800"/>
    <b v="0"/>
    <x v="0"/>
    <s v="photography/photography books"/>
    <m/>
    <m/>
    <x v="7"/>
    <x v="14"/>
  </r>
  <r>
    <x v="3"/>
    <n v="29"/>
    <x v="1"/>
    <x v="1"/>
    <n v="1424412000"/>
    <n v="1424757600"/>
    <b v="0"/>
    <x v="0"/>
    <s v="publishing/nonfiction"/>
    <m/>
    <m/>
    <x v="5"/>
    <x v="9"/>
  </r>
  <r>
    <x v="1"/>
    <n v="180"/>
    <x v="1"/>
    <x v="1"/>
    <n v="1478844000"/>
    <n v="1479880800"/>
    <b v="0"/>
    <x v="0"/>
    <s v="music/indie rock"/>
    <m/>
    <m/>
    <x v="1"/>
    <x v="7"/>
  </r>
  <r>
    <x v="0"/>
    <n v="15"/>
    <x v="1"/>
    <x v="1"/>
    <n v="1416117600"/>
    <n v="1418018400"/>
    <b v="0"/>
    <x v="1"/>
    <s v="theater/plays"/>
    <m/>
    <m/>
    <x v="3"/>
    <x v="3"/>
  </r>
  <r>
    <x v="0"/>
    <n v="191"/>
    <x v="1"/>
    <x v="1"/>
    <n v="1340946000"/>
    <n v="1341032400"/>
    <b v="0"/>
    <x v="0"/>
    <s v="music/indie rock"/>
    <m/>
    <m/>
    <x v="1"/>
    <x v="7"/>
  </r>
  <r>
    <x v="0"/>
    <n v="16"/>
    <x v="1"/>
    <x v="1"/>
    <n v="1486101600"/>
    <n v="1486360800"/>
    <b v="0"/>
    <x v="0"/>
    <s v="theater/plays"/>
    <m/>
    <m/>
    <x v="3"/>
    <x v="3"/>
  </r>
  <r>
    <x v="1"/>
    <n v="130"/>
    <x v="1"/>
    <x v="1"/>
    <n v="1274590800"/>
    <n v="1274677200"/>
    <b v="0"/>
    <x v="0"/>
    <s v="theater/plays"/>
    <m/>
    <m/>
    <x v="3"/>
    <x v="3"/>
  </r>
  <r>
    <x v="1"/>
    <n v="122"/>
    <x v="1"/>
    <x v="1"/>
    <n v="1263880800"/>
    <n v="1267509600"/>
    <b v="0"/>
    <x v="0"/>
    <s v="music/electric music"/>
    <m/>
    <m/>
    <x v="1"/>
    <x v="5"/>
  </r>
  <r>
    <x v="0"/>
    <n v="17"/>
    <x v="1"/>
    <x v="1"/>
    <n v="1445403600"/>
    <n v="1445922000"/>
    <b v="0"/>
    <x v="1"/>
    <s v="theater/plays"/>
    <m/>
    <m/>
    <x v="3"/>
    <x v="3"/>
  </r>
  <r>
    <x v="1"/>
    <n v="140"/>
    <x v="1"/>
    <x v="1"/>
    <n v="1533877200"/>
    <n v="1534050000"/>
    <b v="0"/>
    <x v="1"/>
    <s v="theater/plays"/>
    <m/>
    <m/>
    <x v="3"/>
    <x v="3"/>
  </r>
  <r>
    <x v="0"/>
    <n v="34"/>
    <x v="1"/>
    <x v="1"/>
    <n v="1275195600"/>
    <n v="1277528400"/>
    <b v="0"/>
    <x v="0"/>
    <s v="technology/wearables"/>
    <m/>
    <m/>
    <x v="2"/>
    <x v="8"/>
  </r>
  <r>
    <x v="1"/>
    <n v="3388"/>
    <x v="1"/>
    <x v="1"/>
    <n v="1318136400"/>
    <n v="1318568400"/>
    <b v="0"/>
    <x v="0"/>
    <s v="technology/web"/>
    <m/>
    <m/>
    <x v="2"/>
    <x v="2"/>
  </r>
  <r>
    <x v="1"/>
    <n v="280"/>
    <x v="1"/>
    <x v="1"/>
    <n v="1283403600"/>
    <n v="1284354000"/>
    <b v="0"/>
    <x v="0"/>
    <s v="theater/plays"/>
    <m/>
    <m/>
    <x v="3"/>
    <x v="3"/>
  </r>
  <r>
    <x v="3"/>
    <n v="614"/>
    <x v="1"/>
    <x v="1"/>
    <n v="1267423200"/>
    <n v="1269579600"/>
    <b v="0"/>
    <x v="1"/>
    <s v="film &amp; video/animation"/>
    <m/>
    <m/>
    <x v="4"/>
    <x v="10"/>
  </r>
  <r>
    <x v="1"/>
    <n v="366"/>
    <x v="6"/>
    <x v="6"/>
    <n v="1412744400"/>
    <n v="1413781200"/>
    <b v="0"/>
    <x v="1"/>
    <s v="technology/wearables"/>
    <m/>
    <m/>
    <x v="2"/>
    <x v="8"/>
  </r>
  <r>
    <x v="0"/>
    <n v="1"/>
    <x v="4"/>
    <x v="4"/>
    <n v="1277960400"/>
    <n v="1280120400"/>
    <b v="0"/>
    <x v="0"/>
    <s v="music/electric music"/>
    <m/>
    <m/>
    <x v="1"/>
    <x v="5"/>
  </r>
  <r>
    <x v="1"/>
    <n v="270"/>
    <x v="1"/>
    <x v="1"/>
    <n v="1458190800"/>
    <n v="1459486800"/>
    <b v="1"/>
    <x v="1"/>
    <s v="publishing/nonfiction"/>
    <m/>
    <m/>
    <x v="5"/>
    <x v="9"/>
  </r>
  <r>
    <x v="3"/>
    <n v="114"/>
    <x v="1"/>
    <x v="1"/>
    <n v="1280984400"/>
    <n v="1282539600"/>
    <b v="0"/>
    <x v="1"/>
    <s v="theater/plays"/>
    <m/>
    <m/>
    <x v="3"/>
    <x v="3"/>
  </r>
  <r>
    <x v="1"/>
    <n v="137"/>
    <x v="1"/>
    <x v="1"/>
    <n v="1274590800"/>
    <n v="1275886800"/>
    <b v="0"/>
    <x v="0"/>
    <s v="photography/photography books"/>
    <m/>
    <m/>
    <x v="7"/>
    <x v="14"/>
  </r>
  <r>
    <x v="1"/>
    <n v="3205"/>
    <x v="1"/>
    <x v="1"/>
    <n v="1351400400"/>
    <n v="1355983200"/>
    <b v="0"/>
    <x v="0"/>
    <s v="theater/plays"/>
    <m/>
    <m/>
    <x v="3"/>
    <x v="3"/>
  </r>
  <r>
    <x v="1"/>
    <n v="288"/>
    <x v="3"/>
    <x v="3"/>
    <n v="1514354400"/>
    <n v="1515391200"/>
    <b v="0"/>
    <x v="1"/>
    <s v="theater/plays"/>
    <m/>
    <m/>
    <x v="3"/>
    <x v="3"/>
  </r>
  <r>
    <x v="1"/>
    <n v="148"/>
    <x v="1"/>
    <x v="1"/>
    <n v="1421733600"/>
    <n v="1422252000"/>
    <b v="0"/>
    <x v="0"/>
    <s v="theater/plays"/>
    <m/>
    <m/>
    <x v="3"/>
    <x v="3"/>
  </r>
  <r>
    <x v="1"/>
    <n v="114"/>
    <x v="1"/>
    <x v="1"/>
    <n v="1305176400"/>
    <n v="1305522000"/>
    <b v="0"/>
    <x v="0"/>
    <s v="film &amp; video/drama"/>
    <m/>
    <m/>
    <x v="4"/>
    <x v="6"/>
  </r>
  <r>
    <x v="1"/>
    <n v="1518"/>
    <x v="0"/>
    <x v="0"/>
    <n v="1414126800"/>
    <n v="1414904400"/>
    <b v="0"/>
    <x v="0"/>
    <s v="music/rock"/>
    <m/>
    <m/>
    <x v="1"/>
    <x v="1"/>
  </r>
  <r>
    <x v="0"/>
    <n v="1274"/>
    <x v="1"/>
    <x v="1"/>
    <n v="1517810400"/>
    <n v="1520402400"/>
    <b v="0"/>
    <x v="0"/>
    <s v="music/electric music"/>
    <m/>
    <m/>
    <x v="1"/>
    <x v="5"/>
  </r>
  <r>
    <x v="0"/>
    <n v="210"/>
    <x v="6"/>
    <x v="6"/>
    <n v="1564635600"/>
    <n v="1567141200"/>
    <b v="0"/>
    <x v="1"/>
    <s v="games/video games"/>
    <m/>
    <m/>
    <x v="6"/>
    <x v="11"/>
  </r>
  <r>
    <x v="1"/>
    <n v="166"/>
    <x v="1"/>
    <x v="1"/>
    <n v="1500699600"/>
    <n v="1501131600"/>
    <b v="0"/>
    <x v="0"/>
    <s v="music/rock"/>
    <m/>
    <m/>
    <x v="1"/>
    <x v="1"/>
  </r>
  <r>
    <x v="1"/>
    <n v="100"/>
    <x v="2"/>
    <x v="2"/>
    <n v="1354082400"/>
    <n v="1355032800"/>
    <b v="0"/>
    <x v="0"/>
    <s v="music/jazz"/>
    <m/>
    <m/>
    <x v="1"/>
    <x v="17"/>
  </r>
  <r>
    <x v="1"/>
    <n v="235"/>
    <x v="1"/>
    <x v="1"/>
    <n v="1336453200"/>
    <n v="1339477200"/>
    <b v="0"/>
    <x v="1"/>
    <s v="theater/plays"/>
    <m/>
    <m/>
    <x v="3"/>
    <x v="3"/>
  </r>
  <r>
    <x v="1"/>
    <n v="148"/>
    <x v="1"/>
    <x v="1"/>
    <n v="1305262800"/>
    <n v="1305954000"/>
    <b v="0"/>
    <x v="0"/>
    <s v="music/rock"/>
    <m/>
    <m/>
    <x v="1"/>
    <x v="1"/>
  </r>
  <r>
    <x v="1"/>
    <n v="198"/>
    <x v="1"/>
    <x v="1"/>
    <n v="1492232400"/>
    <n v="1494392400"/>
    <b v="1"/>
    <x v="1"/>
    <s v="music/indie rock"/>
    <m/>
    <m/>
    <x v="1"/>
    <x v="7"/>
  </r>
  <r>
    <x v="0"/>
    <n v="248"/>
    <x v="2"/>
    <x v="2"/>
    <n v="1537333200"/>
    <n v="1537419600"/>
    <b v="0"/>
    <x v="0"/>
    <s v="film &amp; video/science fiction"/>
    <m/>
    <m/>
    <x v="4"/>
    <x v="22"/>
  </r>
  <r>
    <x v="0"/>
    <n v="513"/>
    <x v="1"/>
    <x v="1"/>
    <n v="1444107600"/>
    <n v="1447999200"/>
    <b v="0"/>
    <x v="0"/>
    <s v="publishing/translations"/>
    <m/>
    <m/>
    <x v="5"/>
    <x v="18"/>
  </r>
  <r>
    <x v="1"/>
    <n v="150"/>
    <x v="1"/>
    <x v="1"/>
    <n v="1386741600"/>
    <n v="1388037600"/>
    <b v="0"/>
    <x v="0"/>
    <s v="theater/plays"/>
    <m/>
    <m/>
    <x v="3"/>
    <x v="3"/>
  </r>
  <r>
    <x v="0"/>
    <n v="3410"/>
    <x v="1"/>
    <x v="1"/>
    <n v="1376542800"/>
    <n v="1378789200"/>
    <b v="0"/>
    <x v="0"/>
    <s v="games/video games"/>
    <m/>
    <m/>
    <x v="6"/>
    <x v="11"/>
  </r>
  <r>
    <x v="1"/>
    <n v="216"/>
    <x v="6"/>
    <x v="6"/>
    <n v="1397451600"/>
    <n v="1398056400"/>
    <b v="0"/>
    <x v="1"/>
    <s v="theater/plays"/>
    <m/>
    <m/>
    <x v="3"/>
    <x v="3"/>
  </r>
  <r>
    <x v="3"/>
    <n v="26"/>
    <x v="1"/>
    <x v="1"/>
    <n v="1548482400"/>
    <n v="1550815200"/>
    <b v="0"/>
    <x v="0"/>
    <s v="theater/plays"/>
    <m/>
    <m/>
    <x v="3"/>
    <x v="3"/>
  </r>
  <r>
    <x v="1"/>
    <n v="5139"/>
    <x v="1"/>
    <x v="1"/>
    <n v="1549692000"/>
    <n v="1550037600"/>
    <b v="0"/>
    <x v="0"/>
    <s v="music/indie rock"/>
    <m/>
    <m/>
    <x v="1"/>
    <x v="7"/>
  </r>
  <r>
    <x v="1"/>
    <n v="2353"/>
    <x v="1"/>
    <x v="1"/>
    <n v="1492059600"/>
    <n v="1492923600"/>
    <b v="0"/>
    <x v="0"/>
    <s v="theater/plays"/>
    <m/>
    <m/>
    <x v="3"/>
    <x v="3"/>
  </r>
  <r>
    <x v="1"/>
    <n v="78"/>
    <x v="6"/>
    <x v="6"/>
    <n v="1463979600"/>
    <n v="1467522000"/>
    <b v="0"/>
    <x v="0"/>
    <s v="technology/web"/>
    <m/>
    <m/>
    <x v="2"/>
    <x v="2"/>
  </r>
  <r>
    <x v="0"/>
    <n v="10"/>
    <x v="1"/>
    <x v="1"/>
    <n v="1415253600"/>
    <n v="1416117600"/>
    <b v="0"/>
    <x v="0"/>
    <s v="music/rock"/>
    <m/>
    <m/>
    <x v="1"/>
    <x v="1"/>
  </r>
  <r>
    <x v="0"/>
    <n v="2201"/>
    <x v="1"/>
    <x v="1"/>
    <n v="1562216400"/>
    <n v="1563771600"/>
    <b v="0"/>
    <x v="0"/>
    <s v="theater/plays"/>
    <m/>
    <m/>
    <x v="3"/>
    <x v="3"/>
  </r>
  <r>
    <x v="0"/>
    <n v="676"/>
    <x v="1"/>
    <x v="1"/>
    <n v="1316754000"/>
    <n v="1319259600"/>
    <b v="0"/>
    <x v="0"/>
    <s v="theater/plays"/>
    <m/>
    <m/>
    <x v="3"/>
    <x v="3"/>
  </r>
  <r>
    <x v="1"/>
    <n v="174"/>
    <x v="5"/>
    <x v="5"/>
    <n v="1313211600"/>
    <n v="1313643600"/>
    <b v="0"/>
    <x v="0"/>
    <s v="film &amp; video/animation"/>
    <m/>
    <m/>
    <x v="4"/>
    <x v="10"/>
  </r>
  <r>
    <x v="0"/>
    <n v="831"/>
    <x v="1"/>
    <x v="1"/>
    <n v="1439528400"/>
    <n v="1440306000"/>
    <b v="0"/>
    <x v="1"/>
    <s v="theater/plays"/>
    <m/>
    <m/>
    <x v="3"/>
    <x v="3"/>
  </r>
  <r>
    <x v="1"/>
    <n v="164"/>
    <x v="1"/>
    <x v="1"/>
    <n v="1469163600"/>
    <n v="1470805200"/>
    <b v="0"/>
    <x v="1"/>
    <s v="film &amp; video/drama"/>
    <m/>
    <m/>
    <x v="4"/>
    <x v="6"/>
  </r>
  <r>
    <x v="3"/>
    <n v="56"/>
    <x v="5"/>
    <x v="5"/>
    <n v="1288501200"/>
    <n v="1292911200"/>
    <b v="0"/>
    <x v="0"/>
    <s v="theater/plays"/>
    <m/>
    <m/>
    <x v="3"/>
    <x v="3"/>
  </r>
  <r>
    <x v="1"/>
    <n v="161"/>
    <x v="1"/>
    <x v="1"/>
    <n v="1298959200"/>
    <n v="1301374800"/>
    <b v="0"/>
    <x v="1"/>
    <s v="film &amp; video/animation"/>
    <m/>
    <m/>
    <x v="4"/>
    <x v="10"/>
  </r>
  <r>
    <x v="1"/>
    <n v="138"/>
    <x v="1"/>
    <x v="1"/>
    <n v="1387260000"/>
    <n v="1387864800"/>
    <b v="0"/>
    <x v="0"/>
    <s v="music/rock"/>
    <m/>
    <m/>
    <x v="1"/>
    <x v="1"/>
  </r>
  <r>
    <x v="1"/>
    <n v="3308"/>
    <x v="1"/>
    <x v="1"/>
    <n v="1457244000"/>
    <n v="1458190800"/>
    <b v="0"/>
    <x v="0"/>
    <s v="technology/web"/>
    <m/>
    <m/>
    <x v="2"/>
    <x v="2"/>
  </r>
  <r>
    <x v="1"/>
    <n v="127"/>
    <x v="2"/>
    <x v="2"/>
    <n v="1556341200"/>
    <n v="1559278800"/>
    <b v="0"/>
    <x v="1"/>
    <s v="film &amp; video/animation"/>
    <m/>
    <m/>
    <x v="4"/>
    <x v="10"/>
  </r>
  <r>
    <x v="1"/>
    <n v="207"/>
    <x v="6"/>
    <x v="6"/>
    <n v="1522126800"/>
    <n v="1522731600"/>
    <b v="0"/>
    <x v="1"/>
    <s v="music/jazz"/>
    <m/>
    <m/>
    <x v="1"/>
    <x v="17"/>
  </r>
  <r>
    <x v="0"/>
    <n v="859"/>
    <x v="0"/>
    <x v="0"/>
    <n v="1305954000"/>
    <n v="1306731600"/>
    <b v="0"/>
    <x v="0"/>
    <s v="music/rock"/>
    <m/>
    <m/>
    <x v="1"/>
    <x v="1"/>
  </r>
  <r>
    <x v="2"/>
    <n v="31"/>
    <x v="1"/>
    <x v="1"/>
    <n v="1350709200"/>
    <n v="1352527200"/>
    <b v="0"/>
    <x v="0"/>
    <s v="film &amp; video/animation"/>
    <m/>
    <m/>
    <x v="4"/>
    <x v="10"/>
  </r>
  <r>
    <x v="0"/>
    <n v="45"/>
    <x v="1"/>
    <x v="1"/>
    <n v="1401166800"/>
    <n v="1404363600"/>
    <b v="0"/>
    <x v="0"/>
    <s v="theater/plays"/>
    <m/>
    <m/>
    <x v="3"/>
    <x v="3"/>
  </r>
  <r>
    <x v="3"/>
    <n v="1113"/>
    <x v="1"/>
    <x v="1"/>
    <n v="1266127200"/>
    <n v="1266645600"/>
    <b v="0"/>
    <x v="0"/>
    <s v="theater/plays"/>
    <m/>
    <m/>
    <x v="3"/>
    <x v="3"/>
  </r>
  <r>
    <x v="0"/>
    <n v="6"/>
    <x v="1"/>
    <x v="1"/>
    <n v="1481436000"/>
    <n v="1482818400"/>
    <b v="0"/>
    <x v="0"/>
    <s v="food/food trucks"/>
    <m/>
    <m/>
    <x v="0"/>
    <x v="0"/>
  </r>
  <r>
    <x v="0"/>
    <n v="7"/>
    <x v="1"/>
    <x v="1"/>
    <n v="1372222800"/>
    <n v="1374642000"/>
    <b v="0"/>
    <x v="1"/>
    <s v="theater/plays"/>
    <m/>
    <m/>
    <x v="3"/>
    <x v="3"/>
  </r>
  <r>
    <x v="1"/>
    <n v="181"/>
    <x v="5"/>
    <x v="5"/>
    <n v="1372136400"/>
    <n v="1372482000"/>
    <b v="0"/>
    <x v="0"/>
    <s v="publishing/nonfiction"/>
    <m/>
    <m/>
    <x v="5"/>
    <x v="9"/>
  </r>
  <r>
    <x v="1"/>
    <n v="110"/>
    <x v="1"/>
    <x v="1"/>
    <n v="1513922400"/>
    <n v="1514959200"/>
    <b v="0"/>
    <x v="0"/>
    <s v="music/rock"/>
    <m/>
    <m/>
    <x v="1"/>
    <x v="1"/>
  </r>
  <r>
    <x v="0"/>
    <n v="31"/>
    <x v="1"/>
    <x v="1"/>
    <n v="1477976400"/>
    <n v="1478235600"/>
    <b v="0"/>
    <x v="0"/>
    <s v="film &amp; video/drama"/>
    <m/>
    <m/>
    <x v="4"/>
    <x v="6"/>
  </r>
  <r>
    <x v="0"/>
    <n v="78"/>
    <x v="1"/>
    <x v="1"/>
    <n v="1407474000"/>
    <n v="1408078800"/>
    <b v="0"/>
    <x v="1"/>
    <s v="games/mobile games"/>
    <m/>
    <m/>
    <x v="6"/>
    <x v="20"/>
  </r>
  <r>
    <x v="1"/>
    <n v="185"/>
    <x v="1"/>
    <x v="1"/>
    <n v="1546149600"/>
    <n v="1548136800"/>
    <b v="0"/>
    <x v="0"/>
    <s v="technology/web"/>
    <m/>
    <m/>
    <x v="2"/>
    <x v="2"/>
  </r>
  <r>
    <x v="1"/>
    <n v="121"/>
    <x v="1"/>
    <x v="1"/>
    <n v="1338440400"/>
    <n v="1340859600"/>
    <b v="0"/>
    <x v="1"/>
    <s v="theater/plays"/>
    <m/>
    <m/>
    <x v="3"/>
    <x v="3"/>
  </r>
  <r>
    <x v="0"/>
    <n v="1225"/>
    <x v="4"/>
    <x v="4"/>
    <n v="1454133600"/>
    <n v="1454479200"/>
    <b v="0"/>
    <x v="0"/>
    <s v="theater/plays"/>
    <m/>
    <m/>
    <x v="3"/>
    <x v="3"/>
  </r>
  <r>
    <x v="0"/>
    <n v="1"/>
    <x v="5"/>
    <x v="5"/>
    <n v="1434085200"/>
    <n v="1434430800"/>
    <b v="0"/>
    <x v="0"/>
    <s v="music/rock"/>
    <m/>
    <m/>
    <x v="1"/>
    <x v="1"/>
  </r>
  <r>
    <x v="1"/>
    <n v="106"/>
    <x v="1"/>
    <x v="1"/>
    <n v="1577772000"/>
    <n v="1579672800"/>
    <b v="0"/>
    <x v="1"/>
    <s v="photography/photography books"/>
    <m/>
    <m/>
    <x v="7"/>
    <x v="14"/>
  </r>
  <r>
    <x v="1"/>
    <n v="142"/>
    <x v="1"/>
    <x v="1"/>
    <n v="1562216400"/>
    <n v="1562389200"/>
    <b v="0"/>
    <x v="0"/>
    <s v="photography/photography books"/>
    <m/>
    <m/>
    <x v="7"/>
    <x v="14"/>
  </r>
  <r>
    <x v="1"/>
    <n v="233"/>
    <x v="1"/>
    <x v="1"/>
    <n v="1548568800"/>
    <n v="1551506400"/>
    <b v="0"/>
    <x v="0"/>
    <s v="theater/plays"/>
    <m/>
    <m/>
    <x v="3"/>
    <x v="3"/>
  </r>
  <r>
    <x v="1"/>
    <n v="218"/>
    <x v="1"/>
    <x v="1"/>
    <n v="1514872800"/>
    <n v="1516600800"/>
    <b v="0"/>
    <x v="0"/>
    <s v="music/rock"/>
    <m/>
    <m/>
    <x v="1"/>
    <x v="1"/>
  </r>
  <r>
    <x v="0"/>
    <n v="67"/>
    <x v="2"/>
    <x v="2"/>
    <n v="1416031200"/>
    <n v="1420437600"/>
    <b v="0"/>
    <x v="0"/>
    <s v="film &amp; video/documentary"/>
    <m/>
    <m/>
    <x v="4"/>
    <x v="4"/>
  </r>
  <r>
    <x v="1"/>
    <n v="76"/>
    <x v="1"/>
    <x v="1"/>
    <n v="1330927200"/>
    <n v="1332997200"/>
    <b v="0"/>
    <x v="1"/>
    <s v="film &amp; video/drama"/>
    <m/>
    <m/>
    <x v="4"/>
    <x v="6"/>
  </r>
  <r>
    <x v="1"/>
    <n v="43"/>
    <x v="1"/>
    <x v="1"/>
    <n v="1571115600"/>
    <n v="1574920800"/>
    <b v="0"/>
    <x v="1"/>
    <s v="theater/plays"/>
    <m/>
    <m/>
    <x v="3"/>
    <x v="3"/>
  </r>
  <r>
    <x v="0"/>
    <n v="19"/>
    <x v="1"/>
    <x v="1"/>
    <n v="1463461200"/>
    <n v="1464930000"/>
    <b v="0"/>
    <x v="0"/>
    <s v="food/food trucks"/>
    <m/>
    <m/>
    <x v="0"/>
    <x v="0"/>
  </r>
  <r>
    <x v="0"/>
    <n v="2108"/>
    <x v="5"/>
    <x v="5"/>
    <n v="1344920400"/>
    <n v="1345006800"/>
    <b v="0"/>
    <x v="0"/>
    <s v="film &amp; video/documentary"/>
    <m/>
    <m/>
    <x v="4"/>
    <x v="4"/>
  </r>
  <r>
    <x v="1"/>
    <n v="221"/>
    <x v="1"/>
    <x v="1"/>
    <n v="1511848800"/>
    <n v="1512712800"/>
    <b v="0"/>
    <x v="1"/>
    <s v="theater/plays"/>
    <m/>
    <m/>
    <x v="3"/>
    <x v="3"/>
  </r>
  <r>
    <x v="0"/>
    <n v="679"/>
    <x v="1"/>
    <x v="1"/>
    <n v="1452319200"/>
    <n v="1452492000"/>
    <b v="0"/>
    <x v="1"/>
    <s v="games/video games"/>
    <m/>
    <m/>
    <x v="6"/>
    <x v="11"/>
  </r>
  <r>
    <x v="1"/>
    <n v="2805"/>
    <x v="0"/>
    <x v="0"/>
    <n v="1523854800"/>
    <n v="1524286800"/>
    <b v="0"/>
    <x v="0"/>
    <s v="publishing/nonfiction"/>
    <m/>
    <m/>
    <x v="5"/>
    <x v="9"/>
  </r>
  <r>
    <x v="1"/>
    <n v="68"/>
    <x v="1"/>
    <x v="1"/>
    <n v="1346043600"/>
    <n v="1346907600"/>
    <b v="0"/>
    <x v="0"/>
    <s v="games/video games"/>
    <m/>
    <m/>
    <x v="6"/>
    <x v="11"/>
  </r>
  <r>
    <x v="0"/>
    <n v="36"/>
    <x v="3"/>
    <x v="3"/>
    <n v="1464325200"/>
    <n v="1464498000"/>
    <b v="0"/>
    <x v="1"/>
    <s v="music/rock"/>
    <m/>
    <m/>
    <x v="1"/>
    <x v="1"/>
  </r>
  <r>
    <x v="1"/>
    <n v="183"/>
    <x v="0"/>
    <x v="0"/>
    <n v="1511935200"/>
    <n v="1514181600"/>
    <b v="0"/>
    <x v="0"/>
    <s v="music/rock"/>
    <m/>
    <m/>
    <x v="1"/>
    <x v="1"/>
  </r>
  <r>
    <x v="1"/>
    <n v="133"/>
    <x v="1"/>
    <x v="1"/>
    <n v="1392012000"/>
    <n v="1392184800"/>
    <b v="1"/>
    <x v="1"/>
    <s v="theater/plays"/>
    <m/>
    <m/>
    <x v="3"/>
    <x v="3"/>
  </r>
  <r>
    <x v="1"/>
    <n v="2489"/>
    <x v="6"/>
    <x v="6"/>
    <n v="1556946000"/>
    <n v="1559365200"/>
    <b v="0"/>
    <x v="1"/>
    <s v="publishing/nonfiction"/>
    <m/>
    <m/>
    <x v="5"/>
    <x v="9"/>
  </r>
  <r>
    <x v="1"/>
    <n v="69"/>
    <x v="1"/>
    <x v="1"/>
    <n v="1548050400"/>
    <n v="1549173600"/>
    <b v="0"/>
    <x v="1"/>
    <s v="theater/plays"/>
    <m/>
    <m/>
    <x v="3"/>
    <x v="3"/>
  </r>
  <r>
    <x v="0"/>
    <n v="47"/>
    <x v="1"/>
    <x v="1"/>
    <n v="1353736800"/>
    <n v="1355032800"/>
    <b v="1"/>
    <x v="0"/>
    <s v="games/video games"/>
    <m/>
    <m/>
    <x v="6"/>
    <x v="11"/>
  </r>
  <r>
    <x v="1"/>
    <n v="279"/>
    <x v="4"/>
    <x v="4"/>
    <n v="1532840400"/>
    <n v="1533963600"/>
    <b v="0"/>
    <x v="1"/>
    <s v="music/rock"/>
    <m/>
    <m/>
    <x v="1"/>
    <x v="1"/>
  </r>
  <r>
    <x v="1"/>
    <n v="210"/>
    <x v="1"/>
    <x v="1"/>
    <n v="1488261600"/>
    <n v="1489381200"/>
    <b v="0"/>
    <x v="0"/>
    <s v="film &amp; video/documentary"/>
    <m/>
    <m/>
    <x v="4"/>
    <x v="4"/>
  </r>
  <r>
    <x v="1"/>
    <n v="2100"/>
    <x v="1"/>
    <x v="1"/>
    <n v="1393567200"/>
    <n v="1395032400"/>
    <b v="0"/>
    <x v="0"/>
    <s v="music/rock"/>
    <m/>
    <m/>
    <x v="1"/>
    <x v="1"/>
  </r>
  <r>
    <x v="1"/>
    <n v="252"/>
    <x v="1"/>
    <x v="1"/>
    <n v="1410325200"/>
    <n v="1412485200"/>
    <b v="1"/>
    <x v="1"/>
    <s v="music/rock"/>
    <m/>
    <m/>
    <x v="1"/>
    <x v="1"/>
  </r>
  <r>
    <x v="1"/>
    <n v="1280"/>
    <x v="1"/>
    <x v="1"/>
    <n v="1276923600"/>
    <n v="1279688400"/>
    <b v="0"/>
    <x v="1"/>
    <s v="publishing/nonfiction"/>
    <m/>
    <m/>
    <x v="5"/>
    <x v="9"/>
  </r>
  <r>
    <x v="1"/>
    <n v="157"/>
    <x v="4"/>
    <x v="4"/>
    <n v="1500958800"/>
    <n v="1501995600"/>
    <b v="0"/>
    <x v="0"/>
    <s v="film &amp; video/shorts"/>
    <m/>
    <m/>
    <x v="4"/>
    <x v="12"/>
  </r>
  <r>
    <x v="1"/>
    <n v="194"/>
    <x v="1"/>
    <x v="1"/>
    <n v="1292220000"/>
    <n v="1294639200"/>
    <b v="0"/>
    <x v="1"/>
    <s v="theater/plays"/>
    <m/>
    <m/>
    <x v="3"/>
    <x v="3"/>
  </r>
  <r>
    <x v="1"/>
    <n v="82"/>
    <x v="2"/>
    <x v="2"/>
    <n v="1304398800"/>
    <n v="1305435600"/>
    <b v="0"/>
    <x v="1"/>
    <s v="film &amp; video/drama"/>
    <m/>
    <m/>
    <x v="4"/>
    <x v="6"/>
  </r>
  <r>
    <x v="0"/>
    <n v="70"/>
    <x v="1"/>
    <x v="1"/>
    <n v="1535432400"/>
    <n v="1537592400"/>
    <b v="0"/>
    <x v="0"/>
    <s v="theater/plays"/>
    <m/>
    <m/>
    <x v="3"/>
    <x v="3"/>
  </r>
  <r>
    <x v="0"/>
    <n v="154"/>
    <x v="1"/>
    <x v="1"/>
    <n v="1433826000"/>
    <n v="1435122000"/>
    <b v="0"/>
    <x v="0"/>
    <s v="theater/plays"/>
    <m/>
    <m/>
    <x v="3"/>
    <x v="3"/>
  </r>
  <r>
    <x v="0"/>
    <n v="22"/>
    <x v="1"/>
    <x v="1"/>
    <n v="1514959200"/>
    <n v="1520056800"/>
    <b v="0"/>
    <x v="0"/>
    <s v="theater/plays"/>
    <m/>
    <m/>
    <x v="3"/>
    <x v="3"/>
  </r>
  <r>
    <x v="1"/>
    <n v="4233"/>
    <x v="1"/>
    <x v="1"/>
    <n v="1332738000"/>
    <n v="1335675600"/>
    <b v="0"/>
    <x v="0"/>
    <s v="photography/photography books"/>
    <m/>
    <m/>
    <x v="7"/>
    <x v="14"/>
  </r>
  <r>
    <x v="1"/>
    <n v="1297"/>
    <x v="3"/>
    <x v="3"/>
    <n v="1445490000"/>
    <n v="1448431200"/>
    <b v="1"/>
    <x v="0"/>
    <s v="publishing/translations"/>
    <m/>
    <m/>
    <x v="5"/>
    <x v="18"/>
  </r>
  <r>
    <x v="1"/>
    <n v="165"/>
    <x v="3"/>
    <x v="3"/>
    <n v="1297663200"/>
    <n v="1298613600"/>
    <b v="0"/>
    <x v="0"/>
    <s v="publishing/translations"/>
    <m/>
    <m/>
    <x v="5"/>
    <x v="18"/>
  </r>
  <r>
    <x v="1"/>
    <n v="119"/>
    <x v="1"/>
    <x v="1"/>
    <n v="1371963600"/>
    <n v="1372482000"/>
    <b v="0"/>
    <x v="0"/>
    <s v="theater/plays"/>
    <m/>
    <m/>
    <x v="3"/>
    <x v="3"/>
  </r>
  <r>
    <x v="0"/>
    <n v="1758"/>
    <x v="1"/>
    <x v="1"/>
    <n v="1425103200"/>
    <n v="1425621600"/>
    <b v="0"/>
    <x v="0"/>
    <s v="technology/web"/>
    <m/>
    <m/>
    <x v="2"/>
    <x v="2"/>
  </r>
  <r>
    <x v="0"/>
    <n v="94"/>
    <x v="1"/>
    <x v="1"/>
    <n v="1265349600"/>
    <n v="1266300000"/>
    <b v="0"/>
    <x v="0"/>
    <s v="music/indie rock"/>
    <m/>
    <m/>
    <x v="1"/>
    <x v="7"/>
  </r>
  <r>
    <x v="1"/>
    <n v="1797"/>
    <x v="1"/>
    <x v="1"/>
    <n v="1301202000"/>
    <n v="1305867600"/>
    <b v="0"/>
    <x v="0"/>
    <s v="music/jazz"/>
    <m/>
    <m/>
    <x v="1"/>
    <x v="17"/>
  </r>
  <r>
    <x v="1"/>
    <n v="261"/>
    <x v="1"/>
    <x v="1"/>
    <n v="1538024400"/>
    <n v="1538802000"/>
    <b v="0"/>
    <x v="0"/>
    <s v="theater/plays"/>
    <m/>
    <m/>
    <x v="3"/>
    <x v="3"/>
  </r>
  <r>
    <x v="1"/>
    <n v="157"/>
    <x v="1"/>
    <x v="1"/>
    <n v="1395032400"/>
    <n v="1398920400"/>
    <b v="0"/>
    <x v="1"/>
    <s v="film &amp; video/documentary"/>
    <m/>
    <m/>
    <x v="4"/>
    <x v="4"/>
  </r>
  <r>
    <x v="1"/>
    <n v="3533"/>
    <x v="1"/>
    <x v="1"/>
    <n v="1405486800"/>
    <n v="1405659600"/>
    <b v="0"/>
    <x v="1"/>
    <s v="theater/plays"/>
    <m/>
    <m/>
    <x v="3"/>
    <x v="3"/>
  </r>
  <r>
    <x v="1"/>
    <n v="155"/>
    <x v="1"/>
    <x v="1"/>
    <n v="1455861600"/>
    <n v="1457244000"/>
    <b v="0"/>
    <x v="0"/>
    <s v="technology/web"/>
    <m/>
    <m/>
    <x v="2"/>
    <x v="2"/>
  </r>
  <r>
    <x v="1"/>
    <n v="132"/>
    <x v="6"/>
    <x v="6"/>
    <n v="1529038800"/>
    <n v="1529298000"/>
    <b v="0"/>
    <x v="0"/>
    <s v="technology/wearables"/>
    <m/>
    <m/>
    <x v="2"/>
    <x v="8"/>
  </r>
  <r>
    <x v="0"/>
    <n v="33"/>
    <x v="1"/>
    <x v="1"/>
    <n v="1535259600"/>
    <n v="1535778000"/>
    <b v="0"/>
    <x v="0"/>
    <s v="photography/photography books"/>
    <m/>
    <m/>
    <x v="7"/>
    <x v="14"/>
  </r>
  <r>
    <x v="3"/>
    <n v="94"/>
    <x v="1"/>
    <x v="1"/>
    <n v="1327212000"/>
    <n v="1327471200"/>
    <b v="0"/>
    <x v="0"/>
    <s v="film &amp; video/documentary"/>
    <m/>
    <m/>
    <x v="4"/>
    <x v="4"/>
  </r>
  <r>
    <x v="1"/>
    <n v="1354"/>
    <x v="4"/>
    <x v="4"/>
    <n v="1526360400"/>
    <n v="1529557200"/>
    <b v="0"/>
    <x v="0"/>
    <s v="technology/web"/>
    <m/>
    <m/>
    <x v="2"/>
    <x v="2"/>
  </r>
  <r>
    <x v="1"/>
    <n v="48"/>
    <x v="1"/>
    <x v="1"/>
    <n v="1532149200"/>
    <n v="1535259600"/>
    <b v="1"/>
    <x v="1"/>
    <s v="technology/web"/>
    <m/>
    <m/>
    <x v="2"/>
    <x v="2"/>
  </r>
  <r>
    <x v="1"/>
    <n v="110"/>
    <x v="1"/>
    <x v="1"/>
    <n v="1515304800"/>
    <n v="1515564000"/>
    <b v="0"/>
    <x v="0"/>
    <s v="food/food trucks"/>
    <m/>
    <m/>
    <x v="0"/>
    <x v="0"/>
  </r>
  <r>
    <x v="1"/>
    <n v="172"/>
    <x v="1"/>
    <x v="1"/>
    <n v="1276318800"/>
    <n v="1277096400"/>
    <b v="0"/>
    <x v="0"/>
    <s v="film &amp; video/drama"/>
    <m/>
    <m/>
    <x v="4"/>
    <x v="6"/>
  </r>
  <r>
    <x v="1"/>
    <n v="307"/>
    <x v="1"/>
    <x v="1"/>
    <n v="1328767200"/>
    <n v="1329026400"/>
    <b v="0"/>
    <x v="1"/>
    <s v="music/indie rock"/>
    <m/>
    <m/>
    <x v="1"/>
    <x v="7"/>
  </r>
  <r>
    <x v="0"/>
    <n v="1"/>
    <x v="1"/>
    <x v="1"/>
    <n v="1321682400"/>
    <n v="1322978400"/>
    <b v="1"/>
    <x v="0"/>
    <s v="music/rock"/>
    <m/>
    <m/>
    <x v="1"/>
    <x v="1"/>
  </r>
  <r>
    <x v="1"/>
    <n v="160"/>
    <x v="1"/>
    <x v="1"/>
    <n v="1335934800"/>
    <n v="1338786000"/>
    <b v="0"/>
    <x v="0"/>
    <s v="music/electric music"/>
    <m/>
    <m/>
    <x v="1"/>
    <x v="5"/>
  </r>
  <r>
    <x v="0"/>
    <n v="31"/>
    <x v="1"/>
    <x v="1"/>
    <n v="1310792400"/>
    <n v="1311656400"/>
    <b v="0"/>
    <x v="1"/>
    <s v="games/video games"/>
    <m/>
    <m/>
    <x v="6"/>
    <x v="11"/>
  </r>
  <r>
    <x v="1"/>
    <n v="1467"/>
    <x v="0"/>
    <x v="0"/>
    <n v="1308546000"/>
    <n v="1308978000"/>
    <b v="0"/>
    <x v="1"/>
    <s v="music/indie rock"/>
    <m/>
    <m/>
    <x v="1"/>
    <x v="7"/>
  </r>
  <r>
    <x v="1"/>
    <n v="2662"/>
    <x v="0"/>
    <x v="0"/>
    <n v="1574056800"/>
    <n v="1576389600"/>
    <b v="0"/>
    <x v="0"/>
    <s v="publishing/fiction"/>
    <m/>
    <m/>
    <x v="5"/>
    <x v="13"/>
  </r>
  <r>
    <x v="1"/>
    <n v="452"/>
    <x v="2"/>
    <x v="2"/>
    <n v="1308373200"/>
    <n v="1311051600"/>
    <b v="0"/>
    <x v="0"/>
    <s v="theater/plays"/>
    <m/>
    <m/>
    <x v="3"/>
    <x v="3"/>
  </r>
  <r>
    <x v="1"/>
    <n v="158"/>
    <x v="1"/>
    <x v="1"/>
    <n v="1335243600"/>
    <n v="1336712400"/>
    <b v="0"/>
    <x v="0"/>
    <s v="food/food trucks"/>
    <m/>
    <m/>
    <x v="0"/>
    <x v="0"/>
  </r>
  <r>
    <x v="1"/>
    <n v="225"/>
    <x v="5"/>
    <x v="5"/>
    <n v="1328421600"/>
    <n v="1330408800"/>
    <b v="1"/>
    <x v="0"/>
    <s v="film &amp; video/shorts"/>
    <m/>
    <m/>
    <x v="4"/>
    <x v="12"/>
  </r>
  <r>
    <x v="0"/>
    <n v="35"/>
    <x v="1"/>
    <x v="1"/>
    <n v="1524286800"/>
    <n v="1524891600"/>
    <b v="1"/>
    <x v="0"/>
    <s v="food/food trucks"/>
    <m/>
    <m/>
    <x v="0"/>
    <x v="0"/>
  </r>
  <r>
    <x v="0"/>
    <n v="63"/>
    <x v="1"/>
    <x v="1"/>
    <n v="1362117600"/>
    <n v="1363669200"/>
    <b v="0"/>
    <x v="1"/>
    <s v="theater/plays"/>
    <m/>
    <m/>
    <x v="3"/>
    <x v="3"/>
  </r>
  <r>
    <x v="1"/>
    <n v="65"/>
    <x v="1"/>
    <x v="1"/>
    <n v="1550556000"/>
    <n v="1551420000"/>
    <b v="0"/>
    <x v="1"/>
    <s v="technology/wearables"/>
    <m/>
    <m/>
    <x v="2"/>
    <x v="8"/>
  </r>
  <r>
    <x v="1"/>
    <n v="163"/>
    <x v="1"/>
    <x v="1"/>
    <n v="1269147600"/>
    <n v="1269838800"/>
    <b v="0"/>
    <x v="0"/>
    <s v="theater/plays"/>
    <m/>
    <m/>
    <x v="3"/>
    <x v="3"/>
  </r>
  <r>
    <x v="1"/>
    <n v="85"/>
    <x v="1"/>
    <x v="1"/>
    <n v="1312174800"/>
    <n v="1312520400"/>
    <b v="0"/>
    <x v="0"/>
    <s v="theater/plays"/>
    <m/>
    <m/>
    <x v="3"/>
    <x v="3"/>
  </r>
  <r>
    <x v="1"/>
    <n v="217"/>
    <x v="1"/>
    <x v="1"/>
    <n v="1434517200"/>
    <n v="1436504400"/>
    <b v="0"/>
    <x v="1"/>
    <s v="film &amp; video/television"/>
    <m/>
    <m/>
    <x v="4"/>
    <x v="19"/>
  </r>
  <r>
    <x v="1"/>
    <n v="150"/>
    <x v="1"/>
    <x v="1"/>
    <n v="1471582800"/>
    <n v="1472014800"/>
    <b v="0"/>
    <x v="0"/>
    <s v="film &amp; video/shorts"/>
    <m/>
    <m/>
    <x v="4"/>
    <x v="12"/>
  </r>
  <r>
    <x v="1"/>
    <n v="3272"/>
    <x v="1"/>
    <x v="1"/>
    <n v="1410757200"/>
    <n v="1411534800"/>
    <b v="0"/>
    <x v="0"/>
    <s v="theater/plays"/>
    <m/>
    <m/>
    <x v="3"/>
    <x v="3"/>
  </r>
  <r>
    <x v="3"/>
    <n v="898"/>
    <x v="1"/>
    <x v="1"/>
    <n v="1304830800"/>
    <n v="1304917200"/>
    <b v="0"/>
    <x v="0"/>
    <s v="photography/photography books"/>
    <m/>
    <m/>
    <x v="7"/>
    <x v="14"/>
  </r>
  <r>
    <x v="1"/>
    <n v="300"/>
    <x v="1"/>
    <x v="1"/>
    <n v="1539061200"/>
    <n v="1539579600"/>
    <b v="0"/>
    <x v="0"/>
    <s v="food/food trucks"/>
    <m/>
    <m/>
    <x v="0"/>
    <x v="0"/>
  </r>
  <r>
    <x v="1"/>
    <n v="126"/>
    <x v="1"/>
    <x v="1"/>
    <n v="1381554000"/>
    <n v="1382504400"/>
    <b v="0"/>
    <x v="0"/>
    <s v="theater/plays"/>
    <m/>
    <m/>
    <x v="3"/>
    <x v="3"/>
  </r>
  <r>
    <x v="0"/>
    <n v="526"/>
    <x v="1"/>
    <x v="1"/>
    <n v="1277096400"/>
    <n v="1278306000"/>
    <b v="0"/>
    <x v="0"/>
    <s v="film &amp; video/drama"/>
    <m/>
    <m/>
    <x v="4"/>
    <x v="6"/>
  </r>
  <r>
    <x v="0"/>
    <n v="121"/>
    <x v="1"/>
    <x v="1"/>
    <n v="1440392400"/>
    <n v="1442552400"/>
    <b v="0"/>
    <x v="0"/>
    <s v="theater/plays"/>
    <m/>
    <m/>
    <x v="3"/>
    <x v="3"/>
  </r>
  <r>
    <x v="1"/>
    <n v="2320"/>
    <x v="1"/>
    <x v="1"/>
    <n v="1509512400"/>
    <n v="1511071200"/>
    <b v="0"/>
    <x v="1"/>
    <s v="theater/plays"/>
    <m/>
    <m/>
    <x v="3"/>
    <x v="3"/>
  </r>
  <r>
    <x v="1"/>
    <n v="81"/>
    <x v="2"/>
    <x v="2"/>
    <n v="1535950800"/>
    <n v="1536382800"/>
    <b v="0"/>
    <x v="0"/>
    <s v="film &amp; video/science fiction"/>
    <m/>
    <m/>
    <x v="4"/>
    <x v="22"/>
  </r>
  <r>
    <x v="1"/>
    <n v="1887"/>
    <x v="1"/>
    <x v="1"/>
    <n v="1389160800"/>
    <n v="1389592800"/>
    <b v="0"/>
    <x v="0"/>
    <s v="photography/photography books"/>
    <m/>
    <m/>
    <x v="7"/>
    <x v="14"/>
  </r>
  <r>
    <x v="1"/>
    <n v="4358"/>
    <x v="1"/>
    <x v="1"/>
    <n v="1271998800"/>
    <n v="1275282000"/>
    <b v="0"/>
    <x v="1"/>
    <s v="photography/photography books"/>
    <m/>
    <m/>
    <x v="7"/>
    <x v="14"/>
  </r>
  <r>
    <x v="0"/>
    <n v="67"/>
    <x v="1"/>
    <x v="1"/>
    <n v="1294898400"/>
    <n v="1294984800"/>
    <b v="0"/>
    <x v="0"/>
    <s v="music/rock"/>
    <m/>
    <m/>
    <x v="1"/>
    <x v="1"/>
  </r>
  <r>
    <x v="0"/>
    <n v="57"/>
    <x v="0"/>
    <x v="0"/>
    <n v="1559970000"/>
    <n v="1562043600"/>
    <b v="0"/>
    <x v="0"/>
    <s v="photography/photography books"/>
    <m/>
    <m/>
    <x v="7"/>
    <x v="14"/>
  </r>
  <r>
    <x v="0"/>
    <n v="1229"/>
    <x v="1"/>
    <x v="1"/>
    <n v="1469509200"/>
    <n v="1469595600"/>
    <b v="0"/>
    <x v="0"/>
    <s v="food/food trucks"/>
    <m/>
    <m/>
    <x v="0"/>
    <x v="0"/>
  </r>
  <r>
    <x v="0"/>
    <n v="12"/>
    <x v="6"/>
    <x v="6"/>
    <n v="1579068000"/>
    <n v="1581141600"/>
    <b v="0"/>
    <x v="0"/>
    <s v="music/metal"/>
    <m/>
    <m/>
    <x v="1"/>
    <x v="16"/>
  </r>
  <r>
    <x v="1"/>
    <n v="53"/>
    <x v="1"/>
    <x v="1"/>
    <n v="1487743200"/>
    <n v="1488520800"/>
    <b v="0"/>
    <x v="0"/>
    <s v="publishing/nonfiction"/>
    <m/>
    <m/>
    <x v="5"/>
    <x v="9"/>
  </r>
  <r>
    <x v="1"/>
    <n v="2414"/>
    <x v="1"/>
    <x v="1"/>
    <n v="1563685200"/>
    <n v="1563858000"/>
    <b v="0"/>
    <x v="0"/>
    <s v="music/electric music"/>
    <m/>
    <m/>
    <x v="1"/>
    <x v="5"/>
  </r>
  <r>
    <x v="0"/>
    <n v="452"/>
    <x v="1"/>
    <x v="1"/>
    <n v="1436418000"/>
    <n v="1438923600"/>
    <b v="0"/>
    <x v="1"/>
    <s v="theater/plays"/>
    <m/>
    <m/>
    <x v="3"/>
    <x v="3"/>
  </r>
  <r>
    <x v="1"/>
    <n v="80"/>
    <x v="1"/>
    <x v="1"/>
    <n v="1421820000"/>
    <n v="1422165600"/>
    <b v="0"/>
    <x v="0"/>
    <s v="theater/plays"/>
    <m/>
    <m/>
    <x v="3"/>
    <x v="3"/>
  </r>
  <r>
    <x v="1"/>
    <n v="193"/>
    <x v="1"/>
    <x v="1"/>
    <n v="1274763600"/>
    <n v="1277874000"/>
    <b v="0"/>
    <x v="0"/>
    <s v="film &amp; video/shorts"/>
    <m/>
    <m/>
    <x v="4"/>
    <x v="12"/>
  </r>
  <r>
    <x v="0"/>
    <n v="1886"/>
    <x v="1"/>
    <x v="1"/>
    <n v="1399179600"/>
    <n v="1399352400"/>
    <b v="0"/>
    <x v="1"/>
    <s v="theater/plays"/>
    <m/>
    <m/>
    <x v="3"/>
    <x v="3"/>
  </r>
  <r>
    <x v="1"/>
    <n v="52"/>
    <x v="1"/>
    <x v="1"/>
    <n v="1275800400"/>
    <n v="1279083600"/>
    <b v="0"/>
    <x v="0"/>
    <s v="theater/plays"/>
    <m/>
    <m/>
    <x v="3"/>
    <x v="3"/>
  </r>
  <r>
    <x v="0"/>
    <n v="1825"/>
    <x v="1"/>
    <x v="1"/>
    <n v="1282798800"/>
    <n v="1284354000"/>
    <b v="0"/>
    <x v="0"/>
    <s v="music/indie rock"/>
    <m/>
    <m/>
    <x v="1"/>
    <x v="7"/>
  </r>
  <r>
    <x v="0"/>
    <n v="31"/>
    <x v="1"/>
    <x v="1"/>
    <n v="1437109200"/>
    <n v="1441170000"/>
    <b v="0"/>
    <x v="1"/>
    <s v="theater/plays"/>
    <m/>
    <m/>
    <x v="3"/>
    <x v="3"/>
  </r>
  <r>
    <x v="1"/>
    <n v="290"/>
    <x v="1"/>
    <x v="1"/>
    <n v="1491886800"/>
    <n v="1493528400"/>
    <b v="0"/>
    <x v="0"/>
    <s v="theater/plays"/>
    <m/>
    <m/>
    <x v="3"/>
    <x v="3"/>
  </r>
  <r>
    <x v="1"/>
    <n v="122"/>
    <x v="1"/>
    <x v="1"/>
    <n v="1394600400"/>
    <n v="1395205200"/>
    <b v="0"/>
    <x v="1"/>
    <s v="music/electric music"/>
    <m/>
    <m/>
    <x v="1"/>
    <x v="5"/>
  </r>
  <r>
    <x v="1"/>
    <n v="1470"/>
    <x v="1"/>
    <x v="1"/>
    <n v="1561352400"/>
    <n v="1561438800"/>
    <b v="0"/>
    <x v="0"/>
    <s v="music/indie rock"/>
    <m/>
    <m/>
    <x v="1"/>
    <x v="7"/>
  </r>
  <r>
    <x v="1"/>
    <n v="165"/>
    <x v="0"/>
    <x v="0"/>
    <n v="1322892000"/>
    <n v="1326693600"/>
    <b v="0"/>
    <x v="0"/>
    <s v="film &amp; video/documentary"/>
    <m/>
    <m/>
    <x v="4"/>
    <x v="4"/>
  </r>
  <r>
    <x v="1"/>
    <n v="182"/>
    <x v="1"/>
    <x v="1"/>
    <n v="1274418000"/>
    <n v="1277960400"/>
    <b v="0"/>
    <x v="0"/>
    <s v="publishing/translations"/>
    <m/>
    <m/>
    <x v="5"/>
    <x v="18"/>
  </r>
  <r>
    <x v="1"/>
    <n v="199"/>
    <x v="6"/>
    <x v="6"/>
    <n v="1434344400"/>
    <n v="1434690000"/>
    <b v="0"/>
    <x v="1"/>
    <s v="film &amp; video/documentary"/>
    <m/>
    <m/>
    <x v="4"/>
    <x v="4"/>
  </r>
  <r>
    <x v="1"/>
    <n v="56"/>
    <x v="4"/>
    <x v="4"/>
    <n v="1373518800"/>
    <n v="1376110800"/>
    <b v="0"/>
    <x v="1"/>
    <s v="film &amp; video/television"/>
    <m/>
    <m/>
    <x v="4"/>
    <x v="19"/>
  </r>
  <r>
    <x v="0"/>
    <n v="107"/>
    <x v="1"/>
    <x v="1"/>
    <n v="1517637600"/>
    <n v="1518415200"/>
    <b v="0"/>
    <x v="0"/>
    <s v="theater/plays"/>
    <m/>
    <m/>
    <x v="3"/>
    <x v="3"/>
  </r>
  <r>
    <x v="1"/>
    <n v="1460"/>
    <x v="2"/>
    <x v="2"/>
    <n v="1310619600"/>
    <n v="1310878800"/>
    <b v="0"/>
    <x v="1"/>
    <s v="food/food trucks"/>
    <m/>
    <m/>
    <x v="0"/>
    <x v="0"/>
  </r>
  <r>
    <x v="0"/>
    <n v="27"/>
    <x v="1"/>
    <x v="1"/>
    <n v="1556427600"/>
    <n v="1556600400"/>
    <b v="0"/>
    <x v="0"/>
    <s v="theater/plays"/>
    <m/>
    <m/>
    <x v="3"/>
    <x v="3"/>
  </r>
  <r>
    <x v="0"/>
    <n v="1221"/>
    <x v="1"/>
    <x v="1"/>
    <n v="1576476000"/>
    <n v="1576994400"/>
    <b v="0"/>
    <x v="0"/>
    <s v="film &amp; video/documentary"/>
    <m/>
    <m/>
    <x v="4"/>
    <x v="4"/>
  </r>
  <r>
    <x v="1"/>
    <n v="123"/>
    <x v="5"/>
    <x v="5"/>
    <n v="1381122000"/>
    <n v="1382677200"/>
    <b v="0"/>
    <x v="0"/>
    <s v="music/jazz"/>
    <m/>
    <m/>
    <x v="1"/>
    <x v="17"/>
  </r>
  <r>
    <x v="0"/>
    <n v="1"/>
    <x v="1"/>
    <x v="1"/>
    <n v="1411102800"/>
    <n v="1411189200"/>
    <b v="0"/>
    <x v="1"/>
    <s v="technology/web"/>
    <m/>
    <m/>
    <x v="2"/>
    <x v="2"/>
  </r>
  <r>
    <x v="1"/>
    <n v="159"/>
    <x v="1"/>
    <x v="1"/>
    <n v="1531803600"/>
    <n v="1534654800"/>
    <b v="0"/>
    <x v="1"/>
    <s v="music/rock"/>
    <m/>
    <m/>
    <x v="1"/>
    <x v="1"/>
  </r>
  <r>
    <x v="1"/>
    <n v="110"/>
    <x v="1"/>
    <x v="1"/>
    <n v="1454133600"/>
    <n v="1457762400"/>
    <b v="0"/>
    <x v="0"/>
    <s v="technology/web"/>
    <m/>
    <m/>
    <x v="2"/>
    <x v="2"/>
  </r>
  <r>
    <x v="2"/>
    <n v="14"/>
    <x v="1"/>
    <x v="1"/>
    <n v="1336194000"/>
    <n v="1337490000"/>
    <b v="0"/>
    <x v="1"/>
    <s v="publishing/nonfiction"/>
    <m/>
    <m/>
    <x v="5"/>
    <x v="9"/>
  </r>
  <r>
    <x v="0"/>
    <n v="16"/>
    <x v="1"/>
    <x v="1"/>
    <n v="1349326800"/>
    <n v="1349672400"/>
    <b v="0"/>
    <x v="0"/>
    <s v="publishing/radio &amp; podcasts"/>
    <m/>
    <m/>
    <x v="5"/>
    <x v="15"/>
  </r>
  <r>
    <x v="1"/>
    <n v="236"/>
    <x v="1"/>
    <x v="1"/>
    <n v="1379566800"/>
    <n v="1379826000"/>
    <b v="0"/>
    <x v="0"/>
    <s v="theater/plays"/>
    <m/>
    <m/>
    <x v="3"/>
    <x v="3"/>
  </r>
  <r>
    <x v="1"/>
    <n v="191"/>
    <x v="1"/>
    <x v="1"/>
    <n v="1494651600"/>
    <n v="1497762000"/>
    <b v="1"/>
    <x v="1"/>
    <s v="film &amp; video/documentary"/>
    <m/>
    <m/>
    <x v="4"/>
    <x v="4"/>
  </r>
  <r>
    <x v="0"/>
    <n v="41"/>
    <x v="1"/>
    <x v="1"/>
    <n v="1303880400"/>
    <n v="1304485200"/>
    <b v="0"/>
    <x v="0"/>
    <s v="theater/plays"/>
    <m/>
    <m/>
    <x v="3"/>
    <x v="3"/>
  </r>
  <r>
    <x v="1"/>
    <n v="3934"/>
    <x v="1"/>
    <x v="1"/>
    <n v="1335934800"/>
    <n v="1336885200"/>
    <b v="0"/>
    <x v="0"/>
    <s v="games/video games"/>
    <m/>
    <m/>
    <x v="6"/>
    <x v="11"/>
  </r>
  <r>
    <x v="1"/>
    <n v="80"/>
    <x v="0"/>
    <x v="0"/>
    <n v="1528088400"/>
    <n v="1530421200"/>
    <b v="0"/>
    <x v="1"/>
    <s v="theater/plays"/>
    <m/>
    <m/>
    <x v="3"/>
    <x v="3"/>
  </r>
  <r>
    <x v="3"/>
    <n v="296"/>
    <x v="1"/>
    <x v="1"/>
    <n v="1421906400"/>
    <n v="1421992800"/>
    <b v="0"/>
    <x v="0"/>
    <s v="theater/plays"/>
    <m/>
    <m/>
    <x v="3"/>
    <x v="3"/>
  </r>
  <r>
    <x v="1"/>
    <n v="462"/>
    <x v="1"/>
    <x v="1"/>
    <n v="1568005200"/>
    <n v="1568178000"/>
    <b v="1"/>
    <x v="0"/>
    <s v="technology/web"/>
    <m/>
    <m/>
    <x v="2"/>
    <x v="2"/>
  </r>
  <r>
    <x v="1"/>
    <n v="179"/>
    <x v="1"/>
    <x v="1"/>
    <n v="1346821200"/>
    <n v="1347944400"/>
    <b v="1"/>
    <x v="0"/>
    <s v="film &amp; video/drama"/>
    <m/>
    <m/>
    <x v="4"/>
    <x v="6"/>
  </r>
  <r>
    <x v="0"/>
    <n v="523"/>
    <x v="2"/>
    <x v="2"/>
    <n v="1557637200"/>
    <n v="1558760400"/>
    <b v="0"/>
    <x v="0"/>
    <s v="film &amp; video/drama"/>
    <m/>
    <m/>
    <x v="4"/>
    <x v="6"/>
  </r>
  <r>
    <x v="0"/>
    <n v="141"/>
    <x v="4"/>
    <x v="4"/>
    <n v="1375592400"/>
    <n v="1376629200"/>
    <b v="0"/>
    <x v="0"/>
    <s v="theater/plays"/>
    <m/>
    <m/>
    <x v="3"/>
    <x v="3"/>
  </r>
  <r>
    <x v="1"/>
    <n v="1866"/>
    <x v="4"/>
    <x v="4"/>
    <n v="1503982800"/>
    <n v="1504760400"/>
    <b v="0"/>
    <x v="0"/>
    <s v="film &amp; video/television"/>
    <m/>
    <m/>
    <x v="4"/>
    <x v="19"/>
  </r>
  <r>
    <x v="0"/>
    <n v="52"/>
    <x v="1"/>
    <x v="1"/>
    <n v="1418882400"/>
    <n v="1419660000"/>
    <b v="0"/>
    <x v="0"/>
    <s v="photography/photography books"/>
    <m/>
    <m/>
    <x v="7"/>
    <x v="14"/>
  </r>
  <r>
    <x v="2"/>
    <n v="27"/>
    <x v="4"/>
    <x v="4"/>
    <n v="1309237200"/>
    <n v="1311310800"/>
    <b v="0"/>
    <x v="1"/>
    <s v="film &amp; video/shorts"/>
    <m/>
    <m/>
    <x v="4"/>
    <x v="12"/>
  </r>
  <r>
    <x v="1"/>
    <n v="156"/>
    <x v="5"/>
    <x v="5"/>
    <n v="1343365200"/>
    <n v="1344315600"/>
    <b v="0"/>
    <x v="0"/>
    <s v="publishing/radio &amp; podcasts"/>
    <m/>
    <m/>
    <x v="5"/>
    <x v="15"/>
  </r>
  <r>
    <x v="0"/>
    <n v="225"/>
    <x v="2"/>
    <x v="2"/>
    <n v="1507957200"/>
    <n v="1510725600"/>
    <b v="0"/>
    <x v="1"/>
    <s v="theater/plays"/>
    <m/>
    <m/>
    <x v="3"/>
    <x v="3"/>
  </r>
  <r>
    <x v="1"/>
    <n v="255"/>
    <x v="1"/>
    <x v="1"/>
    <n v="1549519200"/>
    <n v="1551247200"/>
    <b v="1"/>
    <x v="0"/>
    <s v="film &amp; video/animation"/>
    <m/>
    <m/>
    <x v="4"/>
    <x v="10"/>
  </r>
  <r>
    <x v="0"/>
    <n v="38"/>
    <x v="1"/>
    <x v="1"/>
    <n v="1329026400"/>
    <n v="1330236000"/>
    <b v="0"/>
    <x v="0"/>
    <s v="technology/web"/>
    <m/>
    <m/>
    <x v="2"/>
    <x v="2"/>
  </r>
  <r>
    <x v="1"/>
    <n v="2261"/>
    <x v="1"/>
    <x v="1"/>
    <n v="1544335200"/>
    <n v="1545112800"/>
    <b v="0"/>
    <x v="1"/>
    <s v="music/world music"/>
    <m/>
    <m/>
    <x v="1"/>
    <x v="21"/>
  </r>
  <r>
    <x v="1"/>
    <n v="40"/>
    <x v="1"/>
    <x v="1"/>
    <n v="1279083600"/>
    <n v="1279170000"/>
    <b v="0"/>
    <x v="0"/>
    <s v="theater/plays"/>
    <m/>
    <m/>
    <x v="3"/>
    <x v="3"/>
  </r>
  <r>
    <x v="1"/>
    <n v="2289"/>
    <x v="6"/>
    <x v="6"/>
    <n v="1572498000"/>
    <n v="1573452000"/>
    <b v="0"/>
    <x v="0"/>
    <s v="theater/plays"/>
    <m/>
    <m/>
    <x v="3"/>
    <x v="3"/>
  </r>
  <r>
    <x v="1"/>
    <n v="65"/>
    <x v="1"/>
    <x v="1"/>
    <n v="1506056400"/>
    <n v="1507093200"/>
    <b v="0"/>
    <x v="0"/>
    <s v="theater/plays"/>
    <m/>
    <m/>
    <x v="3"/>
    <x v="3"/>
  </r>
  <r>
    <x v="0"/>
    <n v="15"/>
    <x v="1"/>
    <x v="1"/>
    <n v="1463029200"/>
    <n v="1463374800"/>
    <b v="0"/>
    <x v="0"/>
    <s v="food/food trucks"/>
    <m/>
    <m/>
    <x v="0"/>
    <x v="0"/>
  </r>
  <r>
    <x v="0"/>
    <n v="37"/>
    <x v="1"/>
    <x v="1"/>
    <n v="1342069200"/>
    <n v="1344574800"/>
    <b v="0"/>
    <x v="0"/>
    <s v="theater/plays"/>
    <m/>
    <m/>
    <x v="3"/>
    <x v="3"/>
  </r>
  <r>
    <x v="1"/>
    <n v="3777"/>
    <x v="6"/>
    <x v="6"/>
    <n v="1388296800"/>
    <n v="1389074400"/>
    <b v="0"/>
    <x v="0"/>
    <s v="technology/web"/>
    <m/>
    <m/>
    <x v="2"/>
    <x v="2"/>
  </r>
  <r>
    <x v="1"/>
    <n v="184"/>
    <x v="4"/>
    <x v="4"/>
    <n v="1493787600"/>
    <n v="1494997200"/>
    <b v="0"/>
    <x v="0"/>
    <s v="theater/plays"/>
    <m/>
    <m/>
    <x v="3"/>
    <x v="3"/>
  </r>
  <r>
    <x v="1"/>
    <n v="85"/>
    <x v="1"/>
    <x v="1"/>
    <n v="1424844000"/>
    <n v="1425448800"/>
    <b v="0"/>
    <x v="1"/>
    <s v="theater/plays"/>
    <m/>
    <m/>
    <x v="3"/>
    <x v="3"/>
  </r>
  <r>
    <x v="0"/>
    <n v="112"/>
    <x v="1"/>
    <x v="1"/>
    <n v="1403931600"/>
    <n v="1404104400"/>
    <b v="0"/>
    <x v="1"/>
    <s v="theater/plays"/>
    <m/>
    <m/>
    <x v="3"/>
    <x v="3"/>
  </r>
  <r>
    <x v="1"/>
    <n v="144"/>
    <x v="1"/>
    <x v="1"/>
    <n v="1394514000"/>
    <n v="1394773200"/>
    <b v="0"/>
    <x v="0"/>
    <s v="music/rock"/>
    <m/>
    <m/>
    <x v="1"/>
    <x v="1"/>
  </r>
  <r>
    <x v="1"/>
    <n v="1902"/>
    <x v="1"/>
    <x v="1"/>
    <n v="1365397200"/>
    <n v="1366520400"/>
    <b v="0"/>
    <x v="0"/>
    <s v="theater/plays"/>
    <m/>
    <m/>
    <x v="3"/>
    <x v="3"/>
  </r>
  <r>
    <x v="1"/>
    <n v="105"/>
    <x v="1"/>
    <x v="1"/>
    <n v="1456120800"/>
    <n v="1456639200"/>
    <b v="0"/>
    <x v="0"/>
    <s v="theater/plays"/>
    <m/>
    <m/>
    <x v="3"/>
    <x v="3"/>
  </r>
  <r>
    <x v="1"/>
    <n v="132"/>
    <x v="1"/>
    <x v="1"/>
    <n v="1437714000"/>
    <n v="1438318800"/>
    <b v="0"/>
    <x v="0"/>
    <s v="theater/plays"/>
    <m/>
    <m/>
    <x v="3"/>
    <x v="3"/>
  </r>
  <r>
    <x v="0"/>
    <n v="21"/>
    <x v="1"/>
    <x v="1"/>
    <n v="1563771600"/>
    <n v="1564030800"/>
    <b v="1"/>
    <x v="0"/>
    <s v="theater/plays"/>
    <m/>
    <m/>
    <x v="3"/>
    <x v="3"/>
  </r>
  <r>
    <x v="3"/>
    <n v="976"/>
    <x v="1"/>
    <x v="1"/>
    <n v="1448517600"/>
    <n v="1449295200"/>
    <b v="0"/>
    <x v="0"/>
    <s v="film &amp; video/documentary"/>
    <m/>
    <m/>
    <x v="4"/>
    <x v="4"/>
  </r>
  <r>
    <x v="1"/>
    <n v="96"/>
    <x v="1"/>
    <x v="1"/>
    <n v="1528779600"/>
    <n v="1531890000"/>
    <b v="0"/>
    <x v="1"/>
    <s v="publishing/fiction"/>
    <m/>
    <m/>
    <x v="5"/>
    <x v="13"/>
  </r>
  <r>
    <x v="0"/>
    <n v="67"/>
    <x v="1"/>
    <x v="1"/>
    <n v="1304744400"/>
    <n v="1306213200"/>
    <b v="0"/>
    <x v="1"/>
    <s v="games/video games"/>
    <m/>
    <m/>
    <x v="6"/>
    <x v="11"/>
  </r>
  <r>
    <x v="2"/>
    <n v="66"/>
    <x v="0"/>
    <x v="0"/>
    <n v="1354341600"/>
    <n v="1356242400"/>
    <b v="0"/>
    <x v="0"/>
    <s v="technology/web"/>
    <m/>
    <m/>
    <x v="2"/>
    <x v="2"/>
  </r>
  <r>
    <x v="0"/>
    <n v="78"/>
    <x v="1"/>
    <x v="1"/>
    <n v="1294552800"/>
    <n v="1297576800"/>
    <b v="1"/>
    <x v="0"/>
    <s v="theater/plays"/>
    <m/>
    <m/>
    <x v="3"/>
    <x v="3"/>
  </r>
  <r>
    <x v="0"/>
    <n v="67"/>
    <x v="2"/>
    <x v="2"/>
    <n v="1295935200"/>
    <n v="1296194400"/>
    <b v="0"/>
    <x v="0"/>
    <s v="theater/plays"/>
    <m/>
    <m/>
    <x v="3"/>
    <x v="3"/>
  </r>
  <r>
    <x v="1"/>
    <n v="114"/>
    <x v="1"/>
    <x v="1"/>
    <n v="1411534800"/>
    <n v="1414558800"/>
    <b v="0"/>
    <x v="0"/>
    <s v="food/food trucks"/>
    <m/>
    <m/>
    <x v="0"/>
    <x v="0"/>
  </r>
  <r>
    <x v="0"/>
    <n v="263"/>
    <x v="2"/>
    <x v="2"/>
    <n v="1486706400"/>
    <n v="1488348000"/>
    <b v="0"/>
    <x v="0"/>
    <s v="photography/photography books"/>
    <m/>
    <m/>
    <x v="7"/>
    <x v="14"/>
  </r>
  <r>
    <x v="0"/>
    <n v="1691"/>
    <x v="1"/>
    <x v="1"/>
    <n v="1333602000"/>
    <n v="1334898000"/>
    <b v="1"/>
    <x v="0"/>
    <s v="photography/photography books"/>
    <m/>
    <m/>
    <x v="7"/>
    <x v="14"/>
  </r>
  <r>
    <x v="0"/>
    <n v="181"/>
    <x v="1"/>
    <x v="1"/>
    <n v="1308200400"/>
    <n v="1308373200"/>
    <b v="0"/>
    <x v="0"/>
    <s v="theater/plays"/>
    <m/>
    <m/>
    <x v="3"/>
    <x v="3"/>
  </r>
  <r>
    <x v="0"/>
    <n v="13"/>
    <x v="1"/>
    <x v="1"/>
    <n v="1411707600"/>
    <n v="1412312400"/>
    <b v="0"/>
    <x v="0"/>
    <s v="theater/plays"/>
    <m/>
    <m/>
    <x v="3"/>
    <x v="3"/>
  </r>
  <r>
    <x v="3"/>
    <n v="160"/>
    <x v="1"/>
    <x v="1"/>
    <n v="1418364000"/>
    <n v="1419228000"/>
    <b v="1"/>
    <x v="1"/>
    <s v="film &amp; video/documentary"/>
    <m/>
    <m/>
    <x v="4"/>
    <x v="4"/>
  </r>
  <r>
    <x v="1"/>
    <n v="203"/>
    <x v="1"/>
    <x v="1"/>
    <n v="1429333200"/>
    <n v="1430974800"/>
    <b v="0"/>
    <x v="0"/>
    <s v="technology/web"/>
    <m/>
    <m/>
    <x v="2"/>
    <x v="2"/>
  </r>
  <r>
    <x v="0"/>
    <n v="1"/>
    <x v="1"/>
    <x v="1"/>
    <n v="1555390800"/>
    <n v="1555822800"/>
    <b v="0"/>
    <x v="1"/>
    <s v="theater/plays"/>
    <m/>
    <m/>
    <x v="3"/>
    <x v="3"/>
  </r>
  <r>
    <x v="1"/>
    <n v="1559"/>
    <x v="1"/>
    <x v="1"/>
    <n v="1482732000"/>
    <n v="1482818400"/>
    <b v="0"/>
    <x v="1"/>
    <s v="music/rock"/>
    <m/>
    <m/>
    <x v="1"/>
    <x v="1"/>
  </r>
  <r>
    <x v="3"/>
    <n v="2266"/>
    <x v="1"/>
    <x v="1"/>
    <n v="1470718800"/>
    <n v="1471928400"/>
    <b v="0"/>
    <x v="0"/>
    <s v="film &amp; video/documentary"/>
    <m/>
    <m/>
    <x v="4"/>
    <x v="4"/>
  </r>
  <r>
    <x v="0"/>
    <n v="21"/>
    <x v="1"/>
    <x v="1"/>
    <n v="1450591200"/>
    <n v="1453701600"/>
    <b v="0"/>
    <x v="1"/>
    <s v="film &amp; video/science fiction"/>
    <m/>
    <m/>
    <x v="4"/>
    <x v="22"/>
  </r>
  <r>
    <x v="1"/>
    <n v="1548"/>
    <x v="2"/>
    <x v="2"/>
    <n v="1348290000"/>
    <n v="1350363600"/>
    <b v="0"/>
    <x v="0"/>
    <s v="technology/web"/>
    <m/>
    <m/>
    <x v="2"/>
    <x v="2"/>
  </r>
  <r>
    <x v="1"/>
    <n v="80"/>
    <x v="1"/>
    <x v="1"/>
    <n v="1353823200"/>
    <n v="1353996000"/>
    <b v="0"/>
    <x v="0"/>
    <s v="theater/plays"/>
    <m/>
    <m/>
    <x v="3"/>
    <x v="3"/>
  </r>
  <r>
    <x v="0"/>
    <n v="830"/>
    <x v="1"/>
    <x v="1"/>
    <n v="1450764000"/>
    <n v="1451109600"/>
    <b v="0"/>
    <x v="0"/>
    <s v="film &amp; video/science fiction"/>
    <m/>
    <m/>
    <x v="4"/>
    <x v="22"/>
  </r>
  <r>
    <x v="1"/>
    <n v="131"/>
    <x v="1"/>
    <x v="1"/>
    <n v="1329372000"/>
    <n v="1329631200"/>
    <b v="0"/>
    <x v="0"/>
    <s v="theater/plays"/>
    <m/>
    <m/>
    <x v="3"/>
    <x v="3"/>
  </r>
  <r>
    <x v="1"/>
    <n v="112"/>
    <x v="1"/>
    <x v="1"/>
    <n v="1277096400"/>
    <n v="1278997200"/>
    <b v="0"/>
    <x v="0"/>
    <s v="film &amp; video/animation"/>
    <m/>
    <m/>
    <x v="4"/>
    <x v="10"/>
  </r>
  <r>
    <x v="0"/>
    <n v="130"/>
    <x v="1"/>
    <x v="1"/>
    <n v="1277701200"/>
    <n v="1280120400"/>
    <b v="0"/>
    <x v="0"/>
    <s v="publishing/translations"/>
    <m/>
    <m/>
    <x v="5"/>
    <x v="18"/>
  </r>
  <r>
    <x v="0"/>
    <n v="55"/>
    <x v="1"/>
    <x v="1"/>
    <n v="1454911200"/>
    <n v="1458104400"/>
    <b v="0"/>
    <x v="0"/>
    <s v="technology/web"/>
    <m/>
    <m/>
    <x v="2"/>
    <x v="2"/>
  </r>
  <r>
    <x v="1"/>
    <n v="155"/>
    <x v="1"/>
    <x v="1"/>
    <n v="1297922400"/>
    <n v="1298268000"/>
    <b v="0"/>
    <x v="0"/>
    <s v="publishing/translations"/>
    <m/>
    <m/>
    <x v="5"/>
    <x v="18"/>
  </r>
  <r>
    <x v="1"/>
    <n v="266"/>
    <x v="1"/>
    <x v="1"/>
    <n v="1384408800"/>
    <n v="1386223200"/>
    <b v="0"/>
    <x v="0"/>
    <s v="food/food trucks"/>
    <m/>
    <m/>
    <x v="0"/>
    <x v="0"/>
  </r>
  <r>
    <x v="0"/>
    <n v="114"/>
    <x v="6"/>
    <x v="6"/>
    <n v="1299304800"/>
    <n v="1299823200"/>
    <b v="0"/>
    <x v="1"/>
    <s v="photography/photography books"/>
    <m/>
    <m/>
    <x v="7"/>
    <x v="14"/>
  </r>
  <r>
    <x v="1"/>
    <n v="155"/>
    <x v="1"/>
    <x v="1"/>
    <n v="1431320400"/>
    <n v="1431752400"/>
    <b v="0"/>
    <x v="0"/>
    <s v="theater/plays"/>
    <m/>
    <m/>
    <x v="3"/>
    <x v="3"/>
  </r>
  <r>
    <x v="1"/>
    <n v="207"/>
    <x v="4"/>
    <x v="4"/>
    <n v="1264399200"/>
    <n v="1267855200"/>
    <b v="0"/>
    <x v="0"/>
    <s v="music/rock"/>
    <m/>
    <m/>
    <x v="1"/>
    <x v="1"/>
  </r>
  <r>
    <x v="1"/>
    <n v="245"/>
    <x v="1"/>
    <x v="1"/>
    <n v="1497502800"/>
    <n v="1497675600"/>
    <b v="0"/>
    <x v="0"/>
    <s v="theater/plays"/>
    <m/>
    <m/>
    <x v="3"/>
    <x v="3"/>
  </r>
  <r>
    <x v="1"/>
    <n v="1573"/>
    <x v="1"/>
    <x v="1"/>
    <n v="1333688400"/>
    <n v="1336885200"/>
    <b v="0"/>
    <x v="0"/>
    <s v="music/world music"/>
    <m/>
    <m/>
    <x v="1"/>
    <x v="21"/>
  </r>
  <r>
    <x v="1"/>
    <n v="114"/>
    <x v="1"/>
    <x v="1"/>
    <n v="1293861600"/>
    <n v="1295157600"/>
    <b v="0"/>
    <x v="0"/>
    <s v="food/food trucks"/>
    <m/>
    <m/>
    <x v="0"/>
    <x v="0"/>
  </r>
  <r>
    <x v="1"/>
    <n v="93"/>
    <x v="1"/>
    <x v="1"/>
    <n v="1576994400"/>
    <n v="1577599200"/>
    <b v="0"/>
    <x v="0"/>
    <s v="theater/plays"/>
    <m/>
    <m/>
    <x v="3"/>
    <x v="3"/>
  </r>
  <r>
    <x v="0"/>
    <n v="594"/>
    <x v="1"/>
    <x v="1"/>
    <n v="1304917200"/>
    <n v="1305003600"/>
    <b v="0"/>
    <x v="0"/>
    <s v="theater/plays"/>
    <m/>
    <m/>
    <x v="3"/>
    <x v="3"/>
  </r>
  <r>
    <x v="0"/>
    <n v="24"/>
    <x v="1"/>
    <x v="1"/>
    <n v="1381208400"/>
    <n v="1381726800"/>
    <b v="0"/>
    <x v="0"/>
    <s v="film &amp; video/television"/>
    <m/>
    <m/>
    <x v="4"/>
    <x v="19"/>
  </r>
  <r>
    <x v="1"/>
    <n v="1681"/>
    <x v="1"/>
    <x v="1"/>
    <n v="1401685200"/>
    <n v="1402462800"/>
    <b v="0"/>
    <x v="1"/>
    <s v="technology/web"/>
    <m/>
    <m/>
    <x v="2"/>
    <x v="2"/>
  </r>
  <r>
    <x v="0"/>
    <n v="252"/>
    <x v="1"/>
    <x v="1"/>
    <n v="1291960800"/>
    <n v="1292133600"/>
    <b v="0"/>
    <x v="1"/>
    <s v="theater/plays"/>
    <m/>
    <m/>
    <x v="3"/>
    <x v="3"/>
  </r>
  <r>
    <x v="1"/>
    <n v="32"/>
    <x v="1"/>
    <x v="1"/>
    <n v="1368853200"/>
    <n v="1368939600"/>
    <b v="0"/>
    <x v="0"/>
    <s v="music/indie rock"/>
    <m/>
    <m/>
    <x v="1"/>
    <x v="7"/>
  </r>
  <r>
    <x v="1"/>
    <n v="135"/>
    <x v="1"/>
    <x v="1"/>
    <n v="1448776800"/>
    <n v="1452146400"/>
    <b v="0"/>
    <x v="1"/>
    <s v="theater/plays"/>
    <m/>
    <m/>
    <x v="3"/>
    <x v="3"/>
  </r>
  <r>
    <x v="1"/>
    <n v="140"/>
    <x v="1"/>
    <x v="1"/>
    <n v="1296194400"/>
    <n v="1296712800"/>
    <b v="0"/>
    <x v="1"/>
    <s v="theater/plays"/>
    <m/>
    <m/>
    <x v="3"/>
    <x v="3"/>
  </r>
  <r>
    <x v="0"/>
    <n v="67"/>
    <x v="1"/>
    <x v="1"/>
    <n v="1517983200"/>
    <n v="1520748000"/>
    <b v="0"/>
    <x v="0"/>
    <s v="food/food trucks"/>
    <m/>
    <m/>
    <x v="0"/>
    <x v="0"/>
  </r>
  <r>
    <x v="1"/>
    <n v="92"/>
    <x v="1"/>
    <x v="1"/>
    <n v="1478930400"/>
    <n v="1480831200"/>
    <b v="0"/>
    <x v="0"/>
    <s v="games/video games"/>
    <m/>
    <m/>
    <x v="6"/>
    <x v="11"/>
  </r>
  <r>
    <x v="1"/>
    <n v="1015"/>
    <x v="4"/>
    <x v="4"/>
    <n v="1426395600"/>
    <n v="1426914000"/>
    <b v="0"/>
    <x v="0"/>
    <s v="theater/plays"/>
    <m/>
    <m/>
    <x v="3"/>
    <x v="3"/>
  </r>
  <r>
    <x v="0"/>
    <n v="742"/>
    <x v="1"/>
    <x v="1"/>
    <n v="1446181200"/>
    <n v="1446616800"/>
    <b v="1"/>
    <x v="0"/>
    <s v="publishing/nonfiction"/>
    <m/>
    <m/>
    <x v="5"/>
    <x v="9"/>
  </r>
  <r>
    <x v="1"/>
    <n v="323"/>
    <x v="1"/>
    <x v="1"/>
    <n v="1514181600"/>
    <n v="1517032800"/>
    <b v="0"/>
    <x v="0"/>
    <s v="technology/web"/>
    <m/>
    <m/>
    <x v="2"/>
    <x v="2"/>
  </r>
  <r>
    <x v="0"/>
    <n v="75"/>
    <x v="1"/>
    <x v="1"/>
    <n v="1311051600"/>
    <n v="1311224400"/>
    <b v="0"/>
    <x v="1"/>
    <s v="film &amp; video/documentary"/>
    <m/>
    <m/>
    <x v="4"/>
    <x v="4"/>
  </r>
  <r>
    <x v="1"/>
    <n v="2326"/>
    <x v="1"/>
    <x v="1"/>
    <n v="1564894800"/>
    <n v="1566190800"/>
    <b v="0"/>
    <x v="0"/>
    <s v="film &amp; video/documentary"/>
    <m/>
    <m/>
    <x v="4"/>
    <x v="4"/>
  </r>
  <r>
    <x v="1"/>
    <n v="381"/>
    <x v="1"/>
    <x v="1"/>
    <n v="1567918800"/>
    <n v="1570165200"/>
    <b v="0"/>
    <x v="0"/>
    <s v="theater/plays"/>
    <m/>
    <m/>
    <x v="3"/>
    <x v="3"/>
  </r>
  <r>
    <x v="0"/>
    <n v="4405"/>
    <x v="1"/>
    <x v="1"/>
    <n v="1386309600"/>
    <n v="1388556000"/>
    <b v="0"/>
    <x v="1"/>
    <s v="music/rock"/>
    <m/>
    <m/>
    <x v="1"/>
    <x v="1"/>
  </r>
  <r>
    <x v="0"/>
    <n v="92"/>
    <x v="1"/>
    <x v="1"/>
    <n v="1301979600"/>
    <n v="1303189200"/>
    <b v="0"/>
    <x v="0"/>
    <s v="music/rock"/>
    <m/>
    <m/>
    <x v="1"/>
    <x v="1"/>
  </r>
  <r>
    <x v="1"/>
    <n v="480"/>
    <x v="1"/>
    <x v="1"/>
    <n v="1493269200"/>
    <n v="1494478800"/>
    <b v="0"/>
    <x v="0"/>
    <s v="film &amp; video/documentary"/>
    <m/>
    <m/>
    <x v="4"/>
    <x v="4"/>
  </r>
  <r>
    <x v="0"/>
    <n v="64"/>
    <x v="1"/>
    <x v="1"/>
    <n v="1478930400"/>
    <n v="1480744800"/>
    <b v="0"/>
    <x v="0"/>
    <s v="publishing/radio &amp; podcasts"/>
    <m/>
    <m/>
    <x v="5"/>
    <x v="15"/>
  </r>
  <r>
    <x v="1"/>
    <n v="226"/>
    <x v="1"/>
    <x v="1"/>
    <n v="1555390800"/>
    <n v="1555822800"/>
    <b v="0"/>
    <x v="0"/>
    <s v="publishing/translations"/>
    <m/>
    <m/>
    <x v="5"/>
    <x v="18"/>
  </r>
  <r>
    <x v="0"/>
    <n v="64"/>
    <x v="1"/>
    <x v="1"/>
    <n v="1456984800"/>
    <n v="1458882000"/>
    <b v="0"/>
    <x v="1"/>
    <s v="film &amp; video/drama"/>
    <m/>
    <m/>
    <x v="4"/>
    <x v="6"/>
  </r>
  <r>
    <x v="1"/>
    <n v="241"/>
    <x v="1"/>
    <x v="1"/>
    <n v="1411621200"/>
    <n v="1411966800"/>
    <b v="0"/>
    <x v="1"/>
    <s v="music/rock"/>
    <m/>
    <m/>
    <x v="1"/>
    <x v="1"/>
  </r>
  <r>
    <x v="1"/>
    <n v="132"/>
    <x v="1"/>
    <x v="1"/>
    <n v="1525669200"/>
    <n v="1526878800"/>
    <b v="0"/>
    <x v="1"/>
    <s v="film &amp; video/drama"/>
    <m/>
    <m/>
    <x v="4"/>
    <x v="6"/>
  </r>
  <r>
    <x v="3"/>
    <n v="75"/>
    <x v="6"/>
    <x v="6"/>
    <n v="1450936800"/>
    <n v="1452405600"/>
    <b v="0"/>
    <x v="1"/>
    <s v="photography/photography books"/>
    <m/>
    <m/>
    <x v="7"/>
    <x v="14"/>
  </r>
  <r>
    <x v="0"/>
    <n v="842"/>
    <x v="1"/>
    <x v="1"/>
    <n v="1413522000"/>
    <n v="1414040400"/>
    <b v="0"/>
    <x v="1"/>
    <s v="publishing/translations"/>
    <m/>
    <m/>
    <x v="5"/>
    <x v="18"/>
  </r>
  <r>
    <x v="1"/>
    <n v="2043"/>
    <x v="1"/>
    <x v="1"/>
    <n v="1541307600"/>
    <n v="1543816800"/>
    <b v="0"/>
    <x v="1"/>
    <s v="food/food trucks"/>
    <m/>
    <m/>
    <x v="0"/>
    <x v="0"/>
  </r>
  <r>
    <x v="0"/>
    <n v="112"/>
    <x v="1"/>
    <x v="1"/>
    <n v="1357106400"/>
    <n v="1359698400"/>
    <b v="0"/>
    <x v="0"/>
    <s v="theater/plays"/>
    <m/>
    <m/>
    <x v="3"/>
    <x v="3"/>
  </r>
  <r>
    <x v="3"/>
    <n v="139"/>
    <x v="6"/>
    <x v="6"/>
    <n v="1390197600"/>
    <n v="1390629600"/>
    <b v="0"/>
    <x v="0"/>
    <s v="theater/plays"/>
    <m/>
    <m/>
    <x v="3"/>
    <x v="3"/>
  </r>
  <r>
    <x v="0"/>
    <n v="374"/>
    <x v="1"/>
    <x v="1"/>
    <n v="1265868000"/>
    <n v="1267077600"/>
    <b v="0"/>
    <x v="1"/>
    <s v="music/indie rock"/>
    <m/>
    <m/>
    <x v="1"/>
    <x v="7"/>
  </r>
  <r>
    <x v="3"/>
    <n v="1122"/>
    <x v="1"/>
    <x v="1"/>
    <n v="1467176400"/>
    <n v="1467781200"/>
    <b v="0"/>
    <x v="0"/>
    <s v="food/food trucks"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E893AC-EF30-4EB2-8758-60B606786DEC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3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14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5D774-2341-483A-B09D-55FC5252459C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3" firstHeaderRow="1" firstDataRow="2" firstDataCol="1" rowPageCount="1" colPageCount="1"/>
  <pivotFields count="13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h="1" x="2"/>
        <item x="0"/>
        <item h="1" x="5"/>
        <item h="1" x="3"/>
        <item h="1" x="4"/>
        <item h="1" x="6"/>
        <item h="1"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1"/>
  </rowFields>
  <rowItems count="8">
    <i>
      <x/>
    </i>
    <i>
      <x v="1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18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8D7694-26A8-4D11-828B-92C6EB9B5D52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1" colPageCount="1"/>
  <pivotFields count="13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9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FD57C-9BBF-47A9-8ABA-B8867A91A57A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3">
    <pivotField axis="axisRow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utcome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workbookViewId="0">
      <selection activeCell="D10" sqref="D10"/>
    </sheetView>
  </sheetViews>
  <sheetFormatPr defaultColWidth="11.19921875" defaultRowHeight="15.6" x14ac:dyDescent="0.3"/>
  <cols>
    <col min="1" max="1" width="11.8984375" customWidth="1"/>
    <col min="2" max="2" width="32.296875" customWidth="1"/>
    <col min="3" max="4" width="33.296875" style="3" customWidth="1"/>
    <col min="5" max="5" width="10.69921875" customWidth="1"/>
    <col min="6" max="6" width="11.59765625" bestFit="1" customWidth="1"/>
    <col min="8" max="8" width="17.19921875" bestFit="1" customWidth="1"/>
    <col min="9" max="9" width="11.296875" bestFit="1" customWidth="1"/>
    <col min="10" max="10" width="12" bestFit="1" customWidth="1"/>
    <col min="11" max="11" width="15.296875" bestFit="1" customWidth="1"/>
    <col min="12" max="12" width="12.19921875" bestFit="1" customWidth="1"/>
    <col min="14" max="14" width="12.296875" bestFit="1" customWidth="1"/>
    <col min="15" max="15" width="28" bestFit="1" customWidth="1"/>
    <col min="16" max="16" width="14.09765625" bestFit="1" customWidth="1"/>
    <col min="17" max="17" width="16.09765625" bestFit="1" customWidth="1"/>
    <col min="18" max="18" width="14.5" bestFit="1" customWidth="1"/>
  </cols>
  <sheetData>
    <row r="1" spans="1:19" s="1" customFormat="1" x14ac:dyDescent="0.3">
      <c r="A1" s="1" t="s">
        <v>2027</v>
      </c>
      <c r="B1" s="1" t="s">
        <v>0</v>
      </c>
      <c r="C1" s="2" t="s">
        <v>1</v>
      </c>
      <c r="D1" s="4" t="s">
        <v>2109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4" t="s">
        <v>2029</v>
      </c>
      <c r="Q1" s="1" t="s">
        <v>2030</v>
      </c>
      <c r="R1" s="1" t="s">
        <v>2031</v>
      </c>
      <c r="S1" s="1" t="s">
        <v>2032</v>
      </c>
    </row>
    <row r="2" spans="1:19" x14ac:dyDescent="0.3">
      <c r="A2">
        <v>0</v>
      </c>
      <c r="B2" t="s">
        <v>12</v>
      </c>
      <c r="C2" s="3" t="s">
        <v>13</v>
      </c>
      <c r="D2" t="s">
        <v>14</v>
      </c>
      <c r="E2">
        <v>100</v>
      </c>
      <c r="F2"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R2" t="str" cm="1">
        <f t="array" ref="R2:S2">_xlfn.TEXTSPLIT(O2,"/")</f>
        <v>food</v>
      </c>
      <c r="S2" t="str">
        <v>food trucks</v>
      </c>
    </row>
    <row r="3" spans="1:19" x14ac:dyDescent="0.3">
      <c r="A3">
        <v>1</v>
      </c>
      <c r="B3" t="s">
        <v>18</v>
      </c>
      <c r="C3" s="3" t="s">
        <v>19</v>
      </c>
      <c r="D3" t="s">
        <v>20</v>
      </c>
      <c r="E3">
        <v>1400</v>
      </c>
      <c r="F3">
        <v>14560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R3" t="str" cm="1">
        <f t="array" ref="R3:S3">_xlfn.TEXTSPLIT(O3,"/")</f>
        <v>music</v>
      </c>
      <c r="S3" t="str">
        <v>rock</v>
      </c>
    </row>
    <row r="4" spans="1:19" ht="31.2" x14ac:dyDescent="0.3">
      <c r="A4">
        <v>2</v>
      </c>
      <c r="B4" t="s">
        <v>24</v>
      </c>
      <c r="C4" s="3" t="s">
        <v>25</v>
      </c>
      <c r="D4" t="s">
        <v>20</v>
      </c>
      <c r="E4">
        <v>108400</v>
      </c>
      <c r="F4">
        <v>142523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R4" t="str" cm="1">
        <f t="array" ref="R4:S4">_xlfn.TEXTSPLIT(O4,"/")</f>
        <v>technology</v>
      </c>
      <c r="S4" t="str">
        <v>web</v>
      </c>
    </row>
    <row r="5" spans="1:19" ht="31.2" x14ac:dyDescent="0.3">
      <c r="A5">
        <v>3</v>
      </c>
      <c r="B5" t="s">
        <v>29</v>
      </c>
      <c r="C5" s="3" t="s">
        <v>30</v>
      </c>
      <c r="D5" t="s">
        <v>14</v>
      </c>
      <c r="E5">
        <v>4200</v>
      </c>
      <c r="F5">
        <v>2477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R5" t="str" cm="1">
        <f t="array" ref="R5:S5">_xlfn.TEXTSPLIT(O5,"/")</f>
        <v>music</v>
      </c>
      <c r="S5" t="str">
        <v>rock</v>
      </c>
    </row>
    <row r="6" spans="1:19" x14ac:dyDescent="0.3">
      <c r="A6">
        <v>4</v>
      </c>
      <c r="B6" t="s">
        <v>31</v>
      </c>
      <c r="C6" s="3" t="s">
        <v>32</v>
      </c>
      <c r="D6" t="s">
        <v>14</v>
      </c>
      <c r="E6">
        <v>7600</v>
      </c>
      <c r="F6">
        <v>5265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R6" t="str" cm="1">
        <f t="array" ref="R6:S6">_xlfn.TEXTSPLIT(O6,"/")</f>
        <v>theater</v>
      </c>
      <c r="S6" t="str">
        <v>plays</v>
      </c>
    </row>
    <row r="7" spans="1:19" x14ac:dyDescent="0.3">
      <c r="A7">
        <v>5</v>
      </c>
      <c r="B7" t="s">
        <v>34</v>
      </c>
      <c r="C7" s="3" t="s">
        <v>35</v>
      </c>
      <c r="D7" t="s">
        <v>20</v>
      </c>
      <c r="E7">
        <v>7600</v>
      </c>
      <c r="F7">
        <v>13195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R7" t="str" cm="1">
        <f t="array" ref="R7:S7">_xlfn.TEXTSPLIT(O7,"/")</f>
        <v>theater</v>
      </c>
      <c r="S7" t="str">
        <v>plays</v>
      </c>
    </row>
    <row r="8" spans="1:19" x14ac:dyDescent="0.3">
      <c r="A8">
        <v>6</v>
      </c>
      <c r="B8" t="s">
        <v>38</v>
      </c>
      <c r="C8" s="3" t="s">
        <v>39</v>
      </c>
      <c r="D8" t="s">
        <v>14</v>
      </c>
      <c r="E8">
        <v>5200</v>
      </c>
      <c r="F8">
        <v>1090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R8" t="str" cm="1">
        <f t="array" ref="R8:S8">_xlfn.TEXTSPLIT(O8,"/")</f>
        <v>film &amp; video</v>
      </c>
      <c r="S8" t="str">
        <v>documentary</v>
      </c>
    </row>
    <row r="9" spans="1:19" x14ac:dyDescent="0.3">
      <c r="A9">
        <v>7</v>
      </c>
      <c r="B9" t="s">
        <v>43</v>
      </c>
      <c r="C9" s="3" t="s">
        <v>44</v>
      </c>
      <c r="D9" t="s">
        <v>20</v>
      </c>
      <c r="E9">
        <v>4500</v>
      </c>
      <c r="F9">
        <v>14741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R9" t="str" cm="1">
        <f t="array" ref="R9:S9">_xlfn.TEXTSPLIT(O9,"/")</f>
        <v>theater</v>
      </c>
      <c r="S9" t="str">
        <v>plays</v>
      </c>
    </row>
    <row r="10" spans="1:19" x14ac:dyDescent="0.3">
      <c r="A10">
        <v>8</v>
      </c>
      <c r="B10" t="s">
        <v>45</v>
      </c>
      <c r="C10" s="3" t="s">
        <v>46</v>
      </c>
      <c r="D10" t="s">
        <v>47</v>
      </c>
      <c r="E10">
        <v>110100</v>
      </c>
      <c r="F10">
        <v>21946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R10" t="str" cm="1">
        <f t="array" ref="R10:S10">_xlfn.TEXTSPLIT(O10,"/")</f>
        <v>theater</v>
      </c>
      <c r="S10" t="str">
        <v>plays</v>
      </c>
    </row>
    <row r="11" spans="1:19" x14ac:dyDescent="0.3">
      <c r="A11">
        <v>9</v>
      </c>
      <c r="B11" t="s">
        <v>48</v>
      </c>
      <c r="C11" s="3" t="s">
        <v>49</v>
      </c>
      <c r="D11" t="s">
        <v>14</v>
      </c>
      <c r="E11">
        <v>6200</v>
      </c>
      <c r="F11">
        <v>3208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R11" t="str" cm="1">
        <f t="array" ref="R11:S11">_xlfn.TEXTSPLIT(O11,"/")</f>
        <v>music</v>
      </c>
      <c r="S11" t="str">
        <v>electric music</v>
      </c>
    </row>
    <row r="12" spans="1:19" x14ac:dyDescent="0.3">
      <c r="A12">
        <v>10</v>
      </c>
      <c r="B12" t="s">
        <v>51</v>
      </c>
      <c r="C12" s="3" t="s">
        <v>52</v>
      </c>
      <c r="D12" t="s">
        <v>20</v>
      </c>
      <c r="E12">
        <v>5200</v>
      </c>
      <c r="F12">
        <v>13838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R12" t="str" cm="1">
        <f t="array" ref="R12:S12">_xlfn.TEXTSPLIT(O12,"/")</f>
        <v>film &amp; video</v>
      </c>
      <c r="S12" t="str">
        <v>drama</v>
      </c>
    </row>
    <row r="13" spans="1:19" ht="31.2" x14ac:dyDescent="0.3">
      <c r="A13">
        <v>11</v>
      </c>
      <c r="B13" t="s">
        <v>54</v>
      </c>
      <c r="C13" s="3" t="s">
        <v>55</v>
      </c>
      <c r="D13" t="s">
        <v>14</v>
      </c>
      <c r="E13">
        <v>6300</v>
      </c>
      <c r="F13">
        <v>3030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R13" t="str" cm="1">
        <f t="array" ref="R13:S13">_xlfn.TEXTSPLIT(O13,"/")</f>
        <v>theater</v>
      </c>
      <c r="S13" t="str">
        <v>plays</v>
      </c>
    </row>
    <row r="14" spans="1:19" x14ac:dyDescent="0.3">
      <c r="A14">
        <v>12</v>
      </c>
      <c r="B14" t="s">
        <v>56</v>
      </c>
      <c r="C14" s="3" t="s">
        <v>57</v>
      </c>
      <c r="D14" t="s">
        <v>14</v>
      </c>
      <c r="E14">
        <v>6300</v>
      </c>
      <c r="F14">
        <v>5629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R14" t="str" cm="1">
        <f t="array" ref="R14:S14">_xlfn.TEXTSPLIT(O14,"/")</f>
        <v>film &amp; video</v>
      </c>
      <c r="S14" t="str">
        <v>drama</v>
      </c>
    </row>
    <row r="15" spans="1:19" ht="31.2" x14ac:dyDescent="0.3">
      <c r="A15">
        <v>13</v>
      </c>
      <c r="B15" t="s">
        <v>58</v>
      </c>
      <c r="C15" s="3" t="s">
        <v>59</v>
      </c>
      <c r="D15" t="s">
        <v>20</v>
      </c>
      <c r="E15">
        <v>4200</v>
      </c>
      <c r="F15">
        <v>10295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R15" t="str" cm="1">
        <f t="array" ref="R15:S15">_xlfn.TEXTSPLIT(O15,"/")</f>
        <v>music</v>
      </c>
      <c r="S15" t="str">
        <v>indie rock</v>
      </c>
    </row>
    <row r="16" spans="1:19" x14ac:dyDescent="0.3">
      <c r="A16">
        <v>14</v>
      </c>
      <c r="B16" t="s">
        <v>61</v>
      </c>
      <c r="C16" s="3" t="s">
        <v>62</v>
      </c>
      <c r="D16" t="s">
        <v>14</v>
      </c>
      <c r="E16">
        <v>28200</v>
      </c>
      <c r="F16">
        <v>18829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R16" t="str" cm="1">
        <f t="array" ref="R16:S16">_xlfn.TEXTSPLIT(O16,"/")</f>
        <v>music</v>
      </c>
      <c r="S16" t="str">
        <v>indie rock</v>
      </c>
    </row>
    <row r="17" spans="1:19" x14ac:dyDescent="0.3">
      <c r="A17">
        <v>15</v>
      </c>
      <c r="B17" t="s">
        <v>63</v>
      </c>
      <c r="C17" s="3" t="s">
        <v>64</v>
      </c>
      <c r="D17" t="s">
        <v>14</v>
      </c>
      <c r="E17">
        <v>81200</v>
      </c>
      <c r="F17">
        <v>38414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R17" t="str" cm="1">
        <f t="array" ref="R17:S17">_xlfn.TEXTSPLIT(O17,"/")</f>
        <v>technology</v>
      </c>
      <c r="S17" t="str">
        <v>wearables</v>
      </c>
    </row>
    <row r="18" spans="1:19" x14ac:dyDescent="0.3">
      <c r="A18">
        <v>16</v>
      </c>
      <c r="B18" t="s">
        <v>66</v>
      </c>
      <c r="C18" s="3" t="s">
        <v>67</v>
      </c>
      <c r="D18" t="s">
        <v>20</v>
      </c>
      <c r="E18">
        <v>1700</v>
      </c>
      <c r="F18">
        <v>11041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R18" t="str" cm="1">
        <f t="array" ref="R18:S18">_xlfn.TEXTSPLIT(O18,"/")</f>
        <v>publishing</v>
      </c>
      <c r="S18" t="str">
        <v>nonfiction</v>
      </c>
    </row>
    <row r="19" spans="1:19" x14ac:dyDescent="0.3">
      <c r="A19">
        <v>17</v>
      </c>
      <c r="B19" t="s">
        <v>69</v>
      </c>
      <c r="C19" s="3" t="s">
        <v>70</v>
      </c>
      <c r="D19" t="s">
        <v>20</v>
      </c>
      <c r="E19">
        <v>84600</v>
      </c>
      <c r="F19">
        <v>134845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R19" t="str" cm="1">
        <f t="array" ref="R19:S19">_xlfn.TEXTSPLIT(O19,"/")</f>
        <v>film &amp; video</v>
      </c>
      <c r="S19" t="str">
        <v>animation</v>
      </c>
    </row>
    <row r="20" spans="1:19" x14ac:dyDescent="0.3">
      <c r="A20">
        <v>18</v>
      </c>
      <c r="B20" t="s">
        <v>72</v>
      </c>
      <c r="C20" s="3" t="s">
        <v>73</v>
      </c>
      <c r="D20" t="s">
        <v>74</v>
      </c>
      <c r="E20">
        <v>9100</v>
      </c>
      <c r="F20">
        <v>6089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R20" t="str" cm="1">
        <f t="array" ref="R20:S20">_xlfn.TEXTSPLIT(O20,"/")</f>
        <v>theater</v>
      </c>
      <c r="S20" t="str">
        <v>plays</v>
      </c>
    </row>
    <row r="21" spans="1:19" x14ac:dyDescent="0.3">
      <c r="A21">
        <v>19</v>
      </c>
      <c r="B21" t="s">
        <v>75</v>
      </c>
      <c r="C21" s="3" t="s">
        <v>76</v>
      </c>
      <c r="D21" t="s">
        <v>14</v>
      </c>
      <c r="E21">
        <v>62500</v>
      </c>
      <c r="F21">
        <v>30331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R21" t="str" cm="1">
        <f t="array" ref="R21:S21">_xlfn.TEXTSPLIT(O21,"/")</f>
        <v>theater</v>
      </c>
      <c r="S21" t="str">
        <v>plays</v>
      </c>
    </row>
    <row r="22" spans="1:19" x14ac:dyDescent="0.3">
      <c r="A22">
        <v>20</v>
      </c>
      <c r="B22" t="s">
        <v>77</v>
      </c>
      <c r="C22" s="3" t="s">
        <v>78</v>
      </c>
      <c r="D22" t="s">
        <v>20</v>
      </c>
      <c r="E22">
        <v>131800</v>
      </c>
      <c r="F22">
        <v>147936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R22" t="str" cm="1">
        <f t="array" ref="R22:S22">_xlfn.TEXTSPLIT(O22,"/")</f>
        <v>film &amp; video</v>
      </c>
      <c r="S22" t="str">
        <v>drama</v>
      </c>
    </row>
    <row r="23" spans="1:19" x14ac:dyDescent="0.3">
      <c r="A23">
        <v>21</v>
      </c>
      <c r="B23" t="s">
        <v>79</v>
      </c>
      <c r="C23" s="3" t="s">
        <v>80</v>
      </c>
      <c r="D23" t="s">
        <v>14</v>
      </c>
      <c r="E23">
        <v>94000</v>
      </c>
      <c r="F23">
        <v>38533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R23" t="str" cm="1">
        <f t="array" ref="R23:S23">_xlfn.TEXTSPLIT(O23,"/")</f>
        <v>theater</v>
      </c>
      <c r="S23" t="str">
        <v>plays</v>
      </c>
    </row>
    <row r="24" spans="1:19" x14ac:dyDescent="0.3">
      <c r="A24">
        <v>22</v>
      </c>
      <c r="B24" t="s">
        <v>81</v>
      </c>
      <c r="C24" s="3" t="s">
        <v>82</v>
      </c>
      <c r="D24" t="s">
        <v>20</v>
      </c>
      <c r="E24">
        <v>59100</v>
      </c>
      <c r="F24">
        <v>75690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R24" t="str" cm="1">
        <f t="array" ref="R24:S24">_xlfn.TEXTSPLIT(O24,"/")</f>
        <v>theater</v>
      </c>
      <c r="S24" t="str">
        <v>plays</v>
      </c>
    </row>
    <row r="25" spans="1:19" x14ac:dyDescent="0.3">
      <c r="A25">
        <v>23</v>
      </c>
      <c r="B25" t="s">
        <v>83</v>
      </c>
      <c r="C25" s="3" t="s">
        <v>84</v>
      </c>
      <c r="D25" t="s">
        <v>20</v>
      </c>
      <c r="E25">
        <v>4500</v>
      </c>
      <c r="F25">
        <v>14942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R25" t="str" cm="1">
        <f t="array" ref="R25:S25">_xlfn.TEXTSPLIT(O25,"/")</f>
        <v>film &amp; video</v>
      </c>
      <c r="S25" t="str">
        <v>documentary</v>
      </c>
    </row>
    <row r="26" spans="1:19" x14ac:dyDescent="0.3">
      <c r="A26">
        <v>24</v>
      </c>
      <c r="B26" t="s">
        <v>85</v>
      </c>
      <c r="C26" s="3" t="s">
        <v>86</v>
      </c>
      <c r="D26" t="s">
        <v>20</v>
      </c>
      <c r="E26">
        <v>92400</v>
      </c>
      <c r="F26">
        <v>104257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R26" t="str" cm="1">
        <f t="array" ref="R26:S26">_xlfn.TEXTSPLIT(O26,"/")</f>
        <v>technology</v>
      </c>
      <c r="S26" t="str">
        <v>wearables</v>
      </c>
    </row>
    <row r="27" spans="1:19" x14ac:dyDescent="0.3">
      <c r="A27">
        <v>25</v>
      </c>
      <c r="B27" t="s">
        <v>87</v>
      </c>
      <c r="C27" s="3" t="s">
        <v>88</v>
      </c>
      <c r="D27" t="s">
        <v>20</v>
      </c>
      <c r="E27">
        <v>5500</v>
      </c>
      <c r="F27">
        <v>11904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R27" t="str" cm="1">
        <f t="array" ref="R27:S27">_xlfn.TEXTSPLIT(O27,"/")</f>
        <v>games</v>
      </c>
      <c r="S27" t="str">
        <v>video games</v>
      </c>
    </row>
    <row r="28" spans="1:19" x14ac:dyDescent="0.3">
      <c r="A28">
        <v>26</v>
      </c>
      <c r="B28" t="s">
        <v>90</v>
      </c>
      <c r="C28" s="3" t="s">
        <v>91</v>
      </c>
      <c r="D28" t="s">
        <v>74</v>
      </c>
      <c r="E28">
        <v>107500</v>
      </c>
      <c r="F28">
        <v>51814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R28" t="str" cm="1">
        <f t="array" ref="R28:S28">_xlfn.TEXTSPLIT(O28,"/")</f>
        <v>theater</v>
      </c>
      <c r="S28" t="str">
        <v>plays</v>
      </c>
    </row>
    <row r="29" spans="1:19" x14ac:dyDescent="0.3">
      <c r="A29">
        <v>27</v>
      </c>
      <c r="B29" t="s">
        <v>92</v>
      </c>
      <c r="C29" s="3" t="s">
        <v>93</v>
      </c>
      <c r="D29" t="s">
        <v>14</v>
      </c>
      <c r="E29">
        <v>2000</v>
      </c>
      <c r="F29">
        <v>1599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R29" t="str" cm="1">
        <f t="array" ref="R29:S29">_xlfn.TEXTSPLIT(O29,"/")</f>
        <v>music</v>
      </c>
      <c r="S29" t="str">
        <v>rock</v>
      </c>
    </row>
    <row r="30" spans="1:19" x14ac:dyDescent="0.3">
      <c r="A30">
        <v>28</v>
      </c>
      <c r="B30" t="s">
        <v>94</v>
      </c>
      <c r="C30" s="3" t="s">
        <v>95</v>
      </c>
      <c r="D30" t="s">
        <v>20</v>
      </c>
      <c r="E30">
        <v>130800</v>
      </c>
      <c r="F30">
        <v>137635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R30" t="str" cm="1">
        <f t="array" ref="R30:S30">_xlfn.TEXTSPLIT(O30,"/")</f>
        <v>theater</v>
      </c>
      <c r="S30" t="str">
        <v>plays</v>
      </c>
    </row>
    <row r="31" spans="1:19" x14ac:dyDescent="0.3">
      <c r="A31">
        <v>29</v>
      </c>
      <c r="B31" t="s">
        <v>96</v>
      </c>
      <c r="C31" s="3" t="s">
        <v>97</v>
      </c>
      <c r="D31" t="s">
        <v>20</v>
      </c>
      <c r="E31">
        <v>45900</v>
      </c>
      <c r="F31">
        <v>150965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R31" t="str" cm="1">
        <f t="array" ref="R31:S31">_xlfn.TEXTSPLIT(O31,"/")</f>
        <v>film &amp; video</v>
      </c>
      <c r="S31" t="str">
        <v>shorts</v>
      </c>
    </row>
    <row r="32" spans="1:19" x14ac:dyDescent="0.3">
      <c r="A32">
        <v>30</v>
      </c>
      <c r="B32" t="s">
        <v>101</v>
      </c>
      <c r="C32" s="3" t="s">
        <v>102</v>
      </c>
      <c r="D32" t="s">
        <v>20</v>
      </c>
      <c r="E32">
        <v>9000</v>
      </c>
      <c r="F32">
        <v>14455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R32" t="str" cm="1">
        <f t="array" ref="R32:S32">_xlfn.TEXTSPLIT(O32,"/")</f>
        <v>film &amp; video</v>
      </c>
      <c r="S32" t="str">
        <v>animation</v>
      </c>
    </row>
    <row r="33" spans="1:19" x14ac:dyDescent="0.3">
      <c r="A33">
        <v>31</v>
      </c>
      <c r="B33" t="s">
        <v>103</v>
      </c>
      <c r="C33" s="3" t="s">
        <v>104</v>
      </c>
      <c r="D33" t="s">
        <v>20</v>
      </c>
      <c r="E33">
        <v>3500</v>
      </c>
      <c r="F33">
        <v>10850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R33" t="str" cm="1">
        <f t="array" ref="R33:S33">_xlfn.TEXTSPLIT(O33,"/")</f>
        <v>games</v>
      </c>
      <c r="S33" t="str">
        <v>video games</v>
      </c>
    </row>
    <row r="34" spans="1:19" x14ac:dyDescent="0.3">
      <c r="A34">
        <v>32</v>
      </c>
      <c r="B34" t="s">
        <v>105</v>
      </c>
      <c r="C34" s="3" t="s">
        <v>106</v>
      </c>
      <c r="D34" t="s">
        <v>14</v>
      </c>
      <c r="E34">
        <v>101000</v>
      </c>
      <c r="F34">
        <v>87676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R34" t="str" cm="1">
        <f t="array" ref="R34:S34">_xlfn.TEXTSPLIT(O34,"/")</f>
        <v>film &amp; video</v>
      </c>
      <c r="S34" t="str">
        <v>documentary</v>
      </c>
    </row>
    <row r="35" spans="1:19" x14ac:dyDescent="0.3">
      <c r="A35">
        <v>33</v>
      </c>
      <c r="B35" t="s">
        <v>109</v>
      </c>
      <c r="C35" s="3" t="s">
        <v>110</v>
      </c>
      <c r="D35" t="s">
        <v>20</v>
      </c>
      <c r="E35">
        <v>50200</v>
      </c>
      <c r="F35">
        <v>189666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R35" t="str" cm="1">
        <f t="array" ref="R35:S35">_xlfn.TEXTSPLIT(O35,"/")</f>
        <v>theater</v>
      </c>
      <c r="S35" t="str">
        <v>plays</v>
      </c>
    </row>
    <row r="36" spans="1:19" ht="31.2" x14ac:dyDescent="0.3">
      <c r="A36">
        <v>34</v>
      </c>
      <c r="B36" t="s">
        <v>111</v>
      </c>
      <c r="C36" s="3" t="s">
        <v>112</v>
      </c>
      <c r="D36" t="s">
        <v>20</v>
      </c>
      <c r="E36">
        <v>9300</v>
      </c>
      <c r="F36">
        <v>14025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R36" t="str" cm="1">
        <f t="array" ref="R36:S36">_xlfn.TEXTSPLIT(O36,"/")</f>
        <v>film &amp; video</v>
      </c>
      <c r="S36" t="str">
        <v>documentary</v>
      </c>
    </row>
    <row r="37" spans="1:19" x14ac:dyDescent="0.3">
      <c r="A37">
        <v>35</v>
      </c>
      <c r="B37" t="s">
        <v>113</v>
      </c>
      <c r="C37" s="3" t="s">
        <v>114</v>
      </c>
      <c r="D37" t="s">
        <v>20</v>
      </c>
      <c r="E37">
        <v>125500</v>
      </c>
      <c r="F37">
        <v>188628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R37" t="str" cm="1">
        <f t="array" ref="R37:S37">_xlfn.TEXTSPLIT(O37,"/")</f>
        <v>film &amp; video</v>
      </c>
      <c r="S37" t="str">
        <v>drama</v>
      </c>
    </row>
    <row r="38" spans="1:19" x14ac:dyDescent="0.3">
      <c r="A38">
        <v>36</v>
      </c>
      <c r="B38" t="s">
        <v>115</v>
      </c>
      <c r="C38" s="3" t="s">
        <v>116</v>
      </c>
      <c r="D38" t="s">
        <v>20</v>
      </c>
      <c r="E38">
        <v>700</v>
      </c>
      <c r="F38">
        <v>1101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R38" t="str" cm="1">
        <f t="array" ref="R38:S38">_xlfn.TEXTSPLIT(O38,"/")</f>
        <v>theater</v>
      </c>
      <c r="S38" t="str">
        <v>plays</v>
      </c>
    </row>
    <row r="39" spans="1:19" ht="31.2" x14ac:dyDescent="0.3">
      <c r="A39">
        <v>37</v>
      </c>
      <c r="B39" t="s">
        <v>117</v>
      </c>
      <c r="C39" s="3" t="s">
        <v>118</v>
      </c>
      <c r="D39" t="s">
        <v>20</v>
      </c>
      <c r="E39">
        <v>8100</v>
      </c>
      <c r="F39">
        <v>11339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R39" t="str" cm="1">
        <f t="array" ref="R39:S39">_xlfn.TEXTSPLIT(O39,"/")</f>
        <v>publishing</v>
      </c>
      <c r="S39" t="str">
        <v>fiction</v>
      </c>
    </row>
    <row r="40" spans="1:19" x14ac:dyDescent="0.3">
      <c r="A40">
        <v>38</v>
      </c>
      <c r="B40" t="s">
        <v>120</v>
      </c>
      <c r="C40" s="3" t="s">
        <v>121</v>
      </c>
      <c r="D40" t="s">
        <v>20</v>
      </c>
      <c r="E40">
        <v>3100</v>
      </c>
      <c r="F40">
        <v>10085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R40" t="str" cm="1">
        <f t="array" ref="R40:S40">_xlfn.TEXTSPLIT(O40,"/")</f>
        <v>photography</v>
      </c>
      <c r="S40" t="str">
        <v>photography books</v>
      </c>
    </row>
    <row r="41" spans="1:19" x14ac:dyDescent="0.3">
      <c r="A41">
        <v>39</v>
      </c>
      <c r="B41" t="s">
        <v>123</v>
      </c>
      <c r="C41" s="3" t="s">
        <v>124</v>
      </c>
      <c r="D41" t="s">
        <v>14</v>
      </c>
      <c r="E41">
        <v>9900</v>
      </c>
      <c r="F41">
        <v>5027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R41" t="str" cm="1">
        <f t="array" ref="R41:S41">_xlfn.TEXTSPLIT(O41,"/")</f>
        <v>theater</v>
      </c>
      <c r="S41" t="str">
        <v>plays</v>
      </c>
    </row>
    <row r="42" spans="1:19" x14ac:dyDescent="0.3">
      <c r="A42">
        <v>40</v>
      </c>
      <c r="B42" t="s">
        <v>125</v>
      </c>
      <c r="C42" s="3" t="s">
        <v>126</v>
      </c>
      <c r="D42" t="s">
        <v>20</v>
      </c>
      <c r="E42">
        <v>8800</v>
      </c>
      <c r="F42">
        <v>14878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R42" t="str" cm="1">
        <f t="array" ref="R42:S42">_xlfn.TEXTSPLIT(O42,"/")</f>
        <v>technology</v>
      </c>
      <c r="S42" t="str">
        <v>wearables</v>
      </c>
    </row>
    <row r="43" spans="1:19" x14ac:dyDescent="0.3">
      <c r="A43">
        <v>41</v>
      </c>
      <c r="B43" t="s">
        <v>127</v>
      </c>
      <c r="C43" s="3" t="s">
        <v>128</v>
      </c>
      <c r="D43" t="s">
        <v>20</v>
      </c>
      <c r="E43">
        <v>5600</v>
      </c>
      <c r="F43">
        <v>11924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R43" t="str" cm="1">
        <f t="array" ref="R43:S43">_xlfn.TEXTSPLIT(O43,"/")</f>
        <v>music</v>
      </c>
      <c r="S43" t="str">
        <v>rock</v>
      </c>
    </row>
    <row r="44" spans="1:19" x14ac:dyDescent="0.3">
      <c r="A44">
        <v>42</v>
      </c>
      <c r="B44" t="s">
        <v>129</v>
      </c>
      <c r="C44" s="3" t="s">
        <v>130</v>
      </c>
      <c r="D44" t="s">
        <v>20</v>
      </c>
      <c r="E44">
        <v>1800</v>
      </c>
      <c r="F44">
        <v>7991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R44" t="str" cm="1">
        <f t="array" ref="R44:S44">_xlfn.TEXTSPLIT(O44,"/")</f>
        <v>food</v>
      </c>
      <c r="S44" t="str">
        <v>food trucks</v>
      </c>
    </row>
    <row r="45" spans="1:19" x14ac:dyDescent="0.3">
      <c r="A45">
        <v>43</v>
      </c>
      <c r="B45" t="s">
        <v>131</v>
      </c>
      <c r="C45" s="3" t="s">
        <v>132</v>
      </c>
      <c r="D45" t="s">
        <v>20</v>
      </c>
      <c r="E45">
        <v>90200</v>
      </c>
      <c r="F45">
        <v>167717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R45" t="str" cm="1">
        <f t="array" ref="R45:S45">_xlfn.TEXTSPLIT(O45,"/")</f>
        <v>publishing</v>
      </c>
      <c r="S45" t="str">
        <v>radio &amp; podcasts</v>
      </c>
    </row>
    <row r="46" spans="1:19" x14ac:dyDescent="0.3">
      <c r="A46">
        <v>44</v>
      </c>
      <c r="B46" t="s">
        <v>134</v>
      </c>
      <c r="C46" s="3" t="s">
        <v>135</v>
      </c>
      <c r="D46" t="s">
        <v>20</v>
      </c>
      <c r="E46">
        <v>1600</v>
      </c>
      <c r="F46">
        <v>10541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R46" t="str" cm="1">
        <f t="array" ref="R46:S46">_xlfn.TEXTSPLIT(O46,"/")</f>
        <v>publishing</v>
      </c>
      <c r="S46" t="str">
        <v>fiction</v>
      </c>
    </row>
    <row r="47" spans="1:19" ht="31.2" x14ac:dyDescent="0.3">
      <c r="A47">
        <v>45</v>
      </c>
      <c r="B47" t="s">
        <v>136</v>
      </c>
      <c r="C47" s="3" t="s">
        <v>137</v>
      </c>
      <c r="D47" t="s">
        <v>14</v>
      </c>
      <c r="E47">
        <v>9500</v>
      </c>
      <c r="F47">
        <v>4530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R47" t="str" cm="1">
        <f t="array" ref="R47:S47">_xlfn.TEXTSPLIT(O47,"/")</f>
        <v>theater</v>
      </c>
      <c r="S47" t="str">
        <v>plays</v>
      </c>
    </row>
    <row r="48" spans="1:19" x14ac:dyDescent="0.3">
      <c r="A48">
        <v>46</v>
      </c>
      <c r="B48" t="s">
        <v>138</v>
      </c>
      <c r="C48" s="3" t="s">
        <v>139</v>
      </c>
      <c r="D48" t="s">
        <v>20</v>
      </c>
      <c r="E48">
        <v>3700</v>
      </c>
      <c r="F48">
        <v>4247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R48" t="str" cm="1">
        <f t="array" ref="R48:S48">_xlfn.TEXTSPLIT(O48,"/")</f>
        <v>music</v>
      </c>
      <c r="S48" t="str">
        <v>rock</v>
      </c>
    </row>
    <row r="49" spans="1:19" x14ac:dyDescent="0.3">
      <c r="A49">
        <v>47</v>
      </c>
      <c r="B49" t="s">
        <v>140</v>
      </c>
      <c r="C49" s="3" t="s">
        <v>141</v>
      </c>
      <c r="D49" t="s">
        <v>20</v>
      </c>
      <c r="E49">
        <v>1500</v>
      </c>
      <c r="F49">
        <v>7129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R49" t="str" cm="1">
        <f t="array" ref="R49:S49">_xlfn.TEXTSPLIT(O49,"/")</f>
        <v>theater</v>
      </c>
      <c r="S49" t="str">
        <v>plays</v>
      </c>
    </row>
    <row r="50" spans="1:19" x14ac:dyDescent="0.3">
      <c r="A50">
        <v>48</v>
      </c>
      <c r="B50" t="s">
        <v>142</v>
      </c>
      <c r="C50" s="3" t="s">
        <v>143</v>
      </c>
      <c r="D50" t="s">
        <v>20</v>
      </c>
      <c r="E50">
        <v>33300</v>
      </c>
      <c r="F50">
        <v>128862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R50" t="str" cm="1">
        <f t="array" ref="R50:S50">_xlfn.TEXTSPLIT(O50,"/")</f>
        <v>theater</v>
      </c>
      <c r="S50" t="str">
        <v>plays</v>
      </c>
    </row>
    <row r="51" spans="1:19" x14ac:dyDescent="0.3">
      <c r="A51">
        <v>49</v>
      </c>
      <c r="B51" t="s">
        <v>144</v>
      </c>
      <c r="C51" s="3" t="s">
        <v>145</v>
      </c>
      <c r="D51" t="s">
        <v>20</v>
      </c>
      <c r="E51">
        <v>7200</v>
      </c>
      <c r="F51">
        <v>13653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R51" t="str" cm="1">
        <f t="array" ref="R51:S51">_xlfn.TEXTSPLIT(O51,"/")</f>
        <v>music</v>
      </c>
      <c r="S51" t="str">
        <v>rock</v>
      </c>
    </row>
    <row r="52" spans="1:19" ht="31.2" x14ac:dyDescent="0.3">
      <c r="A52">
        <v>50</v>
      </c>
      <c r="B52" t="s">
        <v>146</v>
      </c>
      <c r="C52" s="3" t="s">
        <v>147</v>
      </c>
      <c r="D52" t="s">
        <v>14</v>
      </c>
      <c r="E52">
        <v>100</v>
      </c>
      <c r="F52"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R52" t="str" cm="1">
        <f t="array" ref="R52:S52">_xlfn.TEXTSPLIT(O52,"/")</f>
        <v>music</v>
      </c>
      <c r="S52" t="str">
        <v>metal</v>
      </c>
    </row>
    <row r="53" spans="1:19" x14ac:dyDescent="0.3">
      <c r="A53">
        <v>51</v>
      </c>
      <c r="B53" t="s">
        <v>149</v>
      </c>
      <c r="C53" s="3" t="s">
        <v>150</v>
      </c>
      <c r="D53" t="s">
        <v>14</v>
      </c>
      <c r="E53">
        <v>158100</v>
      </c>
      <c r="F53">
        <v>145243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R53" t="str" cm="1">
        <f t="array" ref="R53:S53">_xlfn.TEXTSPLIT(O53,"/")</f>
        <v>technology</v>
      </c>
      <c r="S53" t="str">
        <v>wearables</v>
      </c>
    </row>
    <row r="54" spans="1:19" x14ac:dyDescent="0.3">
      <c r="A54">
        <v>52</v>
      </c>
      <c r="B54" t="s">
        <v>151</v>
      </c>
      <c r="C54" s="3" t="s">
        <v>152</v>
      </c>
      <c r="D54" t="s">
        <v>14</v>
      </c>
      <c r="E54">
        <v>7200</v>
      </c>
      <c r="F54">
        <v>2459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R54" t="str" cm="1">
        <f t="array" ref="R54:S54">_xlfn.TEXTSPLIT(O54,"/")</f>
        <v>theater</v>
      </c>
      <c r="S54" t="str">
        <v>plays</v>
      </c>
    </row>
    <row r="55" spans="1:19" x14ac:dyDescent="0.3">
      <c r="A55">
        <v>53</v>
      </c>
      <c r="B55" t="s">
        <v>153</v>
      </c>
      <c r="C55" s="3" t="s">
        <v>154</v>
      </c>
      <c r="D55" t="s">
        <v>20</v>
      </c>
      <c r="E55">
        <v>8800</v>
      </c>
      <c r="F55">
        <v>12356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R55" t="str" cm="1">
        <f t="array" ref="R55:S55">_xlfn.TEXTSPLIT(O55,"/")</f>
        <v>film &amp; video</v>
      </c>
      <c r="S55" t="str">
        <v>drama</v>
      </c>
    </row>
    <row r="56" spans="1:19" ht="31.2" x14ac:dyDescent="0.3">
      <c r="A56">
        <v>54</v>
      </c>
      <c r="B56" t="s">
        <v>155</v>
      </c>
      <c r="C56" s="3" t="s">
        <v>156</v>
      </c>
      <c r="D56" t="s">
        <v>14</v>
      </c>
      <c r="E56">
        <v>6000</v>
      </c>
      <c r="F56">
        <v>5392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R56" t="str" cm="1">
        <f t="array" ref="R56:S56">_xlfn.TEXTSPLIT(O56,"/")</f>
        <v>technology</v>
      </c>
      <c r="S56" t="str">
        <v>wearables</v>
      </c>
    </row>
    <row r="57" spans="1:19" ht="31.2" x14ac:dyDescent="0.3">
      <c r="A57">
        <v>55</v>
      </c>
      <c r="B57" t="s">
        <v>157</v>
      </c>
      <c r="C57" s="3" t="s">
        <v>158</v>
      </c>
      <c r="D57" t="s">
        <v>20</v>
      </c>
      <c r="E57">
        <v>6600</v>
      </c>
      <c r="F57">
        <v>11746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R57" t="str" cm="1">
        <f t="array" ref="R57:S57">_xlfn.TEXTSPLIT(O57,"/")</f>
        <v>music</v>
      </c>
      <c r="S57" t="str">
        <v>jazz</v>
      </c>
    </row>
    <row r="58" spans="1:19" ht="31.2" x14ac:dyDescent="0.3">
      <c r="A58">
        <v>56</v>
      </c>
      <c r="B58" t="s">
        <v>160</v>
      </c>
      <c r="C58" s="3" t="s">
        <v>161</v>
      </c>
      <c r="D58" t="s">
        <v>20</v>
      </c>
      <c r="E58">
        <v>8000</v>
      </c>
      <c r="F58">
        <v>11493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R58" t="str" cm="1">
        <f t="array" ref="R58:S58">_xlfn.TEXTSPLIT(O58,"/")</f>
        <v>technology</v>
      </c>
      <c r="S58" t="str">
        <v>wearables</v>
      </c>
    </row>
    <row r="59" spans="1:19" x14ac:dyDescent="0.3">
      <c r="A59">
        <v>57</v>
      </c>
      <c r="B59" t="s">
        <v>162</v>
      </c>
      <c r="C59" s="3" t="s">
        <v>163</v>
      </c>
      <c r="D59" t="s">
        <v>20</v>
      </c>
      <c r="E59">
        <v>2900</v>
      </c>
      <c r="F59">
        <v>6243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R59" t="str" cm="1">
        <f t="array" ref="R59:S59">_xlfn.TEXTSPLIT(O59,"/")</f>
        <v>games</v>
      </c>
      <c r="S59" t="str">
        <v>video games</v>
      </c>
    </row>
    <row r="60" spans="1:19" x14ac:dyDescent="0.3">
      <c r="A60">
        <v>58</v>
      </c>
      <c r="B60" t="s">
        <v>164</v>
      </c>
      <c r="C60" s="3" t="s">
        <v>165</v>
      </c>
      <c r="D60" t="s">
        <v>20</v>
      </c>
      <c r="E60">
        <v>2700</v>
      </c>
      <c r="F60">
        <v>6132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R60" t="str" cm="1">
        <f t="array" ref="R60:S60">_xlfn.TEXTSPLIT(O60,"/")</f>
        <v>theater</v>
      </c>
      <c r="S60" t="str">
        <v>plays</v>
      </c>
    </row>
    <row r="61" spans="1:19" x14ac:dyDescent="0.3">
      <c r="A61">
        <v>59</v>
      </c>
      <c r="B61" t="s">
        <v>166</v>
      </c>
      <c r="C61" s="3" t="s">
        <v>167</v>
      </c>
      <c r="D61" t="s">
        <v>20</v>
      </c>
      <c r="E61">
        <v>1400</v>
      </c>
      <c r="F61">
        <v>3851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R61" t="str" cm="1">
        <f t="array" ref="R61:S61">_xlfn.TEXTSPLIT(O61,"/")</f>
        <v>theater</v>
      </c>
      <c r="S61" t="str">
        <v>plays</v>
      </c>
    </row>
    <row r="62" spans="1:19" x14ac:dyDescent="0.3">
      <c r="A62">
        <v>60</v>
      </c>
      <c r="B62" t="s">
        <v>168</v>
      </c>
      <c r="C62" s="3" t="s">
        <v>169</v>
      </c>
      <c r="D62" t="s">
        <v>20</v>
      </c>
      <c r="E62">
        <v>94200</v>
      </c>
      <c r="F62">
        <v>135997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R62" t="str" cm="1">
        <f t="array" ref="R62:S62">_xlfn.TEXTSPLIT(O62,"/")</f>
        <v>theater</v>
      </c>
      <c r="S62" t="str">
        <v>plays</v>
      </c>
    </row>
    <row r="63" spans="1:19" ht="31.2" x14ac:dyDescent="0.3">
      <c r="A63">
        <v>61</v>
      </c>
      <c r="B63" t="s">
        <v>170</v>
      </c>
      <c r="C63" s="3" t="s">
        <v>171</v>
      </c>
      <c r="D63" t="s">
        <v>14</v>
      </c>
      <c r="E63">
        <v>199200</v>
      </c>
      <c r="F63">
        <v>184750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R63" t="str" cm="1">
        <f t="array" ref="R63:S63">_xlfn.TEXTSPLIT(O63,"/")</f>
        <v>theater</v>
      </c>
      <c r="S63" t="str">
        <v>plays</v>
      </c>
    </row>
    <row r="64" spans="1:19" ht="31.2" x14ac:dyDescent="0.3">
      <c r="A64">
        <v>62</v>
      </c>
      <c r="B64" t="s">
        <v>172</v>
      </c>
      <c r="C64" s="3" t="s">
        <v>173</v>
      </c>
      <c r="D64" t="s">
        <v>20</v>
      </c>
      <c r="E64">
        <v>2000</v>
      </c>
      <c r="F64">
        <v>14452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R64" t="str" cm="1">
        <f t="array" ref="R64:S64">_xlfn.TEXTSPLIT(O64,"/")</f>
        <v>technology</v>
      </c>
      <c r="S64" t="str">
        <v>web</v>
      </c>
    </row>
    <row r="65" spans="1:19" x14ac:dyDescent="0.3">
      <c r="A65">
        <v>63</v>
      </c>
      <c r="B65" t="s">
        <v>174</v>
      </c>
      <c r="C65" s="3" t="s">
        <v>175</v>
      </c>
      <c r="D65" t="s">
        <v>14</v>
      </c>
      <c r="E65">
        <v>4700</v>
      </c>
      <c r="F65">
        <v>557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R65" t="str" cm="1">
        <f t="array" ref="R65:S65">_xlfn.TEXTSPLIT(O65,"/")</f>
        <v>theater</v>
      </c>
      <c r="S65" t="str">
        <v>plays</v>
      </c>
    </row>
    <row r="66" spans="1:19" x14ac:dyDescent="0.3">
      <c r="A66">
        <v>64</v>
      </c>
      <c r="B66" t="s">
        <v>176</v>
      </c>
      <c r="C66" s="3" t="s">
        <v>177</v>
      </c>
      <c r="D66" t="s">
        <v>14</v>
      </c>
      <c r="E66">
        <v>2800</v>
      </c>
      <c r="F66">
        <v>2734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R66" t="str" cm="1">
        <f t="array" ref="R66:S66">_xlfn.TEXTSPLIT(O66,"/")</f>
        <v>technology</v>
      </c>
      <c r="S66" t="str">
        <v>web</v>
      </c>
    </row>
    <row r="67" spans="1:19" x14ac:dyDescent="0.3">
      <c r="A67">
        <v>65</v>
      </c>
      <c r="B67" t="s">
        <v>178</v>
      </c>
      <c r="C67" s="3" t="s">
        <v>179</v>
      </c>
      <c r="D67" t="s">
        <v>20</v>
      </c>
      <c r="E67">
        <v>6100</v>
      </c>
      <c r="F67">
        <v>14405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R67" t="str" cm="1">
        <f t="array" ref="R67:S67">_xlfn.TEXTSPLIT(O67,"/")</f>
        <v>theater</v>
      </c>
      <c r="S67" t="str">
        <v>plays</v>
      </c>
    </row>
    <row r="68" spans="1:19" x14ac:dyDescent="0.3">
      <c r="A68">
        <v>66</v>
      </c>
      <c r="B68" t="s">
        <v>180</v>
      </c>
      <c r="C68" s="3" t="s">
        <v>181</v>
      </c>
      <c r="D68" t="s">
        <v>14</v>
      </c>
      <c r="E68">
        <v>2900</v>
      </c>
      <c r="F68">
        <v>1307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R68" t="str" cm="1">
        <f t="array" ref="R68:S68">_xlfn.TEXTSPLIT(O68,"/")</f>
        <v>theater</v>
      </c>
      <c r="S68" t="str">
        <v>plays</v>
      </c>
    </row>
    <row r="69" spans="1:19" ht="31.2" x14ac:dyDescent="0.3">
      <c r="A69">
        <v>67</v>
      </c>
      <c r="B69" t="s">
        <v>182</v>
      </c>
      <c r="C69" s="3" t="s">
        <v>183</v>
      </c>
      <c r="D69" t="s">
        <v>20</v>
      </c>
      <c r="E69">
        <v>72600</v>
      </c>
      <c r="F69">
        <v>117892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R69" t="str" cm="1">
        <f t="array" ref="R69:S69">_xlfn.TEXTSPLIT(O69,"/")</f>
        <v>technology</v>
      </c>
      <c r="S69" t="str">
        <v>wearables</v>
      </c>
    </row>
    <row r="70" spans="1:19" x14ac:dyDescent="0.3">
      <c r="A70">
        <v>68</v>
      </c>
      <c r="B70" t="s">
        <v>184</v>
      </c>
      <c r="C70" s="3" t="s">
        <v>185</v>
      </c>
      <c r="D70" t="s">
        <v>20</v>
      </c>
      <c r="E70">
        <v>5700</v>
      </c>
      <c r="F70">
        <v>14508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R70" t="str" cm="1">
        <f t="array" ref="R70:S70">_xlfn.TEXTSPLIT(O70,"/")</f>
        <v>theater</v>
      </c>
      <c r="S70" t="str">
        <v>plays</v>
      </c>
    </row>
    <row r="71" spans="1:19" ht="31.2" x14ac:dyDescent="0.3">
      <c r="A71">
        <v>69</v>
      </c>
      <c r="B71" t="s">
        <v>186</v>
      </c>
      <c r="C71" s="3" t="s">
        <v>187</v>
      </c>
      <c r="D71" t="s">
        <v>74</v>
      </c>
      <c r="E71">
        <v>7900</v>
      </c>
      <c r="F71">
        <v>1901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R71" t="str" cm="1">
        <f t="array" ref="R71:S71">_xlfn.TEXTSPLIT(O71,"/")</f>
        <v>theater</v>
      </c>
      <c r="S71" t="str">
        <v>plays</v>
      </c>
    </row>
    <row r="72" spans="1:19" x14ac:dyDescent="0.3">
      <c r="A72">
        <v>70</v>
      </c>
      <c r="B72" t="s">
        <v>188</v>
      </c>
      <c r="C72" s="3" t="s">
        <v>189</v>
      </c>
      <c r="D72" t="s">
        <v>20</v>
      </c>
      <c r="E72">
        <v>128000</v>
      </c>
      <c r="F72">
        <v>158389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R72" t="str" cm="1">
        <f t="array" ref="R72:S72">_xlfn.TEXTSPLIT(O72,"/")</f>
        <v>theater</v>
      </c>
      <c r="S72" t="str">
        <v>plays</v>
      </c>
    </row>
    <row r="73" spans="1:19" ht="31.2" x14ac:dyDescent="0.3">
      <c r="A73">
        <v>71</v>
      </c>
      <c r="B73" t="s">
        <v>190</v>
      </c>
      <c r="C73" s="3" t="s">
        <v>191</v>
      </c>
      <c r="D73" t="s">
        <v>20</v>
      </c>
      <c r="E73">
        <v>6000</v>
      </c>
      <c r="F73">
        <v>6484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R73" t="str" cm="1">
        <f t="array" ref="R73:S73">_xlfn.TEXTSPLIT(O73,"/")</f>
        <v>theater</v>
      </c>
      <c r="S73" t="str">
        <v>plays</v>
      </c>
    </row>
    <row r="74" spans="1:19" x14ac:dyDescent="0.3">
      <c r="A74">
        <v>72</v>
      </c>
      <c r="B74" t="s">
        <v>192</v>
      </c>
      <c r="C74" s="3" t="s">
        <v>193</v>
      </c>
      <c r="D74" t="s">
        <v>20</v>
      </c>
      <c r="E74">
        <v>600</v>
      </c>
      <c r="F74">
        <v>4022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R74" t="str" cm="1">
        <f t="array" ref="R74:S74">_xlfn.TEXTSPLIT(O74,"/")</f>
        <v>film &amp; video</v>
      </c>
      <c r="S74" t="str">
        <v>animation</v>
      </c>
    </row>
    <row r="75" spans="1:19" x14ac:dyDescent="0.3">
      <c r="A75">
        <v>73</v>
      </c>
      <c r="B75" t="s">
        <v>194</v>
      </c>
      <c r="C75" s="3" t="s">
        <v>195</v>
      </c>
      <c r="D75" t="s">
        <v>20</v>
      </c>
      <c r="E75">
        <v>1400</v>
      </c>
      <c r="F75">
        <v>9253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R75" t="str" cm="1">
        <f t="array" ref="R75:S75">_xlfn.TEXTSPLIT(O75,"/")</f>
        <v>music</v>
      </c>
      <c r="S75" t="str">
        <v>jazz</v>
      </c>
    </row>
    <row r="76" spans="1:19" x14ac:dyDescent="0.3">
      <c r="A76">
        <v>74</v>
      </c>
      <c r="B76" t="s">
        <v>196</v>
      </c>
      <c r="C76" s="3" t="s">
        <v>197</v>
      </c>
      <c r="D76" t="s">
        <v>20</v>
      </c>
      <c r="E76">
        <v>3900</v>
      </c>
      <c r="F76">
        <v>4776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R76" t="str" cm="1">
        <f t="array" ref="R76:S76">_xlfn.TEXTSPLIT(O76,"/")</f>
        <v>music</v>
      </c>
      <c r="S76" t="str">
        <v>metal</v>
      </c>
    </row>
    <row r="77" spans="1:19" x14ac:dyDescent="0.3">
      <c r="A77">
        <v>75</v>
      </c>
      <c r="B77" t="s">
        <v>198</v>
      </c>
      <c r="C77" s="3" t="s">
        <v>199</v>
      </c>
      <c r="D77" t="s">
        <v>20</v>
      </c>
      <c r="E77">
        <v>9700</v>
      </c>
      <c r="F77">
        <v>14606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R77" t="str" cm="1">
        <f t="array" ref="R77:S77">_xlfn.TEXTSPLIT(O77,"/")</f>
        <v>photography</v>
      </c>
      <c r="S77" t="str">
        <v>photography books</v>
      </c>
    </row>
    <row r="78" spans="1:19" x14ac:dyDescent="0.3">
      <c r="A78">
        <v>76</v>
      </c>
      <c r="B78" t="s">
        <v>200</v>
      </c>
      <c r="C78" s="3" t="s">
        <v>201</v>
      </c>
      <c r="D78" t="s">
        <v>14</v>
      </c>
      <c r="E78">
        <v>122900</v>
      </c>
      <c r="F78">
        <v>95993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R78" t="str" cm="1">
        <f t="array" ref="R78:S78">_xlfn.TEXTSPLIT(O78,"/")</f>
        <v>theater</v>
      </c>
      <c r="S78" t="str">
        <v>plays</v>
      </c>
    </row>
    <row r="79" spans="1:19" x14ac:dyDescent="0.3">
      <c r="A79">
        <v>77</v>
      </c>
      <c r="B79" t="s">
        <v>202</v>
      </c>
      <c r="C79" s="3" t="s">
        <v>203</v>
      </c>
      <c r="D79" t="s">
        <v>14</v>
      </c>
      <c r="E79">
        <v>9500</v>
      </c>
      <c r="F79">
        <v>4460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R79" t="str" cm="1">
        <f t="array" ref="R79:S79">_xlfn.TEXTSPLIT(O79,"/")</f>
        <v>film &amp; video</v>
      </c>
      <c r="S79" t="str">
        <v>animation</v>
      </c>
    </row>
    <row r="80" spans="1:19" ht="31.2" x14ac:dyDescent="0.3">
      <c r="A80">
        <v>78</v>
      </c>
      <c r="B80" t="s">
        <v>204</v>
      </c>
      <c r="C80" s="3" t="s">
        <v>205</v>
      </c>
      <c r="D80" t="s">
        <v>20</v>
      </c>
      <c r="E80">
        <v>4500</v>
      </c>
      <c r="F80">
        <v>13536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R80" t="str" cm="1">
        <f t="array" ref="R80:S80">_xlfn.TEXTSPLIT(O80,"/")</f>
        <v>publishing</v>
      </c>
      <c r="S80" t="str">
        <v>translations</v>
      </c>
    </row>
    <row r="81" spans="1:19" x14ac:dyDescent="0.3">
      <c r="A81">
        <v>79</v>
      </c>
      <c r="B81" t="s">
        <v>207</v>
      </c>
      <c r="C81" s="3" t="s">
        <v>208</v>
      </c>
      <c r="D81" t="s">
        <v>14</v>
      </c>
      <c r="E81">
        <v>57800</v>
      </c>
      <c r="F81">
        <v>40228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R81" t="str" cm="1">
        <f t="array" ref="R81:S81">_xlfn.TEXTSPLIT(O81,"/")</f>
        <v>theater</v>
      </c>
      <c r="S81" t="str">
        <v>plays</v>
      </c>
    </row>
    <row r="82" spans="1:19" x14ac:dyDescent="0.3">
      <c r="A82">
        <v>80</v>
      </c>
      <c r="B82" t="s">
        <v>209</v>
      </c>
      <c r="C82" s="3" t="s">
        <v>210</v>
      </c>
      <c r="D82" t="s">
        <v>20</v>
      </c>
      <c r="E82">
        <v>1100</v>
      </c>
      <c r="F82">
        <v>7012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R82" t="str" cm="1">
        <f t="array" ref="R82:S82">_xlfn.TEXTSPLIT(O82,"/")</f>
        <v>games</v>
      </c>
      <c r="S82" t="str">
        <v>video games</v>
      </c>
    </row>
    <row r="83" spans="1:19" x14ac:dyDescent="0.3">
      <c r="A83">
        <v>81</v>
      </c>
      <c r="B83" t="s">
        <v>211</v>
      </c>
      <c r="C83" s="3" t="s">
        <v>212</v>
      </c>
      <c r="D83" t="s">
        <v>20</v>
      </c>
      <c r="E83">
        <v>16800</v>
      </c>
      <c r="F83">
        <v>37857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R83" t="str" cm="1">
        <f t="array" ref="R83:S83">_xlfn.TEXTSPLIT(O83,"/")</f>
        <v>music</v>
      </c>
      <c r="S83" t="str">
        <v>rock</v>
      </c>
    </row>
    <row r="84" spans="1:19" x14ac:dyDescent="0.3">
      <c r="A84">
        <v>82</v>
      </c>
      <c r="B84" t="s">
        <v>213</v>
      </c>
      <c r="C84" s="3" t="s">
        <v>214</v>
      </c>
      <c r="D84" t="s">
        <v>20</v>
      </c>
      <c r="E84">
        <v>1000</v>
      </c>
      <c r="F84">
        <v>14973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R84" t="str" cm="1">
        <f t="array" ref="R84:S84">_xlfn.TEXTSPLIT(O84,"/")</f>
        <v>games</v>
      </c>
      <c r="S84" t="str">
        <v>video games</v>
      </c>
    </row>
    <row r="85" spans="1:19" x14ac:dyDescent="0.3">
      <c r="A85">
        <v>83</v>
      </c>
      <c r="B85" t="s">
        <v>215</v>
      </c>
      <c r="C85" s="3" t="s">
        <v>216</v>
      </c>
      <c r="D85" t="s">
        <v>14</v>
      </c>
      <c r="E85">
        <v>106400</v>
      </c>
      <c r="F85">
        <v>39996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R85" t="str" cm="1">
        <f t="array" ref="R85:S85">_xlfn.TEXTSPLIT(O85,"/")</f>
        <v>music</v>
      </c>
      <c r="S85" t="str">
        <v>electric music</v>
      </c>
    </row>
    <row r="86" spans="1:19" ht="31.2" x14ac:dyDescent="0.3">
      <c r="A86">
        <v>84</v>
      </c>
      <c r="B86" t="s">
        <v>217</v>
      </c>
      <c r="C86" s="3" t="s">
        <v>218</v>
      </c>
      <c r="D86" t="s">
        <v>20</v>
      </c>
      <c r="E86">
        <v>31400</v>
      </c>
      <c r="F86">
        <v>41564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R86" t="str" cm="1">
        <f t="array" ref="R86:S86">_xlfn.TEXTSPLIT(O86,"/")</f>
        <v>technology</v>
      </c>
      <c r="S86" t="str">
        <v>wearables</v>
      </c>
    </row>
    <row r="87" spans="1:19" x14ac:dyDescent="0.3">
      <c r="A87">
        <v>85</v>
      </c>
      <c r="B87" t="s">
        <v>219</v>
      </c>
      <c r="C87" s="3" t="s">
        <v>220</v>
      </c>
      <c r="D87" t="s">
        <v>20</v>
      </c>
      <c r="E87">
        <v>4900</v>
      </c>
      <c r="F87">
        <v>6430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R87" t="str" cm="1">
        <f t="array" ref="R87:S87">_xlfn.TEXTSPLIT(O87,"/")</f>
        <v>music</v>
      </c>
      <c r="S87" t="str">
        <v>indie rock</v>
      </c>
    </row>
    <row r="88" spans="1:19" x14ac:dyDescent="0.3">
      <c r="A88">
        <v>86</v>
      </c>
      <c r="B88" t="s">
        <v>221</v>
      </c>
      <c r="C88" s="3" t="s">
        <v>222</v>
      </c>
      <c r="D88" t="s">
        <v>20</v>
      </c>
      <c r="E88">
        <v>7400</v>
      </c>
      <c r="F88">
        <v>12405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R88" t="str" cm="1">
        <f t="array" ref="R88:S88">_xlfn.TEXTSPLIT(O88,"/")</f>
        <v>theater</v>
      </c>
      <c r="S88" t="str">
        <v>plays</v>
      </c>
    </row>
    <row r="89" spans="1:19" ht="31.2" x14ac:dyDescent="0.3">
      <c r="A89">
        <v>87</v>
      </c>
      <c r="B89" t="s">
        <v>223</v>
      </c>
      <c r="C89" s="3" t="s">
        <v>224</v>
      </c>
      <c r="D89" t="s">
        <v>14</v>
      </c>
      <c r="E89">
        <v>198500</v>
      </c>
      <c r="F89">
        <v>123040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R89" t="str" cm="1">
        <f t="array" ref="R89:S89">_xlfn.TEXTSPLIT(O89,"/")</f>
        <v>music</v>
      </c>
      <c r="S89" t="str">
        <v>rock</v>
      </c>
    </row>
    <row r="90" spans="1:19" x14ac:dyDescent="0.3">
      <c r="A90">
        <v>88</v>
      </c>
      <c r="B90" t="s">
        <v>225</v>
      </c>
      <c r="C90" s="3" t="s">
        <v>226</v>
      </c>
      <c r="D90" t="s">
        <v>20</v>
      </c>
      <c r="E90">
        <v>4800</v>
      </c>
      <c r="F90">
        <v>12516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R90" t="str" cm="1">
        <f t="array" ref="R90:S90">_xlfn.TEXTSPLIT(O90,"/")</f>
        <v>publishing</v>
      </c>
      <c r="S90" t="str">
        <v>translations</v>
      </c>
    </row>
    <row r="91" spans="1:19" x14ac:dyDescent="0.3">
      <c r="A91">
        <v>89</v>
      </c>
      <c r="B91" t="s">
        <v>227</v>
      </c>
      <c r="C91" s="3" t="s">
        <v>228</v>
      </c>
      <c r="D91" t="s">
        <v>20</v>
      </c>
      <c r="E91">
        <v>3400</v>
      </c>
      <c r="F91">
        <v>8588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R91" t="str" cm="1">
        <f t="array" ref="R91:S91">_xlfn.TEXTSPLIT(O91,"/")</f>
        <v>theater</v>
      </c>
      <c r="S91" t="str">
        <v>plays</v>
      </c>
    </row>
    <row r="92" spans="1:19" x14ac:dyDescent="0.3">
      <c r="A92">
        <v>90</v>
      </c>
      <c r="B92" t="s">
        <v>229</v>
      </c>
      <c r="C92" s="3" t="s">
        <v>230</v>
      </c>
      <c r="D92" t="s">
        <v>14</v>
      </c>
      <c r="E92">
        <v>7800</v>
      </c>
      <c r="F92">
        <v>6132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R92" t="str" cm="1">
        <f t="array" ref="R92:S92">_xlfn.TEXTSPLIT(O92,"/")</f>
        <v>theater</v>
      </c>
      <c r="S92" t="str">
        <v>plays</v>
      </c>
    </row>
    <row r="93" spans="1:19" x14ac:dyDescent="0.3">
      <c r="A93">
        <v>91</v>
      </c>
      <c r="B93" t="s">
        <v>231</v>
      </c>
      <c r="C93" s="3" t="s">
        <v>232</v>
      </c>
      <c r="D93" t="s">
        <v>14</v>
      </c>
      <c r="E93">
        <v>154300</v>
      </c>
      <c r="F93">
        <v>74688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R93" t="str" cm="1">
        <f t="array" ref="R93:S93">_xlfn.TEXTSPLIT(O93,"/")</f>
        <v>publishing</v>
      </c>
      <c r="S93" t="str">
        <v>translations</v>
      </c>
    </row>
    <row r="94" spans="1:19" ht="31.2" x14ac:dyDescent="0.3">
      <c r="A94">
        <v>92</v>
      </c>
      <c r="B94" t="s">
        <v>233</v>
      </c>
      <c r="C94" s="3" t="s">
        <v>234</v>
      </c>
      <c r="D94" t="s">
        <v>20</v>
      </c>
      <c r="E94">
        <v>20000</v>
      </c>
      <c r="F94">
        <v>51775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R94" t="str" cm="1">
        <f t="array" ref="R94:S94">_xlfn.TEXTSPLIT(O94,"/")</f>
        <v>games</v>
      </c>
      <c r="S94" t="str">
        <v>video games</v>
      </c>
    </row>
    <row r="95" spans="1:19" x14ac:dyDescent="0.3">
      <c r="A95">
        <v>93</v>
      </c>
      <c r="B95" t="s">
        <v>235</v>
      </c>
      <c r="C95" s="3" t="s">
        <v>236</v>
      </c>
      <c r="D95" t="s">
        <v>74</v>
      </c>
      <c r="E95">
        <v>108800</v>
      </c>
      <c r="F95">
        <v>65877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R95" t="str" cm="1">
        <f t="array" ref="R95:S95">_xlfn.TEXTSPLIT(O95,"/")</f>
        <v>theater</v>
      </c>
      <c r="S95" t="str">
        <v>plays</v>
      </c>
    </row>
    <row r="96" spans="1:19" x14ac:dyDescent="0.3">
      <c r="A96">
        <v>94</v>
      </c>
      <c r="B96" t="s">
        <v>237</v>
      </c>
      <c r="C96" s="3" t="s">
        <v>238</v>
      </c>
      <c r="D96" t="s">
        <v>20</v>
      </c>
      <c r="E96">
        <v>2900</v>
      </c>
      <c r="F96">
        <v>8807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R96" t="str" cm="1">
        <f t="array" ref="R96:S96">_xlfn.TEXTSPLIT(O96,"/")</f>
        <v>technology</v>
      </c>
      <c r="S96" t="str">
        <v>web</v>
      </c>
    </row>
    <row r="97" spans="1:19" ht="31.2" x14ac:dyDescent="0.3">
      <c r="A97">
        <v>95</v>
      </c>
      <c r="B97" t="s">
        <v>239</v>
      </c>
      <c r="C97" s="3" t="s">
        <v>240</v>
      </c>
      <c r="D97" t="s">
        <v>20</v>
      </c>
      <c r="E97">
        <v>900</v>
      </c>
      <c r="F97">
        <v>1017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R97" t="str" cm="1">
        <f t="array" ref="R97:S97">_xlfn.TEXTSPLIT(O97,"/")</f>
        <v>film &amp; video</v>
      </c>
      <c r="S97" t="str">
        <v>documentary</v>
      </c>
    </row>
    <row r="98" spans="1:19" x14ac:dyDescent="0.3">
      <c r="A98">
        <v>96</v>
      </c>
      <c r="B98" t="s">
        <v>241</v>
      </c>
      <c r="C98" s="3" t="s">
        <v>242</v>
      </c>
      <c r="D98" t="s">
        <v>20</v>
      </c>
      <c r="E98">
        <v>69700</v>
      </c>
      <c r="F98">
        <v>151513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R98" t="str" cm="1">
        <f t="array" ref="R98:S98">_xlfn.TEXTSPLIT(O98,"/")</f>
        <v>theater</v>
      </c>
      <c r="S98" t="str">
        <v>plays</v>
      </c>
    </row>
    <row r="99" spans="1:19" x14ac:dyDescent="0.3">
      <c r="A99">
        <v>97</v>
      </c>
      <c r="B99" t="s">
        <v>243</v>
      </c>
      <c r="C99" s="3" t="s">
        <v>244</v>
      </c>
      <c r="D99" t="s">
        <v>20</v>
      </c>
      <c r="E99">
        <v>1300</v>
      </c>
      <c r="F99">
        <v>12047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R99" t="str" cm="1">
        <f t="array" ref="R99:S99">_xlfn.TEXTSPLIT(O99,"/")</f>
        <v>food</v>
      </c>
      <c r="S99" t="str">
        <v>food trucks</v>
      </c>
    </row>
    <row r="100" spans="1:19" x14ac:dyDescent="0.3">
      <c r="A100">
        <v>98</v>
      </c>
      <c r="B100" t="s">
        <v>245</v>
      </c>
      <c r="C100" s="3" t="s">
        <v>246</v>
      </c>
      <c r="D100" t="s">
        <v>14</v>
      </c>
      <c r="E100">
        <v>97800</v>
      </c>
      <c r="F100">
        <v>32951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R100" t="str" cm="1">
        <f t="array" ref="R100:S100">_xlfn.TEXTSPLIT(O100,"/")</f>
        <v>games</v>
      </c>
      <c r="S100" t="str">
        <v>video games</v>
      </c>
    </row>
    <row r="101" spans="1:19" ht="31.2" x14ac:dyDescent="0.3">
      <c r="A101">
        <v>99</v>
      </c>
      <c r="B101" t="s">
        <v>247</v>
      </c>
      <c r="C101" s="3" t="s">
        <v>248</v>
      </c>
      <c r="D101" t="s">
        <v>20</v>
      </c>
      <c r="E101">
        <v>7600</v>
      </c>
      <c r="F101">
        <v>14951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R101" t="str" cm="1">
        <f t="array" ref="R101:S101">_xlfn.TEXTSPLIT(O101,"/")</f>
        <v>theater</v>
      </c>
      <c r="S101" t="str">
        <v>plays</v>
      </c>
    </row>
    <row r="102" spans="1:19" x14ac:dyDescent="0.3">
      <c r="A102">
        <v>100</v>
      </c>
      <c r="B102" t="s">
        <v>249</v>
      </c>
      <c r="C102" s="3" t="s">
        <v>250</v>
      </c>
      <c r="D102" t="s">
        <v>14</v>
      </c>
      <c r="E102">
        <v>100</v>
      </c>
      <c r="F102"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R102" t="str" cm="1">
        <f t="array" ref="R102:S102">_xlfn.TEXTSPLIT(O102,"/")</f>
        <v>theater</v>
      </c>
      <c r="S102" t="str">
        <v>plays</v>
      </c>
    </row>
    <row r="103" spans="1:19" x14ac:dyDescent="0.3">
      <c r="A103">
        <v>101</v>
      </c>
      <c r="B103" t="s">
        <v>251</v>
      </c>
      <c r="C103" s="3" t="s">
        <v>252</v>
      </c>
      <c r="D103" t="s">
        <v>20</v>
      </c>
      <c r="E103">
        <v>900</v>
      </c>
      <c r="F103">
        <v>9193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R103" t="str" cm="1">
        <f t="array" ref="R103:S103">_xlfn.TEXTSPLIT(O103,"/")</f>
        <v>music</v>
      </c>
      <c r="S103" t="str">
        <v>electric music</v>
      </c>
    </row>
    <row r="104" spans="1:19" x14ac:dyDescent="0.3">
      <c r="A104">
        <v>102</v>
      </c>
      <c r="B104" t="s">
        <v>253</v>
      </c>
      <c r="C104" s="3" t="s">
        <v>254</v>
      </c>
      <c r="D104" t="s">
        <v>20</v>
      </c>
      <c r="E104">
        <v>3700</v>
      </c>
      <c r="F104">
        <v>10422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R104" t="str" cm="1">
        <f t="array" ref="R104:S104">_xlfn.TEXTSPLIT(O104,"/")</f>
        <v>technology</v>
      </c>
      <c r="S104" t="str">
        <v>wearables</v>
      </c>
    </row>
    <row r="105" spans="1:19" x14ac:dyDescent="0.3">
      <c r="A105">
        <v>103</v>
      </c>
      <c r="B105" t="s">
        <v>255</v>
      </c>
      <c r="C105" s="3" t="s">
        <v>256</v>
      </c>
      <c r="D105" t="s">
        <v>14</v>
      </c>
      <c r="E105">
        <v>10000</v>
      </c>
      <c r="F105">
        <v>2461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R105" t="str" cm="1">
        <f t="array" ref="R105:S105">_xlfn.TEXTSPLIT(O105,"/")</f>
        <v>music</v>
      </c>
      <c r="S105" t="str">
        <v>electric music</v>
      </c>
    </row>
    <row r="106" spans="1:19" x14ac:dyDescent="0.3">
      <c r="A106">
        <v>104</v>
      </c>
      <c r="B106" t="s">
        <v>257</v>
      </c>
      <c r="C106" s="3" t="s">
        <v>258</v>
      </c>
      <c r="D106" t="s">
        <v>20</v>
      </c>
      <c r="E106">
        <v>119200</v>
      </c>
      <c r="F106">
        <v>170623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R106" t="str" cm="1">
        <f t="array" ref="R106:S106">_xlfn.TEXTSPLIT(O106,"/")</f>
        <v>music</v>
      </c>
      <c r="S106" t="str">
        <v>indie rock</v>
      </c>
    </row>
    <row r="107" spans="1:19" x14ac:dyDescent="0.3">
      <c r="A107">
        <v>105</v>
      </c>
      <c r="B107" t="s">
        <v>259</v>
      </c>
      <c r="C107" s="3" t="s">
        <v>260</v>
      </c>
      <c r="D107" t="s">
        <v>20</v>
      </c>
      <c r="E107">
        <v>6800</v>
      </c>
      <c r="F107">
        <v>9829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R107" t="str" cm="1">
        <f t="array" ref="R107:S107">_xlfn.TEXTSPLIT(O107,"/")</f>
        <v>technology</v>
      </c>
      <c r="S107" t="str">
        <v>web</v>
      </c>
    </row>
    <row r="108" spans="1:19" x14ac:dyDescent="0.3">
      <c r="A108">
        <v>106</v>
      </c>
      <c r="B108" t="s">
        <v>261</v>
      </c>
      <c r="C108" s="3" t="s">
        <v>262</v>
      </c>
      <c r="D108" t="s">
        <v>20</v>
      </c>
      <c r="E108">
        <v>3900</v>
      </c>
      <c r="F108">
        <v>14006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R108" t="str" cm="1">
        <f t="array" ref="R108:S108">_xlfn.TEXTSPLIT(O108,"/")</f>
        <v>theater</v>
      </c>
      <c r="S108" t="str">
        <v>plays</v>
      </c>
    </row>
    <row r="109" spans="1:19" ht="31.2" x14ac:dyDescent="0.3">
      <c r="A109">
        <v>107</v>
      </c>
      <c r="B109" t="s">
        <v>263</v>
      </c>
      <c r="C109" s="3" t="s">
        <v>264</v>
      </c>
      <c r="D109" t="s">
        <v>20</v>
      </c>
      <c r="E109">
        <v>3500</v>
      </c>
      <c r="F109">
        <v>6527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R109" t="str" cm="1">
        <f t="array" ref="R109:S109">_xlfn.TEXTSPLIT(O109,"/")</f>
        <v>theater</v>
      </c>
      <c r="S109" t="str">
        <v>plays</v>
      </c>
    </row>
    <row r="110" spans="1:19" ht="31.2" x14ac:dyDescent="0.3">
      <c r="A110">
        <v>108</v>
      </c>
      <c r="B110" t="s">
        <v>265</v>
      </c>
      <c r="C110" s="3" t="s">
        <v>266</v>
      </c>
      <c r="D110" t="s">
        <v>20</v>
      </c>
      <c r="E110">
        <v>1500</v>
      </c>
      <c r="F110">
        <v>8929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R110" t="str" cm="1">
        <f t="array" ref="R110:S110">_xlfn.TEXTSPLIT(O110,"/")</f>
        <v>film &amp; video</v>
      </c>
      <c r="S110" t="str">
        <v>documentary</v>
      </c>
    </row>
    <row r="111" spans="1:19" x14ac:dyDescent="0.3">
      <c r="A111">
        <v>109</v>
      </c>
      <c r="B111" t="s">
        <v>267</v>
      </c>
      <c r="C111" s="3" t="s">
        <v>268</v>
      </c>
      <c r="D111" t="s">
        <v>14</v>
      </c>
      <c r="E111">
        <v>5200</v>
      </c>
      <c r="F111">
        <v>3079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R111" t="str" cm="1">
        <f t="array" ref="R111:S111">_xlfn.TEXTSPLIT(O111,"/")</f>
        <v>film &amp; video</v>
      </c>
      <c r="S111" t="str">
        <v>television</v>
      </c>
    </row>
    <row r="112" spans="1:19" ht="31.2" x14ac:dyDescent="0.3">
      <c r="A112">
        <v>110</v>
      </c>
      <c r="B112" t="s">
        <v>270</v>
      </c>
      <c r="C112" s="3" t="s">
        <v>271</v>
      </c>
      <c r="D112" t="s">
        <v>14</v>
      </c>
      <c r="E112">
        <v>142400</v>
      </c>
      <c r="F112">
        <v>21307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R112" t="str" cm="1">
        <f t="array" ref="R112:S112">_xlfn.TEXTSPLIT(O112,"/")</f>
        <v>food</v>
      </c>
      <c r="S112" t="str">
        <v>food trucks</v>
      </c>
    </row>
    <row r="113" spans="1:19" x14ac:dyDescent="0.3">
      <c r="A113">
        <v>111</v>
      </c>
      <c r="B113" t="s">
        <v>272</v>
      </c>
      <c r="C113" s="3" t="s">
        <v>273</v>
      </c>
      <c r="D113" t="s">
        <v>20</v>
      </c>
      <c r="E113">
        <v>61400</v>
      </c>
      <c r="F113">
        <v>73653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R113" t="str" cm="1">
        <f t="array" ref="R113:S113">_xlfn.TEXTSPLIT(O113,"/")</f>
        <v>publishing</v>
      </c>
      <c r="S113" t="str">
        <v>radio &amp; podcasts</v>
      </c>
    </row>
    <row r="114" spans="1:19" x14ac:dyDescent="0.3">
      <c r="A114">
        <v>112</v>
      </c>
      <c r="B114" t="s">
        <v>274</v>
      </c>
      <c r="C114" s="3" t="s">
        <v>275</v>
      </c>
      <c r="D114" t="s">
        <v>20</v>
      </c>
      <c r="E114">
        <v>4700</v>
      </c>
      <c r="F114">
        <v>12635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R114" t="str" cm="1">
        <f t="array" ref="R114:S114">_xlfn.TEXTSPLIT(O114,"/")</f>
        <v>technology</v>
      </c>
      <c r="S114" t="str">
        <v>web</v>
      </c>
    </row>
    <row r="115" spans="1:19" x14ac:dyDescent="0.3">
      <c r="A115">
        <v>113</v>
      </c>
      <c r="B115" t="s">
        <v>276</v>
      </c>
      <c r="C115" s="3" t="s">
        <v>277</v>
      </c>
      <c r="D115" t="s">
        <v>20</v>
      </c>
      <c r="E115">
        <v>3300</v>
      </c>
      <c r="F115">
        <v>12437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R115" t="str" cm="1">
        <f t="array" ref="R115:S115">_xlfn.TEXTSPLIT(O115,"/")</f>
        <v>food</v>
      </c>
      <c r="S115" t="str">
        <v>food trucks</v>
      </c>
    </row>
    <row r="116" spans="1:19" x14ac:dyDescent="0.3">
      <c r="A116">
        <v>114</v>
      </c>
      <c r="B116" t="s">
        <v>278</v>
      </c>
      <c r="C116" s="3" t="s">
        <v>279</v>
      </c>
      <c r="D116" t="s">
        <v>20</v>
      </c>
      <c r="E116">
        <v>1900</v>
      </c>
      <c r="F116">
        <v>13816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R116" t="str" cm="1">
        <f t="array" ref="R116:S116">_xlfn.TEXTSPLIT(O116,"/")</f>
        <v>technology</v>
      </c>
      <c r="S116" t="str">
        <v>wearables</v>
      </c>
    </row>
    <row r="117" spans="1:19" x14ac:dyDescent="0.3">
      <c r="A117">
        <v>115</v>
      </c>
      <c r="B117" t="s">
        <v>280</v>
      </c>
      <c r="C117" s="3" t="s">
        <v>281</v>
      </c>
      <c r="D117" t="s">
        <v>14</v>
      </c>
      <c r="E117">
        <v>166700</v>
      </c>
      <c r="F117">
        <v>145382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R117" t="str" cm="1">
        <f t="array" ref="R117:S117">_xlfn.TEXTSPLIT(O117,"/")</f>
        <v>publishing</v>
      </c>
      <c r="S117" t="str">
        <v>fiction</v>
      </c>
    </row>
    <row r="118" spans="1:19" ht="31.2" x14ac:dyDescent="0.3">
      <c r="A118">
        <v>116</v>
      </c>
      <c r="B118" t="s">
        <v>282</v>
      </c>
      <c r="C118" s="3" t="s">
        <v>283</v>
      </c>
      <c r="D118" t="s">
        <v>14</v>
      </c>
      <c r="E118">
        <v>7200</v>
      </c>
      <c r="F118">
        <v>6336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R118" t="str" cm="1">
        <f t="array" ref="R118:S118">_xlfn.TEXTSPLIT(O118,"/")</f>
        <v>theater</v>
      </c>
      <c r="S118" t="str">
        <v>plays</v>
      </c>
    </row>
    <row r="119" spans="1:19" x14ac:dyDescent="0.3">
      <c r="A119">
        <v>117</v>
      </c>
      <c r="B119" t="s">
        <v>284</v>
      </c>
      <c r="C119" s="3" t="s">
        <v>285</v>
      </c>
      <c r="D119" t="s">
        <v>20</v>
      </c>
      <c r="E119">
        <v>4900</v>
      </c>
      <c r="F119">
        <v>8523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R119" t="str" cm="1">
        <f t="array" ref="R119:S119">_xlfn.TEXTSPLIT(O119,"/")</f>
        <v>film &amp; video</v>
      </c>
      <c r="S119" t="str">
        <v>television</v>
      </c>
    </row>
    <row r="120" spans="1:19" x14ac:dyDescent="0.3">
      <c r="A120">
        <v>118</v>
      </c>
      <c r="B120" t="s">
        <v>286</v>
      </c>
      <c r="C120" s="3" t="s">
        <v>287</v>
      </c>
      <c r="D120" t="s">
        <v>20</v>
      </c>
      <c r="E120">
        <v>5400</v>
      </c>
      <c r="F120">
        <v>6351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R120" t="str" cm="1">
        <f t="array" ref="R120:S120">_xlfn.TEXTSPLIT(O120,"/")</f>
        <v>photography</v>
      </c>
      <c r="S120" t="str">
        <v>photography books</v>
      </c>
    </row>
    <row r="121" spans="1:19" ht="31.2" x14ac:dyDescent="0.3">
      <c r="A121">
        <v>119</v>
      </c>
      <c r="B121" t="s">
        <v>288</v>
      </c>
      <c r="C121" s="3" t="s">
        <v>289</v>
      </c>
      <c r="D121" t="s">
        <v>20</v>
      </c>
      <c r="E121">
        <v>5000</v>
      </c>
      <c r="F121">
        <v>10748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R121" t="str" cm="1">
        <f t="array" ref="R121:S121">_xlfn.TEXTSPLIT(O121,"/")</f>
        <v>film &amp; video</v>
      </c>
      <c r="S121" t="str">
        <v>documentary</v>
      </c>
    </row>
    <row r="122" spans="1:19" x14ac:dyDescent="0.3">
      <c r="A122">
        <v>120</v>
      </c>
      <c r="B122" t="s">
        <v>290</v>
      </c>
      <c r="C122" s="3" t="s">
        <v>291</v>
      </c>
      <c r="D122" t="s">
        <v>20</v>
      </c>
      <c r="E122">
        <v>75100</v>
      </c>
      <c r="F122">
        <v>112272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R122" t="str" cm="1">
        <f t="array" ref="R122:S122">_xlfn.TEXTSPLIT(O122,"/")</f>
        <v>games</v>
      </c>
      <c r="S122" t="str">
        <v>mobile games</v>
      </c>
    </row>
    <row r="123" spans="1:19" x14ac:dyDescent="0.3">
      <c r="A123">
        <v>121</v>
      </c>
      <c r="B123" t="s">
        <v>293</v>
      </c>
      <c r="C123" s="3" t="s">
        <v>294</v>
      </c>
      <c r="D123" t="s">
        <v>20</v>
      </c>
      <c r="E123">
        <v>45300</v>
      </c>
      <c r="F123">
        <v>99361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R123" t="str" cm="1">
        <f t="array" ref="R123:S123">_xlfn.TEXTSPLIT(O123,"/")</f>
        <v>games</v>
      </c>
      <c r="S123" t="str">
        <v>video games</v>
      </c>
    </row>
    <row r="124" spans="1:19" x14ac:dyDescent="0.3">
      <c r="A124">
        <v>122</v>
      </c>
      <c r="B124" t="s">
        <v>295</v>
      </c>
      <c r="C124" s="3" t="s">
        <v>296</v>
      </c>
      <c r="D124" t="s">
        <v>14</v>
      </c>
      <c r="E124">
        <v>136800</v>
      </c>
      <c r="F124">
        <v>88055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R124" t="str" cm="1">
        <f t="array" ref="R124:S124">_xlfn.TEXTSPLIT(O124,"/")</f>
        <v>publishing</v>
      </c>
      <c r="S124" t="str">
        <v>fiction</v>
      </c>
    </row>
    <row r="125" spans="1:19" x14ac:dyDescent="0.3">
      <c r="A125">
        <v>123</v>
      </c>
      <c r="B125" t="s">
        <v>297</v>
      </c>
      <c r="C125" s="3" t="s">
        <v>298</v>
      </c>
      <c r="D125" t="s">
        <v>14</v>
      </c>
      <c r="E125">
        <v>177700</v>
      </c>
      <c r="F125">
        <v>33092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R125" t="str" cm="1">
        <f t="array" ref="R125:S125">_xlfn.TEXTSPLIT(O125,"/")</f>
        <v>theater</v>
      </c>
      <c r="S125" t="str">
        <v>plays</v>
      </c>
    </row>
    <row r="126" spans="1:19" x14ac:dyDescent="0.3">
      <c r="A126">
        <v>124</v>
      </c>
      <c r="B126" t="s">
        <v>299</v>
      </c>
      <c r="C126" s="3" t="s">
        <v>300</v>
      </c>
      <c r="D126" t="s">
        <v>20</v>
      </c>
      <c r="E126">
        <v>2600</v>
      </c>
      <c r="F126">
        <v>9562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R126" t="str" cm="1">
        <f t="array" ref="R126:S126">_xlfn.TEXTSPLIT(O126,"/")</f>
        <v>photography</v>
      </c>
      <c r="S126" t="str">
        <v>photography books</v>
      </c>
    </row>
    <row r="127" spans="1:19" x14ac:dyDescent="0.3">
      <c r="A127">
        <v>125</v>
      </c>
      <c r="B127" t="s">
        <v>301</v>
      </c>
      <c r="C127" s="3" t="s">
        <v>302</v>
      </c>
      <c r="D127" t="s">
        <v>20</v>
      </c>
      <c r="E127">
        <v>5300</v>
      </c>
      <c r="F127">
        <v>8475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R127" t="str" cm="1">
        <f t="array" ref="R127:S127">_xlfn.TEXTSPLIT(O127,"/")</f>
        <v>theater</v>
      </c>
      <c r="S127" t="str">
        <v>plays</v>
      </c>
    </row>
    <row r="128" spans="1:19" x14ac:dyDescent="0.3">
      <c r="A128">
        <v>126</v>
      </c>
      <c r="B128" t="s">
        <v>303</v>
      </c>
      <c r="C128" s="3" t="s">
        <v>304</v>
      </c>
      <c r="D128" t="s">
        <v>14</v>
      </c>
      <c r="E128">
        <v>180200</v>
      </c>
      <c r="F128">
        <v>69617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R128" t="str" cm="1">
        <f t="array" ref="R128:S128">_xlfn.TEXTSPLIT(O128,"/")</f>
        <v>theater</v>
      </c>
      <c r="S128" t="str">
        <v>plays</v>
      </c>
    </row>
    <row r="129" spans="1:19" x14ac:dyDescent="0.3">
      <c r="A129">
        <v>127</v>
      </c>
      <c r="B129" t="s">
        <v>305</v>
      </c>
      <c r="C129" s="3" t="s">
        <v>306</v>
      </c>
      <c r="D129" t="s">
        <v>14</v>
      </c>
      <c r="E129">
        <v>103200</v>
      </c>
      <c r="F129">
        <v>53067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R129" t="str" cm="1">
        <f t="array" ref="R129:S129">_xlfn.TEXTSPLIT(O129,"/")</f>
        <v>theater</v>
      </c>
      <c r="S129" t="str">
        <v>plays</v>
      </c>
    </row>
    <row r="130" spans="1:19" x14ac:dyDescent="0.3">
      <c r="A130">
        <v>128</v>
      </c>
      <c r="B130" t="s">
        <v>307</v>
      </c>
      <c r="C130" s="3" t="s">
        <v>308</v>
      </c>
      <c r="D130" t="s">
        <v>74</v>
      </c>
      <c r="E130">
        <v>70600</v>
      </c>
      <c r="F130">
        <v>42596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R130" t="str" cm="1">
        <f t="array" ref="R130:S130">_xlfn.TEXTSPLIT(O130,"/")</f>
        <v>music</v>
      </c>
      <c r="S130" t="str">
        <v>rock</v>
      </c>
    </row>
    <row r="131" spans="1:19" x14ac:dyDescent="0.3">
      <c r="A131">
        <v>129</v>
      </c>
      <c r="B131" t="s">
        <v>309</v>
      </c>
      <c r="C131" s="3" t="s">
        <v>310</v>
      </c>
      <c r="D131" t="s">
        <v>74</v>
      </c>
      <c r="E131">
        <v>148500</v>
      </c>
      <c r="F131">
        <v>4756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R131" t="str" cm="1">
        <f t="array" ref="R131:S131">_xlfn.TEXTSPLIT(O131,"/")</f>
        <v>food</v>
      </c>
      <c r="S131" t="str">
        <v>food trucks</v>
      </c>
    </row>
    <row r="132" spans="1:19" x14ac:dyDescent="0.3">
      <c r="A132">
        <v>130</v>
      </c>
      <c r="B132" t="s">
        <v>311</v>
      </c>
      <c r="C132" s="3" t="s">
        <v>312</v>
      </c>
      <c r="D132" t="s">
        <v>20</v>
      </c>
      <c r="E132">
        <v>9600</v>
      </c>
      <c r="F132">
        <v>14925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R132" t="str" cm="1">
        <f t="array" ref="R132:S132">_xlfn.TEXTSPLIT(O132,"/")</f>
        <v>film &amp; video</v>
      </c>
      <c r="S132" t="str">
        <v>drama</v>
      </c>
    </row>
    <row r="133" spans="1:19" ht="31.2" x14ac:dyDescent="0.3">
      <c r="A133">
        <v>131</v>
      </c>
      <c r="B133" t="s">
        <v>313</v>
      </c>
      <c r="C133" s="3" t="s">
        <v>314</v>
      </c>
      <c r="D133" t="s">
        <v>20</v>
      </c>
      <c r="E133">
        <v>164700</v>
      </c>
      <c r="F133">
        <v>166116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R133" t="str" cm="1">
        <f t="array" ref="R133:S133">_xlfn.TEXTSPLIT(O133,"/")</f>
        <v>technology</v>
      </c>
      <c r="S133" t="str">
        <v>web</v>
      </c>
    </row>
    <row r="134" spans="1:19" x14ac:dyDescent="0.3">
      <c r="A134">
        <v>132</v>
      </c>
      <c r="B134" t="s">
        <v>315</v>
      </c>
      <c r="C134" s="3" t="s">
        <v>316</v>
      </c>
      <c r="D134" t="s">
        <v>20</v>
      </c>
      <c r="E134">
        <v>3300</v>
      </c>
      <c r="F134">
        <v>3834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R134" t="str" cm="1">
        <f t="array" ref="R134:S134">_xlfn.TEXTSPLIT(O134,"/")</f>
        <v>theater</v>
      </c>
      <c r="S134" t="str">
        <v>plays</v>
      </c>
    </row>
    <row r="135" spans="1:19" x14ac:dyDescent="0.3">
      <c r="A135">
        <v>133</v>
      </c>
      <c r="B135" t="s">
        <v>317</v>
      </c>
      <c r="C135" s="3" t="s">
        <v>318</v>
      </c>
      <c r="D135" t="s">
        <v>20</v>
      </c>
      <c r="E135">
        <v>4500</v>
      </c>
      <c r="F135">
        <v>13985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R135" t="str" cm="1">
        <f t="array" ref="R135:S135">_xlfn.TEXTSPLIT(O135,"/")</f>
        <v>music</v>
      </c>
      <c r="S135" t="str">
        <v>world music</v>
      </c>
    </row>
    <row r="136" spans="1:19" x14ac:dyDescent="0.3">
      <c r="A136">
        <v>134</v>
      </c>
      <c r="B136" t="s">
        <v>320</v>
      </c>
      <c r="C136" s="3" t="s">
        <v>321</v>
      </c>
      <c r="D136" t="s">
        <v>14</v>
      </c>
      <c r="E136">
        <v>99500</v>
      </c>
      <c r="F136">
        <v>89288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R136" t="str" cm="1">
        <f t="array" ref="R136:S136">_xlfn.TEXTSPLIT(O136,"/")</f>
        <v>film &amp; video</v>
      </c>
      <c r="S136" t="str">
        <v>documentary</v>
      </c>
    </row>
    <row r="137" spans="1:19" x14ac:dyDescent="0.3">
      <c r="A137">
        <v>135</v>
      </c>
      <c r="B137" t="s">
        <v>322</v>
      </c>
      <c r="C137" s="3" t="s">
        <v>323</v>
      </c>
      <c r="D137" t="s">
        <v>14</v>
      </c>
      <c r="E137">
        <v>7700</v>
      </c>
      <c r="F137">
        <v>5488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R137" t="str" cm="1">
        <f t="array" ref="R137:S137">_xlfn.TEXTSPLIT(O137,"/")</f>
        <v>theater</v>
      </c>
      <c r="S137" t="str">
        <v>plays</v>
      </c>
    </row>
    <row r="138" spans="1:19" ht="31.2" x14ac:dyDescent="0.3">
      <c r="A138">
        <v>136</v>
      </c>
      <c r="B138" t="s">
        <v>324</v>
      </c>
      <c r="C138" s="3" t="s">
        <v>325</v>
      </c>
      <c r="D138" t="s">
        <v>74</v>
      </c>
      <c r="E138">
        <v>82800</v>
      </c>
      <c r="F138">
        <v>2721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R138" t="str" cm="1">
        <f t="array" ref="R138:S138">_xlfn.TEXTSPLIT(O138,"/")</f>
        <v>film &amp; video</v>
      </c>
      <c r="S138" t="str">
        <v>drama</v>
      </c>
    </row>
    <row r="139" spans="1:19" x14ac:dyDescent="0.3">
      <c r="A139">
        <v>137</v>
      </c>
      <c r="B139" t="s">
        <v>326</v>
      </c>
      <c r="C139" s="3" t="s">
        <v>327</v>
      </c>
      <c r="D139" t="s">
        <v>20</v>
      </c>
      <c r="E139">
        <v>1800</v>
      </c>
      <c r="F139">
        <v>4712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R139" t="str" cm="1">
        <f t="array" ref="R139:S139">_xlfn.TEXTSPLIT(O139,"/")</f>
        <v>publishing</v>
      </c>
      <c r="S139" t="str">
        <v>nonfiction</v>
      </c>
    </row>
    <row r="140" spans="1:19" ht="31.2" x14ac:dyDescent="0.3">
      <c r="A140">
        <v>138</v>
      </c>
      <c r="B140" t="s">
        <v>328</v>
      </c>
      <c r="C140" s="3" t="s">
        <v>329</v>
      </c>
      <c r="D140" t="s">
        <v>14</v>
      </c>
      <c r="E140">
        <v>9600</v>
      </c>
      <c r="F140">
        <v>9216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R140" t="str" cm="1">
        <f t="array" ref="R140:S140">_xlfn.TEXTSPLIT(O140,"/")</f>
        <v>games</v>
      </c>
      <c r="S140" t="str">
        <v>mobile games</v>
      </c>
    </row>
    <row r="141" spans="1:19" x14ac:dyDescent="0.3">
      <c r="A141">
        <v>139</v>
      </c>
      <c r="B141" t="s">
        <v>330</v>
      </c>
      <c r="C141" s="3" t="s">
        <v>331</v>
      </c>
      <c r="D141" t="s">
        <v>14</v>
      </c>
      <c r="E141">
        <v>92100</v>
      </c>
      <c r="F141">
        <v>19246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R141" t="str" cm="1">
        <f t="array" ref="R141:S141">_xlfn.TEXTSPLIT(O141,"/")</f>
        <v>technology</v>
      </c>
      <c r="S141" t="str">
        <v>wearables</v>
      </c>
    </row>
    <row r="142" spans="1:19" ht="31.2" x14ac:dyDescent="0.3">
      <c r="A142">
        <v>140</v>
      </c>
      <c r="B142" t="s">
        <v>332</v>
      </c>
      <c r="C142" s="3" t="s">
        <v>333</v>
      </c>
      <c r="D142" t="s">
        <v>20</v>
      </c>
      <c r="E142">
        <v>5500</v>
      </c>
      <c r="F142">
        <v>12274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R142" t="str" cm="1">
        <f t="array" ref="R142:S142">_xlfn.TEXTSPLIT(O142,"/")</f>
        <v>film &amp; video</v>
      </c>
      <c r="S142" t="str">
        <v>documentary</v>
      </c>
    </row>
    <row r="143" spans="1:19" x14ac:dyDescent="0.3">
      <c r="A143">
        <v>141</v>
      </c>
      <c r="B143" t="s">
        <v>334</v>
      </c>
      <c r="C143" s="3" t="s">
        <v>335</v>
      </c>
      <c r="D143" t="s">
        <v>20</v>
      </c>
      <c r="E143">
        <v>64300</v>
      </c>
      <c r="F143">
        <v>65323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R143" t="str" cm="1">
        <f t="array" ref="R143:S143">_xlfn.TEXTSPLIT(O143,"/")</f>
        <v>technology</v>
      </c>
      <c r="S143" t="str">
        <v>web</v>
      </c>
    </row>
    <row r="144" spans="1:19" ht="31.2" x14ac:dyDescent="0.3">
      <c r="A144">
        <v>142</v>
      </c>
      <c r="B144" t="s">
        <v>336</v>
      </c>
      <c r="C144" s="3" t="s">
        <v>337</v>
      </c>
      <c r="D144" t="s">
        <v>20</v>
      </c>
      <c r="E144">
        <v>5000</v>
      </c>
      <c r="F144">
        <v>11502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R144" t="str" cm="1">
        <f t="array" ref="R144:S144">_xlfn.TEXTSPLIT(O144,"/")</f>
        <v>technology</v>
      </c>
      <c r="S144" t="str">
        <v>web</v>
      </c>
    </row>
    <row r="145" spans="1:19" x14ac:dyDescent="0.3">
      <c r="A145">
        <v>143</v>
      </c>
      <c r="B145" t="s">
        <v>338</v>
      </c>
      <c r="C145" s="3" t="s">
        <v>339</v>
      </c>
      <c r="D145" t="s">
        <v>20</v>
      </c>
      <c r="E145">
        <v>5400</v>
      </c>
      <c r="F145">
        <v>7322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R145" t="str" cm="1">
        <f t="array" ref="R145:S145">_xlfn.TEXTSPLIT(O145,"/")</f>
        <v>music</v>
      </c>
      <c r="S145" t="str">
        <v>indie rock</v>
      </c>
    </row>
    <row r="146" spans="1:19" x14ac:dyDescent="0.3">
      <c r="A146">
        <v>144</v>
      </c>
      <c r="B146" t="s">
        <v>340</v>
      </c>
      <c r="C146" s="3" t="s">
        <v>341</v>
      </c>
      <c r="D146" t="s">
        <v>20</v>
      </c>
      <c r="E146">
        <v>9000</v>
      </c>
      <c r="F146">
        <v>11619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R146" t="str" cm="1">
        <f t="array" ref="R146:S146">_xlfn.TEXTSPLIT(O146,"/")</f>
        <v>theater</v>
      </c>
      <c r="S146" t="str">
        <v>plays</v>
      </c>
    </row>
    <row r="147" spans="1:19" x14ac:dyDescent="0.3">
      <c r="A147">
        <v>145</v>
      </c>
      <c r="B147" t="s">
        <v>342</v>
      </c>
      <c r="C147" s="3" t="s">
        <v>343</v>
      </c>
      <c r="D147" t="s">
        <v>20</v>
      </c>
      <c r="E147">
        <v>25000</v>
      </c>
      <c r="F147">
        <v>59128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R147" t="str" cm="1">
        <f t="array" ref="R147:S147">_xlfn.TEXTSPLIT(O147,"/")</f>
        <v>technology</v>
      </c>
      <c r="S147" t="str">
        <v>wearables</v>
      </c>
    </row>
    <row r="148" spans="1:19" ht="31.2" x14ac:dyDescent="0.3">
      <c r="A148">
        <v>146</v>
      </c>
      <c r="B148" t="s">
        <v>344</v>
      </c>
      <c r="C148" s="3" t="s">
        <v>345</v>
      </c>
      <c r="D148" t="s">
        <v>74</v>
      </c>
      <c r="E148">
        <v>8800</v>
      </c>
      <c r="F148">
        <v>1518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R148" t="str" cm="1">
        <f t="array" ref="R148:S148">_xlfn.TEXTSPLIT(O148,"/")</f>
        <v>theater</v>
      </c>
      <c r="S148" t="str">
        <v>plays</v>
      </c>
    </row>
    <row r="149" spans="1:19" ht="31.2" x14ac:dyDescent="0.3">
      <c r="A149">
        <v>147</v>
      </c>
      <c r="B149" t="s">
        <v>346</v>
      </c>
      <c r="C149" s="3" t="s">
        <v>347</v>
      </c>
      <c r="D149" t="s">
        <v>20</v>
      </c>
      <c r="E149">
        <v>8300</v>
      </c>
      <c r="F149">
        <v>9337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R149" t="str" cm="1">
        <f t="array" ref="R149:S149">_xlfn.TEXTSPLIT(O149,"/")</f>
        <v>theater</v>
      </c>
      <c r="S149" t="str">
        <v>plays</v>
      </c>
    </row>
    <row r="150" spans="1:19" x14ac:dyDescent="0.3">
      <c r="A150">
        <v>148</v>
      </c>
      <c r="B150" t="s">
        <v>348</v>
      </c>
      <c r="C150" s="3" t="s">
        <v>349</v>
      </c>
      <c r="D150" t="s">
        <v>20</v>
      </c>
      <c r="E150">
        <v>9300</v>
      </c>
      <c r="F150">
        <v>11255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R150" t="str" cm="1">
        <f t="array" ref="R150:S150">_xlfn.TEXTSPLIT(O150,"/")</f>
        <v>technology</v>
      </c>
      <c r="S150" t="str">
        <v>wearables</v>
      </c>
    </row>
    <row r="151" spans="1:19" x14ac:dyDescent="0.3">
      <c r="A151">
        <v>149</v>
      </c>
      <c r="B151" t="s">
        <v>350</v>
      </c>
      <c r="C151" s="3" t="s">
        <v>351</v>
      </c>
      <c r="D151" t="s">
        <v>20</v>
      </c>
      <c r="E151">
        <v>6200</v>
      </c>
      <c r="F151">
        <v>13632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R151" t="str" cm="1">
        <f t="array" ref="R151:S151">_xlfn.TEXTSPLIT(O151,"/")</f>
        <v>music</v>
      </c>
      <c r="S151" t="str">
        <v>indie rock</v>
      </c>
    </row>
    <row r="152" spans="1:19" x14ac:dyDescent="0.3">
      <c r="A152">
        <v>150</v>
      </c>
      <c r="B152" t="s">
        <v>352</v>
      </c>
      <c r="C152" s="3" t="s">
        <v>353</v>
      </c>
      <c r="D152" t="s">
        <v>14</v>
      </c>
      <c r="E152">
        <v>100</v>
      </c>
      <c r="F152"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R152" t="str" cm="1">
        <f t="array" ref="R152:S152">_xlfn.TEXTSPLIT(O152,"/")</f>
        <v>music</v>
      </c>
      <c r="S152" t="str">
        <v>rock</v>
      </c>
    </row>
    <row r="153" spans="1:19" x14ac:dyDescent="0.3">
      <c r="A153">
        <v>151</v>
      </c>
      <c r="B153" t="s">
        <v>354</v>
      </c>
      <c r="C153" s="3" t="s">
        <v>355</v>
      </c>
      <c r="D153" t="s">
        <v>14</v>
      </c>
      <c r="E153">
        <v>137200</v>
      </c>
      <c r="F153">
        <v>88037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R153" t="str" cm="1">
        <f t="array" ref="R153:S153">_xlfn.TEXTSPLIT(O153,"/")</f>
        <v>music</v>
      </c>
      <c r="S153" t="str">
        <v>electric music</v>
      </c>
    </row>
    <row r="154" spans="1:19" x14ac:dyDescent="0.3">
      <c r="A154">
        <v>152</v>
      </c>
      <c r="B154" t="s">
        <v>356</v>
      </c>
      <c r="C154" s="3" t="s">
        <v>357</v>
      </c>
      <c r="D154" t="s">
        <v>20</v>
      </c>
      <c r="E154">
        <v>41500</v>
      </c>
      <c r="F154">
        <v>175573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R154" t="str" cm="1">
        <f t="array" ref="R154:S154">_xlfn.TEXTSPLIT(O154,"/")</f>
        <v>music</v>
      </c>
      <c r="S154" t="str">
        <v>indie rock</v>
      </c>
    </row>
    <row r="155" spans="1:19" x14ac:dyDescent="0.3">
      <c r="A155">
        <v>153</v>
      </c>
      <c r="B155" t="s">
        <v>358</v>
      </c>
      <c r="C155" s="3" t="s">
        <v>359</v>
      </c>
      <c r="D155" t="s">
        <v>14</v>
      </c>
      <c r="E155">
        <v>189400</v>
      </c>
      <c r="F155">
        <v>176112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R155" t="str" cm="1">
        <f t="array" ref="R155:S155">_xlfn.TEXTSPLIT(O155,"/")</f>
        <v>theater</v>
      </c>
      <c r="S155" t="str">
        <v>plays</v>
      </c>
    </row>
    <row r="156" spans="1:19" x14ac:dyDescent="0.3">
      <c r="A156">
        <v>154</v>
      </c>
      <c r="B156" t="s">
        <v>360</v>
      </c>
      <c r="C156" s="3" t="s">
        <v>361</v>
      </c>
      <c r="D156" t="s">
        <v>14</v>
      </c>
      <c r="E156">
        <v>171300</v>
      </c>
      <c r="F156">
        <v>100650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R156" t="str" cm="1">
        <f t="array" ref="R156:S156">_xlfn.TEXTSPLIT(O156,"/")</f>
        <v>music</v>
      </c>
      <c r="S156" t="str">
        <v>indie rock</v>
      </c>
    </row>
    <row r="157" spans="1:19" x14ac:dyDescent="0.3">
      <c r="A157">
        <v>155</v>
      </c>
      <c r="B157" t="s">
        <v>362</v>
      </c>
      <c r="C157" s="3" t="s">
        <v>363</v>
      </c>
      <c r="D157" t="s">
        <v>14</v>
      </c>
      <c r="E157">
        <v>139500</v>
      </c>
      <c r="F157">
        <v>90706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R157" t="str" cm="1">
        <f t="array" ref="R157:S157">_xlfn.TEXTSPLIT(O157,"/")</f>
        <v>theater</v>
      </c>
      <c r="S157" t="str">
        <v>plays</v>
      </c>
    </row>
    <row r="158" spans="1:19" x14ac:dyDescent="0.3">
      <c r="A158">
        <v>156</v>
      </c>
      <c r="B158" t="s">
        <v>364</v>
      </c>
      <c r="C158" s="3" t="s">
        <v>365</v>
      </c>
      <c r="D158" t="s">
        <v>74</v>
      </c>
      <c r="E158">
        <v>36400</v>
      </c>
      <c r="F158">
        <v>26914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R158" t="str" cm="1">
        <f t="array" ref="R158:S158">_xlfn.TEXTSPLIT(O158,"/")</f>
        <v>music</v>
      </c>
      <c r="S158" t="str">
        <v>rock</v>
      </c>
    </row>
    <row r="159" spans="1:19" x14ac:dyDescent="0.3">
      <c r="A159">
        <v>157</v>
      </c>
      <c r="B159" t="s">
        <v>366</v>
      </c>
      <c r="C159" s="3" t="s">
        <v>367</v>
      </c>
      <c r="D159" t="s">
        <v>14</v>
      </c>
      <c r="E159">
        <v>4200</v>
      </c>
      <c r="F159">
        <v>2212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R159" t="str" cm="1">
        <f t="array" ref="R159:S159">_xlfn.TEXTSPLIT(O159,"/")</f>
        <v>photography</v>
      </c>
      <c r="S159" t="str">
        <v>photography books</v>
      </c>
    </row>
    <row r="160" spans="1:19" x14ac:dyDescent="0.3">
      <c r="A160">
        <v>158</v>
      </c>
      <c r="B160" t="s">
        <v>368</v>
      </c>
      <c r="C160" s="3" t="s">
        <v>369</v>
      </c>
      <c r="D160" t="s">
        <v>20</v>
      </c>
      <c r="E160">
        <v>2100</v>
      </c>
      <c r="F160">
        <v>4640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R160" t="str" cm="1">
        <f t="array" ref="R160:S160">_xlfn.TEXTSPLIT(O160,"/")</f>
        <v>music</v>
      </c>
      <c r="S160" t="str">
        <v>rock</v>
      </c>
    </row>
    <row r="161" spans="1:19" x14ac:dyDescent="0.3">
      <c r="A161">
        <v>159</v>
      </c>
      <c r="B161" t="s">
        <v>370</v>
      </c>
      <c r="C161" s="3" t="s">
        <v>371</v>
      </c>
      <c r="D161" t="s">
        <v>20</v>
      </c>
      <c r="E161">
        <v>191200</v>
      </c>
      <c r="F161">
        <v>191222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R161" t="str" cm="1">
        <f t="array" ref="R161:S161">_xlfn.TEXTSPLIT(O161,"/")</f>
        <v>theater</v>
      </c>
      <c r="S161" t="str">
        <v>plays</v>
      </c>
    </row>
    <row r="162" spans="1:19" x14ac:dyDescent="0.3">
      <c r="A162">
        <v>160</v>
      </c>
      <c r="B162" t="s">
        <v>372</v>
      </c>
      <c r="C162" s="3" t="s">
        <v>373</v>
      </c>
      <c r="D162" t="s">
        <v>20</v>
      </c>
      <c r="E162">
        <v>8000</v>
      </c>
      <c r="F162">
        <v>12985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R162" t="str" cm="1">
        <f t="array" ref="R162:S162">_xlfn.TEXTSPLIT(O162,"/")</f>
        <v>technology</v>
      </c>
      <c r="S162" t="str">
        <v>wearables</v>
      </c>
    </row>
    <row r="163" spans="1:19" ht="31.2" x14ac:dyDescent="0.3">
      <c r="A163">
        <v>161</v>
      </c>
      <c r="B163" t="s">
        <v>374</v>
      </c>
      <c r="C163" s="3" t="s">
        <v>375</v>
      </c>
      <c r="D163" t="s">
        <v>14</v>
      </c>
      <c r="E163">
        <v>5500</v>
      </c>
      <c r="F163">
        <v>4300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R163" t="str" cm="1">
        <f t="array" ref="R163:S163">_xlfn.TEXTSPLIT(O163,"/")</f>
        <v>technology</v>
      </c>
      <c r="S163" t="str">
        <v>web</v>
      </c>
    </row>
    <row r="164" spans="1:19" ht="31.2" x14ac:dyDescent="0.3">
      <c r="A164">
        <v>162</v>
      </c>
      <c r="B164" t="s">
        <v>376</v>
      </c>
      <c r="C164" s="3" t="s">
        <v>377</v>
      </c>
      <c r="D164" t="s">
        <v>20</v>
      </c>
      <c r="E164">
        <v>6100</v>
      </c>
      <c r="F164">
        <v>9134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R164" t="str" cm="1">
        <f t="array" ref="R164:S164">_xlfn.TEXTSPLIT(O164,"/")</f>
        <v>music</v>
      </c>
      <c r="S164" t="str">
        <v>rock</v>
      </c>
    </row>
    <row r="165" spans="1:19" x14ac:dyDescent="0.3">
      <c r="A165">
        <v>163</v>
      </c>
      <c r="B165" t="s">
        <v>378</v>
      </c>
      <c r="C165" s="3" t="s">
        <v>379</v>
      </c>
      <c r="D165" t="s">
        <v>20</v>
      </c>
      <c r="E165">
        <v>3500</v>
      </c>
      <c r="F165">
        <v>8864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R165" t="str" cm="1">
        <f t="array" ref="R165:S165">_xlfn.TEXTSPLIT(O165,"/")</f>
        <v>photography</v>
      </c>
      <c r="S165" t="str">
        <v>photography books</v>
      </c>
    </row>
    <row r="166" spans="1:19" x14ac:dyDescent="0.3">
      <c r="A166">
        <v>164</v>
      </c>
      <c r="B166" t="s">
        <v>380</v>
      </c>
      <c r="C166" s="3" t="s">
        <v>381</v>
      </c>
      <c r="D166" t="s">
        <v>20</v>
      </c>
      <c r="E166">
        <v>150500</v>
      </c>
      <c r="F166">
        <v>150755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R166" t="str" cm="1">
        <f t="array" ref="R166:S166">_xlfn.TEXTSPLIT(O166,"/")</f>
        <v>theater</v>
      </c>
      <c r="S166" t="str">
        <v>plays</v>
      </c>
    </row>
    <row r="167" spans="1:19" x14ac:dyDescent="0.3">
      <c r="A167">
        <v>165</v>
      </c>
      <c r="B167" t="s">
        <v>382</v>
      </c>
      <c r="C167" s="3" t="s">
        <v>383</v>
      </c>
      <c r="D167" t="s">
        <v>20</v>
      </c>
      <c r="E167">
        <v>90400</v>
      </c>
      <c r="F167">
        <v>110279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R167" t="str" cm="1">
        <f t="array" ref="R167:S167">_xlfn.TEXTSPLIT(O167,"/")</f>
        <v>technology</v>
      </c>
      <c r="S167" t="str">
        <v>web</v>
      </c>
    </row>
    <row r="168" spans="1:19" x14ac:dyDescent="0.3">
      <c r="A168">
        <v>166</v>
      </c>
      <c r="B168" t="s">
        <v>384</v>
      </c>
      <c r="C168" s="3" t="s">
        <v>385</v>
      </c>
      <c r="D168" t="s">
        <v>20</v>
      </c>
      <c r="E168">
        <v>9800</v>
      </c>
      <c r="F168">
        <v>13439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R168" t="str" cm="1">
        <f t="array" ref="R168:S168">_xlfn.TEXTSPLIT(O168,"/")</f>
        <v>photography</v>
      </c>
      <c r="S168" t="str">
        <v>photography books</v>
      </c>
    </row>
    <row r="169" spans="1:19" x14ac:dyDescent="0.3">
      <c r="A169">
        <v>167</v>
      </c>
      <c r="B169" t="s">
        <v>386</v>
      </c>
      <c r="C169" s="3" t="s">
        <v>387</v>
      </c>
      <c r="D169" t="s">
        <v>20</v>
      </c>
      <c r="E169">
        <v>2600</v>
      </c>
      <c r="F169">
        <v>10804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R169" t="str" cm="1">
        <f t="array" ref="R169:S169">_xlfn.TEXTSPLIT(O169,"/")</f>
        <v>theater</v>
      </c>
      <c r="S169" t="str">
        <v>plays</v>
      </c>
    </row>
    <row r="170" spans="1:19" x14ac:dyDescent="0.3">
      <c r="A170">
        <v>168</v>
      </c>
      <c r="B170" t="s">
        <v>388</v>
      </c>
      <c r="C170" s="3" t="s">
        <v>389</v>
      </c>
      <c r="D170" t="s">
        <v>14</v>
      </c>
      <c r="E170">
        <v>128100</v>
      </c>
      <c r="F170">
        <v>40107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R170" t="str" cm="1">
        <f t="array" ref="R170:S170">_xlfn.TEXTSPLIT(O170,"/")</f>
        <v>music</v>
      </c>
      <c r="S170" t="str">
        <v>indie rock</v>
      </c>
    </row>
    <row r="171" spans="1:19" x14ac:dyDescent="0.3">
      <c r="A171">
        <v>169</v>
      </c>
      <c r="B171" t="s">
        <v>390</v>
      </c>
      <c r="C171" s="3" t="s">
        <v>391</v>
      </c>
      <c r="D171" t="s">
        <v>20</v>
      </c>
      <c r="E171">
        <v>23300</v>
      </c>
      <c r="F171">
        <v>98811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R171" t="str" cm="1">
        <f t="array" ref="R171:S171">_xlfn.TEXTSPLIT(O171,"/")</f>
        <v>film &amp; video</v>
      </c>
      <c r="S171" t="str">
        <v>shorts</v>
      </c>
    </row>
    <row r="172" spans="1:19" x14ac:dyDescent="0.3">
      <c r="A172">
        <v>170</v>
      </c>
      <c r="B172" t="s">
        <v>392</v>
      </c>
      <c r="C172" s="3" t="s">
        <v>393</v>
      </c>
      <c r="D172" t="s">
        <v>14</v>
      </c>
      <c r="E172">
        <v>188100</v>
      </c>
      <c r="F172">
        <v>5528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R172" t="str" cm="1">
        <f t="array" ref="R172:S172">_xlfn.TEXTSPLIT(O172,"/")</f>
        <v>music</v>
      </c>
      <c r="S172" t="str">
        <v>indie rock</v>
      </c>
    </row>
    <row r="173" spans="1:19" ht="31.2" x14ac:dyDescent="0.3">
      <c r="A173">
        <v>171</v>
      </c>
      <c r="B173" t="s">
        <v>394</v>
      </c>
      <c r="C173" s="3" t="s">
        <v>395</v>
      </c>
      <c r="D173" t="s">
        <v>14</v>
      </c>
      <c r="E173">
        <v>4900</v>
      </c>
      <c r="F173">
        <v>521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R173" t="str" cm="1">
        <f t="array" ref="R173:S173">_xlfn.TEXTSPLIT(O173,"/")</f>
        <v>publishing</v>
      </c>
      <c r="S173" t="str">
        <v>translations</v>
      </c>
    </row>
    <row r="174" spans="1:19" x14ac:dyDescent="0.3">
      <c r="A174">
        <v>172</v>
      </c>
      <c r="B174" t="s">
        <v>396</v>
      </c>
      <c r="C174" s="3" t="s">
        <v>397</v>
      </c>
      <c r="D174" t="s">
        <v>14</v>
      </c>
      <c r="E174">
        <v>800</v>
      </c>
      <c r="F174">
        <v>663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R174" t="str" cm="1">
        <f t="array" ref="R174:S174">_xlfn.TEXTSPLIT(O174,"/")</f>
        <v>film &amp; video</v>
      </c>
      <c r="S174" t="str">
        <v>documentary</v>
      </c>
    </row>
    <row r="175" spans="1:19" ht="31.2" x14ac:dyDescent="0.3">
      <c r="A175">
        <v>173</v>
      </c>
      <c r="B175" t="s">
        <v>398</v>
      </c>
      <c r="C175" s="3" t="s">
        <v>399</v>
      </c>
      <c r="D175" t="s">
        <v>20</v>
      </c>
      <c r="E175">
        <v>96700</v>
      </c>
      <c r="F175">
        <v>157635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R175" t="str" cm="1">
        <f t="array" ref="R175:S175">_xlfn.TEXTSPLIT(O175,"/")</f>
        <v>theater</v>
      </c>
      <c r="S175" t="str">
        <v>plays</v>
      </c>
    </row>
    <row r="176" spans="1:19" x14ac:dyDescent="0.3">
      <c r="A176">
        <v>174</v>
      </c>
      <c r="B176" t="s">
        <v>400</v>
      </c>
      <c r="C176" s="3" t="s">
        <v>401</v>
      </c>
      <c r="D176" t="s">
        <v>20</v>
      </c>
      <c r="E176">
        <v>600</v>
      </c>
      <c r="F176">
        <v>5368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R176" t="str" cm="1">
        <f t="array" ref="R176:S176">_xlfn.TEXTSPLIT(O176,"/")</f>
        <v>technology</v>
      </c>
      <c r="S176" t="str">
        <v>wearables</v>
      </c>
    </row>
    <row r="177" spans="1:19" x14ac:dyDescent="0.3">
      <c r="A177">
        <v>175</v>
      </c>
      <c r="B177" t="s">
        <v>402</v>
      </c>
      <c r="C177" s="3" t="s">
        <v>403</v>
      </c>
      <c r="D177" t="s">
        <v>14</v>
      </c>
      <c r="E177">
        <v>181200</v>
      </c>
      <c r="F177">
        <v>47459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R177" t="str" cm="1">
        <f t="array" ref="R177:S177">_xlfn.TEXTSPLIT(O177,"/")</f>
        <v>theater</v>
      </c>
      <c r="S177" t="str">
        <v>plays</v>
      </c>
    </row>
    <row r="178" spans="1:19" ht="31.2" x14ac:dyDescent="0.3">
      <c r="A178">
        <v>176</v>
      </c>
      <c r="B178" t="s">
        <v>404</v>
      </c>
      <c r="C178" s="3" t="s">
        <v>405</v>
      </c>
      <c r="D178" t="s">
        <v>14</v>
      </c>
      <c r="E178">
        <v>115000</v>
      </c>
      <c r="F178">
        <v>86060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R178" t="str" cm="1">
        <f t="array" ref="R178:S178">_xlfn.TEXTSPLIT(O178,"/")</f>
        <v>theater</v>
      </c>
      <c r="S178" t="str">
        <v>plays</v>
      </c>
    </row>
    <row r="179" spans="1:19" x14ac:dyDescent="0.3">
      <c r="A179">
        <v>177</v>
      </c>
      <c r="B179" t="s">
        <v>406</v>
      </c>
      <c r="C179" s="3" t="s">
        <v>407</v>
      </c>
      <c r="D179" t="s">
        <v>20</v>
      </c>
      <c r="E179">
        <v>38800</v>
      </c>
      <c r="F179">
        <v>161593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R179" t="str" cm="1">
        <f t="array" ref="R179:S179">_xlfn.TEXTSPLIT(O179,"/")</f>
        <v>theater</v>
      </c>
      <c r="S179" t="str">
        <v>plays</v>
      </c>
    </row>
    <row r="180" spans="1:19" x14ac:dyDescent="0.3">
      <c r="A180">
        <v>178</v>
      </c>
      <c r="B180" t="s">
        <v>408</v>
      </c>
      <c r="C180" s="3" t="s">
        <v>409</v>
      </c>
      <c r="D180" t="s">
        <v>14</v>
      </c>
      <c r="E180">
        <v>7200</v>
      </c>
      <c r="F180">
        <v>6927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R180" t="str" cm="1">
        <f t="array" ref="R180:S180">_xlfn.TEXTSPLIT(O180,"/")</f>
        <v>food</v>
      </c>
      <c r="S180" t="str">
        <v>food trucks</v>
      </c>
    </row>
    <row r="181" spans="1:19" ht="31.2" x14ac:dyDescent="0.3">
      <c r="A181">
        <v>179</v>
      </c>
      <c r="B181" t="s">
        <v>410</v>
      </c>
      <c r="C181" s="3" t="s">
        <v>411</v>
      </c>
      <c r="D181" t="s">
        <v>20</v>
      </c>
      <c r="E181">
        <v>44500</v>
      </c>
      <c r="F181">
        <v>159185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R181" t="str" cm="1">
        <f t="array" ref="R181:S181">_xlfn.TEXTSPLIT(O181,"/")</f>
        <v>theater</v>
      </c>
      <c r="S181" t="str">
        <v>plays</v>
      </c>
    </row>
    <row r="182" spans="1:19" x14ac:dyDescent="0.3">
      <c r="A182">
        <v>180</v>
      </c>
      <c r="B182" t="s">
        <v>412</v>
      </c>
      <c r="C182" s="3" t="s">
        <v>413</v>
      </c>
      <c r="D182" t="s">
        <v>20</v>
      </c>
      <c r="E182">
        <v>56000</v>
      </c>
      <c r="F182">
        <v>172736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R182" t="str" cm="1">
        <f t="array" ref="R182:S182">_xlfn.TEXTSPLIT(O182,"/")</f>
        <v>technology</v>
      </c>
      <c r="S182" t="str">
        <v>wearables</v>
      </c>
    </row>
    <row r="183" spans="1:19" x14ac:dyDescent="0.3">
      <c r="A183">
        <v>181</v>
      </c>
      <c r="B183" t="s">
        <v>414</v>
      </c>
      <c r="C183" s="3" t="s">
        <v>415</v>
      </c>
      <c r="D183" t="s">
        <v>14</v>
      </c>
      <c r="E183">
        <v>8600</v>
      </c>
      <c r="F183">
        <v>5315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R183" t="str" cm="1">
        <f t="array" ref="R183:S183">_xlfn.TEXTSPLIT(O183,"/")</f>
        <v>technology</v>
      </c>
      <c r="S183" t="str">
        <v>web</v>
      </c>
    </row>
    <row r="184" spans="1:19" ht="31.2" x14ac:dyDescent="0.3">
      <c r="A184">
        <v>182</v>
      </c>
      <c r="B184" t="s">
        <v>416</v>
      </c>
      <c r="C184" s="3" t="s">
        <v>417</v>
      </c>
      <c r="D184" t="s">
        <v>20</v>
      </c>
      <c r="E184">
        <v>27100</v>
      </c>
      <c r="F184">
        <v>195750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R184" t="str" cm="1">
        <f t="array" ref="R184:S184">_xlfn.TEXTSPLIT(O184,"/")</f>
        <v>theater</v>
      </c>
      <c r="S184" t="str">
        <v>plays</v>
      </c>
    </row>
    <row r="185" spans="1:19" ht="31.2" x14ac:dyDescent="0.3">
      <c r="A185">
        <v>183</v>
      </c>
      <c r="B185" t="s">
        <v>418</v>
      </c>
      <c r="C185" s="3" t="s">
        <v>419</v>
      </c>
      <c r="D185" t="s">
        <v>14</v>
      </c>
      <c r="E185">
        <v>5100</v>
      </c>
      <c r="F185">
        <v>3525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R185" t="str" cm="1">
        <f t="array" ref="R185:S185">_xlfn.TEXTSPLIT(O185,"/")</f>
        <v>music</v>
      </c>
      <c r="S185" t="str">
        <v>rock</v>
      </c>
    </row>
    <row r="186" spans="1:19" x14ac:dyDescent="0.3">
      <c r="A186">
        <v>184</v>
      </c>
      <c r="B186" t="s">
        <v>420</v>
      </c>
      <c r="C186" s="3" t="s">
        <v>421</v>
      </c>
      <c r="D186" t="s">
        <v>20</v>
      </c>
      <c r="E186">
        <v>3600</v>
      </c>
      <c r="F186">
        <v>10550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R186" t="str" cm="1">
        <f t="array" ref="R186:S186">_xlfn.TEXTSPLIT(O186,"/")</f>
        <v>theater</v>
      </c>
      <c r="S186" t="str">
        <v>plays</v>
      </c>
    </row>
    <row r="187" spans="1:19" x14ac:dyDescent="0.3">
      <c r="A187">
        <v>185</v>
      </c>
      <c r="B187" t="s">
        <v>422</v>
      </c>
      <c r="C187" s="3" t="s">
        <v>423</v>
      </c>
      <c r="D187" t="s">
        <v>14</v>
      </c>
      <c r="E187">
        <v>1000</v>
      </c>
      <c r="F187">
        <v>718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R187" t="str" cm="1">
        <f t="array" ref="R187:S187">_xlfn.TEXTSPLIT(O187,"/")</f>
        <v>film &amp; video</v>
      </c>
      <c r="S187" t="str">
        <v>television</v>
      </c>
    </row>
    <row r="188" spans="1:19" x14ac:dyDescent="0.3">
      <c r="A188">
        <v>186</v>
      </c>
      <c r="B188" t="s">
        <v>424</v>
      </c>
      <c r="C188" s="3" t="s">
        <v>425</v>
      </c>
      <c r="D188" t="s">
        <v>14</v>
      </c>
      <c r="E188">
        <v>88800</v>
      </c>
      <c r="F188">
        <v>28358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R188" t="str" cm="1">
        <f t="array" ref="R188:S188">_xlfn.TEXTSPLIT(O188,"/")</f>
        <v>theater</v>
      </c>
      <c r="S188" t="str">
        <v>plays</v>
      </c>
    </row>
    <row r="189" spans="1:19" x14ac:dyDescent="0.3">
      <c r="A189">
        <v>187</v>
      </c>
      <c r="B189" t="s">
        <v>426</v>
      </c>
      <c r="C189" s="3" t="s">
        <v>427</v>
      </c>
      <c r="D189" t="s">
        <v>20</v>
      </c>
      <c r="E189">
        <v>60200</v>
      </c>
      <c r="F189">
        <v>138384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R189" t="str" cm="1">
        <f t="array" ref="R189:S189">_xlfn.TEXTSPLIT(O189,"/")</f>
        <v>film &amp; video</v>
      </c>
      <c r="S189" t="str">
        <v>shorts</v>
      </c>
    </row>
    <row r="190" spans="1:19" x14ac:dyDescent="0.3">
      <c r="A190">
        <v>188</v>
      </c>
      <c r="B190" t="s">
        <v>428</v>
      </c>
      <c r="C190" s="3" t="s">
        <v>429</v>
      </c>
      <c r="D190" t="s">
        <v>14</v>
      </c>
      <c r="E190">
        <v>8200</v>
      </c>
      <c r="F190">
        <v>2625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R190" t="str" cm="1">
        <f t="array" ref="R190:S190">_xlfn.TEXTSPLIT(O190,"/")</f>
        <v>theater</v>
      </c>
      <c r="S190" t="str">
        <v>plays</v>
      </c>
    </row>
    <row r="191" spans="1:19" x14ac:dyDescent="0.3">
      <c r="A191">
        <v>189</v>
      </c>
      <c r="B191" t="s">
        <v>430</v>
      </c>
      <c r="C191" s="3" t="s">
        <v>431</v>
      </c>
      <c r="D191" t="s">
        <v>74</v>
      </c>
      <c r="E191">
        <v>191300</v>
      </c>
      <c r="F191">
        <v>45004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R191" t="str" cm="1">
        <f t="array" ref="R191:S191">_xlfn.TEXTSPLIT(O191,"/")</f>
        <v>theater</v>
      </c>
      <c r="S191" t="str">
        <v>plays</v>
      </c>
    </row>
    <row r="192" spans="1:19" x14ac:dyDescent="0.3">
      <c r="A192">
        <v>190</v>
      </c>
      <c r="B192" t="s">
        <v>432</v>
      </c>
      <c r="C192" s="3" t="s">
        <v>433</v>
      </c>
      <c r="D192" t="s">
        <v>14</v>
      </c>
      <c r="E192">
        <v>3700</v>
      </c>
      <c r="F192">
        <v>2538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R192" t="str" cm="1">
        <f t="array" ref="R192:S192">_xlfn.TEXTSPLIT(O192,"/")</f>
        <v>theater</v>
      </c>
      <c r="S192" t="str">
        <v>plays</v>
      </c>
    </row>
    <row r="193" spans="1:19" x14ac:dyDescent="0.3">
      <c r="A193">
        <v>191</v>
      </c>
      <c r="B193" t="s">
        <v>434</v>
      </c>
      <c r="C193" s="3" t="s">
        <v>435</v>
      </c>
      <c r="D193" t="s">
        <v>14</v>
      </c>
      <c r="E193">
        <v>8400</v>
      </c>
      <c r="F193">
        <v>3188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R193" t="str" cm="1">
        <f t="array" ref="R193:S193">_xlfn.TEXTSPLIT(O193,"/")</f>
        <v>theater</v>
      </c>
      <c r="S193" t="str">
        <v>plays</v>
      </c>
    </row>
    <row r="194" spans="1:19" ht="31.2" x14ac:dyDescent="0.3">
      <c r="A194">
        <v>192</v>
      </c>
      <c r="B194" t="s">
        <v>436</v>
      </c>
      <c r="C194" s="3" t="s">
        <v>437</v>
      </c>
      <c r="D194" t="s">
        <v>14</v>
      </c>
      <c r="E194">
        <v>42600</v>
      </c>
      <c r="F194">
        <v>8517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R194" t="str" cm="1">
        <f t="array" ref="R194:S194">_xlfn.TEXTSPLIT(O194,"/")</f>
        <v>music</v>
      </c>
      <c r="S194" t="str">
        <v>rock</v>
      </c>
    </row>
    <row r="195" spans="1:19" x14ac:dyDescent="0.3">
      <c r="A195">
        <v>193</v>
      </c>
      <c r="B195" t="s">
        <v>438</v>
      </c>
      <c r="C195" s="3" t="s">
        <v>439</v>
      </c>
      <c r="D195" t="s">
        <v>14</v>
      </c>
      <c r="E195">
        <v>6600</v>
      </c>
      <c r="F195">
        <v>3012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R195" t="str" cm="1">
        <f t="array" ref="R195:S195">_xlfn.TEXTSPLIT(O195,"/")</f>
        <v>music</v>
      </c>
      <c r="S195" t="str">
        <v>indie rock</v>
      </c>
    </row>
    <row r="196" spans="1:19" x14ac:dyDescent="0.3">
      <c r="A196">
        <v>194</v>
      </c>
      <c r="B196" t="s">
        <v>440</v>
      </c>
      <c r="C196" s="3" t="s">
        <v>441</v>
      </c>
      <c r="D196" t="s">
        <v>20</v>
      </c>
      <c r="E196">
        <v>7100</v>
      </c>
      <c r="F196">
        <v>8716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R196" t="str" cm="1">
        <f t="array" ref="R196:S196">_xlfn.TEXTSPLIT(O196,"/")</f>
        <v>music</v>
      </c>
      <c r="S196" t="str">
        <v>metal</v>
      </c>
    </row>
    <row r="197" spans="1:19" x14ac:dyDescent="0.3">
      <c r="A197">
        <v>195</v>
      </c>
      <c r="B197" t="s">
        <v>442</v>
      </c>
      <c r="C197" s="3" t="s">
        <v>443</v>
      </c>
      <c r="D197" t="s">
        <v>20</v>
      </c>
      <c r="E197">
        <v>15800</v>
      </c>
      <c r="F197">
        <v>57157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R197" t="str" cm="1">
        <f t="array" ref="R197:S197">_xlfn.TEXTSPLIT(O197,"/")</f>
        <v>music</v>
      </c>
      <c r="S197" t="str">
        <v>electric music</v>
      </c>
    </row>
    <row r="198" spans="1:19" x14ac:dyDescent="0.3">
      <c r="A198">
        <v>196</v>
      </c>
      <c r="B198" t="s">
        <v>444</v>
      </c>
      <c r="C198" s="3" t="s">
        <v>445</v>
      </c>
      <c r="D198" t="s">
        <v>14</v>
      </c>
      <c r="E198">
        <v>8200</v>
      </c>
      <c r="F198">
        <v>5178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R198" t="str" cm="1">
        <f t="array" ref="R198:S198">_xlfn.TEXTSPLIT(O198,"/")</f>
        <v>technology</v>
      </c>
      <c r="S198" t="str">
        <v>wearables</v>
      </c>
    </row>
    <row r="199" spans="1:19" x14ac:dyDescent="0.3">
      <c r="A199">
        <v>197</v>
      </c>
      <c r="B199" t="s">
        <v>446</v>
      </c>
      <c r="C199" s="3" t="s">
        <v>447</v>
      </c>
      <c r="D199" t="s">
        <v>20</v>
      </c>
      <c r="E199">
        <v>54700</v>
      </c>
      <c r="F199">
        <v>163118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R199" t="str" cm="1">
        <f t="array" ref="R199:S199">_xlfn.TEXTSPLIT(O199,"/")</f>
        <v>film &amp; video</v>
      </c>
      <c r="S199" t="str">
        <v>drama</v>
      </c>
    </row>
    <row r="200" spans="1:19" x14ac:dyDescent="0.3">
      <c r="A200">
        <v>198</v>
      </c>
      <c r="B200" t="s">
        <v>448</v>
      </c>
      <c r="C200" s="3" t="s">
        <v>449</v>
      </c>
      <c r="D200" t="s">
        <v>14</v>
      </c>
      <c r="E200">
        <v>63200</v>
      </c>
      <c r="F200">
        <v>6041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R200" t="str" cm="1">
        <f t="array" ref="R200:S200">_xlfn.TEXTSPLIT(O200,"/")</f>
        <v>music</v>
      </c>
      <c r="S200" t="str">
        <v>electric music</v>
      </c>
    </row>
    <row r="201" spans="1:19" x14ac:dyDescent="0.3">
      <c r="A201">
        <v>199</v>
      </c>
      <c r="B201" t="s">
        <v>450</v>
      </c>
      <c r="C201" s="3" t="s">
        <v>451</v>
      </c>
      <c r="D201" t="s">
        <v>14</v>
      </c>
      <c r="E201">
        <v>1800</v>
      </c>
      <c r="F201">
        <v>968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R201" t="str" cm="1">
        <f t="array" ref="R201:S201">_xlfn.TEXTSPLIT(O201,"/")</f>
        <v>music</v>
      </c>
      <c r="S201" t="str">
        <v>rock</v>
      </c>
    </row>
    <row r="202" spans="1:19" x14ac:dyDescent="0.3">
      <c r="A202">
        <v>200</v>
      </c>
      <c r="B202" t="s">
        <v>452</v>
      </c>
      <c r="C202" s="3" t="s">
        <v>453</v>
      </c>
      <c r="D202" t="s">
        <v>14</v>
      </c>
      <c r="E202">
        <v>100</v>
      </c>
      <c r="F202"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R202" t="str" cm="1">
        <f t="array" ref="R202:S202">_xlfn.TEXTSPLIT(O202,"/")</f>
        <v>theater</v>
      </c>
      <c r="S202" t="str">
        <v>plays</v>
      </c>
    </row>
    <row r="203" spans="1:19" ht="31.2" x14ac:dyDescent="0.3">
      <c r="A203">
        <v>201</v>
      </c>
      <c r="B203" t="s">
        <v>454</v>
      </c>
      <c r="C203" s="3" t="s">
        <v>455</v>
      </c>
      <c r="D203" t="s">
        <v>20</v>
      </c>
      <c r="E203">
        <v>2100</v>
      </c>
      <c r="F203">
        <v>14305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R203" t="str" cm="1">
        <f t="array" ref="R203:S203">_xlfn.TEXTSPLIT(O203,"/")</f>
        <v>technology</v>
      </c>
      <c r="S203" t="str">
        <v>web</v>
      </c>
    </row>
    <row r="204" spans="1:19" x14ac:dyDescent="0.3">
      <c r="A204">
        <v>202</v>
      </c>
      <c r="B204" t="s">
        <v>456</v>
      </c>
      <c r="C204" s="3" t="s">
        <v>457</v>
      </c>
      <c r="D204" t="s">
        <v>74</v>
      </c>
      <c r="E204">
        <v>8300</v>
      </c>
      <c r="F204">
        <v>6543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R204" t="str" cm="1">
        <f t="array" ref="R204:S204">_xlfn.TEXTSPLIT(O204,"/")</f>
        <v>food</v>
      </c>
      <c r="S204" t="str">
        <v>food trucks</v>
      </c>
    </row>
    <row r="205" spans="1:19" ht="31.2" x14ac:dyDescent="0.3">
      <c r="A205">
        <v>203</v>
      </c>
      <c r="B205" t="s">
        <v>458</v>
      </c>
      <c r="C205" s="3" t="s">
        <v>459</v>
      </c>
      <c r="D205" t="s">
        <v>20</v>
      </c>
      <c r="E205">
        <v>143900</v>
      </c>
      <c r="F205">
        <v>193413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R205" t="str" cm="1">
        <f t="array" ref="R205:S205">_xlfn.TEXTSPLIT(O205,"/")</f>
        <v>theater</v>
      </c>
      <c r="S205" t="str">
        <v>plays</v>
      </c>
    </row>
    <row r="206" spans="1:19" x14ac:dyDescent="0.3">
      <c r="A206">
        <v>204</v>
      </c>
      <c r="B206" t="s">
        <v>460</v>
      </c>
      <c r="C206" s="3" t="s">
        <v>461</v>
      </c>
      <c r="D206" t="s">
        <v>14</v>
      </c>
      <c r="E206">
        <v>75000</v>
      </c>
      <c r="F206">
        <v>2529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R206" t="str" cm="1">
        <f t="array" ref="R206:S206">_xlfn.TEXTSPLIT(O206,"/")</f>
        <v>music</v>
      </c>
      <c r="S206" t="str">
        <v>jazz</v>
      </c>
    </row>
    <row r="207" spans="1:19" x14ac:dyDescent="0.3">
      <c r="A207">
        <v>205</v>
      </c>
      <c r="B207" t="s">
        <v>462</v>
      </c>
      <c r="C207" s="3" t="s">
        <v>463</v>
      </c>
      <c r="D207" t="s">
        <v>20</v>
      </c>
      <c r="E207">
        <v>1300</v>
      </c>
      <c r="F207">
        <v>5614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R207" t="str" cm="1">
        <f t="array" ref="R207:S207">_xlfn.TEXTSPLIT(O207,"/")</f>
        <v>theater</v>
      </c>
      <c r="S207" t="str">
        <v>plays</v>
      </c>
    </row>
    <row r="208" spans="1:19" x14ac:dyDescent="0.3">
      <c r="A208">
        <v>206</v>
      </c>
      <c r="B208" t="s">
        <v>464</v>
      </c>
      <c r="C208" s="3" t="s">
        <v>465</v>
      </c>
      <c r="D208" t="s">
        <v>74</v>
      </c>
      <c r="E208">
        <v>9000</v>
      </c>
      <c r="F208">
        <v>3496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R208" t="str" cm="1">
        <f t="array" ref="R208:S208">_xlfn.TEXTSPLIT(O208,"/")</f>
        <v>publishing</v>
      </c>
      <c r="S208" t="str">
        <v>fiction</v>
      </c>
    </row>
    <row r="209" spans="1:19" ht="31.2" x14ac:dyDescent="0.3">
      <c r="A209">
        <v>207</v>
      </c>
      <c r="B209" t="s">
        <v>466</v>
      </c>
      <c r="C209" s="3" t="s">
        <v>467</v>
      </c>
      <c r="D209" t="s">
        <v>20</v>
      </c>
      <c r="E209">
        <v>1000</v>
      </c>
      <c r="F209">
        <v>4257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R209" t="str" cm="1">
        <f t="array" ref="R209:S209">_xlfn.TEXTSPLIT(O209,"/")</f>
        <v>music</v>
      </c>
      <c r="S209" t="str">
        <v>rock</v>
      </c>
    </row>
    <row r="210" spans="1:19" x14ac:dyDescent="0.3">
      <c r="A210">
        <v>208</v>
      </c>
      <c r="B210" t="s">
        <v>468</v>
      </c>
      <c r="C210" s="3" t="s">
        <v>469</v>
      </c>
      <c r="D210" t="s">
        <v>20</v>
      </c>
      <c r="E210">
        <v>196900</v>
      </c>
      <c r="F210">
        <v>199110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R210" t="str" cm="1">
        <f t="array" ref="R210:S210">_xlfn.TEXTSPLIT(O210,"/")</f>
        <v>film &amp; video</v>
      </c>
      <c r="S210" t="str">
        <v>documentary</v>
      </c>
    </row>
    <row r="211" spans="1:19" ht="31.2" x14ac:dyDescent="0.3">
      <c r="A211">
        <v>209</v>
      </c>
      <c r="B211" t="s">
        <v>470</v>
      </c>
      <c r="C211" s="3" t="s">
        <v>471</v>
      </c>
      <c r="D211" t="s">
        <v>47</v>
      </c>
      <c r="E211">
        <v>194500</v>
      </c>
      <c r="F211">
        <v>41212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R211" t="str" cm="1">
        <f t="array" ref="R211:S211">_xlfn.TEXTSPLIT(O211,"/")</f>
        <v>film &amp; video</v>
      </c>
      <c r="S211" t="str">
        <v>documentary</v>
      </c>
    </row>
    <row r="212" spans="1:19" x14ac:dyDescent="0.3">
      <c r="A212">
        <v>210</v>
      </c>
      <c r="B212" t="s">
        <v>472</v>
      </c>
      <c r="C212" s="3" t="s">
        <v>473</v>
      </c>
      <c r="D212" t="s">
        <v>14</v>
      </c>
      <c r="E212">
        <v>9400</v>
      </c>
      <c r="F212">
        <v>6338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R212" t="str" cm="1">
        <f t="array" ref="R212:S212">_xlfn.TEXTSPLIT(O212,"/")</f>
        <v>film &amp; video</v>
      </c>
      <c r="S212" t="str">
        <v>science fiction</v>
      </c>
    </row>
    <row r="213" spans="1:19" ht="31.2" x14ac:dyDescent="0.3">
      <c r="A213">
        <v>211</v>
      </c>
      <c r="B213" t="s">
        <v>475</v>
      </c>
      <c r="C213" s="3" t="s">
        <v>476</v>
      </c>
      <c r="D213" t="s">
        <v>14</v>
      </c>
      <c r="E213">
        <v>104400</v>
      </c>
      <c r="F213">
        <v>99100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R213" t="str" cm="1">
        <f t="array" ref="R213:S213">_xlfn.TEXTSPLIT(O213,"/")</f>
        <v>theater</v>
      </c>
      <c r="S213" t="str">
        <v>plays</v>
      </c>
    </row>
    <row r="214" spans="1:19" ht="31.2" x14ac:dyDescent="0.3">
      <c r="A214">
        <v>212</v>
      </c>
      <c r="B214" t="s">
        <v>477</v>
      </c>
      <c r="C214" s="3" t="s">
        <v>478</v>
      </c>
      <c r="D214" t="s">
        <v>20</v>
      </c>
      <c r="E214">
        <v>8100</v>
      </c>
      <c r="F214">
        <v>12300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R214" t="str" cm="1">
        <f t="array" ref="R214:S214">_xlfn.TEXTSPLIT(O214,"/")</f>
        <v>theater</v>
      </c>
      <c r="S214" t="str">
        <v>plays</v>
      </c>
    </row>
    <row r="215" spans="1:19" ht="31.2" x14ac:dyDescent="0.3">
      <c r="A215">
        <v>213</v>
      </c>
      <c r="B215" t="s">
        <v>479</v>
      </c>
      <c r="C215" s="3" t="s">
        <v>480</v>
      </c>
      <c r="D215" t="s">
        <v>20</v>
      </c>
      <c r="E215">
        <v>87900</v>
      </c>
      <c r="F215">
        <v>171549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R215" t="str" cm="1">
        <f t="array" ref="R215:S215">_xlfn.TEXTSPLIT(O215,"/")</f>
        <v>music</v>
      </c>
      <c r="S215" t="str">
        <v>indie rock</v>
      </c>
    </row>
    <row r="216" spans="1:19" x14ac:dyDescent="0.3">
      <c r="A216">
        <v>214</v>
      </c>
      <c r="B216" t="s">
        <v>481</v>
      </c>
      <c r="C216" s="3" t="s">
        <v>482</v>
      </c>
      <c r="D216" t="s">
        <v>20</v>
      </c>
      <c r="E216">
        <v>1400</v>
      </c>
      <c r="F216">
        <v>14324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R216" t="str" cm="1">
        <f t="array" ref="R216:S216">_xlfn.TEXTSPLIT(O216,"/")</f>
        <v>music</v>
      </c>
      <c r="S216" t="str">
        <v>rock</v>
      </c>
    </row>
    <row r="217" spans="1:19" x14ac:dyDescent="0.3">
      <c r="A217">
        <v>215</v>
      </c>
      <c r="B217" t="s">
        <v>483</v>
      </c>
      <c r="C217" s="3" t="s">
        <v>484</v>
      </c>
      <c r="D217" t="s">
        <v>14</v>
      </c>
      <c r="E217">
        <v>156800</v>
      </c>
      <c r="F217">
        <v>6024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R217" t="str" cm="1">
        <f t="array" ref="R217:S217">_xlfn.TEXTSPLIT(O217,"/")</f>
        <v>theater</v>
      </c>
      <c r="S217" t="str">
        <v>plays</v>
      </c>
    </row>
    <row r="218" spans="1:19" x14ac:dyDescent="0.3">
      <c r="A218">
        <v>216</v>
      </c>
      <c r="B218" t="s">
        <v>485</v>
      </c>
      <c r="C218" s="3" t="s">
        <v>486</v>
      </c>
      <c r="D218" t="s">
        <v>20</v>
      </c>
      <c r="E218">
        <v>121700</v>
      </c>
      <c r="F218">
        <v>188721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R218" t="str" cm="1">
        <f t="array" ref="R218:S218">_xlfn.TEXTSPLIT(O218,"/")</f>
        <v>theater</v>
      </c>
      <c r="S218" t="str">
        <v>plays</v>
      </c>
    </row>
    <row r="219" spans="1:19" x14ac:dyDescent="0.3">
      <c r="A219">
        <v>217</v>
      </c>
      <c r="B219" t="s">
        <v>487</v>
      </c>
      <c r="C219" s="3" t="s">
        <v>488</v>
      </c>
      <c r="D219" t="s">
        <v>14</v>
      </c>
      <c r="E219">
        <v>129400</v>
      </c>
      <c r="F219">
        <v>57911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R219" t="str" cm="1">
        <f t="array" ref="R219:S219">_xlfn.TEXTSPLIT(O219,"/")</f>
        <v>film &amp; video</v>
      </c>
      <c r="S219" t="str">
        <v>science fiction</v>
      </c>
    </row>
    <row r="220" spans="1:19" x14ac:dyDescent="0.3">
      <c r="A220">
        <v>218</v>
      </c>
      <c r="B220" t="s">
        <v>489</v>
      </c>
      <c r="C220" s="3" t="s">
        <v>490</v>
      </c>
      <c r="D220" t="s">
        <v>20</v>
      </c>
      <c r="E220">
        <v>5700</v>
      </c>
      <c r="F220">
        <v>12309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R220" t="str" cm="1">
        <f t="array" ref="R220:S220">_xlfn.TEXTSPLIT(O220,"/")</f>
        <v>film &amp; video</v>
      </c>
      <c r="S220" t="str">
        <v>shorts</v>
      </c>
    </row>
    <row r="221" spans="1:19" x14ac:dyDescent="0.3">
      <c r="A221">
        <v>219</v>
      </c>
      <c r="B221" t="s">
        <v>491</v>
      </c>
      <c r="C221" s="3" t="s">
        <v>492</v>
      </c>
      <c r="D221" t="s">
        <v>20</v>
      </c>
      <c r="E221">
        <v>41700</v>
      </c>
      <c r="F221">
        <v>138497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R221" t="str" cm="1">
        <f t="array" ref="R221:S221">_xlfn.TEXTSPLIT(O221,"/")</f>
        <v>film &amp; video</v>
      </c>
      <c r="S221" t="str">
        <v>animation</v>
      </c>
    </row>
    <row r="222" spans="1:19" x14ac:dyDescent="0.3">
      <c r="A222">
        <v>220</v>
      </c>
      <c r="B222" t="s">
        <v>493</v>
      </c>
      <c r="C222" s="3" t="s">
        <v>494</v>
      </c>
      <c r="D222" t="s">
        <v>14</v>
      </c>
      <c r="E222">
        <v>7900</v>
      </c>
      <c r="F222">
        <v>667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R222" t="str" cm="1">
        <f t="array" ref="R222:S222">_xlfn.TEXTSPLIT(O222,"/")</f>
        <v>theater</v>
      </c>
      <c r="S222" t="str">
        <v>plays</v>
      </c>
    </row>
    <row r="223" spans="1:19" ht="31.2" x14ac:dyDescent="0.3">
      <c r="A223">
        <v>221</v>
      </c>
      <c r="B223" t="s">
        <v>495</v>
      </c>
      <c r="C223" s="3" t="s">
        <v>496</v>
      </c>
      <c r="D223" t="s">
        <v>14</v>
      </c>
      <c r="E223">
        <v>121500</v>
      </c>
      <c r="F223">
        <v>119830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R223" t="str" cm="1">
        <f t="array" ref="R223:S223">_xlfn.TEXTSPLIT(O223,"/")</f>
        <v>food</v>
      </c>
      <c r="S223" t="str">
        <v>food trucks</v>
      </c>
    </row>
    <row r="224" spans="1:19" x14ac:dyDescent="0.3">
      <c r="A224">
        <v>222</v>
      </c>
      <c r="B224" t="s">
        <v>497</v>
      </c>
      <c r="C224" s="3" t="s">
        <v>498</v>
      </c>
      <c r="D224" t="s">
        <v>20</v>
      </c>
      <c r="E224">
        <v>4800</v>
      </c>
      <c r="F224">
        <v>6623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R224" t="str" cm="1">
        <f t="array" ref="R224:S224">_xlfn.TEXTSPLIT(O224,"/")</f>
        <v>photography</v>
      </c>
      <c r="S224" t="str">
        <v>photography books</v>
      </c>
    </row>
    <row r="225" spans="1:19" x14ac:dyDescent="0.3">
      <c r="A225">
        <v>223</v>
      </c>
      <c r="B225" t="s">
        <v>499</v>
      </c>
      <c r="C225" s="3" t="s">
        <v>500</v>
      </c>
      <c r="D225" t="s">
        <v>14</v>
      </c>
      <c r="E225">
        <v>87300</v>
      </c>
      <c r="F225">
        <v>81897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R225" t="str" cm="1">
        <f t="array" ref="R225:S225">_xlfn.TEXTSPLIT(O225,"/")</f>
        <v>theater</v>
      </c>
      <c r="S225" t="str">
        <v>plays</v>
      </c>
    </row>
    <row r="226" spans="1:19" x14ac:dyDescent="0.3">
      <c r="A226">
        <v>224</v>
      </c>
      <c r="B226" t="s">
        <v>501</v>
      </c>
      <c r="C226" s="3" t="s">
        <v>502</v>
      </c>
      <c r="D226" t="s">
        <v>20</v>
      </c>
      <c r="E226">
        <v>46300</v>
      </c>
      <c r="F226">
        <v>186885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R226" t="str" cm="1">
        <f t="array" ref="R226:S226">_xlfn.TEXTSPLIT(O226,"/")</f>
        <v>film &amp; video</v>
      </c>
      <c r="S226" t="str">
        <v>science fiction</v>
      </c>
    </row>
    <row r="227" spans="1:19" x14ac:dyDescent="0.3">
      <c r="A227">
        <v>225</v>
      </c>
      <c r="B227" t="s">
        <v>503</v>
      </c>
      <c r="C227" s="3" t="s">
        <v>504</v>
      </c>
      <c r="D227" t="s">
        <v>20</v>
      </c>
      <c r="E227">
        <v>67800</v>
      </c>
      <c r="F227">
        <v>176398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R227" t="str" cm="1">
        <f t="array" ref="R227:S227">_xlfn.TEXTSPLIT(O227,"/")</f>
        <v>music</v>
      </c>
      <c r="S227" t="str">
        <v>rock</v>
      </c>
    </row>
    <row r="228" spans="1:19" x14ac:dyDescent="0.3">
      <c r="A228">
        <v>226</v>
      </c>
      <c r="B228" t="s">
        <v>253</v>
      </c>
      <c r="C228" s="3" t="s">
        <v>505</v>
      </c>
      <c r="D228" t="s">
        <v>20</v>
      </c>
      <c r="E228">
        <v>3000</v>
      </c>
      <c r="F228">
        <v>10999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R228" t="str" cm="1">
        <f t="array" ref="R228:S228">_xlfn.TEXTSPLIT(O228,"/")</f>
        <v>photography</v>
      </c>
      <c r="S228" t="str">
        <v>photography books</v>
      </c>
    </row>
    <row r="229" spans="1:19" ht="31.2" x14ac:dyDescent="0.3">
      <c r="A229">
        <v>227</v>
      </c>
      <c r="B229" t="s">
        <v>506</v>
      </c>
      <c r="C229" s="3" t="s">
        <v>507</v>
      </c>
      <c r="D229" t="s">
        <v>20</v>
      </c>
      <c r="E229">
        <v>60900</v>
      </c>
      <c r="F229">
        <v>102751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R229" t="str" cm="1">
        <f t="array" ref="R229:S229">_xlfn.TEXTSPLIT(O229,"/")</f>
        <v>games</v>
      </c>
      <c r="S229" t="str">
        <v>mobile games</v>
      </c>
    </row>
    <row r="230" spans="1:19" x14ac:dyDescent="0.3">
      <c r="A230">
        <v>228</v>
      </c>
      <c r="B230" t="s">
        <v>508</v>
      </c>
      <c r="C230" s="3" t="s">
        <v>509</v>
      </c>
      <c r="D230" t="s">
        <v>20</v>
      </c>
      <c r="E230">
        <v>137900</v>
      </c>
      <c r="F230">
        <v>165352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R230" t="str" cm="1">
        <f t="array" ref="R230:S230">_xlfn.TEXTSPLIT(O230,"/")</f>
        <v>film &amp; video</v>
      </c>
      <c r="S230" t="str">
        <v>animation</v>
      </c>
    </row>
    <row r="231" spans="1:19" x14ac:dyDescent="0.3">
      <c r="A231">
        <v>229</v>
      </c>
      <c r="B231" t="s">
        <v>510</v>
      </c>
      <c r="C231" s="3" t="s">
        <v>511</v>
      </c>
      <c r="D231" t="s">
        <v>20</v>
      </c>
      <c r="E231">
        <v>85600</v>
      </c>
      <c r="F231">
        <v>165798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R231" t="str" cm="1">
        <f t="array" ref="R231:S231">_xlfn.TEXTSPLIT(O231,"/")</f>
        <v>games</v>
      </c>
      <c r="S231" t="str">
        <v>mobile games</v>
      </c>
    </row>
    <row r="232" spans="1:19" x14ac:dyDescent="0.3">
      <c r="A232">
        <v>230</v>
      </c>
      <c r="B232" t="s">
        <v>512</v>
      </c>
      <c r="C232" s="3" t="s">
        <v>513</v>
      </c>
      <c r="D232" t="s">
        <v>20</v>
      </c>
      <c r="E232">
        <v>2400</v>
      </c>
      <c r="F232">
        <v>10084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R232" t="str" cm="1">
        <f t="array" ref="R232:S232">_xlfn.TEXTSPLIT(O232,"/")</f>
        <v>games</v>
      </c>
      <c r="S232" t="str">
        <v>video games</v>
      </c>
    </row>
    <row r="233" spans="1:19" x14ac:dyDescent="0.3">
      <c r="A233">
        <v>231</v>
      </c>
      <c r="B233" t="s">
        <v>514</v>
      </c>
      <c r="C233" s="3" t="s">
        <v>515</v>
      </c>
      <c r="D233" t="s">
        <v>74</v>
      </c>
      <c r="E233">
        <v>7200</v>
      </c>
      <c r="F233">
        <v>5523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R233" t="str" cm="1">
        <f t="array" ref="R233:S233">_xlfn.TEXTSPLIT(O233,"/")</f>
        <v>theater</v>
      </c>
      <c r="S233" t="str">
        <v>plays</v>
      </c>
    </row>
    <row r="234" spans="1:19" x14ac:dyDescent="0.3">
      <c r="A234">
        <v>232</v>
      </c>
      <c r="B234" t="s">
        <v>516</v>
      </c>
      <c r="C234" s="3" t="s">
        <v>517</v>
      </c>
      <c r="D234" t="s">
        <v>20</v>
      </c>
      <c r="E234">
        <v>3400</v>
      </c>
      <c r="F234">
        <v>5823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R234" t="str" cm="1">
        <f t="array" ref="R234:S234">_xlfn.TEXTSPLIT(O234,"/")</f>
        <v>theater</v>
      </c>
      <c r="S234" t="str">
        <v>plays</v>
      </c>
    </row>
    <row r="235" spans="1:19" x14ac:dyDescent="0.3">
      <c r="A235">
        <v>233</v>
      </c>
      <c r="B235" t="s">
        <v>518</v>
      </c>
      <c r="C235" s="3" t="s">
        <v>519</v>
      </c>
      <c r="D235" t="s">
        <v>20</v>
      </c>
      <c r="E235">
        <v>3800</v>
      </c>
      <c r="F235">
        <v>6000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R235" t="str" cm="1">
        <f t="array" ref="R235:S235">_xlfn.TEXTSPLIT(O235,"/")</f>
        <v>film &amp; video</v>
      </c>
      <c r="S235" t="str">
        <v>animation</v>
      </c>
    </row>
    <row r="236" spans="1:19" x14ac:dyDescent="0.3">
      <c r="A236">
        <v>234</v>
      </c>
      <c r="B236" t="s">
        <v>520</v>
      </c>
      <c r="C236" s="3" t="s">
        <v>521</v>
      </c>
      <c r="D236" t="s">
        <v>20</v>
      </c>
      <c r="E236">
        <v>7500</v>
      </c>
      <c r="F236">
        <v>8181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R236" t="str" cm="1">
        <f t="array" ref="R236:S236">_xlfn.TEXTSPLIT(O236,"/")</f>
        <v>games</v>
      </c>
      <c r="S236" t="str">
        <v>video games</v>
      </c>
    </row>
    <row r="237" spans="1:19" ht="31.2" x14ac:dyDescent="0.3">
      <c r="A237">
        <v>235</v>
      </c>
      <c r="B237" t="s">
        <v>522</v>
      </c>
      <c r="C237" s="3" t="s">
        <v>523</v>
      </c>
      <c r="D237" t="s">
        <v>14</v>
      </c>
      <c r="E237">
        <v>8600</v>
      </c>
      <c r="F237">
        <v>3589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R237" t="str" cm="1">
        <f t="array" ref="R237:S237">_xlfn.TEXTSPLIT(O237,"/")</f>
        <v>film &amp; video</v>
      </c>
      <c r="S237" t="str">
        <v>animation</v>
      </c>
    </row>
    <row r="238" spans="1:19" x14ac:dyDescent="0.3">
      <c r="A238">
        <v>236</v>
      </c>
      <c r="B238" t="s">
        <v>524</v>
      </c>
      <c r="C238" s="3" t="s">
        <v>525</v>
      </c>
      <c r="D238" t="s">
        <v>14</v>
      </c>
      <c r="E238">
        <v>39500</v>
      </c>
      <c r="F238">
        <v>4323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R238" t="str" cm="1">
        <f t="array" ref="R238:S238">_xlfn.TEXTSPLIT(O238,"/")</f>
        <v>music</v>
      </c>
      <c r="S238" t="str">
        <v>rock</v>
      </c>
    </row>
    <row r="239" spans="1:19" ht="31.2" x14ac:dyDescent="0.3">
      <c r="A239">
        <v>237</v>
      </c>
      <c r="B239" t="s">
        <v>526</v>
      </c>
      <c r="C239" s="3" t="s">
        <v>527</v>
      </c>
      <c r="D239" t="s">
        <v>20</v>
      </c>
      <c r="E239">
        <v>9300</v>
      </c>
      <c r="F239">
        <v>14822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R239" t="str" cm="1">
        <f t="array" ref="R239:S239">_xlfn.TEXTSPLIT(O239,"/")</f>
        <v>film &amp; video</v>
      </c>
      <c r="S239" t="str">
        <v>animation</v>
      </c>
    </row>
    <row r="240" spans="1:19" x14ac:dyDescent="0.3">
      <c r="A240">
        <v>238</v>
      </c>
      <c r="B240" t="s">
        <v>528</v>
      </c>
      <c r="C240" s="3" t="s">
        <v>529</v>
      </c>
      <c r="D240" t="s">
        <v>20</v>
      </c>
      <c r="E240">
        <v>2400</v>
      </c>
      <c r="F240">
        <v>10138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R240" t="str" cm="1">
        <f t="array" ref="R240:S240">_xlfn.TEXTSPLIT(O240,"/")</f>
        <v>theater</v>
      </c>
      <c r="S240" t="str">
        <v>plays</v>
      </c>
    </row>
    <row r="241" spans="1:19" ht="31.2" x14ac:dyDescent="0.3">
      <c r="A241">
        <v>239</v>
      </c>
      <c r="B241" t="s">
        <v>530</v>
      </c>
      <c r="C241" s="3" t="s">
        <v>531</v>
      </c>
      <c r="D241" t="s">
        <v>14</v>
      </c>
      <c r="E241">
        <v>3200</v>
      </c>
      <c r="F241">
        <v>3127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R241" t="str" cm="1">
        <f t="array" ref="R241:S241">_xlfn.TEXTSPLIT(O241,"/")</f>
        <v>technology</v>
      </c>
      <c r="S241" t="str">
        <v>wearables</v>
      </c>
    </row>
    <row r="242" spans="1:19" x14ac:dyDescent="0.3">
      <c r="A242">
        <v>240</v>
      </c>
      <c r="B242" t="s">
        <v>532</v>
      </c>
      <c r="C242" s="3" t="s">
        <v>533</v>
      </c>
      <c r="D242" t="s">
        <v>20</v>
      </c>
      <c r="E242">
        <v>29400</v>
      </c>
      <c r="F242">
        <v>123124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R242" t="str" cm="1">
        <f t="array" ref="R242:S242">_xlfn.TEXTSPLIT(O242,"/")</f>
        <v>theater</v>
      </c>
      <c r="S242" t="str">
        <v>plays</v>
      </c>
    </row>
    <row r="243" spans="1:19" ht="31.2" x14ac:dyDescent="0.3">
      <c r="A243">
        <v>241</v>
      </c>
      <c r="B243" t="s">
        <v>534</v>
      </c>
      <c r="C243" s="3" t="s">
        <v>535</v>
      </c>
      <c r="D243" t="s">
        <v>20</v>
      </c>
      <c r="E243">
        <v>168500</v>
      </c>
      <c r="F243">
        <v>171729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R243" t="str" cm="1">
        <f t="array" ref="R243:S243">_xlfn.TEXTSPLIT(O243,"/")</f>
        <v>publishing</v>
      </c>
      <c r="S243" t="str">
        <v>nonfiction</v>
      </c>
    </row>
    <row r="244" spans="1:19" x14ac:dyDescent="0.3">
      <c r="A244">
        <v>242</v>
      </c>
      <c r="B244" t="s">
        <v>536</v>
      </c>
      <c r="C244" s="3" t="s">
        <v>537</v>
      </c>
      <c r="D244" t="s">
        <v>20</v>
      </c>
      <c r="E244">
        <v>8400</v>
      </c>
      <c r="F244">
        <v>10729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R244" t="str" cm="1">
        <f t="array" ref="R244:S244">_xlfn.TEXTSPLIT(O244,"/")</f>
        <v>music</v>
      </c>
      <c r="S244" t="str">
        <v>rock</v>
      </c>
    </row>
    <row r="245" spans="1:19" ht="31.2" x14ac:dyDescent="0.3">
      <c r="A245">
        <v>243</v>
      </c>
      <c r="B245" t="s">
        <v>538</v>
      </c>
      <c r="C245" s="3" t="s">
        <v>539</v>
      </c>
      <c r="D245" t="s">
        <v>20</v>
      </c>
      <c r="E245">
        <v>2300</v>
      </c>
      <c r="F245">
        <v>10240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R245" t="str" cm="1">
        <f t="array" ref="R245:S245">_xlfn.TEXTSPLIT(O245,"/")</f>
        <v>theater</v>
      </c>
      <c r="S245" t="str">
        <v>plays</v>
      </c>
    </row>
    <row r="246" spans="1:19" ht="31.2" x14ac:dyDescent="0.3">
      <c r="A246">
        <v>244</v>
      </c>
      <c r="B246" t="s">
        <v>540</v>
      </c>
      <c r="C246" s="3" t="s">
        <v>541</v>
      </c>
      <c r="D246" t="s">
        <v>20</v>
      </c>
      <c r="E246">
        <v>700</v>
      </c>
      <c r="F246">
        <v>3988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R246" t="str" cm="1">
        <f t="array" ref="R246:S246">_xlfn.TEXTSPLIT(O246,"/")</f>
        <v>theater</v>
      </c>
      <c r="S246" t="str">
        <v>plays</v>
      </c>
    </row>
    <row r="247" spans="1:19" x14ac:dyDescent="0.3">
      <c r="A247">
        <v>245</v>
      </c>
      <c r="B247" t="s">
        <v>542</v>
      </c>
      <c r="C247" s="3" t="s">
        <v>543</v>
      </c>
      <c r="D247" t="s">
        <v>20</v>
      </c>
      <c r="E247">
        <v>2900</v>
      </c>
      <c r="F247">
        <v>14771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R247" t="str" cm="1">
        <f t="array" ref="R247:S247">_xlfn.TEXTSPLIT(O247,"/")</f>
        <v>theater</v>
      </c>
      <c r="S247" t="str">
        <v>plays</v>
      </c>
    </row>
    <row r="248" spans="1:19" ht="31.2" x14ac:dyDescent="0.3">
      <c r="A248">
        <v>246</v>
      </c>
      <c r="B248" t="s">
        <v>544</v>
      </c>
      <c r="C248" s="3" t="s">
        <v>545</v>
      </c>
      <c r="D248" t="s">
        <v>20</v>
      </c>
      <c r="E248">
        <v>4500</v>
      </c>
      <c r="F248">
        <v>14649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R248" t="str" cm="1">
        <f t="array" ref="R248:S248">_xlfn.TEXTSPLIT(O248,"/")</f>
        <v>technology</v>
      </c>
      <c r="S248" t="str">
        <v>web</v>
      </c>
    </row>
    <row r="249" spans="1:19" x14ac:dyDescent="0.3">
      <c r="A249">
        <v>247</v>
      </c>
      <c r="B249" t="s">
        <v>546</v>
      </c>
      <c r="C249" s="3" t="s">
        <v>547</v>
      </c>
      <c r="D249" t="s">
        <v>20</v>
      </c>
      <c r="E249">
        <v>19800</v>
      </c>
      <c r="F249">
        <v>184658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R249" t="str" cm="1">
        <f t="array" ref="R249:S249">_xlfn.TEXTSPLIT(O249,"/")</f>
        <v>publishing</v>
      </c>
      <c r="S249" t="str">
        <v>fiction</v>
      </c>
    </row>
    <row r="250" spans="1:19" x14ac:dyDescent="0.3">
      <c r="A250">
        <v>248</v>
      </c>
      <c r="B250" t="s">
        <v>548</v>
      </c>
      <c r="C250" s="3" t="s">
        <v>549</v>
      </c>
      <c r="D250" t="s">
        <v>20</v>
      </c>
      <c r="E250">
        <v>6200</v>
      </c>
      <c r="F250">
        <v>13103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R250" t="str" cm="1">
        <f t="array" ref="R250:S250">_xlfn.TEXTSPLIT(O250,"/")</f>
        <v>games</v>
      </c>
      <c r="S250" t="str">
        <v>mobile games</v>
      </c>
    </row>
    <row r="251" spans="1:19" x14ac:dyDescent="0.3">
      <c r="A251">
        <v>249</v>
      </c>
      <c r="B251" t="s">
        <v>550</v>
      </c>
      <c r="C251" s="3" t="s">
        <v>551</v>
      </c>
      <c r="D251" t="s">
        <v>20</v>
      </c>
      <c r="E251">
        <v>61500</v>
      </c>
      <c r="F251">
        <v>168095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R251" t="str" cm="1">
        <f t="array" ref="R251:S251">_xlfn.TEXTSPLIT(O251,"/")</f>
        <v>publishing</v>
      </c>
      <c r="S251" t="str">
        <v>translations</v>
      </c>
    </row>
    <row r="252" spans="1:19" x14ac:dyDescent="0.3">
      <c r="A252">
        <v>250</v>
      </c>
      <c r="B252" t="s">
        <v>552</v>
      </c>
      <c r="C252" s="3" t="s">
        <v>553</v>
      </c>
      <c r="D252" t="s">
        <v>14</v>
      </c>
      <c r="E252">
        <v>100</v>
      </c>
      <c r="F252"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R252" t="str" cm="1">
        <f t="array" ref="R252:S252">_xlfn.TEXTSPLIT(O252,"/")</f>
        <v>music</v>
      </c>
      <c r="S252" t="str">
        <v>rock</v>
      </c>
    </row>
    <row r="253" spans="1:19" x14ac:dyDescent="0.3">
      <c r="A253">
        <v>251</v>
      </c>
      <c r="B253" t="s">
        <v>554</v>
      </c>
      <c r="C253" s="3" t="s">
        <v>555</v>
      </c>
      <c r="D253" t="s">
        <v>14</v>
      </c>
      <c r="E253">
        <v>7100</v>
      </c>
      <c r="F253">
        <v>3840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R253" t="str" cm="1">
        <f t="array" ref="R253:S253">_xlfn.TEXTSPLIT(O253,"/")</f>
        <v>theater</v>
      </c>
      <c r="S253" t="str">
        <v>plays</v>
      </c>
    </row>
    <row r="254" spans="1:19" ht="31.2" x14ac:dyDescent="0.3">
      <c r="A254">
        <v>252</v>
      </c>
      <c r="B254" t="s">
        <v>556</v>
      </c>
      <c r="C254" s="3" t="s">
        <v>557</v>
      </c>
      <c r="D254" t="s">
        <v>20</v>
      </c>
      <c r="E254">
        <v>1000</v>
      </c>
      <c r="F254">
        <v>6263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R254" t="str" cm="1">
        <f t="array" ref="R254:S254">_xlfn.TEXTSPLIT(O254,"/")</f>
        <v>theater</v>
      </c>
      <c r="S254" t="str">
        <v>plays</v>
      </c>
    </row>
    <row r="255" spans="1:19" ht="31.2" x14ac:dyDescent="0.3">
      <c r="A255">
        <v>253</v>
      </c>
      <c r="B255" t="s">
        <v>558</v>
      </c>
      <c r="C255" s="3" t="s">
        <v>559</v>
      </c>
      <c r="D255" t="s">
        <v>14</v>
      </c>
      <c r="E255">
        <v>121500</v>
      </c>
      <c r="F255">
        <v>108161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R255" t="str" cm="1">
        <f t="array" ref="R255:S255">_xlfn.TEXTSPLIT(O255,"/")</f>
        <v>film &amp; video</v>
      </c>
      <c r="S255" t="str">
        <v>drama</v>
      </c>
    </row>
    <row r="256" spans="1:19" ht="31.2" x14ac:dyDescent="0.3">
      <c r="A256">
        <v>254</v>
      </c>
      <c r="B256" t="s">
        <v>560</v>
      </c>
      <c r="C256" s="3" t="s">
        <v>561</v>
      </c>
      <c r="D256" t="s">
        <v>20</v>
      </c>
      <c r="E256">
        <v>4600</v>
      </c>
      <c r="F256">
        <v>8505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R256" t="str" cm="1">
        <f t="array" ref="R256:S256">_xlfn.TEXTSPLIT(O256,"/")</f>
        <v>publishing</v>
      </c>
      <c r="S256" t="str">
        <v>nonfiction</v>
      </c>
    </row>
    <row r="257" spans="1:19" ht="31.2" x14ac:dyDescent="0.3">
      <c r="A257">
        <v>255</v>
      </c>
      <c r="B257" t="s">
        <v>562</v>
      </c>
      <c r="C257" s="3" t="s">
        <v>563</v>
      </c>
      <c r="D257" t="s">
        <v>20</v>
      </c>
      <c r="E257">
        <v>80500</v>
      </c>
      <c r="F257">
        <v>96735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R257" t="str" cm="1">
        <f t="array" ref="R257:S257">_xlfn.TEXTSPLIT(O257,"/")</f>
        <v>music</v>
      </c>
      <c r="S257" t="str">
        <v>rock</v>
      </c>
    </row>
    <row r="258" spans="1:19" x14ac:dyDescent="0.3">
      <c r="A258">
        <v>256</v>
      </c>
      <c r="B258" t="s">
        <v>564</v>
      </c>
      <c r="C258" s="3" t="s">
        <v>565</v>
      </c>
      <c r="D258" t="s">
        <v>14</v>
      </c>
      <c r="E258">
        <v>4100</v>
      </c>
      <c r="F258">
        <v>959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R258" t="str" cm="1">
        <f t="array" ref="R258:S258">_xlfn.TEXTSPLIT(O258,"/")</f>
        <v>music</v>
      </c>
      <c r="S258" t="str">
        <v>rock</v>
      </c>
    </row>
    <row r="259" spans="1:19" x14ac:dyDescent="0.3">
      <c r="A259">
        <v>257</v>
      </c>
      <c r="B259" t="s">
        <v>566</v>
      </c>
      <c r="C259" s="3" t="s">
        <v>567</v>
      </c>
      <c r="D259" t="s">
        <v>20</v>
      </c>
      <c r="E259">
        <v>5700</v>
      </c>
      <c r="F259">
        <v>8322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R259" t="str" cm="1">
        <f t="array" ref="R259:S259">_xlfn.TEXTSPLIT(O259,"/")</f>
        <v>theater</v>
      </c>
      <c r="S259" t="str">
        <v>plays</v>
      </c>
    </row>
    <row r="260" spans="1:19" x14ac:dyDescent="0.3">
      <c r="A260">
        <v>258</v>
      </c>
      <c r="B260" t="s">
        <v>568</v>
      </c>
      <c r="C260" s="3" t="s">
        <v>569</v>
      </c>
      <c r="D260" t="s">
        <v>20</v>
      </c>
      <c r="E260">
        <v>5000</v>
      </c>
      <c r="F260">
        <v>13424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R260" t="str" cm="1">
        <f t="array" ref="R260:S260">_xlfn.TEXTSPLIT(O260,"/")</f>
        <v>theater</v>
      </c>
      <c r="S260" t="str">
        <v>plays</v>
      </c>
    </row>
    <row r="261" spans="1:19" ht="31.2" x14ac:dyDescent="0.3">
      <c r="A261">
        <v>259</v>
      </c>
      <c r="B261" t="s">
        <v>570</v>
      </c>
      <c r="C261" s="3" t="s">
        <v>571</v>
      </c>
      <c r="D261" t="s">
        <v>20</v>
      </c>
      <c r="E261">
        <v>1800</v>
      </c>
      <c r="F261">
        <v>10755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R261" t="str" cm="1">
        <f t="array" ref="R261:S261">_xlfn.TEXTSPLIT(O261,"/")</f>
        <v>photography</v>
      </c>
      <c r="S261" t="str">
        <v>photography books</v>
      </c>
    </row>
    <row r="262" spans="1:19" x14ac:dyDescent="0.3">
      <c r="A262">
        <v>260</v>
      </c>
      <c r="B262" t="s">
        <v>572</v>
      </c>
      <c r="C262" s="3" t="s">
        <v>573</v>
      </c>
      <c r="D262" t="s">
        <v>20</v>
      </c>
      <c r="E262">
        <v>6300</v>
      </c>
      <c r="F262">
        <v>9935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R262" t="str" cm="1">
        <f t="array" ref="R262:S262">_xlfn.TEXTSPLIT(O262,"/")</f>
        <v>music</v>
      </c>
      <c r="S262" t="str">
        <v>rock</v>
      </c>
    </row>
    <row r="263" spans="1:19" ht="31.2" x14ac:dyDescent="0.3">
      <c r="A263">
        <v>261</v>
      </c>
      <c r="B263" t="s">
        <v>574</v>
      </c>
      <c r="C263" s="3" t="s">
        <v>575</v>
      </c>
      <c r="D263" t="s">
        <v>14</v>
      </c>
      <c r="E263">
        <v>84300</v>
      </c>
      <c r="F263">
        <v>26303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R263" t="str" cm="1">
        <f t="array" ref="R263:S263">_xlfn.TEXTSPLIT(O263,"/")</f>
        <v>music</v>
      </c>
      <c r="S263" t="str">
        <v>rock</v>
      </c>
    </row>
    <row r="264" spans="1:19" x14ac:dyDescent="0.3">
      <c r="A264">
        <v>262</v>
      </c>
      <c r="B264" t="s">
        <v>576</v>
      </c>
      <c r="C264" s="3" t="s">
        <v>577</v>
      </c>
      <c r="D264" t="s">
        <v>20</v>
      </c>
      <c r="E264">
        <v>1700</v>
      </c>
      <c r="F264">
        <v>5328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R264" t="str" cm="1">
        <f t="array" ref="R264:S264">_xlfn.TEXTSPLIT(O264,"/")</f>
        <v>music</v>
      </c>
      <c r="S264" t="str">
        <v>indie rock</v>
      </c>
    </row>
    <row r="265" spans="1:19" x14ac:dyDescent="0.3">
      <c r="A265">
        <v>263</v>
      </c>
      <c r="B265" t="s">
        <v>578</v>
      </c>
      <c r="C265" s="3" t="s">
        <v>579</v>
      </c>
      <c r="D265" t="s">
        <v>20</v>
      </c>
      <c r="E265">
        <v>2900</v>
      </c>
      <c r="F265">
        <v>10756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R265" t="str" cm="1">
        <f t="array" ref="R265:S265">_xlfn.TEXTSPLIT(O265,"/")</f>
        <v>photography</v>
      </c>
      <c r="S265" t="str">
        <v>photography books</v>
      </c>
    </row>
    <row r="266" spans="1:19" x14ac:dyDescent="0.3">
      <c r="A266">
        <v>264</v>
      </c>
      <c r="B266" t="s">
        <v>580</v>
      </c>
      <c r="C266" s="3" t="s">
        <v>581</v>
      </c>
      <c r="D266" t="s">
        <v>20</v>
      </c>
      <c r="E266">
        <v>45600</v>
      </c>
      <c r="F266">
        <v>165375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R266" t="str" cm="1">
        <f t="array" ref="R266:S266">_xlfn.TEXTSPLIT(O266,"/")</f>
        <v>theater</v>
      </c>
      <c r="S266" t="str">
        <v>plays</v>
      </c>
    </row>
    <row r="267" spans="1:19" x14ac:dyDescent="0.3">
      <c r="A267">
        <v>265</v>
      </c>
      <c r="B267" t="s">
        <v>582</v>
      </c>
      <c r="C267" s="3" t="s">
        <v>583</v>
      </c>
      <c r="D267" t="s">
        <v>20</v>
      </c>
      <c r="E267">
        <v>4900</v>
      </c>
      <c r="F267">
        <v>6031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R267" t="str" cm="1">
        <f t="array" ref="R267:S267">_xlfn.TEXTSPLIT(O267,"/")</f>
        <v>theater</v>
      </c>
      <c r="S267" t="str">
        <v>plays</v>
      </c>
    </row>
    <row r="268" spans="1:19" x14ac:dyDescent="0.3">
      <c r="A268">
        <v>266</v>
      </c>
      <c r="B268" t="s">
        <v>584</v>
      </c>
      <c r="C268" s="3" t="s">
        <v>585</v>
      </c>
      <c r="D268" t="s">
        <v>14</v>
      </c>
      <c r="E268">
        <v>111900</v>
      </c>
      <c r="F268">
        <v>85902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R268" t="str" cm="1">
        <f t="array" ref="R268:S268">_xlfn.TEXTSPLIT(O268,"/")</f>
        <v>music</v>
      </c>
      <c r="S268" t="str">
        <v>jazz</v>
      </c>
    </row>
    <row r="269" spans="1:19" x14ac:dyDescent="0.3">
      <c r="A269">
        <v>267</v>
      </c>
      <c r="B269" t="s">
        <v>586</v>
      </c>
      <c r="C269" s="3" t="s">
        <v>587</v>
      </c>
      <c r="D269" t="s">
        <v>20</v>
      </c>
      <c r="E269">
        <v>61600</v>
      </c>
      <c r="F269">
        <v>143910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R269" t="str" cm="1">
        <f t="array" ref="R269:S269">_xlfn.TEXTSPLIT(O269,"/")</f>
        <v>theater</v>
      </c>
      <c r="S269" t="str">
        <v>plays</v>
      </c>
    </row>
    <row r="270" spans="1:19" x14ac:dyDescent="0.3">
      <c r="A270">
        <v>268</v>
      </c>
      <c r="B270" t="s">
        <v>588</v>
      </c>
      <c r="C270" s="3" t="s">
        <v>589</v>
      </c>
      <c r="D270" t="s">
        <v>20</v>
      </c>
      <c r="E270">
        <v>1500</v>
      </c>
      <c r="F270">
        <v>2708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R270" t="str" cm="1">
        <f t="array" ref="R270:S270">_xlfn.TEXTSPLIT(O270,"/")</f>
        <v>film &amp; video</v>
      </c>
      <c r="S270" t="str">
        <v>documentary</v>
      </c>
    </row>
    <row r="271" spans="1:19" x14ac:dyDescent="0.3">
      <c r="A271">
        <v>269</v>
      </c>
      <c r="B271" t="s">
        <v>590</v>
      </c>
      <c r="C271" s="3" t="s">
        <v>591</v>
      </c>
      <c r="D271" t="s">
        <v>20</v>
      </c>
      <c r="E271">
        <v>3500</v>
      </c>
      <c r="F271">
        <v>8842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R271" t="str" cm="1">
        <f t="array" ref="R271:S271">_xlfn.TEXTSPLIT(O271,"/")</f>
        <v>film &amp; video</v>
      </c>
      <c r="S271" t="str">
        <v>television</v>
      </c>
    </row>
    <row r="272" spans="1:19" x14ac:dyDescent="0.3">
      <c r="A272">
        <v>270</v>
      </c>
      <c r="B272" t="s">
        <v>592</v>
      </c>
      <c r="C272" s="3" t="s">
        <v>593</v>
      </c>
      <c r="D272" t="s">
        <v>74</v>
      </c>
      <c r="E272">
        <v>173900</v>
      </c>
      <c r="F272">
        <v>47260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R272" t="str" cm="1">
        <f t="array" ref="R272:S272">_xlfn.TEXTSPLIT(O272,"/")</f>
        <v>games</v>
      </c>
      <c r="S272" t="str">
        <v>video games</v>
      </c>
    </row>
    <row r="273" spans="1:19" ht="31.2" x14ac:dyDescent="0.3">
      <c r="A273">
        <v>271</v>
      </c>
      <c r="B273" t="s">
        <v>594</v>
      </c>
      <c r="C273" s="3" t="s">
        <v>595</v>
      </c>
      <c r="D273" t="s">
        <v>47</v>
      </c>
      <c r="E273">
        <v>153700</v>
      </c>
      <c r="F273">
        <v>1953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R273" t="str" cm="1">
        <f t="array" ref="R273:S273">_xlfn.TEXTSPLIT(O273,"/")</f>
        <v>photography</v>
      </c>
      <c r="S273" t="str">
        <v>photography books</v>
      </c>
    </row>
    <row r="274" spans="1:19" x14ac:dyDescent="0.3">
      <c r="A274">
        <v>272</v>
      </c>
      <c r="B274" t="s">
        <v>596</v>
      </c>
      <c r="C274" s="3" t="s">
        <v>597</v>
      </c>
      <c r="D274" t="s">
        <v>20</v>
      </c>
      <c r="E274">
        <v>51100</v>
      </c>
      <c r="F274">
        <v>155349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R274" t="str" cm="1">
        <f t="array" ref="R274:S274">_xlfn.TEXTSPLIT(O274,"/")</f>
        <v>theater</v>
      </c>
      <c r="S274" t="str">
        <v>plays</v>
      </c>
    </row>
    <row r="275" spans="1:19" x14ac:dyDescent="0.3">
      <c r="A275">
        <v>273</v>
      </c>
      <c r="B275" t="s">
        <v>598</v>
      </c>
      <c r="C275" s="3" t="s">
        <v>599</v>
      </c>
      <c r="D275" t="s">
        <v>20</v>
      </c>
      <c r="E275">
        <v>7800</v>
      </c>
      <c r="F275">
        <v>10704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R275" t="str" cm="1">
        <f t="array" ref="R275:S275">_xlfn.TEXTSPLIT(O275,"/")</f>
        <v>theater</v>
      </c>
      <c r="S275" t="str">
        <v>plays</v>
      </c>
    </row>
    <row r="276" spans="1:19" ht="31.2" x14ac:dyDescent="0.3">
      <c r="A276">
        <v>274</v>
      </c>
      <c r="B276" t="s">
        <v>600</v>
      </c>
      <c r="C276" s="3" t="s">
        <v>601</v>
      </c>
      <c r="D276" t="s">
        <v>14</v>
      </c>
      <c r="E276">
        <v>2400</v>
      </c>
      <c r="F276">
        <v>773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R276" t="str" cm="1">
        <f t="array" ref="R276:S276">_xlfn.TEXTSPLIT(O276,"/")</f>
        <v>theater</v>
      </c>
      <c r="S276" t="str">
        <v>plays</v>
      </c>
    </row>
    <row r="277" spans="1:19" ht="31.2" x14ac:dyDescent="0.3">
      <c r="A277">
        <v>275</v>
      </c>
      <c r="B277" t="s">
        <v>602</v>
      </c>
      <c r="C277" s="3" t="s">
        <v>603</v>
      </c>
      <c r="D277" t="s">
        <v>20</v>
      </c>
      <c r="E277">
        <v>3900</v>
      </c>
      <c r="F277">
        <v>9419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R277" t="str" cm="1">
        <f t="array" ref="R277:S277">_xlfn.TEXTSPLIT(O277,"/")</f>
        <v>publishing</v>
      </c>
      <c r="S277" t="str">
        <v>translations</v>
      </c>
    </row>
    <row r="278" spans="1:19" x14ac:dyDescent="0.3">
      <c r="A278">
        <v>276</v>
      </c>
      <c r="B278" t="s">
        <v>604</v>
      </c>
      <c r="C278" s="3" t="s">
        <v>605</v>
      </c>
      <c r="D278" t="s">
        <v>14</v>
      </c>
      <c r="E278">
        <v>5500</v>
      </c>
      <c r="F278">
        <v>5324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R278" t="str" cm="1">
        <f t="array" ref="R278:S278">_xlfn.TEXTSPLIT(O278,"/")</f>
        <v>games</v>
      </c>
      <c r="S278" t="str">
        <v>video games</v>
      </c>
    </row>
    <row r="279" spans="1:19" ht="31.2" x14ac:dyDescent="0.3">
      <c r="A279">
        <v>277</v>
      </c>
      <c r="B279" t="s">
        <v>606</v>
      </c>
      <c r="C279" s="3" t="s">
        <v>607</v>
      </c>
      <c r="D279" t="s">
        <v>20</v>
      </c>
      <c r="E279">
        <v>700</v>
      </c>
      <c r="F279">
        <v>7465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R279" t="str" cm="1">
        <f t="array" ref="R279:S279">_xlfn.TEXTSPLIT(O279,"/")</f>
        <v>theater</v>
      </c>
      <c r="S279" t="str">
        <v>plays</v>
      </c>
    </row>
    <row r="280" spans="1:19" x14ac:dyDescent="0.3">
      <c r="A280">
        <v>278</v>
      </c>
      <c r="B280" t="s">
        <v>608</v>
      </c>
      <c r="C280" s="3" t="s">
        <v>609</v>
      </c>
      <c r="D280" t="s">
        <v>20</v>
      </c>
      <c r="E280">
        <v>2700</v>
      </c>
      <c r="F280">
        <v>8799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R280" t="str" cm="1">
        <f t="array" ref="R280:S280">_xlfn.TEXTSPLIT(O280,"/")</f>
        <v>technology</v>
      </c>
      <c r="S280" t="str">
        <v>web</v>
      </c>
    </row>
    <row r="281" spans="1:19" ht="31.2" x14ac:dyDescent="0.3">
      <c r="A281">
        <v>279</v>
      </c>
      <c r="B281" t="s">
        <v>610</v>
      </c>
      <c r="C281" s="3" t="s">
        <v>611</v>
      </c>
      <c r="D281" t="s">
        <v>20</v>
      </c>
      <c r="E281">
        <v>8000</v>
      </c>
      <c r="F281">
        <v>13656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R281" t="str" cm="1">
        <f t="array" ref="R281:S281">_xlfn.TEXTSPLIT(O281,"/")</f>
        <v>theater</v>
      </c>
      <c r="S281" t="str">
        <v>plays</v>
      </c>
    </row>
    <row r="282" spans="1:19" ht="31.2" x14ac:dyDescent="0.3">
      <c r="A282">
        <v>280</v>
      </c>
      <c r="B282" t="s">
        <v>612</v>
      </c>
      <c r="C282" s="3" t="s">
        <v>613</v>
      </c>
      <c r="D282" t="s">
        <v>20</v>
      </c>
      <c r="E282">
        <v>2500</v>
      </c>
      <c r="F282">
        <v>14536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R282" t="str" cm="1">
        <f t="array" ref="R282:S282">_xlfn.TEXTSPLIT(O282,"/")</f>
        <v>film &amp; video</v>
      </c>
      <c r="S282" t="str">
        <v>animation</v>
      </c>
    </row>
    <row r="283" spans="1:19" x14ac:dyDescent="0.3">
      <c r="A283">
        <v>281</v>
      </c>
      <c r="B283" t="s">
        <v>614</v>
      </c>
      <c r="C283" s="3" t="s">
        <v>615</v>
      </c>
      <c r="D283" t="s">
        <v>14</v>
      </c>
      <c r="E283">
        <v>164500</v>
      </c>
      <c r="F283">
        <v>150552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R283" t="str" cm="1">
        <f t="array" ref="R283:S283">_xlfn.TEXTSPLIT(O283,"/")</f>
        <v>theater</v>
      </c>
      <c r="S283" t="str">
        <v>plays</v>
      </c>
    </row>
    <row r="284" spans="1:19" x14ac:dyDescent="0.3">
      <c r="A284">
        <v>282</v>
      </c>
      <c r="B284" t="s">
        <v>616</v>
      </c>
      <c r="C284" s="3" t="s">
        <v>617</v>
      </c>
      <c r="D284" t="s">
        <v>20</v>
      </c>
      <c r="E284">
        <v>8400</v>
      </c>
      <c r="F284">
        <v>9076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R284" t="str" cm="1">
        <f t="array" ref="R284:S284">_xlfn.TEXTSPLIT(O284,"/")</f>
        <v>film &amp; video</v>
      </c>
      <c r="S284" t="str">
        <v>television</v>
      </c>
    </row>
    <row r="285" spans="1:19" ht="31.2" x14ac:dyDescent="0.3">
      <c r="A285">
        <v>283</v>
      </c>
      <c r="B285" t="s">
        <v>618</v>
      </c>
      <c r="C285" s="3" t="s">
        <v>619</v>
      </c>
      <c r="D285" t="s">
        <v>14</v>
      </c>
      <c r="E285">
        <v>8100</v>
      </c>
      <c r="F285">
        <v>1517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R285" t="str" cm="1">
        <f t="array" ref="R285:S285">_xlfn.TEXTSPLIT(O285,"/")</f>
        <v>music</v>
      </c>
      <c r="S285" t="str">
        <v>rock</v>
      </c>
    </row>
    <row r="286" spans="1:19" x14ac:dyDescent="0.3">
      <c r="A286">
        <v>284</v>
      </c>
      <c r="B286" t="s">
        <v>620</v>
      </c>
      <c r="C286" s="3" t="s">
        <v>621</v>
      </c>
      <c r="D286" t="s">
        <v>14</v>
      </c>
      <c r="E286">
        <v>9800</v>
      </c>
      <c r="F286">
        <v>8153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R286" t="str" cm="1">
        <f t="array" ref="R286:S286">_xlfn.TEXTSPLIT(O286,"/")</f>
        <v>technology</v>
      </c>
      <c r="S286" t="str">
        <v>web</v>
      </c>
    </row>
    <row r="287" spans="1:19" x14ac:dyDescent="0.3">
      <c r="A287">
        <v>285</v>
      </c>
      <c r="B287" t="s">
        <v>622</v>
      </c>
      <c r="C287" s="3" t="s">
        <v>623</v>
      </c>
      <c r="D287" t="s">
        <v>20</v>
      </c>
      <c r="E287">
        <v>900</v>
      </c>
      <c r="F287">
        <v>6357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R287" t="str" cm="1">
        <f t="array" ref="R287:S287">_xlfn.TEXTSPLIT(O287,"/")</f>
        <v>theater</v>
      </c>
      <c r="S287" t="str">
        <v>plays</v>
      </c>
    </row>
    <row r="288" spans="1:19" x14ac:dyDescent="0.3">
      <c r="A288">
        <v>286</v>
      </c>
      <c r="B288" t="s">
        <v>624</v>
      </c>
      <c r="C288" s="3" t="s">
        <v>625</v>
      </c>
      <c r="D288" t="s">
        <v>74</v>
      </c>
      <c r="E288">
        <v>112100</v>
      </c>
      <c r="F288">
        <v>19557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R288" t="str" cm="1">
        <f t="array" ref="R288:S288">_xlfn.TEXTSPLIT(O288,"/")</f>
        <v>theater</v>
      </c>
      <c r="S288" t="str">
        <v>plays</v>
      </c>
    </row>
    <row r="289" spans="1:19" x14ac:dyDescent="0.3">
      <c r="A289">
        <v>287</v>
      </c>
      <c r="B289" t="s">
        <v>626</v>
      </c>
      <c r="C289" s="3" t="s">
        <v>627</v>
      </c>
      <c r="D289" t="s">
        <v>20</v>
      </c>
      <c r="E289">
        <v>6300</v>
      </c>
      <c r="F289">
        <v>13213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R289" t="str" cm="1">
        <f t="array" ref="R289:S289">_xlfn.TEXTSPLIT(O289,"/")</f>
        <v>music</v>
      </c>
      <c r="S289" t="str">
        <v>electric music</v>
      </c>
    </row>
    <row r="290" spans="1:19" x14ac:dyDescent="0.3">
      <c r="A290">
        <v>288</v>
      </c>
      <c r="B290" t="s">
        <v>628</v>
      </c>
      <c r="C290" s="3" t="s">
        <v>629</v>
      </c>
      <c r="D290" t="s">
        <v>14</v>
      </c>
      <c r="E290">
        <v>5600</v>
      </c>
      <c r="F290">
        <v>5476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R290" t="str" cm="1">
        <f t="array" ref="R290:S290">_xlfn.TEXTSPLIT(O290,"/")</f>
        <v>music</v>
      </c>
      <c r="S290" t="str">
        <v>metal</v>
      </c>
    </row>
    <row r="291" spans="1:19" x14ac:dyDescent="0.3">
      <c r="A291">
        <v>289</v>
      </c>
      <c r="B291" t="s">
        <v>630</v>
      </c>
      <c r="C291" s="3" t="s">
        <v>631</v>
      </c>
      <c r="D291" t="s">
        <v>20</v>
      </c>
      <c r="E291">
        <v>800</v>
      </c>
      <c r="F291">
        <v>13474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R291" t="str" cm="1">
        <f t="array" ref="R291:S291">_xlfn.TEXTSPLIT(O291,"/")</f>
        <v>theater</v>
      </c>
      <c r="S291" t="str">
        <v>plays</v>
      </c>
    </row>
    <row r="292" spans="1:19" x14ac:dyDescent="0.3">
      <c r="A292">
        <v>290</v>
      </c>
      <c r="B292" t="s">
        <v>632</v>
      </c>
      <c r="C292" s="3" t="s">
        <v>633</v>
      </c>
      <c r="D292" t="s">
        <v>14</v>
      </c>
      <c r="E292">
        <v>168600</v>
      </c>
      <c r="F292">
        <v>91722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R292" t="str" cm="1">
        <f t="array" ref="R292:S292">_xlfn.TEXTSPLIT(O292,"/")</f>
        <v>film &amp; video</v>
      </c>
      <c r="S292" t="str">
        <v>documentary</v>
      </c>
    </row>
    <row r="293" spans="1:19" x14ac:dyDescent="0.3">
      <c r="A293">
        <v>291</v>
      </c>
      <c r="B293" t="s">
        <v>634</v>
      </c>
      <c r="C293" s="3" t="s">
        <v>635</v>
      </c>
      <c r="D293" t="s">
        <v>20</v>
      </c>
      <c r="E293">
        <v>1800</v>
      </c>
      <c r="F293">
        <v>8219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R293" t="str" cm="1">
        <f t="array" ref="R293:S293">_xlfn.TEXTSPLIT(O293,"/")</f>
        <v>technology</v>
      </c>
      <c r="S293" t="str">
        <v>web</v>
      </c>
    </row>
    <row r="294" spans="1:19" x14ac:dyDescent="0.3">
      <c r="A294">
        <v>292</v>
      </c>
      <c r="B294" t="s">
        <v>636</v>
      </c>
      <c r="C294" s="3" t="s">
        <v>637</v>
      </c>
      <c r="D294" t="s">
        <v>14</v>
      </c>
      <c r="E294">
        <v>7300</v>
      </c>
      <c r="F294">
        <v>717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R294" t="str" cm="1">
        <f t="array" ref="R294:S294">_xlfn.TEXTSPLIT(O294,"/")</f>
        <v>food</v>
      </c>
      <c r="S294" t="str">
        <v>food trucks</v>
      </c>
    </row>
    <row r="295" spans="1:19" x14ac:dyDescent="0.3">
      <c r="A295">
        <v>293</v>
      </c>
      <c r="B295" t="s">
        <v>638</v>
      </c>
      <c r="C295" s="3" t="s">
        <v>639</v>
      </c>
      <c r="D295" t="s">
        <v>74</v>
      </c>
      <c r="E295">
        <v>6500</v>
      </c>
      <c r="F295">
        <v>1065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R295" t="str" cm="1">
        <f t="array" ref="R295:S295">_xlfn.TEXTSPLIT(O295,"/")</f>
        <v>theater</v>
      </c>
      <c r="S295" t="str">
        <v>plays</v>
      </c>
    </row>
    <row r="296" spans="1:19" x14ac:dyDescent="0.3">
      <c r="A296">
        <v>294</v>
      </c>
      <c r="B296" t="s">
        <v>640</v>
      </c>
      <c r="C296" s="3" t="s">
        <v>641</v>
      </c>
      <c r="D296" t="s">
        <v>20</v>
      </c>
      <c r="E296">
        <v>600</v>
      </c>
      <c r="F296">
        <v>8038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R296" t="str" cm="1">
        <f t="array" ref="R296:S296">_xlfn.TEXTSPLIT(O296,"/")</f>
        <v>theater</v>
      </c>
      <c r="S296" t="str">
        <v>plays</v>
      </c>
    </row>
    <row r="297" spans="1:19" ht="31.2" x14ac:dyDescent="0.3">
      <c r="A297">
        <v>295</v>
      </c>
      <c r="B297" t="s">
        <v>642</v>
      </c>
      <c r="C297" s="3" t="s">
        <v>643</v>
      </c>
      <c r="D297" t="s">
        <v>14</v>
      </c>
      <c r="E297">
        <v>192900</v>
      </c>
      <c r="F297">
        <v>68769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R297" t="str" cm="1">
        <f t="array" ref="R297:S297">_xlfn.TEXTSPLIT(O297,"/")</f>
        <v>theater</v>
      </c>
      <c r="S297" t="str">
        <v>plays</v>
      </c>
    </row>
    <row r="298" spans="1:19" ht="31.2" x14ac:dyDescent="0.3">
      <c r="A298">
        <v>296</v>
      </c>
      <c r="B298" t="s">
        <v>644</v>
      </c>
      <c r="C298" s="3" t="s">
        <v>645</v>
      </c>
      <c r="D298" t="s">
        <v>14</v>
      </c>
      <c r="E298">
        <v>6100</v>
      </c>
      <c r="F298">
        <v>3352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R298" t="str" cm="1">
        <f t="array" ref="R298:S298">_xlfn.TEXTSPLIT(O298,"/")</f>
        <v>theater</v>
      </c>
      <c r="S298" t="str">
        <v>plays</v>
      </c>
    </row>
    <row r="299" spans="1:19" x14ac:dyDescent="0.3">
      <c r="A299">
        <v>297</v>
      </c>
      <c r="B299" t="s">
        <v>646</v>
      </c>
      <c r="C299" s="3" t="s">
        <v>647</v>
      </c>
      <c r="D299" t="s">
        <v>14</v>
      </c>
      <c r="E299">
        <v>7200</v>
      </c>
      <c r="F299">
        <v>6785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R299" t="str" cm="1">
        <f t="array" ref="R299:S299">_xlfn.TEXTSPLIT(O299,"/")</f>
        <v>theater</v>
      </c>
      <c r="S299" t="str">
        <v>plays</v>
      </c>
    </row>
    <row r="300" spans="1:19" x14ac:dyDescent="0.3">
      <c r="A300">
        <v>298</v>
      </c>
      <c r="B300" t="s">
        <v>648</v>
      </c>
      <c r="C300" s="3" t="s">
        <v>649</v>
      </c>
      <c r="D300" t="s">
        <v>20</v>
      </c>
      <c r="E300">
        <v>3500</v>
      </c>
      <c r="F300">
        <v>5037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R300" t="str" cm="1">
        <f t="array" ref="R300:S300">_xlfn.TEXTSPLIT(O300,"/")</f>
        <v>music</v>
      </c>
      <c r="S300" t="str">
        <v>rock</v>
      </c>
    </row>
    <row r="301" spans="1:19" ht="31.2" x14ac:dyDescent="0.3">
      <c r="A301">
        <v>299</v>
      </c>
      <c r="B301" t="s">
        <v>650</v>
      </c>
      <c r="C301" s="3" t="s">
        <v>651</v>
      </c>
      <c r="D301" t="s">
        <v>14</v>
      </c>
      <c r="E301">
        <v>3800</v>
      </c>
      <c r="F301">
        <v>1954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R301" t="str" cm="1">
        <f t="array" ref="R301:S301">_xlfn.TEXTSPLIT(O301,"/")</f>
        <v>food</v>
      </c>
      <c r="S301" t="str">
        <v>food trucks</v>
      </c>
    </row>
    <row r="302" spans="1:19" x14ac:dyDescent="0.3">
      <c r="A302">
        <v>300</v>
      </c>
      <c r="B302" t="s">
        <v>652</v>
      </c>
      <c r="C302" s="3" t="s">
        <v>653</v>
      </c>
      <c r="D302" t="s">
        <v>14</v>
      </c>
      <c r="E302">
        <v>100</v>
      </c>
      <c r="F302"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R302" t="str" cm="1">
        <f t="array" ref="R302:S302">_xlfn.TEXTSPLIT(O302,"/")</f>
        <v>publishing</v>
      </c>
      <c r="S302" t="str">
        <v>nonfiction</v>
      </c>
    </row>
    <row r="303" spans="1:19" ht="31.2" x14ac:dyDescent="0.3">
      <c r="A303">
        <v>301</v>
      </c>
      <c r="B303" t="s">
        <v>654</v>
      </c>
      <c r="C303" s="3" t="s">
        <v>655</v>
      </c>
      <c r="D303" t="s">
        <v>20</v>
      </c>
      <c r="E303">
        <v>900</v>
      </c>
      <c r="F303">
        <v>12102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R303" t="str" cm="1">
        <f t="array" ref="R303:S303">_xlfn.TEXTSPLIT(O303,"/")</f>
        <v>film &amp; video</v>
      </c>
      <c r="S303" t="str">
        <v>documentary</v>
      </c>
    </row>
    <row r="304" spans="1:19" x14ac:dyDescent="0.3">
      <c r="A304">
        <v>302</v>
      </c>
      <c r="B304" t="s">
        <v>656</v>
      </c>
      <c r="C304" s="3" t="s">
        <v>657</v>
      </c>
      <c r="D304" t="s">
        <v>14</v>
      </c>
      <c r="E304">
        <v>76100</v>
      </c>
      <c r="F304">
        <v>24234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R304" t="str" cm="1">
        <f t="array" ref="R304:S304">_xlfn.TEXTSPLIT(O304,"/")</f>
        <v>theater</v>
      </c>
      <c r="S304" t="str">
        <v>plays</v>
      </c>
    </row>
    <row r="305" spans="1:19" x14ac:dyDescent="0.3">
      <c r="A305">
        <v>303</v>
      </c>
      <c r="B305" t="s">
        <v>658</v>
      </c>
      <c r="C305" s="3" t="s">
        <v>659</v>
      </c>
      <c r="D305" t="s">
        <v>14</v>
      </c>
      <c r="E305">
        <v>3400</v>
      </c>
      <c r="F305">
        <v>2809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R305" t="str" cm="1">
        <f t="array" ref="R305:S305">_xlfn.TEXTSPLIT(O305,"/")</f>
        <v>music</v>
      </c>
      <c r="S305" t="str">
        <v>indie rock</v>
      </c>
    </row>
    <row r="306" spans="1:19" x14ac:dyDescent="0.3">
      <c r="A306">
        <v>304</v>
      </c>
      <c r="B306" t="s">
        <v>660</v>
      </c>
      <c r="C306" s="3" t="s">
        <v>661</v>
      </c>
      <c r="D306" t="s">
        <v>20</v>
      </c>
      <c r="E306">
        <v>2100</v>
      </c>
      <c r="F306">
        <v>11469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R306" t="str" cm="1">
        <f t="array" ref="R306:S306">_xlfn.TEXTSPLIT(O306,"/")</f>
        <v>film &amp; video</v>
      </c>
      <c r="S306" t="str">
        <v>documentary</v>
      </c>
    </row>
    <row r="307" spans="1:19" x14ac:dyDescent="0.3">
      <c r="A307">
        <v>305</v>
      </c>
      <c r="B307" t="s">
        <v>662</v>
      </c>
      <c r="C307" s="3" t="s">
        <v>663</v>
      </c>
      <c r="D307" t="s">
        <v>20</v>
      </c>
      <c r="E307">
        <v>2800</v>
      </c>
      <c r="F307">
        <v>8014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R307" t="str" cm="1">
        <f t="array" ref="R307:S307">_xlfn.TEXTSPLIT(O307,"/")</f>
        <v>theater</v>
      </c>
      <c r="S307" t="str">
        <v>plays</v>
      </c>
    </row>
    <row r="308" spans="1:19" ht="31.2" x14ac:dyDescent="0.3">
      <c r="A308">
        <v>306</v>
      </c>
      <c r="B308" t="s">
        <v>664</v>
      </c>
      <c r="C308" s="3" t="s">
        <v>665</v>
      </c>
      <c r="D308" t="s">
        <v>14</v>
      </c>
      <c r="E308">
        <v>6500</v>
      </c>
      <c r="F308">
        <v>514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R308" t="str" cm="1">
        <f t="array" ref="R308:S308">_xlfn.TEXTSPLIT(O308,"/")</f>
        <v>theater</v>
      </c>
      <c r="S308" t="str">
        <v>plays</v>
      </c>
    </row>
    <row r="309" spans="1:19" ht="31.2" x14ac:dyDescent="0.3">
      <c r="A309">
        <v>307</v>
      </c>
      <c r="B309" t="s">
        <v>666</v>
      </c>
      <c r="C309" s="3" t="s">
        <v>667</v>
      </c>
      <c r="D309" t="s">
        <v>20</v>
      </c>
      <c r="E309">
        <v>32900</v>
      </c>
      <c r="F309">
        <v>43473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R309" t="str" cm="1">
        <f t="array" ref="R309:S309">_xlfn.TEXTSPLIT(O309,"/")</f>
        <v>publishing</v>
      </c>
      <c r="S309" t="str">
        <v>fiction</v>
      </c>
    </row>
    <row r="310" spans="1:19" x14ac:dyDescent="0.3">
      <c r="A310">
        <v>308</v>
      </c>
      <c r="B310" t="s">
        <v>668</v>
      </c>
      <c r="C310" s="3" t="s">
        <v>669</v>
      </c>
      <c r="D310" t="s">
        <v>14</v>
      </c>
      <c r="E310">
        <v>118200</v>
      </c>
      <c r="F310">
        <v>87560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R310" t="str" cm="1">
        <f t="array" ref="R310:S310">_xlfn.TEXTSPLIT(O310,"/")</f>
        <v>theater</v>
      </c>
      <c r="S310" t="str">
        <v>plays</v>
      </c>
    </row>
    <row r="311" spans="1:19" x14ac:dyDescent="0.3">
      <c r="A311">
        <v>309</v>
      </c>
      <c r="B311" t="s">
        <v>670</v>
      </c>
      <c r="C311" s="3" t="s">
        <v>671</v>
      </c>
      <c r="D311" t="s">
        <v>74</v>
      </c>
      <c r="E311">
        <v>4100</v>
      </c>
      <c r="F311">
        <v>3087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R311" t="str" cm="1">
        <f t="array" ref="R311:S311">_xlfn.TEXTSPLIT(O311,"/")</f>
        <v>music</v>
      </c>
      <c r="S311" t="str">
        <v>indie rock</v>
      </c>
    </row>
    <row r="312" spans="1:19" x14ac:dyDescent="0.3">
      <c r="A312">
        <v>310</v>
      </c>
      <c r="B312" t="s">
        <v>672</v>
      </c>
      <c r="C312" s="3" t="s">
        <v>673</v>
      </c>
      <c r="D312" t="s">
        <v>14</v>
      </c>
      <c r="E312">
        <v>7800</v>
      </c>
      <c r="F312">
        <v>1586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R312" t="str" cm="1">
        <f t="array" ref="R312:S312">_xlfn.TEXTSPLIT(O312,"/")</f>
        <v>games</v>
      </c>
      <c r="S312" t="str">
        <v>video games</v>
      </c>
    </row>
    <row r="313" spans="1:19" x14ac:dyDescent="0.3">
      <c r="A313">
        <v>311</v>
      </c>
      <c r="B313" t="s">
        <v>674</v>
      </c>
      <c r="C313" s="3" t="s">
        <v>675</v>
      </c>
      <c r="D313" t="s">
        <v>20</v>
      </c>
      <c r="E313">
        <v>6300</v>
      </c>
      <c r="F313">
        <v>12812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R313" t="str" cm="1">
        <f t="array" ref="R313:S313">_xlfn.TEXTSPLIT(O313,"/")</f>
        <v>theater</v>
      </c>
      <c r="S313" t="str">
        <v>plays</v>
      </c>
    </row>
    <row r="314" spans="1:19" x14ac:dyDescent="0.3">
      <c r="A314">
        <v>312</v>
      </c>
      <c r="B314" t="s">
        <v>676</v>
      </c>
      <c r="C314" s="3" t="s">
        <v>677</v>
      </c>
      <c r="D314" t="s">
        <v>20</v>
      </c>
      <c r="E314">
        <v>59100</v>
      </c>
      <c r="F314">
        <v>183345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R314" t="str" cm="1">
        <f t="array" ref="R314:S314">_xlfn.TEXTSPLIT(O314,"/")</f>
        <v>theater</v>
      </c>
      <c r="S314" t="str">
        <v>plays</v>
      </c>
    </row>
    <row r="315" spans="1:19" x14ac:dyDescent="0.3">
      <c r="A315">
        <v>313</v>
      </c>
      <c r="B315" t="s">
        <v>678</v>
      </c>
      <c r="C315" s="3" t="s">
        <v>679</v>
      </c>
      <c r="D315" t="s">
        <v>20</v>
      </c>
      <c r="E315">
        <v>2200</v>
      </c>
      <c r="F315">
        <v>8697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R315" t="str" cm="1">
        <f t="array" ref="R315:S315">_xlfn.TEXTSPLIT(O315,"/")</f>
        <v>music</v>
      </c>
      <c r="S315" t="str">
        <v>rock</v>
      </c>
    </row>
    <row r="316" spans="1:19" x14ac:dyDescent="0.3">
      <c r="A316">
        <v>314</v>
      </c>
      <c r="B316" t="s">
        <v>680</v>
      </c>
      <c r="C316" s="3" t="s">
        <v>681</v>
      </c>
      <c r="D316" t="s">
        <v>20</v>
      </c>
      <c r="E316">
        <v>1400</v>
      </c>
      <c r="F316">
        <v>4126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R316" t="str" cm="1">
        <f t="array" ref="R316:S316">_xlfn.TEXTSPLIT(O316,"/")</f>
        <v>film &amp; video</v>
      </c>
      <c r="S316" t="str">
        <v>documentary</v>
      </c>
    </row>
    <row r="317" spans="1:19" ht="31.2" x14ac:dyDescent="0.3">
      <c r="A317">
        <v>315</v>
      </c>
      <c r="B317" t="s">
        <v>682</v>
      </c>
      <c r="C317" s="3" t="s">
        <v>683</v>
      </c>
      <c r="D317" t="s">
        <v>14</v>
      </c>
      <c r="E317">
        <v>9500</v>
      </c>
      <c r="F317">
        <v>3220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R317" t="str" cm="1">
        <f t="array" ref="R317:S317">_xlfn.TEXTSPLIT(O317,"/")</f>
        <v>theater</v>
      </c>
      <c r="S317" t="str">
        <v>plays</v>
      </c>
    </row>
    <row r="318" spans="1:19" x14ac:dyDescent="0.3">
      <c r="A318">
        <v>316</v>
      </c>
      <c r="B318" t="s">
        <v>684</v>
      </c>
      <c r="C318" s="3" t="s">
        <v>685</v>
      </c>
      <c r="D318" t="s">
        <v>14</v>
      </c>
      <c r="E318">
        <v>9600</v>
      </c>
      <c r="F318">
        <v>6401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R318" t="str" cm="1">
        <f t="array" ref="R318:S318">_xlfn.TEXTSPLIT(O318,"/")</f>
        <v>food</v>
      </c>
      <c r="S318" t="str">
        <v>food trucks</v>
      </c>
    </row>
    <row r="319" spans="1:19" x14ac:dyDescent="0.3">
      <c r="A319">
        <v>317</v>
      </c>
      <c r="B319" t="s">
        <v>686</v>
      </c>
      <c r="C319" s="3" t="s">
        <v>687</v>
      </c>
      <c r="D319" t="s">
        <v>14</v>
      </c>
      <c r="E319">
        <v>6600</v>
      </c>
      <c r="F319">
        <v>1269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R319" t="str" cm="1">
        <f t="array" ref="R319:S319">_xlfn.TEXTSPLIT(O319,"/")</f>
        <v>theater</v>
      </c>
      <c r="S319" t="str">
        <v>plays</v>
      </c>
    </row>
    <row r="320" spans="1:19" ht="31.2" x14ac:dyDescent="0.3">
      <c r="A320">
        <v>318</v>
      </c>
      <c r="B320" t="s">
        <v>688</v>
      </c>
      <c r="C320" s="3" t="s">
        <v>689</v>
      </c>
      <c r="D320" t="s">
        <v>14</v>
      </c>
      <c r="E320">
        <v>5700</v>
      </c>
      <c r="F320">
        <v>903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R320" t="str" cm="1">
        <f t="array" ref="R320:S320">_xlfn.TEXTSPLIT(O320,"/")</f>
        <v>music</v>
      </c>
      <c r="S320" t="str">
        <v>rock</v>
      </c>
    </row>
    <row r="321" spans="1:19" x14ac:dyDescent="0.3">
      <c r="A321">
        <v>319</v>
      </c>
      <c r="B321" t="s">
        <v>690</v>
      </c>
      <c r="C321" s="3" t="s">
        <v>691</v>
      </c>
      <c r="D321" t="s">
        <v>74</v>
      </c>
      <c r="E321">
        <v>8400</v>
      </c>
      <c r="F321">
        <v>3251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R321" t="str" cm="1">
        <f t="array" ref="R321:S321">_xlfn.TEXTSPLIT(O321,"/")</f>
        <v>technology</v>
      </c>
      <c r="S321" t="str">
        <v>web</v>
      </c>
    </row>
    <row r="322" spans="1:19" x14ac:dyDescent="0.3">
      <c r="A322">
        <v>320</v>
      </c>
      <c r="B322" t="s">
        <v>692</v>
      </c>
      <c r="C322" s="3" t="s">
        <v>693</v>
      </c>
      <c r="D322" t="s">
        <v>14</v>
      </c>
      <c r="E322">
        <v>84400</v>
      </c>
      <c r="F322">
        <v>8092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R322" t="str" cm="1">
        <f t="array" ref="R322:S322">_xlfn.TEXTSPLIT(O322,"/")</f>
        <v>publishing</v>
      </c>
      <c r="S322" t="str">
        <v>fiction</v>
      </c>
    </row>
    <row r="323" spans="1:19" ht="31.2" x14ac:dyDescent="0.3">
      <c r="A323">
        <v>321</v>
      </c>
      <c r="B323" t="s">
        <v>694</v>
      </c>
      <c r="C323" s="3" t="s">
        <v>695</v>
      </c>
      <c r="D323" t="s">
        <v>14</v>
      </c>
      <c r="E323">
        <v>170400</v>
      </c>
      <c r="F323">
        <v>160422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R323" t="str" cm="1">
        <f t="array" ref="R323:S323">_xlfn.TEXTSPLIT(O323,"/")</f>
        <v>film &amp; video</v>
      </c>
      <c r="S323" t="str">
        <v>shorts</v>
      </c>
    </row>
    <row r="324" spans="1:19" ht="31.2" x14ac:dyDescent="0.3">
      <c r="A324">
        <v>322</v>
      </c>
      <c r="B324" t="s">
        <v>696</v>
      </c>
      <c r="C324" s="3" t="s">
        <v>697</v>
      </c>
      <c r="D324" t="s">
        <v>20</v>
      </c>
      <c r="E324">
        <v>117900</v>
      </c>
      <c r="F324">
        <v>196377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R324" t="str" cm="1">
        <f t="array" ref="R324:S324">_xlfn.TEXTSPLIT(O324,"/")</f>
        <v>theater</v>
      </c>
      <c r="S324" t="str">
        <v>plays</v>
      </c>
    </row>
    <row r="325" spans="1:19" x14ac:dyDescent="0.3">
      <c r="A325">
        <v>323</v>
      </c>
      <c r="B325" t="s">
        <v>698</v>
      </c>
      <c r="C325" s="3" t="s">
        <v>699</v>
      </c>
      <c r="D325" t="s">
        <v>14</v>
      </c>
      <c r="E325">
        <v>8900</v>
      </c>
      <c r="F325">
        <v>2148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R325" t="str" cm="1">
        <f t="array" ref="R325:S325">_xlfn.TEXTSPLIT(O325,"/")</f>
        <v>film &amp; video</v>
      </c>
      <c r="S325" t="str">
        <v>documentary</v>
      </c>
    </row>
    <row r="326" spans="1:19" x14ac:dyDescent="0.3">
      <c r="A326">
        <v>324</v>
      </c>
      <c r="B326" t="s">
        <v>700</v>
      </c>
      <c r="C326" s="3" t="s">
        <v>701</v>
      </c>
      <c r="D326" t="s">
        <v>20</v>
      </c>
      <c r="E326">
        <v>7100</v>
      </c>
      <c r="F326">
        <v>11648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R326" t="str" cm="1">
        <f t="array" ref="R326:S326">_xlfn.TEXTSPLIT(O326,"/")</f>
        <v>theater</v>
      </c>
      <c r="S326" t="str">
        <v>plays</v>
      </c>
    </row>
    <row r="327" spans="1:19" ht="31.2" x14ac:dyDescent="0.3">
      <c r="A327">
        <v>325</v>
      </c>
      <c r="B327" t="s">
        <v>702</v>
      </c>
      <c r="C327" s="3" t="s">
        <v>703</v>
      </c>
      <c r="D327" t="s">
        <v>14</v>
      </c>
      <c r="E327">
        <v>6500</v>
      </c>
      <c r="F327">
        <v>5897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R327" t="str" cm="1">
        <f t="array" ref="R327:S327">_xlfn.TEXTSPLIT(O327,"/")</f>
        <v>theater</v>
      </c>
      <c r="S327" t="str">
        <v>plays</v>
      </c>
    </row>
    <row r="328" spans="1:19" ht="31.2" x14ac:dyDescent="0.3">
      <c r="A328">
        <v>326</v>
      </c>
      <c r="B328" t="s">
        <v>704</v>
      </c>
      <c r="C328" s="3" t="s">
        <v>705</v>
      </c>
      <c r="D328" t="s">
        <v>14</v>
      </c>
      <c r="E328">
        <v>7200</v>
      </c>
      <c r="F328">
        <v>3326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R328" t="str" cm="1">
        <f t="array" ref="R328:S328">_xlfn.TEXTSPLIT(O328,"/")</f>
        <v>film &amp; video</v>
      </c>
      <c r="S328" t="str">
        <v>animation</v>
      </c>
    </row>
    <row r="329" spans="1:19" x14ac:dyDescent="0.3">
      <c r="A329">
        <v>327</v>
      </c>
      <c r="B329" t="s">
        <v>706</v>
      </c>
      <c r="C329" s="3" t="s">
        <v>707</v>
      </c>
      <c r="D329" t="s">
        <v>14</v>
      </c>
      <c r="E329">
        <v>2600</v>
      </c>
      <c r="F329">
        <v>1002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R329" t="str" cm="1">
        <f t="array" ref="R329:S329">_xlfn.TEXTSPLIT(O329,"/")</f>
        <v>theater</v>
      </c>
      <c r="S329" t="str">
        <v>plays</v>
      </c>
    </row>
    <row r="330" spans="1:19" ht="31.2" x14ac:dyDescent="0.3">
      <c r="A330">
        <v>328</v>
      </c>
      <c r="B330" t="s">
        <v>708</v>
      </c>
      <c r="C330" s="3" t="s">
        <v>709</v>
      </c>
      <c r="D330" t="s">
        <v>20</v>
      </c>
      <c r="E330">
        <v>98700</v>
      </c>
      <c r="F330">
        <v>131826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R330" t="str" cm="1">
        <f t="array" ref="R330:S330">_xlfn.TEXTSPLIT(O330,"/")</f>
        <v>music</v>
      </c>
      <c r="S330" t="str">
        <v>rock</v>
      </c>
    </row>
    <row r="331" spans="1:19" x14ac:dyDescent="0.3">
      <c r="A331">
        <v>329</v>
      </c>
      <c r="B331" t="s">
        <v>710</v>
      </c>
      <c r="C331" s="3" t="s">
        <v>711</v>
      </c>
      <c r="D331" t="s">
        <v>47</v>
      </c>
      <c r="E331">
        <v>93800</v>
      </c>
      <c r="F331">
        <v>21477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R331" t="str" cm="1">
        <f t="array" ref="R331:S331">_xlfn.TEXTSPLIT(O331,"/")</f>
        <v>games</v>
      </c>
      <c r="S331" t="str">
        <v>video games</v>
      </c>
    </row>
    <row r="332" spans="1:19" ht="31.2" x14ac:dyDescent="0.3">
      <c r="A332">
        <v>330</v>
      </c>
      <c r="B332" t="s">
        <v>712</v>
      </c>
      <c r="C332" s="3" t="s">
        <v>713</v>
      </c>
      <c r="D332" t="s">
        <v>20</v>
      </c>
      <c r="E332">
        <v>33700</v>
      </c>
      <c r="F332">
        <v>62330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R332" t="str" cm="1">
        <f t="array" ref="R332:S332">_xlfn.TEXTSPLIT(O332,"/")</f>
        <v>film &amp; video</v>
      </c>
      <c r="S332" t="str">
        <v>documentary</v>
      </c>
    </row>
    <row r="333" spans="1:19" x14ac:dyDescent="0.3">
      <c r="A333">
        <v>331</v>
      </c>
      <c r="B333" t="s">
        <v>714</v>
      </c>
      <c r="C333" s="3" t="s">
        <v>715</v>
      </c>
      <c r="D333" t="s">
        <v>20</v>
      </c>
      <c r="E333">
        <v>3300</v>
      </c>
      <c r="F333">
        <v>14643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R333" t="str" cm="1">
        <f t="array" ref="R333:S333">_xlfn.TEXTSPLIT(O333,"/")</f>
        <v>food</v>
      </c>
      <c r="S333" t="str">
        <v>food trucks</v>
      </c>
    </row>
    <row r="334" spans="1:19" ht="31.2" x14ac:dyDescent="0.3">
      <c r="A334">
        <v>332</v>
      </c>
      <c r="B334" t="s">
        <v>716</v>
      </c>
      <c r="C334" s="3" t="s">
        <v>717</v>
      </c>
      <c r="D334" t="s">
        <v>20</v>
      </c>
      <c r="E334">
        <v>20700</v>
      </c>
      <c r="F334">
        <v>41396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R334" t="str" cm="1">
        <f t="array" ref="R334:S334">_xlfn.TEXTSPLIT(O334,"/")</f>
        <v>technology</v>
      </c>
      <c r="S334" t="str">
        <v>wearables</v>
      </c>
    </row>
    <row r="335" spans="1:19" x14ac:dyDescent="0.3">
      <c r="A335">
        <v>333</v>
      </c>
      <c r="B335" t="s">
        <v>718</v>
      </c>
      <c r="C335" s="3" t="s">
        <v>719</v>
      </c>
      <c r="D335" t="s">
        <v>20</v>
      </c>
      <c r="E335">
        <v>9600</v>
      </c>
      <c r="F335">
        <v>11900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R335" t="str" cm="1">
        <f t="array" ref="R335:S335">_xlfn.TEXTSPLIT(O335,"/")</f>
        <v>theater</v>
      </c>
      <c r="S335" t="str">
        <v>plays</v>
      </c>
    </row>
    <row r="336" spans="1:19" x14ac:dyDescent="0.3">
      <c r="A336">
        <v>334</v>
      </c>
      <c r="B336" t="s">
        <v>720</v>
      </c>
      <c r="C336" s="3" t="s">
        <v>721</v>
      </c>
      <c r="D336" t="s">
        <v>20</v>
      </c>
      <c r="E336">
        <v>66200</v>
      </c>
      <c r="F336">
        <v>123538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R336" t="str" cm="1">
        <f t="array" ref="R336:S336">_xlfn.TEXTSPLIT(O336,"/")</f>
        <v>music</v>
      </c>
      <c r="S336" t="str">
        <v>rock</v>
      </c>
    </row>
    <row r="337" spans="1:19" x14ac:dyDescent="0.3">
      <c r="A337">
        <v>335</v>
      </c>
      <c r="B337" t="s">
        <v>722</v>
      </c>
      <c r="C337" s="3" t="s">
        <v>723</v>
      </c>
      <c r="D337" t="s">
        <v>20</v>
      </c>
      <c r="E337">
        <v>173800</v>
      </c>
      <c r="F337">
        <v>198628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R337" t="str" cm="1">
        <f t="array" ref="R337:S337">_xlfn.TEXTSPLIT(O337,"/")</f>
        <v>music</v>
      </c>
      <c r="S337" t="str">
        <v>rock</v>
      </c>
    </row>
    <row r="338" spans="1:19" x14ac:dyDescent="0.3">
      <c r="A338">
        <v>336</v>
      </c>
      <c r="B338" t="s">
        <v>724</v>
      </c>
      <c r="C338" s="3" t="s">
        <v>725</v>
      </c>
      <c r="D338" t="s">
        <v>14</v>
      </c>
      <c r="E338">
        <v>70700</v>
      </c>
      <c r="F338">
        <v>68602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R338" t="str" cm="1">
        <f t="array" ref="R338:S338">_xlfn.TEXTSPLIT(O338,"/")</f>
        <v>music</v>
      </c>
      <c r="S338" t="str">
        <v>rock</v>
      </c>
    </row>
    <row r="339" spans="1:19" x14ac:dyDescent="0.3">
      <c r="A339">
        <v>337</v>
      </c>
      <c r="B339" t="s">
        <v>726</v>
      </c>
      <c r="C339" s="3" t="s">
        <v>727</v>
      </c>
      <c r="D339" t="s">
        <v>20</v>
      </c>
      <c r="E339">
        <v>94500</v>
      </c>
      <c r="F339">
        <v>116064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R339" t="str" cm="1">
        <f t="array" ref="R339:S339">_xlfn.TEXTSPLIT(O339,"/")</f>
        <v>theater</v>
      </c>
      <c r="S339" t="str">
        <v>plays</v>
      </c>
    </row>
    <row r="340" spans="1:19" x14ac:dyDescent="0.3">
      <c r="A340">
        <v>338</v>
      </c>
      <c r="B340" t="s">
        <v>728</v>
      </c>
      <c r="C340" s="3" t="s">
        <v>729</v>
      </c>
      <c r="D340" t="s">
        <v>20</v>
      </c>
      <c r="E340">
        <v>69800</v>
      </c>
      <c r="F340">
        <v>125042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R340" t="str" cm="1">
        <f t="array" ref="R340:S340">_xlfn.TEXTSPLIT(O340,"/")</f>
        <v>theater</v>
      </c>
      <c r="S340" t="str">
        <v>plays</v>
      </c>
    </row>
    <row r="341" spans="1:19" x14ac:dyDescent="0.3">
      <c r="A341">
        <v>339</v>
      </c>
      <c r="B341" t="s">
        <v>730</v>
      </c>
      <c r="C341" s="3" t="s">
        <v>731</v>
      </c>
      <c r="D341" t="s">
        <v>74</v>
      </c>
      <c r="E341">
        <v>136300</v>
      </c>
      <c r="F341">
        <v>108974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R341" t="str" cm="1">
        <f t="array" ref="R341:S341">_xlfn.TEXTSPLIT(O341,"/")</f>
        <v>theater</v>
      </c>
      <c r="S341" t="str">
        <v>plays</v>
      </c>
    </row>
    <row r="342" spans="1:19" x14ac:dyDescent="0.3">
      <c r="A342">
        <v>340</v>
      </c>
      <c r="B342" t="s">
        <v>732</v>
      </c>
      <c r="C342" s="3" t="s">
        <v>733</v>
      </c>
      <c r="D342" t="s">
        <v>14</v>
      </c>
      <c r="E342">
        <v>37100</v>
      </c>
      <c r="F342">
        <v>34964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R342" t="str" cm="1">
        <f t="array" ref="R342:S342">_xlfn.TEXTSPLIT(O342,"/")</f>
        <v>photography</v>
      </c>
      <c r="S342" t="str">
        <v>photography books</v>
      </c>
    </row>
    <row r="343" spans="1:19" ht="31.2" x14ac:dyDescent="0.3">
      <c r="A343">
        <v>341</v>
      </c>
      <c r="B343" t="s">
        <v>734</v>
      </c>
      <c r="C343" s="3" t="s">
        <v>735</v>
      </c>
      <c r="D343" t="s">
        <v>14</v>
      </c>
      <c r="E343">
        <v>114300</v>
      </c>
      <c r="F343">
        <v>96777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R343" t="str" cm="1">
        <f t="array" ref="R343:S343">_xlfn.TEXTSPLIT(O343,"/")</f>
        <v>music</v>
      </c>
      <c r="S343" t="str">
        <v>indie rock</v>
      </c>
    </row>
    <row r="344" spans="1:19" x14ac:dyDescent="0.3">
      <c r="A344">
        <v>342</v>
      </c>
      <c r="B344" t="s">
        <v>736</v>
      </c>
      <c r="C344" s="3" t="s">
        <v>737</v>
      </c>
      <c r="D344" t="s">
        <v>14</v>
      </c>
      <c r="E344">
        <v>47900</v>
      </c>
      <c r="F344">
        <v>31864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R344" t="str" cm="1">
        <f t="array" ref="R344:S344">_xlfn.TEXTSPLIT(O344,"/")</f>
        <v>theater</v>
      </c>
      <c r="S344" t="str">
        <v>plays</v>
      </c>
    </row>
    <row r="345" spans="1:19" x14ac:dyDescent="0.3">
      <c r="A345">
        <v>343</v>
      </c>
      <c r="B345" t="s">
        <v>738</v>
      </c>
      <c r="C345" s="3" t="s">
        <v>739</v>
      </c>
      <c r="D345" t="s">
        <v>14</v>
      </c>
      <c r="E345">
        <v>9000</v>
      </c>
      <c r="F345">
        <v>4853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R345" t="str" cm="1">
        <f t="array" ref="R345:S345">_xlfn.TEXTSPLIT(O345,"/")</f>
        <v>theater</v>
      </c>
      <c r="S345" t="str">
        <v>plays</v>
      </c>
    </row>
    <row r="346" spans="1:19" x14ac:dyDescent="0.3">
      <c r="A346">
        <v>344</v>
      </c>
      <c r="B346" t="s">
        <v>740</v>
      </c>
      <c r="C346" s="3" t="s">
        <v>741</v>
      </c>
      <c r="D346" t="s">
        <v>14</v>
      </c>
      <c r="E346">
        <v>197600</v>
      </c>
      <c r="F346">
        <v>82959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R346" t="str" cm="1">
        <f t="array" ref="R346:S346">_xlfn.TEXTSPLIT(O346,"/")</f>
        <v>games</v>
      </c>
      <c r="S346" t="str">
        <v>video games</v>
      </c>
    </row>
    <row r="347" spans="1:19" x14ac:dyDescent="0.3">
      <c r="A347">
        <v>345</v>
      </c>
      <c r="B347" t="s">
        <v>742</v>
      </c>
      <c r="C347" s="3" t="s">
        <v>743</v>
      </c>
      <c r="D347" t="s">
        <v>14</v>
      </c>
      <c r="E347">
        <v>157600</v>
      </c>
      <c r="F347">
        <v>23159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R347" t="str" cm="1">
        <f t="array" ref="R347:S347">_xlfn.TEXTSPLIT(O347,"/")</f>
        <v>film &amp; video</v>
      </c>
      <c r="S347" t="str">
        <v>drama</v>
      </c>
    </row>
    <row r="348" spans="1:19" x14ac:dyDescent="0.3">
      <c r="A348">
        <v>346</v>
      </c>
      <c r="B348" t="s">
        <v>744</v>
      </c>
      <c r="C348" s="3" t="s">
        <v>745</v>
      </c>
      <c r="D348" t="s">
        <v>14</v>
      </c>
      <c r="E348">
        <v>8000</v>
      </c>
      <c r="F348">
        <v>2758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R348" t="str" cm="1">
        <f t="array" ref="R348:S348">_xlfn.TEXTSPLIT(O348,"/")</f>
        <v>music</v>
      </c>
      <c r="S348" t="str">
        <v>indie rock</v>
      </c>
    </row>
    <row r="349" spans="1:19" x14ac:dyDescent="0.3">
      <c r="A349">
        <v>347</v>
      </c>
      <c r="B349" t="s">
        <v>746</v>
      </c>
      <c r="C349" s="3" t="s">
        <v>747</v>
      </c>
      <c r="D349" t="s">
        <v>20</v>
      </c>
      <c r="E349">
        <v>900</v>
      </c>
      <c r="F349">
        <v>12607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R349" t="str" cm="1">
        <f t="array" ref="R349:S349">_xlfn.TEXTSPLIT(O349,"/")</f>
        <v>technology</v>
      </c>
      <c r="S349" t="str">
        <v>web</v>
      </c>
    </row>
    <row r="350" spans="1:19" x14ac:dyDescent="0.3">
      <c r="A350">
        <v>348</v>
      </c>
      <c r="B350" t="s">
        <v>748</v>
      </c>
      <c r="C350" s="3" t="s">
        <v>749</v>
      </c>
      <c r="D350" t="s">
        <v>14</v>
      </c>
      <c r="E350">
        <v>199000</v>
      </c>
      <c r="F350">
        <v>142823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R350" t="str" cm="1">
        <f t="array" ref="R350:S350">_xlfn.TEXTSPLIT(O350,"/")</f>
        <v>food</v>
      </c>
      <c r="S350" t="str">
        <v>food trucks</v>
      </c>
    </row>
    <row r="351" spans="1:19" x14ac:dyDescent="0.3">
      <c r="A351">
        <v>349</v>
      </c>
      <c r="B351" t="s">
        <v>750</v>
      </c>
      <c r="C351" s="3" t="s">
        <v>751</v>
      </c>
      <c r="D351" t="s">
        <v>14</v>
      </c>
      <c r="E351">
        <v>180800</v>
      </c>
      <c r="F351">
        <v>95958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R351" t="str" cm="1">
        <f t="array" ref="R351:S351">_xlfn.TEXTSPLIT(O351,"/")</f>
        <v>theater</v>
      </c>
      <c r="S351" t="str">
        <v>plays</v>
      </c>
    </row>
    <row r="352" spans="1:19" x14ac:dyDescent="0.3">
      <c r="A352">
        <v>350</v>
      </c>
      <c r="B352" t="s">
        <v>752</v>
      </c>
      <c r="C352" s="3" t="s">
        <v>753</v>
      </c>
      <c r="D352" t="s">
        <v>14</v>
      </c>
      <c r="E352">
        <v>100</v>
      </c>
      <c r="F352"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R352" t="str" cm="1">
        <f t="array" ref="R352:S352">_xlfn.TEXTSPLIT(O352,"/")</f>
        <v>music</v>
      </c>
      <c r="S352" t="str">
        <v>jazz</v>
      </c>
    </row>
    <row r="353" spans="1:19" x14ac:dyDescent="0.3">
      <c r="A353">
        <v>351</v>
      </c>
      <c r="B353" t="s">
        <v>754</v>
      </c>
      <c r="C353" s="3" t="s">
        <v>755</v>
      </c>
      <c r="D353" t="s">
        <v>20</v>
      </c>
      <c r="E353">
        <v>74100</v>
      </c>
      <c r="F353">
        <v>94631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R353" t="str" cm="1">
        <f t="array" ref="R353:S353">_xlfn.TEXTSPLIT(O353,"/")</f>
        <v>music</v>
      </c>
      <c r="S353" t="str">
        <v>rock</v>
      </c>
    </row>
    <row r="354" spans="1:19" x14ac:dyDescent="0.3">
      <c r="A354">
        <v>352</v>
      </c>
      <c r="B354" t="s">
        <v>756</v>
      </c>
      <c r="C354" s="3" t="s">
        <v>757</v>
      </c>
      <c r="D354" t="s">
        <v>14</v>
      </c>
      <c r="E354">
        <v>2800</v>
      </c>
      <c r="F354">
        <v>977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R354" t="str" cm="1">
        <f t="array" ref="R354:S354">_xlfn.TEXTSPLIT(O354,"/")</f>
        <v>theater</v>
      </c>
      <c r="S354" t="str">
        <v>plays</v>
      </c>
    </row>
    <row r="355" spans="1:19" x14ac:dyDescent="0.3">
      <c r="A355">
        <v>353</v>
      </c>
      <c r="B355" t="s">
        <v>758</v>
      </c>
      <c r="C355" s="3" t="s">
        <v>759</v>
      </c>
      <c r="D355" t="s">
        <v>20</v>
      </c>
      <c r="E355">
        <v>33600</v>
      </c>
      <c r="F355">
        <v>137961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R355" t="str" cm="1">
        <f t="array" ref="R355:S355">_xlfn.TEXTSPLIT(O355,"/")</f>
        <v>theater</v>
      </c>
      <c r="S355" t="str">
        <v>plays</v>
      </c>
    </row>
    <row r="356" spans="1:19" x14ac:dyDescent="0.3">
      <c r="A356">
        <v>354</v>
      </c>
      <c r="B356" t="s">
        <v>760</v>
      </c>
      <c r="C356" s="3" t="s">
        <v>761</v>
      </c>
      <c r="D356" t="s">
        <v>20</v>
      </c>
      <c r="E356">
        <v>6100</v>
      </c>
      <c r="F356">
        <v>7548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R356" t="str" cm="1">
        <f t="array" ref="R356:S356">_xlfn.TEXTSPLIT(O356,"/")</f>
        <v>film &amp; video</v>
      </c>
      <c r="S356" t="str">
        <v>documentary</v>
      </c>
    </row>
    <row r="357" spans="1:19" x14ac:dyDescent="0.3">
      <c r="A357">
        <v>355</v>
      </c>
      <c r="B357" t="s">
        <v>762</v>
      </c>
      <c r="C357" s="3" t="s">
        <v>763</v>
      </c>
      <c r="D357" t="s">
        <v>47</v>
      </c>
      <c r="E357">
        <v>3800</v>
      </c>
      <c r="F357">
        <v>2241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R357" t="str" cm="1">
        <f t="array" ref="R357:S357">_xlfn.TEXTSPLIT(O357,"/")</f>
        <v>technology</v>
      </c>
      <c r="S357" t="str">
        <v>wearables</v>
      </c>
    </row>
    <row r="358" spans="1:19" x14ac:dyDescent="0.3">
      <c r="A358">
        <v>356</v>
      </c>
      <c r="B358" t="s">
        <v>764</v>
      </c>
      <c r="C358" s="3" t="s">
        <v>765</v>
      </c>
      <c r="D358" t="s">
        <v>14</v>
      </c>
      <c r="E358">
        <v>9300</v>
      </c>
      <c r="F358">
        <v>3431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R358" t="str" cm="1">
        <f t="array" ref="R358:S358">_xlfn.TEXTSPLIT(O358,"/")</f>
        <v>theater</v>
      </c>
      <c r="S358" t="str">
        <v>plays</v>
      </c>
    </row>
    <row r="359" spans="1:19" x14ac:dyDescent="0.3">
      <c r="A359">
        <v>357</v>
      </c>
      <c r="B359" t="s">
        <v>766</v>
      </c>
      <c r="C359" s="3" t="s">
        <v>767</v>
      </c>
      <c r="D359" t="s">
        <v>20</v>
      </c>
      <c r="E359">
        <v>2300</v>
      </c>
      <c r="F359">
        <v>4253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R359" t="str" cm="1">
        <f t="array" ref="R359:S359">_xlfn.TEXTSPLIT(O359,"/")</f>
        <v>games</v>
      </c>
      <c r="S359" t="str">
        <v>video games</v>
      </c>
    </row>
    <row r="360" spans="1:19" x14ac:dyDescent="0.3">
      <c r="A360">
        <v>358</v>
      </c>
      <c r="B360" t="s">
        <v>768</v>
      </c>
      <c r="C360" s="3" t="s">
        <v>769</v>
      </c>
      <c r="D360" t="s">
        <v>14</v>
      </c>
      <c r="E360">
        <v>9700</v>
      </c>
      <c r="F360">
        <v>1146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R360" t="str" cm="1">
        <f t="array" ref="R360:S360">_xlfn.TEXTSPLIT(O360,"/")</f>
        <v>photography</v>
      </c>
      <c r="S360" t="str">
        <v>photography books</v>
      </c>
    </row>
    <row r="361" spans="1:19" x14ac:dyDescent="0.3">
      <c r="A361">
        <v>359</v>
      </c>
      <c r="B361" t="s">
        <v>770</v>
      </c>
      <c r="C361" s="3" t="s">
        <v>771</v>
      </c>
      <c r="D361" t="s">
        <v>20</v>
      </c>
      <c r="E361">
        <v>4000</v>
      </c>
      <c r="F361">
        <v>11948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R361" t="str" cm="1">
        <f t="array" ref="R361:S361">_xlfn.TEXTSPLIT(O361,"/")</f>
        <v>film &amp; video</v>
      </c>
      <c r="S361" t="str">
        <v>animation</v>
      </c>
    </row>
    <row r="362" spans="1:19" x14ac:dyDescent="0.3">
      <c r="A362">
        <v>360</v>
      </c>
      <c r="B362" t="s">
        <v>772</v>
      </c>
      <c r="C362" s="3" t="s">
        <v>773</v>
      </c>
      <c r="D362" t="s">
        <v>20</v>
      </c>
      <c r="E362">
        <v>59700</v>
      </c>
      <c r="F362">
        <v>135132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R362" t="str" cm="1">
        <f t="array" ref="R362:S362">_xlfn.TEXTSPLIT(O362,"/")</f>
        <v>theater</v>
      </c>
      <c r="S362" t="str">
        <v>plays</v>
      </c>
    </row>
    <row r="363" spans="1:19" x14ac:dyDescent="0.3">
      <c r="A363">
        <v>361</v>
      </c>
      <c r="B363" t="s">
        <v>774</v>
      </c>
      <c r="C363" s="3" t="s">
        <v>775</v>
      </c>
      <c r="D363" t="s">
        <v>20</v>
      </c>
      <c r="E363">
        <v>5500</v>
      </c>
      <c r="F363">
        <v>9546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R363" t="str" cm="1">
        <f t="array" ref="R363:S363">_xlfn.TEXTSPLIT(O363,"/")</f>
        <v>theater</v>
      </c>
      <c r="S363" t="str">
        <v>plays</v>
      </c>
    </row>
    <row r="364" spans="1:19" x14ac:dyDescent="0.3">
      <c r="A364">
        <v>362</v>
      </c>
      <c r="B364" t="s">
        <v>776</v>
      </c>
      <c r="C364" s="3" t="s">
        <v>777</v>
      </c>
      <c r="D364" t="s">
        <v>20</v>
      </c>
      <c r="E364">
        <v>3700</v>
      </c>
      <c r="F364">
        <v>13755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R364" t="str" cm="1">
        <f t="array" ref="R364:S364">_xlfn.TEXTSPLIT(O364,"/")</f>
        <v>music</v>
      </c>
      <c r="S364" t="str">
        <v>rock</v>
      </c>
    </row>
    <row r="365" spans="1:19" x14ac:dyDescent="0.3">
      <c r="A365">
        <v>363</v>
      </c>
      <c r="B365" t="s">
        <v>778</v>
      </c>
      <c r="C365" s="3" t="s">
        <v>779</v>
      </c>
      <c r="D365" t="s">
        <v>20</v>
      </c>
      <c r="E365">
        <v>5200</v>
      </c>
      <c r="F365">
        <v>8330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R365" t="str" cm="1">
        <f t="array" ref="R365:S365">_xlfn.TEXTSPLIT(O365,"/")</f>
        <v>music</v>
      </c>
      <c r="S365" t="str">
        <v>rock</v>
      </c>
    </row>
    <row r="366" spans="1:19" x14ac:dyDescent="0.3">
      <c r="A366">
        <v>364</v>
      </c>
      <c r="B366" t="s">
        <v>780</v>
      </c>
      <c r="C366" s="3" t="s">
        <v>781</v>
      </c>
      <c r="D366" t="s">
        <v>20</v>
      </c>
      <c r="E366">
        <v>900</v>
      </c>
      <c r="F366">
        <v>14547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R366" t="str" cm="1">
        <f t="array" ref="R366:S366">_xlfn.TEXTSPLIT(O366,"/")</f>
        <v>music</v>
      </c>
      <c r="S366" t="str">
        <v>indie rock</v>
      </c>
    </row>
    <row r="367" spans="1:19" x14ac:dyDescent="0.3">
      <c r="A367">
        <v>365</v>
      </c>
      <c r="B367" t="s">
        <v>782</v>
      </c>
      <c r="C367" s="3" t="s">
        <v>783</v>
      </c>
      <c r="D367" t="s">
        <v>20</v>
      </c>
      <c r="E367">
        <v>1600</v>
      </c>
      <c r="F367">
        <v>11735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R367" t="str" cm="1">
        <f t="array" ref="R367:S367">_xlfn.TEXTSPLIT(O367,"/")</f>
        <v>theater</v>
      </c>
      <c r="S367" t="str">
        <v>plays</v>
      </c>
    </row>
    <row r="368" spans="1:19" x14ac:dyDescent="0.3">
      <c r="A368">
        <v>366</v>
      </c>
      <c r="B368" t="s">
        <v>784</v>
      </c>
      <c r="C368" s="3" t="s">
        <v>785</v>
      </c>
      <c r="D368" t="s">
        <v>20</v>
      </c>
      <c r="E368">
        <v>1800</v>
      </c>
      <c r="F368">
        <v>10658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R368" t="str" cm="1">
        <f t="array" ref="R368:S368">_xlfn.TEXTSPLIT(O368,"/")</f>
        <v>theater</v>
      </c>
      <c r="S368" t="str">
        <v>plays</v>
      </c>
    </row>
    <row r="369" spans="1:19" x14ac:dyDescent="0.3">
      <c r="A369">
        <v>367</v>
      </c>
      <c r="B369" t="s">
        <v>786</v>
      </c>
      <c r="C369" s="3" t="s">
        <v>787</v>
      </c>
      <c r="D369" t="s">
        <v>14</v>
      </c>
      <c r="E369">
        <v>9900</v>
      </c>
      <c r="F369">
        <v>1870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R369" t="str" cm="1">
        <f t="array" ref="R369:S369">_xlfn.TEXTSPLIT(O369,"/")</f>
        <v>theater</v>
      </c>
      <c r="S369" t="str">
        <v>plays</v>
      </c>
    </row>
    <row r="370" spans="1:19" x14ac:dyDescent="0.3">
      <c r="A370">
        <v>368</v>
      </c>
      <c r="B370" t="s">
        <v>788</v>
      </c>
      <c r="C370" s="3" t="s">
        <v>789</v>
      </c>
      <c r="D370" t="s">
        <v>20</v>
      </c>
      <c r="E370">
        <v>5200</v>
      </c>
      <c r="F370">
        <v>14394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R370" t="str" cm="1">
        <f t="array" ref="R370:S370">_xlfn.TEXTSPLIT(O370,"/")</f>
        <v>film &amp; video</v>
      </c>
      <c r="S370" t="str">
        <v>documentary</v>
      </c>
    </row>
    <row r="371" spans="1:19" x14ac:dyDescent="0.3">
      <c r="A371">
        <v>369</v>
      </c>
      <c r="B371" t="s">
        <v>790</v>
      </c>
      <c r="C371" s="3" t="s">
        <v>791</v>
      </c>
      <c r="D371" t="s">
        <v>20</v>
      </c>
      <c r="E371">
        <v>5400</v>
      </c>
      <c r="F371">
        <v>14743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R371" t="str" cm="1">
        <f t="array" ref="R371:S371">_xlfn.TEXTSPLIT(O371,"/")</f>
        <v>film &amp; video</v>
      </c>
      <c r="S371" t="str">
        <v>television</v>
      </c>
    </row>
    <row r="372" spans="1:19" x14ac:dyDescent="0.3">
      <c r="A372">
        <v>370</v>
      </c>
      <c r="B372" t="s">
        <v>792</v>
      </c>
      <c r="C372" s="3" t="s">
        <v>793</v>
      </c>
      <c r="D372" t="s">
        <v>20</v>
      </c>
      <c r="E372">
        <v>112300</v>
      </c>
      <c r="F372">
        <v>178965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R372" t="str" cm="1">
        <f t="array" ref="R372:S372">_xlfn.TEXTSPLIT(O372,"/")</f>
        <v>theater</v>
      </c>
      <c r="S372" t="str">
        <v>plays</v>
      </c>
    </row>
    <row r="373" spans="1:19" x14ac:dyDescent="0.3">
      <c r="A373">
        <v>371</v>
      </c>
      <c r="B373" t="s">
        <v>794</v>
      </c>
      <c r="C373" s="3" t="s">
        <v>795</v>
      </c>
      <c r="D373" t="s">
        <v>14</v>
      </c>
      <c r="E373">
        <v>189200</v>
      </c>
      <c r="F373">
        <v>128410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R373" t="str" cm="1">
        <f t="array" ref="R373:S373">_xlfn.TEXTSPLIT(O373,"/")</f>
        <v>theater</v>
      </c>
      <c r="S373" t="str">
        <v>plays</v>
      </c>
    </row>
    <row r="374" spans="1:19" ht="31.2" x14ac:dyDescent="0.3">
      <c r="A374">
        <v>372</v>
      </c>
      <c r="B374" t="s">
        <v>796</v>
      </c>
      <c r="C374" s="3" t="s">
        <v>797</v>
      </c>
      <c r="D374" t="s">
        <v>20</v>
      </c>
      <c r="E374">
        <v>900</v>
      </c>
      <c r="F374">
        <v>14324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R374" t="str" cm="1">
        <f t="array" ref="R374:S374">_xlfn.TEXTSPLIT(O374,"/")</f>
        <v>film &amp; video</v>
      </c>
      <c r="S374" t="str">
        <v>documentary</v>
      </c>
    </row>
    <row r="375" spans="1:19" x14ac:dyDescent="0.3">
      <c r="A375">
        <v>373</v>
      </c>
      <c r="B375" t="s">
        <v>798</v>
      </c>
      <c r="C375" s="3" t="s">
        <v>799</v>
      </c>
      <c r="D375" t="s">
        <v>20</v>
      </c>
      <c r="E375">
        <v>22500</v>
      </c>
      <c r="F375">
        <v>164291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R375" t="str" cm="1">
        <f t="array" ref="R375:S375">_xlfn.TEXTSPLIT(O375,"/")</f>
        <v>theater</v>
      </c>
      <c r="S375" t="str">
        <v>plays</v>
      </c>
    </row>
    <row r="376" spans="1:19" ht="31.2" x14ac:dyDescent="0.3">
      <c r="A376">
        <v>374</v>
      </c>
      <c r="B376" t="s">
        <v>800</v>
      </c>
      <c r="C376" s="3" t="s">
        <v>801</v>
      </c>
      <c r="D376" t="s">
        <v>14</v>
      </c>
      <c r="E376">
        <v>167400</v>
      </c>
      <c r="F376">
        <v>22073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R376" t="str" cm="1">
        <f t="array" ref="R376:S376">_xlfn.TEXTSPLIT(O376,"/")</f>
        <v>film &amp; video</v>
      </c>
      <c r="S376" t="str">
        <v>documentary</v>
      </c>
    </row>
    <row r="377" spans="1:19" ht="31.2" x14ac:dyDescent="0.3">
      <c r="A377">
        <v>375</v>
      </c>
      <c r="B377" t="s">
        <v>802</v>
      </c>
      <c r="C377" s="3" t="s">
        <v>803</v>
      </c>
      <c r="D377" t="s">
        <v>14</v>
      </c>
      <c r="E377">
        <v>2700</v>
      </c>
      <c r="F377">
        <v>1479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R377" t="str" cm="1">
        <f t="array" ref="R377:S377">_xlfn.TEXTSPLIT(O377,"/")</f>
        <v>music</v>
      </c>
      <c r="S377" t="str">
        <v>indie rock</v>
      </c>
    </row>
    <row r="378" spans="1:19" x14ac:dyDescent="0.3">
      <c r="A378">
        <v>376</v>
      </c>
      <c r="B378" t="s">
        <v>804</v>
      </c>
      <c r="C378" s="3" t="s">
        <v>805</v>
      </c>
      <c r="D378" t="s">
        <v>20</v>
      </c>
      <c r="E378">
        <v>3400</v>
      </c>
      <c r="F378">
        <v>12275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R378" t="str" cm="1">
        <f t="array" ref="R378:S378">_xlfn.TEXTSPLIT(O378,"/")</f>
        <v>music</v>
      </c>
      <c r="S378" t="str">
        <v>rock</v>
      </c>
    </row>
    <row r="379" spans="1:19" x14ac:dyDescent="0.3">
      <c r="A379">
        <v>377</v>
      </c>
      <c r="B379" t="s">
        <v>806</v>
      </c>
      <c r="C379" s="3" t="s">
        <v>807</v>
      </c>
      <c r="D379" t="s">
        <v>14</v>
      </c>
      <c r="E379">
        <v>49700</v>
      </c>
      <c r="F379">
        <v>5098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R379" t="str" cm="1">
        <f t="array" ref="R379:S379">_xlfn.TEXTSPLIT(O379,"/")</f>
        <v>theater</v>
      </c>
      <c r="S379" t="str">
        <v>plays</v>
      </c>
    </row>
    <row r="380" spans="1:19" x14ac:dyDescent="0.3">
      <c r="A380">
        <v>378</v>
      </c>
      <c r="B380" t="s">
        <v>808</v>
      </c>
      <c r="C380" s="3" t="s">
        <v>809</v>
      </c>
      <c r="D380" t="s">
        <v>14</v>
      </c>
      <c r="E380">
        <v>178200</v>
      </c>
      <c r="F380">
        <v>24882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R380" t="str" cm="1">
        <f t="array" ref="R380:S380">_xlfn.TEXTSPLIT(O380,"/")</f>
        <v>film &amp; video</v>
      </c>
      <c r="S380" t="str">
        <v>documentary</v>
      </c>
    </row>
    <row r="381" spans="1:19" x14ac:dyDescent="0.3">
      <c r="A381">
        <v>379</v>
      </c>
      <c r="B381" t="s">
        <v>810</v>
      </c>
      <c r="C381" s="3" t="s">
        <v>811</v>
      </c>
      <c r="D381" t="s">
        <v>14</v>
      </c>
      <c r="E381">
        <v>7200</v>
      </c>
      <c r="F381">
        <v>2912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R381" t="str" cm="1">
        <f t="array" ref="R381:S381">_xlfn.TEXTSPLIT(O381,"/")</f>
        <v>theater</v>
      </c>
      <c r="S381" t="str">
        <v>plays</v>
      </c>
    </row>
    <row r="382" spans="1:19" ht="31.2" x14ac:dyDescent="0.3">
      <c r="A382">
        <v>380</v>
      </c>
      <c r="B382" t="s">
        <v>812</v>
      </c>
      <c r="C382" s="3" t="s">
        <v>813</v>
      </c>
      <c r="D382" t="s">
        <v>20</v>
      </c>
      <c r="E382">
        <v>2500</v>
      </c>
      <c r="F382">
        <v>4008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R382" t="str" cm="1">
        <f t="array" ref="R382:S382">_xlfn.TEXTSPLIT(O382,"/")</f>
        <v>theater</v>
      </c>
      <c r="S382" t="str">
        <v>plays</v>
      </c>
    </row>
    <row r="383" spans="1:19" x14ac:dyDescent="0.3">
      <c r="A383">
        <v>381</v>
      </c>
      <c r="B383" t="s">
        <v>814</v>
      </c>
      <c r="C383" s="3" t="s">
        <v>815</v>
      </c>
      <c r="D383" t="s">
        <v>20</v>
      </c>
      <c r="E383">
        <v>5300</v>
      </c>
      <c r="F383">
        <v>9749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R383" t="str" cm="1">
        <f t="array" ref="R383:S383">_xlfn.TEXTSPLIT(O383,"/")</f>
        <v>theater</v>
      </c>
      <c r="S383" t="str">
        <v>plays</v>
      </c>
    </row>
    <row r="384" spans="1:19" ht="31.2" x14ac:dyDescent="0.3">
      <c r="A384">
        <v>382</v>
      </c>
      <c r="B384" t="s">
        <v>816</v>
      </c>
      <c r="C384" s="3" t="s">
        <v>817</v>
      </c>
      <c r="D384" t="s">
        <v>14</v>
      </c>
      <c r="E384">
        <v>9100</v>
      </c>
      <c r="F384">
        <v>5803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R384" t="str" cm="1">
        <f t="array" ref="R384:S384">_xlfn.TEXTSPLIT(O384,"/")</f>
        <v>photography</v>
      </c>
      <c r="S384" t="str">
        <v>photography books</v>
      </c>
    </row>
    <row r="385" spans="1:19" x14ac:dyDescent="0.3">
      <c r="A385">
        <v>383</v>
      </c>
      <c r="B385" t="s">
        <v>818</v>
      </c>
      <c r="C385" s="3" t="s">
        <v>819</v>
      </c>
      <c r="D385" t="s">
        <v>20</v>
      </c>
      <c r="E385">
        <v>6300</v>
      </c>
      <c r="F385">
        <v>14199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R385" t="str" cm="1">
        <f t="array" ref="R385:S385">_xlfn.TEXTSPLIT(O385,"/")</f>
        <v>food</v>
      </c>
      <c r="S385" t="str">
        <v>food trucks</v>
      </c>
    </row>
    <row r="386" spans="1:19" x14ac:dyDescent="0.3">
      <c r="A386">
        <v>384</v>
      </c>
      <c r="B386" t="s">
        <v>820</v>
      </c>
      <c r="C386" s="3" t="s">
        <v>821</v>
      </c>
      <c r="D386" t="s">
        <v>20</v>
      </c>
      <c r="E386">
        <v>114400</v>
      </c>
      <c r="F386">
        <v>196779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R386" t="str" cm="1">
        <f t="array" ref="R386:S386">_xlfn.TEXTSPLIT(O386,"/")</f>
        <v>film &amp; video</v>
      </c>
      <c r="S386" t="str">
        <v>documentary</v>
      </c>
    </row>
    <row r="387" spans="1:19" ht="31.2" x14ac:dyDescent="0.3">
      <c r="A387">
        <v>385</v>
      </c>
      <c r="B387" t="s">
        <v>822</v>
      </c>
      <c r="C387" s="3" t="s">
        <v>823</v>
      </c>
      <c r="D387" t="s">
        <v>20</v>
      </c>
      <c r="E387">
        <v>38900</v>
      </c>
      <c r="F387">
        <v>56859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R387" t="str" cm="1">
        <f t="array" ref="R387:S387">_xlfn.TEXTSPLIT(O387,"/")</f>
        <v>publishing</v>
      </c>
      <c r="S387" t="str">
        <v>nonfiction</v>
      </c>
    </row>
    <row r="388" spans="1:19" ht="31.2" x14ac:dyDescent="0.3">
      <c r="A388">
        <v>386</v>
      </c>
      <c r="B388" t="s">
        <v>824</v>
      </c>
      <c r="C388" s="3" t="s">
        <v>825</v>
      </c>
      <c r="D388" t="s">
        <v>14</v>
      </c>
      <c r="E388">
        <v>135500</v>
      </c>
      <c r="F388">
        <v>103554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R388" t="str" cm="1">
        <f t="array" ref="R388:S388">_xlfn.TEXTSPLIT(O388,"/")</f>
        <v>theater</v>
      </c>
      <c r="S388" t="str">
        <v>plays</v>
      </c>
    </row>
    <row r="389" spans="1:19" x14ac:dyDescent="0.3">
      <c r="A389">
        <v>387</v>
      </c>
      <c r="B389" t="s">
        <v>826</v>
      </c>
      <c r="C389" s="3" t="s">
        <v>827</v>
      </c>
      <c r="D389" t="s">
        <v>14</v>
      </c>
      <c r="E389">
        <v>109000</v>
      </c>
      <c r="F389">
        <v>42795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R389" t="str" cm="1">
        <f t="array" ref="R389:S389">_xlfn.TEXTSPLIT(O389,"/")</f>
        <v>technology</v>
      </c>
      <c r="S389" t="str">
        <v>wearables</v>
      </c>
    </row>
    <row r="390" spans="1:19" x14ac:dyDescent="0.3">
      <c r="A390">
        <v>388</v>
      </c>
      <c r="B390" t="s">
        <v>828</v>
      </c>
      <c r="C390" s="3" t="s">
        <v>829</v>
      </c>
      <c r="D390" t="s">
        <v>74</v>
      </c>
      <c r="E390">
        <v>114800</v>
      </c>
      <c r="F390">
        <v>12938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R390" t="str" cm="1">
        <f t="array" ref="R390:S390">_xlfn.TEXTSPLIT(O390,"/")</f>
        <v>music</v>
      </c>
      <c r="S390" t="str">
        <v>indie rock</v>
      </c>
    </row>
    <row r="391" spans="1:19" x14ac:dyDescent="0.3">
      <c r="A391">
        <v>389</v>
      </c>
      <c r="B391" t="s">
        <v>830</v>
      </c>
      <c r="C391" s="3" t="s">
        <v>831</v>
      </c>
      <c r="D391" t="s">
        <v>20</v>
      </c>
      <c r="E391">
        <v>83000</v>
      </c>
      <c r="F391">
        <v>101352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R391" t="str" cm="1">
        <f t="array" ref="R391:S391">_xlfn.TEXTSPLIT(O391,"/")</f>
        <v>theater</v>
      </c>
      <c r="S391" t="str">
        <v>plays</v>
      </c>
    </row>
    <row r="392" spans="1:19" x14ac:dyDescent="0.3">
      <c r="A392">
        <v>390</v>
      </c>
      <c r="B392" t="s">
        <v>832</v>
      </c>
      <c r="C392" s="3" t="s">
        <v>833</v>
      </c>
      <c r="D392" t="s">
        <v>20</v>
      </c>
      <c r="E392">
        <v>2400</v>
      </c>
      <c r="F392">
        <v>4477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R392" t="str" cm="1">
        <f t="array" ref="R392:S392">_xlfn.TEXTSPLIT(O392,"/")</f>
        <v>photography</v>
      </c>
      <c r="S392" t="str">
        <v>photography books</v>
      </c>
    </row>
    <row r="393" spans="1:19" x14ac:dyDescent="0.3">
      <c r="A393">
        <v>391</v>
      </c>
      <c r="B393" t="s">
        <v>834</v>
      </c>
      <c r="C393" s="3" t="s">
        <v>835</v>
      </c>
      <c r="D393" t="s">
        <v>14</v>
      </c>
      <c r="E393">
        <v>60400</v>
      </c>
      <c r="F393">
        <v>4393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R393" t="str" cm="1">
        <f t="array" ref="R393:S393">_xlfn.TEXTSPLIT(O393,"/")</f>
        <v>publishing</v>
      </c>
      <c r="S393" t="str">
        <v>nonfiction</v>
      </c>
    </row>
    <row r="394" spans="1:19" ht="31.2" x14ac:dyDescent="0.3">
      <c r="A394">
        <v>392</v>
      </c>
      <c r="B394" t="s">
        <v>836</v>
      </c>
      <c r="C394" s="3" t="s">
        <v>837</v>
      </c>
      <c r="D394" t="s">
        <v>14</v>
      </c>
      <c r="E394">
        <v>102900</v>
      </c>
      <c r="F394">
        <v>67546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R394" t="str" cm="1">
        <f t="array" ref="R394:S394">_xlfn.TEXTSPLIT(O394,"/")</f>
        <v>technology</v>
      </c>
      <c r="S394" t="str">
        <v>wearables</v>
      </c>
    </row>
    <row r="395" spans="1:19" x14ac:dyDescent="0.3">
      <c r="A395">
        <v>393</v>
      </c>
      <c r="B395" t="s">
        <v>838</v>
      </c>
      <c r="C395" s="3" t="s">
        <v>839</v>
      </c>
      <c r="D395" t="s">
        <v>20</v>
      </c>
      <c r="E395">
        <v>62800</v>
      </c>
      <c r="F395">
        <v>143788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R395" t="str" cm="1">
        <f t="array" ref="R395:S395">_xlfn.TEXTSPLIT(O395,"/")</f>
        <v>music</v>
      </c>
      <c r="S395" t="str">
        <v>jazz</v>
      </c>
    </row>
    <row r="396" spans="1:19" x14ac:dyDescent="0.3">
      <c r="A396">
        <v>394</v>
      </c>
      <c r="B396" t="s">
        <v>840</v>
      </c>
      <c r="C396" s="3" t="s">
        <v>841</v>
      </c>
      <c r="D396" t="s">
        <v>20</v>
      </c>
      <c r="E396">
        <v>800</v>
      </c>
      <c r="F396">
        <v>3755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R396" t="str" cm="1">
        <f t="array" ref="R396:S396">_xlfn.TEXTSPLIT(O396,"/")</f>
        <v>film &amp; video</v>
      </c>
      <c r="S396" t="str">
        <v>documentary</v>
      </c>
    </row>
    <row r="397" spans="1:19" ht="31.2" x14ac:dyDescent="0.3">
      <c r="A397">
        <v>395</v>
      </c>
      <c r="B397" t="s">
        <v>295</v>
      </c>
      <c r="C397" s="3" t="s">
        <v>842</v>
      </c>
      <c r="D397" t="s">
        <v>20</v>
      </c>
      <c r="E397">
        <v>7100</v>
      </c>
      <c r="F397">
        <v>9238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R397" t="str" cm="1">
        <f t="array" ref="R397:S397">_xlfn.TEXTSPLIT(O397,"/")</f>
        <v>theater</v>
      </c>
      <c r="S397" t="str">
        <v>plays</v>
      </c>
    </row>
    <row r="398" spans="1:19" x14ac:dyDescent="0.3">
      <c r="A398">
        <v>396</v>
      </c>
      <c r="B398" t="s">
        <v>843</v>
      </c>
      <c r="C398" s="3" t="s">
        <v>844</v>
      </c>
      <c r="D398" t="s">
        <v>20</v>
      </c>
      <c r="E398">
        <v>46100</v>
      </c>
      <c r="F398">
        <v>77012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R398" t="str" cm="1">
        <f t="array" ref="R398:S398">_xlfn.TEXTSPLIT(O398,"/")</f>
        <v>film &amp; video</v>
      </c>
      <c r="S398" t="str">
        <v>drama</v>
      </c>
    </row>
    <row r="399" spans="1:19" x14ac:dyDescent="0.3">
      <c r="A399">
        <v>397</v>
      </c>
      <c r="B399" t="s">
        <v>845</v>
      </c>
      <c r="C399" s="3" t="s">
        <v>846</v>
      </c>
      <c r="D399" t="s">
        <v>20</v>
      </c>
      <c r="E399">
        <v>8100</v>
      </c>
      <c r="F399">
        <v>14083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R399" t="str" cm="1">
        <f t="array" ref="R399:S399">_xlfn.TEXTSPLIT(O399,"/")</f>
        <v>music</v>
      </c>
      <c r="S399" t="str">
        <v>rock</v>
      </c>
    </row>
    <row r="400" spans="1:19" ht="31.2" x14ac:dyDescent="0.3">
      <c r="A400">
        <v>398</v>
      </c>
      <c r="B400" t="s">
        <v>847</v>
      </c>
      <c r="C400" s="3" t="s">
        <v>848</v>
      </c>
      <c r="D400" t="s">
        <v>20</v>
      </c>
      <c r="E400">
        <v>1700</v>
      </c>
      <c r="F400">
        <v>12202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R400" t="str" cm="1">
        <f t="array" ref="R400:S400">_xlfn.TEXTSPLIT(O400,"/")</f>
        <v>film &amp; video</v>
      </c>
      <c r="S400" t="str">
        <v>animation</v>
      </c>
    </row>
    <row r="401" spans="1:19" x14ac:dyDescent="0.3">
      <c r="A401">
        <v>399</v>
      </c>
      <c r="B401" t="s">
        <v>849</v>
      </c>
      <c r="C401" s="3" t="s">
        <v>850</v>
      </c>
      <c r="D401" t="s">
        <v>14</v>
      </c>
      <c r="E401">
        <v>97300</v>
      </c>
      <c r="F401">
        <v>62127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R401" t="str" cm="1">
        <f t="array" ref="R401:S401">_xlfn.TEXTSPLIT(O401,"/")</f>
        <v>music</v>
      </c>
      <c r="S401" t="str">
        <v>indie rock</v>
      </c>
    </row>
    <row r="402" spans="1:19" ht="31.2" x14ac:dyDescent="0.3">
      <c r="A402">
        <v>400</v>
      </c>
      <c r="B402" t="s">
        <v>851</v>
      </c>
      <c r="C402" s="3" t="s">
        <v>852</v>
      </c>
      <c r="D402" t="s">
        <v>14</v>
      </c>
      <c r="E402">
        <v>100</v>
      </c>
      <c r="F402"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R402" t="str" cm="1">
        <f t="array" ref="R402:S402">_xlfn.TEXTSPLIT(O402,"/")</f>
        <v>photography</v>
      </c>
      <c r="S402" t="str">
        <v>photography books</v>
      </c>
    </row>
    <row r="403" spans="1:19" x14ac:dyDescent="0.3">
      <c r="A403">
        <v>401</v>
      </c>
      <c r="B403" t="s">
        <v>853</v>
      </c>
      <c r="C403" s="3" t="s">
        <v>854</v>
      </c>
      <c r="D403" t="s">
        <v>20</v>
      </c>
      <c r="E403">
        <v>900</v>
      </c>
      <c r="F403">
        <v>13772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R403" t="str" cm="1">
        <f t="array" ref="R403:S403">_xlfn.TEXTSPLIT(O403,"/")</f>
        <v>theater</v>
      </c>
      <c r="S403" t="str">
        <v>plays</v>
      </c>
    </row>
    <row r="404" spans="1:19" x14ac:dyDescent="0.3">
      <c r="A404">
        <v>402</v>
      </c>
      <c r="B404" t="s">
        <v>855</v>
      </c>
      <c r="C404" s="3" t="s">
        <v>856</v>
      </c>
      <c r="D404" t="s">
        <v>14</v>
      </c>
      <c r="E404">
        <v>7300</v>
      </c>
      <c r="F404">
        <v>2946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R404" t="str" cm="1">
        <f t="array" ref="R404:S404">_xlfn.TEXTSPLIT(O404,"/")</f>
        <v>film &amp; video</v>
      </c>
      <c r="S404" t="str">
        <v>shorts</v>
      </c>
    </row>
    <row r="405" spans="1:19" x14ac:dyDescent="0.3">
      <c r="A405">
        <v>403</v>
      </c>
      <c r="B405" t="s">
        <v>857</v>
      </c>
      <c r="C405" s="3" t="s">
        <v>858</v>
      </c>
      <c r="D405" t="s">
        <v>14</v>
      </c>
      <c r="E405">
        <v>195800</v>
      </c>
      <c r="F405">
        <v>168820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R405" t="str" cm="1">
        <f t="array" ref="R405:S405">_xlfn.TEXTSPLIT(O405,"/")</f>
        <v>theater</v>
      </c>
      <c r="S405" t="str">
        <v>plays</v>
      </c>
    </row>
    <row r="406" spans="1:19" x14ac:dyDescent="0.3">
      <c r="A406">
        <v>404</v>
      </c>
      <c r="B406" t="s">
        <v>859</v>
      </c>
      <c r="C406" s="3" t="s">
        <v>860</v>
      </c>
      <c r="D406" t="s">
        <v>20</v>
      </c>
      <c r="E406">
        <v>48900</v>
      </c>
      <c r="F406">
        <v>154321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R406" t="str" cm="1">
        <f t="array" ref="R406:S406">_xlfn.TEXTSPLIT(O406,"/")</f>
        <v>theater</v>
      </c>
      <c r="S406" t="str">
        <v>plays</v>
      </c>
    </row>
    <row r="407" spans="1:19" x14ac:dyDescent="0.3">
      <c r="A407">
        <v>405</v>
      </c>
      <c r="B407" t="s">
        <v>861</v>
      </c>
      <c r="C407" s="3" t="s">
        <v>862</v>
      </c>
      <c r="D407" t="s">
        <v>14</v>
      </c>
      <c r="E407">
        <v>29600</v>
      </c>
      <c r="F407">
        <v>26527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R407" t="str" cm="1">
        <f t="array" ref="R407:S407">_xlfn.TEXTSPLIT(O407,"/")</f>
        <v>theater</v>
      </c>
      <c r="S407" t="str">
        <v>plays</v>
      </c>
    </row>
    <row r="408" spans="1:19" ht="31.2" x14ac:dyDescent="0.3">
      <c r="A408">
        <v>406</v>
      </c>
      <c r="B408" t="s">
        <v>863</v>
      </c>
      <c r="C408" s="3" t="s">
        <v>864</v>
      </c>
      <c r="D408" t="s">
        <v>20</v>
      </c>
      <c r="E408">
        <v>39300</v>
      </c>
      <c r="F408">
        <v>71583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R408" t="str" cm="1">
        <f t="array" ref="R408:S408">_xlfn.TEXTSPLIT(O408,"/")</f>
        <v>film &amp; video</v>
      </c>
      <c r="S408" t="str">
        <v>documentary</v>
      </c>
    </row>
    <row r="409" spans="1:19" x14ac:dyDescent="0.3">
      <c r="A409">
        <v>407</v>
      </c>
      <c r="B409" t="s">
        <v>865</v>
      </c>
      <c r="C409" s="3" t="s">
        <v>866</v>
      </c>
      <c r="D409" t="s">
        <v>20</v>
      </c>
      <c r="E409">
        <v>3400</v>
      </c>
      <c r="F409">
        <v>12100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R409" t="str" cm="1">
        <f t="array" ref="R409:S409">_xlfn.TEXTSPLIT(O409,"/")</f>
        <v>theater</v>
      </c>
      <c r="S409" t="str">
        <v>plays</v>
      </c>
    </row>
    <row r="410" spans="1:19" x14ac:dyDescent="0.3">
      <c r="A410">
        <v>408</v>
      </c>
      <c r="B410" t="s">
        <v>867</v>
      </c>
      <c r="C410" s="3" t="s">
        <v>868</v>
      </c>
      <c r="D410" t="s">
        <v>20</v>
      </c>
      <c r="E410">
        <v>9200</v>
      </c>
      <c r="F410">
        <v>12129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R410" t="str" cm="1">
        <f t="array" ref="R410:S410">_xlfn.TEXTSPLIT(O410,"/")</f>
        <v>film &amp; video</v>
      </c>
      <c r="S410" t="str">
        <v>documentary</v>
      </c>
    </row>
    <row r="411" spans="1:19" x14ac:dyDescent="0.3">
      <c r="A411">
        <v>409</v>
      </c>
      <c r="B411" t="s">
        <v>243</v>
      </c>
      <c r="C411" s="3" t="s">
        <v>869</v>
      </c>
      <c r="D411" t="s">
        <v>14</v>
      </c>
      <c r="E411">
        <v>135600</v>
      </c>
      <c r="F411">
        <v>62804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R411" t="str" cm="1">
        <f t="array" ref="R411:S411">_xlfn.TEXTSPLIT(O411,"/")</f>
        <v>music</v>
      </c>
      <c r="S411" t="str">
        <v>rock</v>
      </c>
    </row>
    <row r="412" spans="1:19" x14ac:dyDescent="0.3">
      <c r="A412">
        <v>410</v>
      </c>
      <c r="B412" t="s">
        <v>870</v>
      </c>
      <c r="C412" s="3" t="s">
        <v>871</v>
      </c>
      <c r="D412" t="s">
        <v>47</v>
      </c>
      <c r="E412">
        <v>153700</v>
      </c>
      <c r="F412">
        <v>55536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R412" t="str" cm="1">
        <f t="array" ref="R412:S412">_xlfn.TEXTSPLIT(O412,"/")</f>
        <v>games</v>
      </c>
      <c r="S412" t="str">
        <v>mobile games</v>
      </c>
    </row>
    <row r="413" spans="1:19" x14ac:dyDescent="0.3">
      <c r="A413">
        <v>411</v>
      </c>
      <c r="B413" t="s">
        <v>872</v>
      </c>
      <c r="C413" s="3" t="s">
        <v>873</v>
      </c>
      <c r="D413" t="s">
        <v>20</v>
      </c>
      <c r="E413">
        <v>7800</v>
      </c>
      <c r="F413">
        <v>8161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R413" t="str" cm="1">
        <f t="array" ref="R413:S413">_xlfn.TEXTSPLIT(O413,"/")</f>
        <v>theater</v>
      </c>
      <c r="S413" t="str">
        <v>plays</v>
      </c>
    </row>
    <row r="414" spans="1:19" x14ac:dyDescent="0.3">
      <c r="A414">
        <v>412</v>
      </c>
      <c r="B414" t="s">
        <v>874</v>
      </c>
      <c r="C414" s="3" t="s">
        <v>875</v>
      </c>
      <c r="D414" t="s">
        <v>20</v>
      </c>
      <c r="E414">
        <v>2100</v>
      </c>
      <c r="F414">
        <v>14046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R414" t="str" cm="1">
        <f t="array" ref="R414:S414">_xlfn.TEXTSPLIT(O414,"/")</f>
        <v>publishing</v>
      </c>
      <c r="S414" t="str">
        <v>fiction</v>
      </c>
    </row>
    <row r="415" spans="1:19" x14ac:dyDescent="0.3">
      <c r="A415">
        <v>413</v>
      </c>
      <c r="B415" t="s">
        <v>876</v>
      </c>
      <c r="C415" s="3" t="s">
        <v>877</v>
      </c>
      <c r="D415" t="s">
        <v>47</v>
      </c>
      <c r="E415">
        <v>189500</v>
      </c>
      <c r="F415">
        <v>117628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R415" t="str" cm="1">
        <f t="array" ref="R415:S415">_xlfn.TEXTSPLIT(O415,"/")</f>
        <v>film &amp; video</v>
      </c>
      <c r="S415" t="str">
        <v>animation</v>
      </c>
    </row>
    <row r="416" spans="1:19" x14ac:dyDescent="0.3">
      <c r="A416">
        <v>414</v>
      </c>
      <c r="B416" t="s">
        <v>878</v>
      </c>
      <c r="C416" s="3" t="s">
        <v>879</v>
      </c>
      <c r="D416" t="s">
        <v>14</v>
      </c>
      <c r="E416">
        <v>188200</v>
      </c>
      <c r="F416">
        <v>159405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R416" t="str" cm="1">
        <f t="array" ref="R416:S416">_xlfn.TEXTSPLIT(O416,"/")</f>
        <v>food</v>
      </c>
      <c r="S416" t="str">
        <v>food trucks</v>
      </c>
    </row>
    <row r="417" spans="1:19" x14ac:dyDescent="0.3">
      <c r="A417">
        <v>415</v>
      </c>
      <c r="B417" t="s">
        <v>880</v>
      </c>
      <c r="C417" s="3" t="s">
        <v>881</v>
      </c>
      <c r="D417" t="s">
        <v>14</v>
      </c>
      <c r="E417">
        <v>113500</v>
      </c>
      <c r="F417">
        <v>12552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R417" t="str" cm="1">
        <f t="array" ref="R417:S417">_xlfn.TEXTSPLIT(O417,"/")</f>
        <v>theater</v>
      </c>
      <c r="S417" t="str">
        <v>plays</v>
      </c>
    </row>
    <row r="418" spans="1:19" ht="31.2" x14ac:dyDescent="0.3">
      <c r="A418">
        <v>416</v>
      </c>
      <c r="B418" t="s">
        <v>882</v>
      </c>
      <c r="C418" s="3" t="s">
        <v>883</v>
      </c>
      <c r="D418" t="s">
        <v>14</v>
      </c>
      <c r="E418">
        <v>134600</v>
      </c>
      <c r="F418">
        <v>59007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R418" t="str" cm="1">
        <f t="array" ref="R418:S418">_xlfn.TEXTSPLIT(O418,"/")</f>
        <v>film &amp; video</v>
      </c>
      <c r="S418" t="str">
        <v>documentary</v>
      </c>
    </row>
    <row r="419" spans="1:19" x14ac:dyDescent="0.3">
      <c r="A419">
        <v>417</v>
      </c>
      <c r="B419" t="s">
        <v>884</v>
      </c>
      <c r="C419" s="3" t="s">
        <v>885</v>
      </c>
      <c r="D419" t="s">
        <v>14</v>
      </c>
      <c r="E419">
        <v>1700</v>
      </c>
      <c r="F419">
        <v>943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R419" t="str" cm="1">
        <f t="array" ref="R419:S419">_xlfn.TEXTSPLIT(O419,"/")</f>
        <v>theater</v>
      </c>
      <c r="S419" t="str">
        <v>plays</v>
      </c>
    </row>
    <row r="420" spans="1:19" x14ac:dyDescent="0.3">
      <c r="A420">
        <v>418</v>
      </c>
      <c r="B420" t="s">
        <v>105</v>
      </c>
      <c r="C420" s="3" t="s">
        <v>886</v>
      </c>
      <c r="D420" t="s">
        <v>14</v>
      </c>
      <c r="E420">
        <v>163700</v>
      </c>
      <c r="F420">
        <v>93963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R420" t="str" cm="1">
        <f t="array" ref="R420:S420">_xlfn.TEXTSPLIT(O420,"/")</f>
        <v>film &amp; video</v>
      </c>
      <c r="S420" t="str">
        <v>documentary</v>
      </c>
    </row>
    <row r="421" spans="1:19" x14ac:dyDescent="0.3">
      <c r="A421">
        <v>419</v>
      </c>
      <c r="B421" t="s">
        <v>887</v>
      </c>
      <c r="C421" s="3" t="s">
        <v>888</v>
      </c>
      <c r="D421" t="s">
        <v>20</v>
      </c>
      <c r="E421">
        <v>113800</v>
      </c>
      <c r="F421">
        <v>140469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R421" t="str" cm="1">
        <f t="array" ref="R421:S421">_xlfn.TEXTSPLIT(O421,"/")</f>
        <v>technology</v>
      </c>
      <c r="S421" t="str">
        <v>web</v>
      </c>
    </row>
    <row r="422" spans="1:19" x14ac:dyDescent="0.3">
      <c r="A422">
        <v>420</v>
      </c>
      <c r="B422" t="s">
        <v>889</v>
      </c>
      <c r="C422" s="3" t="s">
        <v>890</v>
      </c>
      <c r="D422" t="s">
        <v>20</v>
      </c>
      <c r="E422">
        <v>5000</v>
      </c>
      <c r="F422">
        <v>6423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R422" t="str" cm="1">
        <f t="array" ref="R422:S422">_xlfn.TEXTSPLIT(O422,"/")</f>
        <v>theater</v>
      </c>
      <c r="S422" t="str">
        <v>plays</v>
      </c>
    </row>
    <row r="423" spans="1:19" x14ac:dyDescent="0.3">
      <c r="A423">
        <v>421</v>
      </c>
      <c r="B423" t="s">
        <v>891</v>
      </c>
      <c r="C423" s="3" t="s">
        <v>892</v>
      </c>
      <c r="D423" t="s">
        <v>14</v>
      </c>
      <c r="E423">
        <v>9400</v>
      </c>
      <c r="F423">
        <v>6015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R423" t="str" cm="1">
        <f t="array" ref="R423:S423">_xlfn.TEXTSPLIT(O423,"/")</f>
        <v>technology</v>
      </c>
      <c r="S423" t="str">
        <v>wearables</v>
      </c>
    </row>
    <row r="424" spans="1:19" ht="31.2" x14ac:dyDescent="0.3">
      <c r="A424">
        <v>422</v>
      </c>
      <c r="B424" t="s">
        <v>893</v>
      </c>
      <c r="C424" s="3" t="s">
        <v>894</v>
      </c>
      <c r="D424" t="s">
        <v>20</v>
      </c>
      <c r="E424">
        <v>8700</v>
      </c>
      <c r="F424">
        <v>11075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R424" t="str" cm="1">
        <f t="array" ref="R424:S424">_xlfn.TEXTSPLIT(O424,"/")</f>
        <v>theater</v>
      </c>
      <c r="S424" t="str">
        <v>plays</v>
      </c>
    </row>
    <row r="425" spans="1:19" x14ac:dyDescent="0.3">
      <c r="A425">
        <v>423</v>
      </c>
      <c r="B425" t="s">
        <v>895</v>
      </c>
      <c r="C425" s="3" t="s">
        <v>896</v>
      </c>
      <c r="D425" t="s">
        <v>14</v>
      </c>
      <c r="E425">
        <v>147800</v>
      </c>
      <c r="F425">
        <v>15723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R425" t="str" cm="1">
        <f t="array" ref="R425:S425">_xlfn.TEXTSPLIT(O425,"/")</f>
        <v>food</v>
      </c>
      <c r="S425" t="str">
        <v>food trucks</v>
      </c>
    </row>
    <row r="426" spans="1:19" x14ac:dyDescent="0.3">
      <c r="A426">
        <v>424</v>
      </c>
      <c r="B426" t="s">
        <v>897</v>
      </c>
      <c r="C426" s="3" t="s">
        <v>898</v>
      </c>
      <c r="D426" t="s">
        <v>14</v>
      </c>
      <c r="E426">
        <v>5100</v>
      </c>
      <c r="F426">
        <v>2064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R426" t="str" cm="1">
        <f t="array" ref="R426:S426">_xlfn.TEXTSPLIT(O426,"/")</f>
        <v>music</v>
      </c>
      <c r="S426" t="str">
        <v>indie rock</v>
      </c>
    </row>
    <row r="427" spans="1:19" x14ac:dyDescent="0.3">
      <c r="A427">
        <v>425</v>
      </c>
      <c r="B427" t="s">
        <v>899</v>
      </c>
      <c r="C427" s="3" t="s">
        <v>900</v>
      </c>
      <c r="D427" t="s">
        <v>20</v>
      </c>
      <c r="E427">
        <v>2700</v>
      </c>
      <c r="F427">
        <v>7767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R427" t="str" cm="1">
        <f t="array" ref="R427:S427">_xlfn.TEXTSPLIT(O427,"/")</f>
        <v>photography</v>
      </c>
      <c r="S427" t="str">
        <v>photography books</v>
      </c>
    </row>
    <row r="428" spans="1:19" x14ac:dyDescent="0.3">
      <c r="A428">
        <v>426</v>
      </c>
      <c r="B428" t="s">
        <v>901</v>
      </c>
      <c r="C428" s="3" t="s">
        <v>902</v>
      </c>
      <c r="D428" t="s">
        <v>20</v>
      </c>
      <c r="E428">
        <v>1800</v>
      </c>
      <c r="F428">
        <v>10313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R428" t="str" cm="1">
        <f t="array" ref="R428:S428">_xlfn.TEXTSPLIT(O428,"/")</f>
        <v>theater</v>
      </c>
      <c r="S428" t="str">
        <v>plays</v>
      </c>
    </row>
    <row r="429" spans="1:19" x14ac:dyDescent="0.3">
      <c r="A429">
        <v>427</v>
      </c>
      <c r="B429" t="s">
        <v>903</v>
      </c>
      <c r="C429" s="3" t="s">
        <v>904</v>
      </c>
      <c r="D429" t="s">
        <v>20</v>
      </c>
      <c r="E429">
        <v>174500</v>
      </c>
      <c r="F429">
        <v>197018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R429" t="str" cm="1">
        <f t="array" ref="R429:S429">_xlfn.TEXTSPLIT(O429,"/")</f>
        <v>theater</v>
      </c>
      <c r="S429" t="str">
        <v>plays</v>
      </c>
    </row>
    <row r="430" spans="1:19" x14ac:dyDescent="0.3">
      <c r="A430">
        <v>428</v>
      </c>
      <c r="B430" t="s">
        <v>905</v>
      </c>
      <c r="C430" s="3" t="s">
        <v>906</v>
      </c>
      <c r="D430" t="s">
        <v>14</v>
      </c>
      <c r="E430">
        <v>101400</v>
      </c>
      <c r="F430">
        <v>47037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R430" t="str" cm="1">
        <f t="array" ref="R430:S430">_xlfn.TEXTSPLIT(O430,"/")</f>
        <v>film &amp; video</v>
      </c>
      <c r="S430" t="str">
        <v>animation</v>
      </c>
    </row>
    <row r="431" spans="1:19" x14ac:dyDescent="0.3">
      <c r="A431">
        <v>429</v>
      </c>
      <c r="B431" t="s">
        <v>907</v>
      </c>
      <c r="C431" s="3" t="s">
        <v>908</v>
      </c>
      <c r="D431" t="s">
        <v>74</v>
      </c>
      <c r="E431">
        <v>191000</v>
      </c>
      <c r="F431">
        <v>173191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R431" t="str" cm="1">
        <f t="array" ref="R431:S431">_xlfn.TEXTSPLIT(O431,"/")</f>
        <v>photography</v>
      </c>
      <c r="S431" t="str">
        <v>photography books</v>
      </c>
    </row>
    <row r="432" spans="1:19" ht="31.2" x14ac:dyDescent="0.3">
      <c r="A432">
        <v>430</v>
      </c>
      <c r="B432" t="s">
        <v>909</v>
      </c>
      <c r="C432" s="3" t="s">
        <v>910</v>
      </c>
      <c r="D432" t="s">
        <v>14</v>
      </c>
      <c r="E432">
        <v>8100</v>
      </c>
      <c r="F432">
        <v>5487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R432" t="str" cm="1">
        <f t="array" ref="R432:S432">_xlfn.TEXTSPLIT(O432,"/")</f>
        <v>theater</v>
      </c>
      <c r="S432" t="str">
        <v>plays</v>
      </c>
    </row>
    <row r="433" spans="1:19" x14ac:dyDescent="0.3">
      <c r="A433">
        <v>431</v>
      </c>
      <c r="B433" t="s">
        <v>911</v>
      </c>
      <c r="C433" s="3" t="s">
        <v>912</v>
      </c>
      <c r="D433" t="s">
        <v>20</v>
      </c>
      <c r="E433">
        <v>5100</v>
      </c>
      <c r="F433">
        <v>9817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R433" t="str" cm="1">
        <f t="array" ref="R433:S433">_xlfn.TEXTSPLIT(O433,"/")</f>
        <v>theater</v>
      </c>
      <c r="S433" t="str">
        <v>plays</v>
      </c>
    </row>
    <row r="434" spans="1:19" ht="31.2" x14ac:dyDescent="0.3">
      <c r="A434">
        <v>432</v>
      </c>
      <c r="B434" t="s">
        <v>913</v>
      </c>
      <c r="C434" s="3" t="s">
        <v>914</v>
      </c>
      <c r="D434" t="s">
        <v>14</v>
      </c>
      <c r="E434">
        <v>7700</v>
      </c>
      <c r="F434">
        <v>6369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R434" t="str" cm="1">
        <f t="array" ref="R434:S434">_xlfn.TEXTSPLIT(O434,"/")</f>
        <v>theater</v>
      </c>
      <c r="S434" t="str">
        <v>plays</v>
      </c>
    </row>
    <row r="435" spans="1:19" x14ac:dyDescent="0.3">
      <c r="A435">
        <v>433</v>
      </c>
      <c r="B435" t="s">
        <v>915</v>
      </c>
      <c r="C435" s="3" t="s">
        <v>916</v>
      </c>
      <c r="D435" t="s">
        <v>14</v>
      </c>
      <c r="E435">
        <v>121400</v>
      </c>
      <c r="F435">
        <v>65755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R435" t="str" cm="1">
        <f t="array" ref="R435:S435">_xlfn.TEXTSPLIT(O435,"/")</f>
        <v>film &amp; video</v>
      </c>
      <c r="S435" t="str">
        <v>documentary</v>
      </c>
    </row>
    <row r="436" spans="1:19" x14ac:dyDescent="0.3">
      <c r="A436">
        <v>434</v>
      </c>
      <c r="B436" t="s">
        <v>917</v>
      </c>
      <c r="C436" s="3" t="s">
        <v>918</v>
      </c>
      <c r="D436" t="s">
        <v>74</v>
      </c>
      <c r="E436">
        <v>5400</v>
      </c>
      <c r="F436">
        <v>903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R436" t="str" cm="1">
        <f t="array" ref="R436:S436">_xlfn.TEXTSPLIT(O436,"/")</f>
        <v>theater</v>
      </c>
      <c r="S436" t="str">
        <v>plays</v>
      </c>
    </row>
    <row r="437" spans="1:19" x14ac:dyDescent="0.3">
      <c r="A437">
        <v>435</v>
      </c>
      <c r="B437" t="s">
        <v>919</v>
      </c>
      <c r="C437" s="3" t="s">
        <v>920</v>
      </c>
      <c r="D437" t="s">
        <v>20</v>
      </c>
      <c r="E437">
        <v>152400</v>
      </c>
      <c r="F437">
        <v>178120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R437" t="str" cm="1">
        <f t="array" ref="R437:S437">_xlfn.TEXTSPLIT(O437,"/")</f>
        <v>theater</v>
      </c>
      <c r="S437" t="str">
        <v>plays</v>
      </c>
    </row>
    <row r="438" spans="1:19" x14ac:dyDescent="0.3">
      <c r="A438">
        <v>436</v>
      </c>
      <c r="B438" t="s">
        <v>921</v>
      </c>
      <c r="C438" s="3" t="s">
        <v>922</v>
      </c>
      <c r="D438" t="s">
        <v>20</v>
      </c>
      <c r="E438">
        <v>1300</v>
      </c>
      <c r="F438">
        <v>13678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R438" t="str" cm="1">
        <f t="array" ref="R438:S438">_xlfn.TEXTSPLIT(O438,"/")</f>
        <v>music</v>
      </c>
      <c r="S438" t="str">
        <v>jazz</v>
      </c>
    </row>
    <row r="439" spans="1:19" x14ac:dyDescent="0.3">
      <c r="A439">
        <v>437</v>
      </c>
      <c r="B439" t="s">
        <v>923</v>
      </c>
      <c r="C439" s="3" t="s">
        <v>924</v>
      </c>
      <c r="D439" t="s">
        <v>20</v>
      </c>
      <c r="E439">
        <v>8100</v>
      </c>
      <c r="F439">
        <v>9969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R439" t="str" cm="1">
        <f t="array" ref="R439:S439">_xlfn.TEXTSPLIT(O439,"/")</f>
        <v>film &amp; video</v>
      </c>
      <c r="S439" t="str">
        <v>animation</v>
      </c>
    </row>
    <row r="440" spans="1:19" ht="31.2" x14ac:dyDescent="0.3">
      <c r="A440">
        <v>438</v>
      </c>
      <c r="B440" t="s">
        <v>925</v>
      </c>
      <c r="C440" s="3" t="s">
        <v>926</v>
      </c>
      <c r="D440" t="s">
        <v>20</v>
      </c>
      <c r="E440">
        <v>8300</v>
      </c>
      <c r="F440">
        <v>14827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R440" t="str" cm="1">
        <f t="array" ref="R440:S440">_xlfn.TEXTSPLIT(O440,"/")</f>
        <v>theater</v>
      </c>
      <c r="S440" t="str">
        <v>plays</v>
      </c>
    </row>
    <row r="441" spans="1:19" x14ac:dyDescent="0.3">
      <c r="A441">
        <v>439</v>
      </c>
      <c r="B441" t="s">
        <v>927</v>
      </c>
      <c r="C441" s="3" t="s">
        <v>928</v>
      </c>
      <c r="D441" t="s">
        <v>20</v>
      </c>
      <c r="E441">
        <v>28400</v>
      </c>
      <c r="F441">
        <v>100900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R441" t="str" cm="1">
        <f t="array" ref="R441:S441">_xlfn.TEXTSPLIT(O441,"/")</f>
        <v>film &amp; video</v>
      </c>
      <c r="S441" t="str">
        <v>science fiction</v>
      </c>
    </row>
    <row r="442" spans="1:19" x14ac:dyDescent="0.3">
      <c r="A442">
        <v>440</v>
      </c>
      <c r="B442" t="s">
        <v>929</v>
      </c>
      <c r="C442" s="3" t="s">
        <v>930</v>
      </c>
      <c r="D442" t="s">
        <v>20</v>
      </c>
      <c r="E442">
        <v>102500</v>
      </c>
      <c r="F442">
        <v>165954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R442" t="str" cm="1">
        <f t="array" ref="R442:S442">_xlfn.TEXTSPLIT(O442,"/")</f>
        <v>film &amp; video</v>
      </c>
      <c r="S442" t="str">
        <v>television</v>
      </c>
    </row>
    <row r="443" spans="1:19" x14ac:dyDescent="0.3">
      <c r="A443">
        <v>441</v>
      </c>
      <c r="B443" t="s">
        <v>931</v>
      </c>
      <c r="C443" s="3" t="s">
        <v>932</v>
      </c>
      <c r="D443" t="s">
        <v>14</v>
      </c>
      <c r="E443">
        <v>7000</v>
      </c>
      <c r="F443">
        <v>1744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R443" t="str" cm="1">
        <f t="array" ref="R443:S443">_xlfn.TEXTSPLIT(O443,"/")</f>
        <v>technology</v>
      </c>
      <c r="S443" t="str">
        <v>wearables</v>
      </c>
    </row>
    <row r="444" spans="1:19" x14ac:dyDescent="0.3">
      <c r="A444">
        <v>442</v>
      </c>
      <c r="B444" t="s">
        <v>933</v>
      </c>
      <c r="C444" s="3" t="s">
        <v>934</v>
      </c>
      <c r="D444" t="s">
        <v>20</v>
      </c>
      <c r="E444">
        <v>5400</v>
      </c>
      <c r="F444">
        <v>10731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R444" t="str" cm="1">
        <f t="array" ref="R444:S444">_xlfn.TEXTSPLIT(O444,"/")</f>
        <v>theater</v>
      </c>
      <c r="S444" t="str">
        <v>plays</v>
      </c>
    </row>
    <row r="445" spans="1:19" x14ac:dyDescent="0.3">
      <c r="A445">
        <v>443</v>
      </c>
      <c r="B445" t="s">
        <v>935</v>
      </c>
      <c r="C445" s="3" t="s">
        <v>936</v>
      </c>
      <c r="D445" t="s">
        <v>74</v>
      </c>
      <c r="E445">
        <v>9300</v>
      </c>
      <c r="F445">
        <v>3232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R445" t="str" cm="1">
        <f t="array" ref="R445:S445">_xlfn.TEXTSPLIT(O445,"/")</f>
        <v>theater</v>
      </c>
      <c r="S445" t="str">
        <v>plays</v>
      </c>
    </row>
    <row r="446" spans="1:19" x14ac:dyDescent="0.3">
      <c r="A446">
        <v>444</v>
      </c>
      <c r="B446" t="s">
        <v>748</v>
      </c>
      <c r="C446" s="3" t="s">
        <v>937</v>
      </c>
      <c r="D446" t="s">
        <v>20</v>
      </c>
      <c r="E446">
        <v>6200</v>
      </c>
      <c r="F446">
        <v>10938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R446" t="str" cm="1">
        <f t="array" ref="R446:S446">_xlfn.TEXTSPLIT(O446,"/")</f>
        <v>music</v>
      </c>
      <c r="S446" t="str">
        <v>indie rock</v>
      </c>
    </row>
    <row r="447" spans="1:19" ht="31.2" x14ac:dyDescent="0.3">
      <c r="A447">
        <v>445</v>
      </c>
      <c r="B447" t="s">
        <v>938</v>
      </c>
      <c r="C447" s="3" t="s">
        <v>939</v>
      </c>
      <c r="D447" t="s">
        <v>20</v>
      </c>
      <c r="E447">
        <v>2100</v>
      </c>
      <c r="F447">
        <v>10739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R447" t="str" cm="1">
        <f t="array" ref="R447:S447">_xlfn.TEXTSPLIT(O447,"/")</f>
        <v>theater</v>
      </c>
      <c r="S447" t="str">
        <v>plays</v>
      </c>
    </row>
    <row r="448" spans="1:19" x14ac:dyDescent="0.3">
      <c r="A448">
        <v>446</v>
      </c>
      <c r="B448" t="s">
        <v>940</v>
      </c>
      <c r="C448" s="3" t="s">
        <v>941</v>
      </c>
      <c r="D448" t="s">
        <v>14</v>
      </c>
      <c r="E448">
        <v>6800</v>
      </c>
      <c r="F448">
        <v>5579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R448" t="str" cm="1">
        <f t="array" ref="R448:S448">_xlfn.TEXTSPLIT(O448,"/")</f>
        <v>technology</v>
      </c>
      <c r="S448" t="str">
        <v>wearables</v>
      </c>
    </row>
    <row r="449" spans="1:19" ht="31.2" x14ac:dyDescent="0.3">
      <c r="A449">
        <v>447</v>
      </c>
      <c r="B449" t="s">
        <v>942</v>
      </c>
      <c r="C449" s="3" t="s">
        <v>943</v>
      </c>
      <c r="D449" t="s">
        <v>74</v>
      </c>
      <c r="E449">
        <v>155200</v>
      </c>
      <c r="F449">
        <v>37754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R449" t="str" cm="1">
        <f t="array" ref="R449:S449">_xlfn.TEXTSPLIT(O449,"/")</f>
        <v>film &amp; video</v>
      </c>
      <c r="S449" t="str">
        <v>television</v>
      </c>
    </row>
    <row r="450" spans="1:19" x14ac:dyDescent="0.3">
      <c r="A450">
        <v>448</v>
      </c>
      <c r="B450" t="s">
        <v>944</v>
      </c>
      <c r="C450" s="3" t="s">
        <v>945</v>
      </c>
      <c r="D450" t="s">
        <v>14</v>
      </c>
      <c r="E450">
        <v>89900</v>
      </c>
      <c r="F450">
        <v>45384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R450" t="str" cm="1">
        <f t="array" ref="R450:S450">_xlfn.TEXTSPLIT(O450,"/")</f>
        <v>games</v>
      </c>
      <c r="S450" t="str">
        <v>video games</v>
      </c>
    </row>
    <row r="451" spans="1:19" x14ac:dyDescent="0.3">
      <c r="A451">
        <v>449</v>
      </c>
      <c r="B451" t="s">
        <v>946</v>
      </c>
      <c r="C451" s="3" t="s">
        <v>947</v>
      </c>
      <c r="D451" t="s">
        <v>20</v>
      </c>
      <c r="E451">
        <v>900</v>
      </c>
      <c r="F451">
        <v>8703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R451" t="str" cm="1">
        <f t="array" ref="R451:S451">_xlfn.TEXTSPLIT(O451,"/")</f>
        <v>games</v>
      </c>
      <c r="S451" t="str">
        <v>video games</v>
      </c>
    </row>
    <row r="452" spans="1:19" x14ac:dyDescent="0.3">
      <c r="A452">
        <v>450</v>
      </c>
      <c r="B452" t="s">
        <v>948</v>
      </c>
      <c r="C452" s="3" t="s">
        <v>949</v>
      </c>
      <c r="D452" t="s">
        <v>14</v>
      </c>
      <c r="E452">
        <v>100</v>
      </c>
      <c r="F452"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R452" t="str" cm="1">
        <f t="array" ref="R452:S452">_xlfn.TEXTSPLIT(O452,"/")</f>
        <v>film &amp; video</v>
      </c>
      <c r="S452" t="str">
        <v>animation</v>
      </c>
    </row>
    <row r="453" spans="1:19" x14ac:dyDescent="0.3">
      <c r="A453">
        <v>451</v>
      </c>
      <c r="B453" t="s">
        <v>950</v>
      </c>
      <c r="C453" s="3" t="s">
        <v>951</v>
      </c>
      <c r="D453" t="s">
        <v>20</v>
      </c>
      <c r="E453">
        <v>148400</v>
      </c>
      <c r="F453">
        <v>182302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R453" t="str" cm="1">
        <f t="array" ref="R453:S453">_xlfn.TEXTSPLIT(O453,"/")</f>
        <v>music</v>
      </c>
      <c r="S453" t="str">
        <v>rock</v>
      </c>
    </row>
    <row r="454" spans="1:19" ht="31.2" x14ac:dyDescent="0.3">
      <c r="A454">
        <v>452</v>
      </c>
      <c r="B454" t="s">
        <v>952</v>
      </c>
      <c r="C454" s="3" t="s">
        <v>953</v>
      </c>
      <c r="D454" t="s">
        <v>14</v>
      </c>
      <c r="E454">
        <v>4800</v>
      </c>
      <c r="F454">
        <v>3045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R454" t="str" cm="1">
        <f t="array" ref="R454:S454">_xlfn.TEXTSPLIT(O454,"/")</f>
        <v>film &amp; video</v>
      </c>
      <c r="S454" t="str">
        <v>drama</v>
      </c>
    </row>
    <row r="455" spans="1:19" ht="31.2" x14ac:dyDescent="0.3">
      <c r="A455">
        <v>453</v>
      </c>
      <c r="B455" t="s">
        <v>954</v>
      </c>
      <c r="C455" s="3" t="s">
        <v>955</v>
      </c>
      <c r="D455" t="s">
        <v>14</v>
      </c>
      <c r="E455">
        <v>182400</v>
      </c>
      <c r="F455">
        <v>102749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R455" t="str" cm="1">
        <f t="array" ref="R455:S455">_xlfn.TEXTSPLIT(O455,"/")</f>
        <v>film &amp; video</v>
      </c>
      <c r="S455" t="str">
        <v>science fiction</v>
      </c>
    </row>
    <row r="456" spans="1:19" x14ac:dyDescent="0.3">
      <c r="A456">
        <v>454</v>
      </c>
      <c r="B456" t="s">
        <v>956</v>
      </c>
      <c r="C456" s="3" t="s">
        <v>957</v>
      </c>
      <c r="D456" t="s">
        <v>14</v>
      </c>
      <c r="E456">
        <v>4000</v>
      </c>
      <c r="F456">
        <v>1763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R456" t="str" cm="1">
        <f t="array" ref="R456:S456">_xlfn.TEXTSPLIT(O456,"/")</f>
        <v>film &amp; video</v>
      </c>
      <c r="S456" t="str">
        <v>drama</v>
      </c>
    </row>
    <row r="457" spans="1:19" x14ac:dyDescent="0.3">
      <c r="A457">
        <v>455</v>
      </c>
      <c r="B457" t="s">
        <v>958</v>
      </c>
      <c r="C457" s="3" t="s">
        <v>959</v>
      </c>
      <c r="D457" t="s">
        <v>20</v>
      </c>
      <c r="E457">
        <v>116500</v>
      </c>
      <c r="F457">
        <v>137904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R457" t="str" cm="1">
        <f t="array" ref="R457:S457">_xlfn.TEXTSPLIT(O457,"/")</f>
        <v>theater</v>
      </c>
      <c r="S457" t="str">
        <v>plays</v>
      </c>
    </row>
    <row r="458" spans="1:19" ht="31.2" x14ac:dyDescent="0.3">
      <c r="A458">
        <v>456</v>
      </c>
      <c r="B458" t="s">
        <v>960</v>
      </c>
      <c r="C458" s="3" t="s">
        <v>961</v>
      </c>
      <c r="D458" t="s">
        <v>20</v>
      </c>
      <c r="E458">
        <v>146400</v>
      </c>
      <c r="F458">
        <v>152438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R458" t="str" cm="1">
        <f t="array" ref="R458:S458">_xlfn.TEXTSPLIT(O458,"/")</f>
        <v>music</v>
      </c>
      <c r="S458" t="str">
        <v>indie rock</v>
      </c>
    </row>
    <row r="459" spans="1:19" x14ac:dyDescent="0.3">
      <c r="A459">
        <v>457</v>
      </c>
      <c r="B459" t="s">
        <v>962</v>
      </c>
      <c r="C459" s="3" t="s">
        <v>963</v>
      </c>
      <c r="D459" t="s">
        <v>14</v>
      </c>
      <c r="E459">
        <v>5000</v>
      </c>
      <c r="F459">
        <v>1332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R459" t="str" cm="1">
        <f t="array" ref="R459:S459">_xlfn.TEXTSPLIT(O459,"/")</f>
        <v>theater</v>
      </c>
      <c r="S459" t="str">
        <v>plays</v>
      </c>
    </row>
    <row r="460" spans="1:19" x14ac:dyDescent="0.3">
      <c r="A460">
        <v>458</v>
      </c>
      <c r="B460" t="s">
        <v>964</v>
      </c>
      <c r="C460" s="3" t="s">
        <v>965</v>
      </c>
      <c r="D460" t="s">
        <v>20</v>
      </c>
      <c r="E460">
        <v>33800</v>
      </c>
      <c r="F460">
        <v>118706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R460" t="str" cm="1">
        <f t="array" ref="R460:S460">_xlfn.TEXTSPLIT(O460,"/")</f>
        <v>theater</v>
      </c>
      <c r="S460" t="str">
        <v>plays</v>
      </c>
    </row>
    <row r="461" spans="1:19" x14ac:dyDescent="0.3">
      <c r="A461">
        <v>459</v>
      </c>
      <c r="B461" t="s">
        <v>966</v>
      </c>
      <c r="C461" s="3" t="s">
        <v>967</v>
      </c>
      <c r="D461" t="s">
        <v>14</v>
      </c>
      <c r="E461">
        <v>6300</v>
      </c>
      <c r="F461">
        <v>5674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R461" t="str" cm="1">
        <f t="array" ref="R461:S461">_xlfn.TEXTSPLIT(O461,"/")</f>
        <v>film &amp; video</v>
      </c>
      <c r="S461" t="str">
        <v>documentary</v>
      </c>
    </row>
    <row r="462" spans="1:19" x14ac:dyDescent="0.3">
      <c r="A462">
        <v>460</v>
      </c>
      <c r="B462" t="s">
        <v>968</v>
      </c>
      <c r="C462" s="3" t="s">
        <v>969</v>
      </c>
      <c r="D462" t="s">
        <v>20</v>
      </c>
      <c r="E462">
        <v>2400</v>
      </c>
      <c r="F462">
        <v>4119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R462" t="str" cm="1">
        <f t="array" ref="R462:S462">_xlfn.TEXTSPLIT(O462,"/")</f>
        <v>theater</v>
      </c>
      <c r="S462" t="str">
        <v>plays</v>
      </c>
    </row>
    <row r="463" spans="1:19" x14ac:dyDescent="0.3">
      <c r="A463">
        <v>461</v>
      </c>
      <c r="B463" t="s">
        <v>970</v>
      </c>
      <c r="C463" s="3" t="s">
        <v>971</v>
      </c>
      <c r="D463" t="s">
        <v>20</v>
      </c>
      <c r="E463">
        <v>98800</v>
      </c>
      <c r="F463">
        <v>139354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R463" t="str" cm="1">
        <f t="array" ref="R463:S463">_xlfn.TEXTSPLIT(O463,"/")</f>
        <v>film &amp; video</v>
      </c>
      <c r="S463" t="str">
        <v>drama</v>
      </c>
    </row>
    <row r="464" spans="1:19" x14ac:dyDescent="0.3">
      <c r="A464">
        <v>462</v>
      </c>
      <c r="B464" t="s">
        <v>972</v>
      </c>
      <c r="C464" s="3" t="s">
        <v>973</v>
      </c>
      <c r="D464" t="s">
        <v>14</v>
      </c>
      <c r="E464">
        <v>188800</v>
      </c>
      <c r="F464">
        <v>57734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R464" t="str" cm="1">
        <f t="array" ref="R464:S464">_xlfn.TEXTSPLIT(O464,"/")</f>
        <v>games</v>
      </c>
      <c r="S464" t="str">
        <v>mobile games</v>
      </c>
    </row>
    <row r="465" spans="1:19" ht="31.2" x14ac:dyDescent="0.3">
      <c r="A465">
        <v>463</v>
      </c>
      <c r="B465" t="s">
        <v>974</v>
      </c>
      <c r="C465" s="3" t="s">
        <v>975</v>
      </c>
      <c r="D465" t="s">
        <v>20</v>
      </c>
      <c r="E465">
        <v>134300</v>
      </c>
      <c r="F465">
        <v>145265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R465" t="str" cm="1">
        <f t="array" ref="R465:S465">_xlfn.TEXTSPLIT(O465,"/")</f>
        <v>film &amp; video</v>
      </c>
      <c r="S465" t="str">
        <v>animation</v>
      </c>
    </row>
    <row r="466" spans="1:19" x14ac:dyDescent="0.3">
      <c r="A466">
        <v>464</v>
      </c>
      <c r="B466" t="s">
        <v>976</v>
      </c>
      <c r="C466" s="3" t="s">
        <v>977</v>
      </c>
      <c r="D466" t="s">
        <v>20</v>
      </c>
      <c r="E466">
        <v>71200</v>
      </c>
      <c r="F466">
        <v>95020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R466" t="str" cm="1">
        <f t="array" ref="R466:S466">_xlfn.TEXTSPLIT(O466,"/")</f>
        <v>theater</v>
      </c>
      <c r="S466" t="str">
        <v>plays</v>
      </c>
    </row>
    <row r="467" spans="1:19" x14ac:dyDescent="0.3">
      <c r="A467">
        <v>465</v>
      </c>
      <c r="B467" t="s">
        <v>978</v>
      </c>
      <c r="C467" s="3" t="s">
        <v>979</v>
      </c>
      <c r="D467" t="s">
        <v>20</v>
      </c>
      <c r="E467">
        <v>4700</v>
      </c>
      <c r="F467">
        <v>8829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R467" t="str" cm="1">
        <f t="array" ref="R467:S467">_xlfn.TEXTSPLIT(O467,"/")</f>
        <v>publishing</v>
      </c>
      <c r="S467" t="str">
        <v>translations</v>
      </c>
    </row>
    <row r="468" spans="1:19" x14ac:dyDescent="0.3">
      <c r="A468">
        <v>466</v>
      </c>
      <c r="B468" t="s">
        <v>980</v>
      </c>
      <c r="C468" s="3" t="s">
        <v>981</v>
      </c>
      <c r="D468" t="s">
        <v>20</v>
      </c>
      <c r="E468">
        <v>1200</v>
      </c>
      <c r="F468">
        <v>3984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R468" t="str" cm="1">
        <f t="array" ref="R468:S468">_xlfn.TEXTSPLIT(O468,"/")</f>
        <v>technology</v>
      </c>
      <c r="S468" t="str">
        <v>wearables</v>
      </c>
    </row>
    <row r="469" spans="1:19" ht="31.2" x14ac:dyDescent="0.3">
      <c r="A469">
        <v>467</v>
      </c>
      <c r="B469" t="s">
        <v>982</v>
      </c>
      <c r="C469" s="3" t="s">
        <v>983</v>
      </c>
      <c r="D469" t="s">
        <v>20</v>
      </c>
      <c r="E469">
        <v>1400</v>
      </c>
      <c r="F469">
        <v>8053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R469" t="str" cm="1">
        <f t="array" ref="R469:S469">_xlfn.TEXTSPLIT(O469,"/")</f>
        <v>technology</v>
      </c>
      <c r="S469" t="str">
        <v>web</v>
      </c>
    </row>
    <row r="470" spans="1:19" x14ac:dyDescent="0.3">
      <c r="A470">
        <v>468</v>
      </c>
      <c r="B470" t="s">
        <v>984</v>
      </c>
      <c r="C470" s="3" t="s">
        <v>985</v>
      </c>
      <c r="D470" t="s">
        <v>14</v>
      </c>
      <c r="E470">
        <v>4000</v>
      </c>
      <c r="F470">
        <v>1620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R470" t="str" cm="1">
        <f t="array" ref="R470:S470">_xlfn.TEXTSPLIT(O470,"/")</f>
        <v>theater</v>
      </c>
      <c r="S470" t="str">
        <v>plays</v>
      </c>
    </row>
    <row r="471" spans="1:19" x14ac:dyDescent="0.3">
      <c r="A471">
        <v>469</v>
      </c>
      <c r="B471" t="s">
        <v>986</v>
      </c>
      <c r="C471" s="3" t="s">
        <v>987</v>
      </c>
      <c r="D471" t="s">
        <v>20</v>
      </c>
      <c r="E471">
        <v>5600</v>
      </c>
      <c r="F471">
        <v>10328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R471" t="str" cm="1">
        <f t="array" ref="R471:S471">_xlfn.TEXTSPLIT(O471,"/")</f>
        <v>film &amp; video</v>
      </c>
      <c r="S471" t="str">
        <v>drama</v>
      </c>
    </row>
    <row r="472" spans="1:19" x14ac:dyDescent="0.3">
      <c r="A472">
        <v>470</v>
      </c>
      <c r="B472" t="s">
        <v>988</v>
      </c>
      <c r="C472" s="3" t="s">
        <v>989</v>
      </c>
      <c r="D472" t="s">
        <v>20</v>
      </c>
      <c r="E472">
        <v>3600</v>
      </c>
      <c r="F472">
        <v>10289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R472" t="str" cm="1">
        <f t="array" ref="R472:S472">_xlfn.TEXTSPLIT(O472,"/")</f>
        <v>technology</v>
      </c>
      <c r="S472" t="str">
        <v>wearables</v>
      </c>
    </row>
    <row r="473" spans="1:19" x14ac:dyDescent="0.3">
      <c r="A473">
        <v>471</v>
      </c>
      <c r="B473" t="s">
        <v>446</v>
      </c>
      <c r="C473" s="3" t="s">
        <v>990</v>
      </c>
      <c r="D473" t="s">
        <v>20</v>
      </c>
      <c r="E473">
        <v>3100</v>
      </c>
      <c r="F473">
        <v>9889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R473" t="str" cm="1">
        <f t="array" ref="R473:S473">_xlfn.TEXTSPLIT(O473,"/")</f>
        <v>food</v>
      </c>
      <c r="S473" t="str">
        <v>food trucks</v>
      </c>
    </row>
    <row r="474" spans="1:19" ht="31.2" x14ac:dyDescent="0.3">
      <c r="A474">
        <v>472</v>
      </c>
      <c r="B474" t="s">
        <v>991</v>
      </c>
      <c r="C474" s="3" t="s">
        <v>992</v>
      </c>
      <c r="D474" t="s">
        <v>14</v>
      </c>
      <c r="E474">
        <v>153800</v>
      </c>
      <c r="F474">
        <v>60342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R474" t="str" cm="1">
        <f t="array" ref="R474:S474">_xlfn.TEXTSPLIT(O474,"/")</f>
        <v>music</v>
      </c>
      <c r="S474" t="str">
        <v>rock</v>
      </c>
    </row>
    <row r="475" spans="1:19" x14ac:dyDescent="0.3">
      <c r="A475">
        <v>473</v>
      </c>
      <c r="B475" t="s">
        <v>993</v>
      </c>
      <c r="C475" s="3" t="s">
        <v>994</v>
      </c>
      <c r="D475" t="s">
        <v>20</v>
      </c>
      <c r="E475">
        <v>5000</v>
      </c>
      <c r="F475">
        <v>8907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R475" t="str" cm="1">
        <f t="array" ref="R475:S475">_xlfn.TEXTSPLIT(O475,"/")</f>
        <v>music</v>
      </c>
      <c r="S475" t="str">
        <v>electric music</v>
      </c>
    </row>
    <row r="476" spans="1:19" x14ac:dyDescent="0.3">
      <c r="A476">
        <v>474</v>
      </c>
      <c r="B476" t="s">
        <v>995</v>
      </c>
      <c r="C476" s="3" t="s">
        <v>996</v>
      </c>
      <c r="D476" t="s">
        <v>20</v>
      </c>
      <c r="E476">
        <v>4000</v>
      </c>
      <c r="F476">
        <v>14606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R476" t="str" cm="1">
        <f t="array" ref="R476:S476">_xlfn.TEXTSPLIT(O476,"/")</f>
        <v>film &amp; video</v>
      </c>
      <c r="S476" t="str">
        <v>television</v>
      </c>
    </row>
    <row r="477" spans="1:19" ht="31.2" x14ac:dyDescent="0.3">
      <c r="A477">
        <v>475</v>
      </c>
      <c r="B477" t="s">
        <v>997</v>
      </c>
      <c r="C477" s="3" t="s">
        <v>998</v>
      </c>
      <c r="D477" t="s">
        <v>20</v>
      </c>
      <c r="E477">
        <v>7400</v>
      </c>
      <c r="F477">
        <v>8432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R477" t="str" cm="1">
        <f t="array" ref="R477:S477">_xlfn.TEXTSPLIT(O477,"/")</f>
        <v>publishing</v>
      </c>
      <c r="S477" t="str">
        <v>translations</v>
      </c>
    </row>
    <row r="478" spans="1:19" ht="31.2" x14ac:dyDescent="0.3">
      <c r="A478">
        <v>476</v>
      </c>
      <c r="B478" t="s">
        <v>999</v>
      </c>
      <c r="C478" s="3" t="s">
        <v>1000</v>
      </c>
      <c r="D478" t="s">
        <v>14</v>
      </c>
      <c r="E478">
        <v>191500</v>
      </c>
      <c r="F478">
        <v>57122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R478" t="str" cm="1">
        <f t="array" ref="R478:S478">_xlfn.TEXTSPLIT(O478,"/")</f>
        <v>publishing</v>
      </c>
      <c r="S478" t="str">
        <v>fiction</v>
      </c>
    </row>
    <row r="479" spans="1:19" x14ac:dyDescent="0.3">
      <c r="A479">
        <v>477</v>
      </c>
      <c r="B479" t="s">
        <v>1001</v>
      </c>
      <c r="C479" s="3" t="s">
        <v>1002</v>
      </c>
      <c r="D479" t="s">
        <v>14</v>
      </c>
      <c r="E479">
        <v>8500</v>
      </c>
      <c r="F479">
        <v>4613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R479" t="str" cm="1">
        <f t="array" ref="R479:S479">_xlfn.TEXTSPLIT(O479,"/")</f>
        <v>film &amp; video</v>
      </c>
      <c r="S479" t="str">
        <v>science fiction</v>
      </c>
    </row>
    <row r="480" spans="1:19" x14ac:dyDescent="0.3">
      <c r="A480">
        <v>478</v>
      </c>
      <c r="B480" t="s">
        <v>1003</v>
      </c>
      <c r="C480" s="3" t="s">
        <v>1004</v>
      </c>
      <c r="D480" t="s">
        <v>20</v>
      </c>
      <c r="E480">
        <v>68800</v>
      </c>
      <c r="F480">
        <v>162603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R480" t="str" cm="1">
        <f t="array" ref="R480:S480">_xlfn.TEXTSPLIT(O480,"/")</f>
        <v>technology</v>
      </c>
      <c r="S480" t="str">
        <v>wearables</v>
      </c>
    </row>
    <row r="481" spans="1:19" x14ac:dyDescent="0.3">
      <c r="A481">
        <v>479</v>
      </c>
      <c r="B481" t="s">
        <v>1005</v>
      </c>
      <c r="C481" s="3" t="s">
        <v>1006</v>
      </c>
      <c r="D481" t="s">
        <v>20</v>
      </c>
      <c r="E481">
        <v>2400</v>
      </c>
      <c r="F481">
        <v>12310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R481" t="str" cm="1">
        <f t="array" ref="R481:S481">_xlfn.TEXTSPLIT(O481,"/")</f>
        <v>food</v>
      </c>
      <c r="S481" t="str">
        <v>food trucks</v>
      </c>
    </row>
    <row r="482" spans="1:19" x14ac:dyDescent="0.3">
      <c r="A482">
        <v>480</v>
      </c>
      <c r="B482" t="s">
        <v>1007</v>
      </c>
      <c r="C482" s="3" t="s">
        <v>1008</v>
      </c>
      <c r="D482" t="s">
        <v>20</v>
      </c>
      <c r="E482">
        <v>8600</v>
      </c>
      <c r="F482">
        <v>8656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R482" t="str" cm="1">
        <f t="array" ref="R482:S482">_xlfn.TEXTSPLIT(O482,"/")</f>
        <v>photography</v>
      </c>
      <c r="S482" t="str">
        <v>photography books</v>
      </c>
    </row>
    <row r="483" spans="1:19" ht="31.2" x14ac:dyDescent="0.3">
      <c r="A483">
        <v>481</v>
      </c>
      <c r="B483" t="s">
        <v>1009</v>
      </c>
      <c r="C483" s="3" t="s">
        <v>1010</v>
      </c>
      <c r="D483" t="s">
        <v>14</v>
      </c>
      <c r="E483">
        <v>196600</v>
      </c>
      <c r="F483">
        <v>159931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R483" t="str" cm="1">
        <f t="array" ref="R483:S483">_xlfn.TEXTSPLIT(O483,"/")</f>
        <v>theater</v>
      </c>
      <c r="S483" t="str">
        <v>plays</v>
      </c>
    </row>
    <row r="484" spans="1:19" ht="31.2" x14ac:dyDescent="0.3">
      <c r="A484">
        <v>482</v>
      </c>
      <c r="B484" t="s">
        <v>1011</v>
      </c>
      <c r="C484" s="3" t="s">
        <v>1012</v>
      </c>
      <c r="D484" t="s">
        <v>14</v>
      </c>
      <c r="E484">
        <v>4200</v>
      </c>
      <c r="F484">
        <v>689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R484" t="str" cm="1">
        <f t="array" ref="R484:S484">_xlfn.TEXTSPLIT(O484,"/")</f>
        <v>publishing</v>
      </c>
      <c r="S484" t="str">
        <v>fiction</v>
      </c>
    </row>
    <row r="485" spans="1:19" x14ac:dyDescent="0.3">
      <c r="A485">
        <v>483</v>
      </c>
      <c r="B485" t="s">
        <v>1013</v>
      </c>
      <c r="C485" s="3" t="s">
        <v>1014</v>
      </c>
      <c r="D485" t="s">
        <v>14</v>
      </c>
      <c r="E485">
        <v>91400</v>
      </c>
      <c r="F485">
        <v>48236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R485" t="str" cm="1">
        <f t="array" ref="R485:S485">_xlfn.TEXTSPLIT(O485,"/")</f>
        <v>theater</v>
      </c>
      <c r="S485" t="str">
        <v>plays</v>
      </c>
    </row>
    <row r="486" spans="1:19" x14ac:dyDescent="0.3">
      <c r="A486">
        <v>484</v>
      </c>
      <c r="B486" t="s">
        <v>1015</v>
      </c>
      <c r="C486" s="3" t="s">
        <v>1016</v>
      </c>
      <c r="D486" t="s">
        <v>20</v>
      </c>
      <c r="E486">
        <v>29600</v>
      </c>
      <c r="F486">
        <v>77021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R486" t="str" cm="1">
        <f t="array" ref="R486:S486">_xlfn.TEXTSPLIT(O486,"/")</f>
        <v>food</v>
      </c>
      <c r="S486" t="str">
        <v>food trucks</v>
      </c>
    </row>
    <row r="487" spans="1:19" ht="31.2" x14ac:dyDescent="0.3">
      <c r="A487">
        <v>485</v>
      </c>
      <c r="B487" t="s">
        <v>1017</v>
      </c>
      <c r="C487" s="3" t="s">
        <v>1018</v>
      </c>
      <c r="D487" t="s">
        <v>14</v>
      </c>
      <c r="E487">
        <v>90600</v>
      </c>
      <c r="F487">
        <v>27844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R487" t="str" cm="1">
        <f t="array" ref="R487:S487">_xlfn.TEXTSPLIT(O487,"/")</f>
        <v>theater</v>
      </c>
      <c r="S487" t="str">
        <v>plays</v>
      </c>
    </row>
    <row r="488" spans="1:19" ht="31.2" x14ac:dyDescent="0.3">
      <c r="A488">
        <v>486</v>
      </c>
      <c r="B488" t="s">
        <v>1019</v>
      </c>
      <c r="C488" s="3" t="s">
        <v>1020</v>
      </c>
      <c r="D488" t="s">
        <v>14</v>
      </c>
      <c r="E488">
        <v>5200</v>
      </c>
      <c r="F488">
        <v>702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R488" t="str" cm="1">
        <f t="array" ref="R488:S488">_xlfn.TEXTSPLIT(O488,"/")</f>
        <v>publishing</v>
      </c>
      <c r="S488" t="str">
        <v>translations</v>
      </c>
    </row>
    <row r="489" spans="1:19" x14ac:dyDescent="0.3">
      <c r="A489">
        <v>487</v>
      </c>
      <c r="B489" t="s">
        <v>1021</v>
      </c>
      <c r="C489" s="3" t="s">
        <v>1022</v>
      </c>
      <c r="D489" t="s">
        <v>20</v>
      </c>
      <c r="E489">
        <v>110300</v>
      </c>
      <c r="F489">
        <v>197024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R489" t="str" cm="1">
        <f t="array" ref="R489:S489">_xlfn.TEXTSPLIT(O489,"/")</f>
        <v>theater</v>
      </c>
      <c r="S489" t="str">
        <v>plays</v>
      </c>
    </row>
    <row r="490" spans="1:19" x14ac:dyDescent="0.3">
      <c r="A490">
        <v>488</v>
      </c>
      <c r="B490" t="s">
        <v>1023</v>
      </c>
      <c r="C490" s="3" t="s">
        <v>1024</v>
      </c>
      <c r="D490" t="s">
        <v>20</v>
      </c>
      <c r="E490">
        <v>5300</v>
      </c>
      <c r="F490">
        <v>11663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R490" t="str" cm="1">
        <f t="array" ref="R490:S490">_xlfn.TEXTSPLIT(O490,"/")</f>
        <v>theater</v>
      </c>
      <c r="S490" t="str">
        <v>plays</v>
      </c>
    </row>
    <row r="491" spans="1:19" x14ac:dyDescent="0.3">
      <c r="A491">
        <v>489</v>
      </c>
      <c r="B491" t="s">
        <v>1025</v>
      </c>
      <c r="C491" s="3" t="s">
        <v>1026</v>
      </c>
      <c r="D491" t="s">
        <v>20</v>
      </c>
      <c r="E491">
        <v>9200</v>
      </c>
      <c r="F491">
        <v>9339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R491" t="str" cm="1">
        <f t="array" ref="R491:S491">_xlfn.TEXTSPLIT(O491,"/")</f>
        <v>technology</v>
      </c>
      <c r="S491" t="str">
        <v>wearables</v>
      </c>
    </row>
    <row r="492" spans="1:19" ht="31.2" x14ac:dyDescent="0.3">
      <c r="A492">
        <v>490</v>
      </c>
      <c r="B492" t="s">
        <v>1027</v>
      </c>
      <c r="C492" s="3" t="s">
        <v>1028</v>
      </c>
      <c r="D492" t="s">
        <v>20</v>
      </c>
      <c r="E492">
        <v>2400</v>
      </c>
      <c r="F492">
        <v>4596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R492" t="str" cm="1">
        <f t="array" ref="R492:S492">_xlfn.TEXTSPLIT(O492,"/")</f>
        <v>journalism</v>
      </c>
      <c r="S492" t="str">
        <v>audio</v>
      </c>
    </row>
    <row r="493" spans="1:19" ht="31.2" x14ac:dyDescent="0.3">
      <c r="A493">
        <v>491</v>
      </c>
      <c r="B493" t="s">
        <v>1030</v>
      </c>
      <c r="C493" s="3" t="s">
        <v>1031</v>
      </c>
      <c r="D493" t="s">
        <v>20</v>
      </c>
      <c r="E493">
        <v>56800</v>
      </c>
      <c r="F493">
        <v>173437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R493" t="str" cm="1">
        <f t="array" ref="R493:S493">_xlfn.TEXTSPLIT(O493,"/")</f>
        <v>food</v>
      </c>
      <c r="S493" t="str">
        <v>food trucks</v>
      </c>
    </row>
    <row r="494" spans="1:19" x14ac:dyDescent="0.3">
      <c r="A494">
        <v>492</v>
      </c>
      <c r="B494" t="s">
        <v>1032</v>
      </c>
      <c r="C494" s="3" t="s">
        <v>1033</v>
      </c>
      <c r="D494" t="s">
        <v>74</v>
      </c>
      <c r="E494">
        <v>191000</v>
      </c>
      <c r="F494">
        <v>45831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R494" t="str" cm="1">
        <f t="array" ref="R494:S494">_xlfn.TEXTSPLIT(O494,"/")</f>
        <v>film &amp; video</v>
      </c>
      <c r="S494" t="str">
        <v>shorts</v>
      </c>
    </row>
    <row r="495" spans="1:19" x14ac:dyDescent="0.3">
      <c r="A495">
        <v>493</v>
      </c>
      <c r="B495" t="s">
        <v>1034</v>
      </c>
      <c r="C495" s="3" t="s">
        <v>1035</v>
      </c>
      <c r="D495" t="s">
        <v>20</v>
      </c>
      <c r="E495">
        <v>900</v>
      </c>
      <c r="F495">
        <v>6514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R495" t="str" cm="1">
        <f t="array" ref="R495:S495">_xlfn.TEXTSPLIT(O495,"/")</f>
        <v>photography</v>
      </c>
      <c r="S495" t="str">
        <v>photography books</v>
      </c>
    </row>
    <row r="496" spans="1:19" ht="31.2" x14ac:dyDescent="0.3">
      <c r="A496">
        <v>494</v>
      </c>
      <c r="B496" t="s">
        <v>1036</v>
      </c>
      <c r="C496" s="3" t="s">
        <v>1037</v>
      </c>
      <c r="D496" t="s">
        <v>20</v>
      </c>
      <c r="E496">
        <v>2500</v>
      </c>
      <c r="F496">
        <v>13684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R496" t="str" cm="1">
        <f t="array" ref="R496:S496">_xlfn.TEXTSPLIT(O496,"/")</f>
        <v>technology</v>
      </c>
      <c r="S496" t="str">
        <v>wearables</v>
      </c>
    </row>
    <row r="497" spans="1:19" x14ac:dyDescent="0.3">
      <c r="A497">
        <v>495</v>
      </c>
      <c r="B497" t="s">
        <v>1038</v>
      </c>
      <c r="C497" s="3" t="s">
        <v>1039</v>
      </c>
      <c r="D497" t="s">
        <v>20</v>
      </c>
      <c r="E497">
        <v>3200</v>
      </c>
      <c r="F497">
        <v>13264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R497" t="str" cm="1">
        <f t="array" ref="R497:S497">_xlfn.TEXTSPLIT(O497,"/")</f>
        <v>theater</v>
      </c>
      <c r="S497" t="str">
        <v>plays</v>
      </c>
    </row>
    <row r="498" spans="1:19" x14ac:dyDescent="0.3">
      <c r="A498">
        <v>496</v>
      </c>
      <c r="B498" t="s">
        <v>1040</v>
      </c>
      <c r="C498" s="3" t="s">
        <v>1041</v>
      </c>
      <c r="D498" t="s">
        <v>14</v>
      </c>
      <c r="E498">
        <v>183800</v>
      </c>
      <c r="F498">
        <v>1667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R498" t="str" cm="1">
        <f t="array" ref="R498:S498">_xlfn.TEXTSPLIT(O498,"/")</f>
        <v>film &amp; video</v>
      </c>
      <c r="S498" t="str">
        <v>animation</v>
      </c>
    </row>
    <row r="499" spans="1:19" x14ac:dyDescent="0.3">
      <c r="A499">
        <v>497</v>
      </c>
      <c r="B499" t="s">
        <v>1042</v>
      </c>
      <c r="C499" s="3" t="s">
        <v>1043</v>
      </c>
      <c r="D499" t="s">
        <v>14</v>
      </c>
      <c r="E499">
        <v>9800</v>
      </c>
      <c r="F499">
        <v>3349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R499" t="str" cm="1">
        <f t="array" ref="R499:S499">_xlfn.TEXTSPLIT(O499,"/")</f>
        <v>technology</v>
      </c>
      <c r="S499" t="str">
        <v>wearables</v>
      </c>
    </row>
    <row r="500" spans="1:19" x14ac:dyDescent="0.3">
      <c r="A500">
        <v>498</v>
      </c>
      <c r="B500" t="s">
        <v>1044</v>
      </c>
      <c r="C500" s="3" t="s">
        <v>1045</v>
      </c>
      <c r="D500" t="s">
        <v>14</v>
      </c>
      <c r="E500">
        <v>193400</v>
      </c>
      <c r="F500">
        <v>46317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R500" t="str" cm="1">
        <f t="array" ref="R500:S500">_xlfn.TEXTSPLIT(O500,"/")</f>
        <v>technology</v>
      </c>
      <c r="S500" t="str">
        <v>web</v>
      </c>
    </row>
    <row r="501" spans="1:19" ht="31.2" x14ac:dyDescent="0.3">
      <c r="A501">
        <v>499</v>
      </c>
      <c r="B501" t="s">
        <v>1046</v>
      </c>
      <c r="C501" s="3" t="s">
        <v>1047</v>
      </c>
      <c r="D501" t="s">
        <v>14</v>
      </c>
      <c r="E501">
        <v>163800</v>
      </c>
      <c r="F501">
        <v>78743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R501" t="str" cm="1">
        <f t="array" ref="R501:S501">_xlfn.TEXTSPLIT(O501,"/")</f>
        <v>film &amp; video</v>
      </c>
      <c r="S501" t="str">
        <v>documentary</v>
      </c>
    </row>
    <row r="502" spans="1:19" x14ac:dyDescent="0.3">
      <c r="A502">
        <v>500</v>
      </c>
      <c r="B502" t="s">
        <v>1048</v>
      </c>
      <c r="C502" s="3" t="s">
        <v>1049</v>
      </c>
      <c r="D502" t="s">
        <v>14</v>
      </c>
      <c r="E502">
        <v>100</v>
      </c>
      <c r="F502"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R502" t="str" cm="1">
        <f t="array" ref="R502:S502">_xlfn.TEXTSPLIT(O502,"/")</f>
        <v>theater</v>
      </c>
      <c r="S502" t="str">
        <v>plays</v>
      </c>
    </row>
    <row r="503" spans="1:19" x14ac:dyDescent="0.3">
      <c r="A503">
        <v>501</v>
      </c>
      <c r="B503" t="s">
        <v>1050</v>
      </c>
      <c r="C503" s="3" t="s">
        <v>1051</v>
      </c>
      <c r="D503" t="s">
        <v>14</v>
      </c>
      <c r="E503">
        <v>153600</v>
      </c>
      <c r="F503">
        <v>107743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R503" t="str" cm="1">
        <f t="array" ref="R503:S503">_xlfn.TEXTSPLIT(O503,"/")</f>
        <v>film &amp; video</v>
      </c>
      <c r="S503" t="str">
        <v>documentary</v>
      </c>
    </row>
    <row r="504" spans="1:19" x14ac:dyDescent="0.3">
      <c r="A504">
        <v>502</v>
      </c>
      <c r="B504" t="s">
        <v>477</v>
      </c>
      <c r="C504" s="3" t="s">
        <v>1052</v>
      </c>
      <c r="D504" t="s">
        <v>20</v>
      </c>
      <c r="E504">
        <v>1300</v>
      </c>
      <c r="F504">
        <v>6889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R504" t="str" cm="1">
        <f t="array" ref="R504:S504">_xlfn.TEXTSPLIT(O504,"/")</f>
        <v>games</v>
      </c>
      <c r="S504" t="str">
        <v>video games</v>
      </c>
    </row>
    <row r="505" spans="1:19" ht="31.2" x14ac:dyDescent="0.3">
      <c r="A505">
        <v>503</v>
      </c>
      <c r="B505" t="s">
        <v>1053</v>
      </c>
      <c r="C505" s="3" t="s">
        <v>1054</v>
      </c>
      <c r="D505" t="s">
        <v>20</v>
      </c>
      <c r="E505">
        <v>25500</v>
      </c>
      <c r="F505">
        <v>45983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R505" t="str" cm="1">
        <f t="array" ref="R505:S505">_xlfn.TEXTSPLIT(O505,"/")</f>
        <v>film &amp; video</v>
      </c>
      <c r="S505" t="str">
        <v>drama</v>
      </c>
    </row>
    <row r="506" spans="1:19" x14ac:dyDescent="0.3">
      <c r="A506">
        <v>504</v>
      </c>
      <c r="B506" t="s">
        <v>1055</v>
      </c>
      <c r="C506" s="3" t="s">
        <v>1056</v>
      </c>
      <c r="D506" t="s">
        <v>14</v>
      </c>
      <c r="E506">
        <v>7500</v>
      </c>
      <c r="F506">
        <v>6924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R506" t="str" cm="1">
        <f t="array" ref="R506:S506">_xlfn.TEXTSPLIT(O506,"/")</f>
        <v>music</v>
      </c>
      <c r="S506" t="str">
        <v>rock</v>
      </c>
    </row>
    <row r="507" spans="1:19" x14ac:dyDescent="0.3">
      <c r="A507">
        <v>505</v>
      </c>
      <c r="B507" t="s">
        <v>1057</v>
      </c>
      <c r="C507" s="3" t="s">
        <v>1058</v>
      </c>
      <c r="D507" t="s">
        <v>14</v>
      </c>
      <c r="E507">
        <v>89900</v>
      </c>
      <c r="F507">
        <v>12497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R507" t="str" cm="1">
        <f t="array" ref="R507:S507">_xlfn.TEXTSPLIT(O507,"/")</f>
        <v>publishing</v>
      </c>
      <c r="S507" t="str">
        <v>radio &amp; podcasts</v>
      </c>
    </row>
    <row r="508" spans="1:19" x14ac:dyDescent="0.3">
      <c r="A508">
        <v>506</v>
      </c>
      <c r="B508" t="s">
        <v>1059</v>
      </c>
      <c r="C508" s="3" t="s">
        <v>1060</v>
      </c>
      <c r="D508" t="s">
        <v>20</v>
      </c>
      <c r="E508">
        <v>18000</v>
      </c>
      <c r="F508">
        <v>166874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R508" t="str" cm="1">
        <f t="array" ref="R508:S508">_xlfn.TEXTSPLIT(O508,"/")</f>
        <v>theater</v>
      </c>
      <c r="S508" t="str">
        <v>plays</v>
      </c>
    </row>
    <row r="509" spans="1:19" ht="31.2" x14ac:dyDescent="0.3">
      <c r="A509">
        <v>507</v>
      </c>
      <c r="B509" t="s">
        <v>1061</v>
      </c>
      <c r="C509" s="3" t="s">
        <v>1062</v>
      </c>
      <c r="D509" t="s">
        <v>14</v>
      </c>
      <c r="E509">
        <v>2100</v>
      </c>
      <c r="F509">
        <v>837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R509" t="str" cm="1">
        <f t="array" ref="R509:S509">_xlfn.TEXTSPLIT(O509,"/")</f>
        <v>technology</v>
      </c>
      <c r="S509" t="str">
        <v>web</v>
      </c>
    </row>
    <row r="510" spans="1:19" x14ac:dyDescent="0.3">
      <c r="A510">
        <v>508</v>
      </c>
      <c r="B510" t="s">
        <v>1063</v>
      </c>
      <c r="C510" s="3" t="s">
        <v>1064</v>
      </c>
      <c r="D510" t="s">
        <v>20</v>
      </c>
      <c r="E510">
        <v>172700</v>
      </c>
      <c r="F510">
        <v>193820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R510" t="str" cm="1">
        <f t="array" ref="R510:S510">_xlfn.TEXTSPLIT(O510,"/")</f>
        <v>theater</v>
      </c>
      <c r="S510" t="str">
        <v>plays</v>
      </c>
    </row>
    <row r="511" spans="1:19" x14ac:dyDescent="0.3">
      <c r="A511">
        <v>509</v>
      </c>
      <c r="B511" t="s">
        <v>398</v>
      </c>
      <c r="C511" s="3" t="s">
        <v>1065</v>
      </c>
      <c r="D511" t="s">
        <v>14</v>
      </c>
      <c r="E511">
        <v>168500</v>
      </c>
      <c r="F511">
        <v>119510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R511" t="str" cm="1">
        <f t="array" ref="R511:S511">_xlfn.TEXTSPLIT(O511,"/")</f>
        <v>theater</v>
      </c>
      <c r="S511" t="str">
        <v>plays</v>
      </c>
    </row>
    <row r="512" spans="1:19" x14ac:dyDescent="0.3">
      <c r="A512">
        <v>510</v>
      </c>
      <c r="B512" t="s">
        <v>1066</v>
      </c>
      <c r="C512" s="3" t="s">
        <v>1067</v>
      </c>
      <c r="D512" t="s">
        <v>20</v>
      </c>
      <c r="E512">
        <v>7800</v>
      </c>
      <c r="F512">
        <v>9289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R512" t="str" cm="1">
        <f t="array" ref="R512:S512">_xlfn.TEXTSPLIT(O512,"/")</f>
        <v>film &amp; video</v>
      </c>
      <c r="S512" t="str">
        <v>drama</v>
      </c>
    </row>
    <row r="513" spans="1:19" x14ac:dyDescent="0.3">
      <c r="A513">
        <v>511</v>
      </c>
      <c r="B513" t="s">
        <v>1068</v>
      </c>
      <c r="C513" s="3" t="s">
        <v>1069</v>
      </c>
      <c r="D513" t="s">
        <v>14</v>
      </c>
      <c r="E513">
        <v>147800</v>
      </c>
      <c r="F513">
        <v>35498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R513" t="str" cm="1">
        <f t="array" ref="R513:S513">_xlfn.TEXTSPLIT(O513,"/")</f>
        <v>theater</v>
      </c>
      <c r="S513" t="str">
        <v>plays</v>
      </c>
    </row>
    <row r="514" spans="1:19" x14ac:dyDescent="0.3">
      <c r="A514">
        <v>512</v>
      </c>
      <c r="B514" t="s">
        <v>1070</v>
      </c>
      <c r="C514" s="3" t="s">
        <v>1071</v>
      </c>
      <c r="D514" t="s">
        <v>20</v>
      </c>
      <c r="E514">
        <v>9100</v>
      </c>
      <c r="F514">
        <v>12678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R514" t="str" cm="1">
        <f t="array" ref="R514:S514">_xlfn.TEXTSPLIT(O514,"/")</f>
        <v>games</v>
      </c>
      <c r="S514" t="str">
        <v>video games</v>
      </c>
    </row>
    <row r="515" spans="1:19" x14ac:dyDescent="0.3">
      <c r="A515">
        <v>513</v>
      </c>
      <c r="B515" t="s">
        <v>1072</v>
      </c>
      <c r="C515" s="3" t="s">
        <v>1073</v>
      </c>
      <c r="D515" t="s">
        <v>74</v>
      </c>
      <c r="E515">
        <v>8300</v>
      </c>
      <c r="F515">
        <v>3260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R515" t="str" cm="1">
        <f t="array" ref="R515:S515">_xlfn.TEXTSPLIT(O515,"/")</f>
        <v>film &amp; video</v>
      </c>
      <c r="S515" t="str">
        <v>television</v>
      </c>
    </row>
    <row r="516" spans="1:19" x14ac:dyDescent="0.3">
      <c r="A516">
        <v>514</v>
      </c>
      <c r="B516" t="s">
        <v>1074</v>
      </c>
      <c r="C516" s="3" t="s">
        <v>1075</v>
      </c>
      <c r="D516" t="s">
        <v>74</v>
      </c>
      <c r="E516">
        <v>138700</v>
      </c>
      <c r="F516">
        <v>31123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R516" t="str" cm="1">
        <f t="array" ref="R516:S516">_xlfn.TEXTSPLIT(O516,"/")</f>
        <v>music</v>
      </c>
      <c r="S516" t="str">
        <v>rock</v>
      </c>
    </row>
    <row r="517" spans="1:19" x14ac:dyDescent="0.3">
      <c r="A517">
        <v>515</v>
      </c>
      <c r="B517" t="s">
        <v>1076</v>
      </c>
      <c r="C517" s="3" t="s">
        <v>1077</v>
      </c>
      <c r="D517" t="s">
        <v>14</v>
      </c>
      <c r="E517">
        <v>8600</v>
      </c>
      <c r="F517">
        <v>4797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R517" t="str" cm="1">
        <f t="array" ref="R517:S517">_xlfn.TEXTSPLIT(O517,"/")</f>
        <v>theater</v>
      </c>
      <c r="S517" t="str">
        <v>plays</v>
      </c>
    </row>
    <row r="518" spans="1:19" x14ac:dyDescent="0.3">
      <c r="A518">
        <v>516</v>
      </c>
      <c r="B518" t="s">
        <v>1078</v>
      </c>
      <c r="C518" s="3" t="s">
        <v>1079</v>
      </c>
      <c r="D518" t="s">
        <v>14</v>
      </c>
      <c r="E518">
        <v>125400</v>
      </c>
      <c r="F518">
        <v>53324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R518" t="str" cm="1">
        <f t="array" ref="R518:S518">_xlfn.TEXTSPLIT(O518,"/")</f>
        <v>publishing</v>
      </c>
      <c r="S518" t="str">
        <v>nonfiction</v>
      </c>
    </row>
    <row r="519" spans="1:19" x14ac:dyDescent="0.3">
      <c r="A519">
        <v>517</v>
      </c>
      <c r="B519" t="s">
        <v>1080</v>
      </c>
      <c r="C519" s="3" t="s">
        <v>1081</v>
      </c>
      <c r="D519" t="s">
        <v>20</v>
      </c>
      <c r="E519">
        <v>5900</v>
      </c>
      <c r="F519">
        <v>6608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R519" t="str" cm="1">
        <f t="array" ref="R519:S519">_xlfn.TEXTSPLIT(O519,"/")</f>
        <v>food</v>
      </c>
      <c r="S519" t="str">
        <v>food trucks</v>
      </c>
    </row>
    <row r="520" spans="1:19" ht="31.2" x14ac:dyDescent="0.3">
      <c r="A520">
        <v>518</v>
      </c>
      <c r="B520" t="s">
        <v>1082</v>
      </c>
      <c r="C520" s="3" t="s">
        <v>1083</v>
      </c>
      <c r="D520" t="s">
        <v>14</v>
      </c>
      <c r="E520">
        <v>8800</v>
      </c>
      <c r="F520">
        <v>622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R520" t="str" cm="1">
        <f t="array" ref="R520:S520">_xlfn.TEXTSPLIT(O520,"/")</f>
        <v>film &amp; video</v>
      </c>
      <c r="S520" t="str">
        <v>animation</v>
      </c>
    </row>
    <row r="521" spans="1:19" x14ac:dyDescent="0.3">
      <c r="A521">
        <v>519</v>
      </c>
      <c r="B521" t="s">
        <v>1084</v>
      </c>
      <c r="C521" s="3" t="s">
        <v>1085</v>
      </c>
      <c r="D521" t="s">
        <v>20</v>
      </c>
      <c r="E521">
        <v>177700</v>
      </c>
      <c r="F521">
        <v>180802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R521" t="str" cm="1">
        <f t="array" ref="R521:S521">_xlfn.TEXTSPLIT(O521,"/")</f>
        <v>music</v>
      </c>
      <c r="S521" t="str">
        <v>rock</v>
      </c>
    </row>
    <row r="522" spans="1:19" x14ac:dyDescent="0.3">
      <c r="A522">
        <v>520</v>
      </c>
      <c r="B522" t="s">
        <v>1086</v>
      </c>
      <c r="C522" s="3" t="s">
        <v>1087</v>
      </c>
      <c r="D522" t="s">
        <v>20</v>
      </c>
      <c r="E522">
        <v>800</v>
      </c>
      <c r="F522">
        <v>3406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R522" t="str" cm="1">
        <f t="array" ref="R522:S522">_xlfn.TEXTSPLIT(O522,"/")</f>
        <v>theater</v>
      </c>
      <c r="S522" t="str">
        <v>plays</v>
      </c>
    </row>
    <row r="523" spans="1:19" x14ac:dyDescent="0.3">
      <c r="A523">
        <v>521</v>
      </c>
      <c r="B523" t="s">
        <v>1088</v>
      </c>
      <c r="C523" s="3" t="s">
        <v>141</v>
      </c>
      <c r="D523" t="s">
        <v>20</v>
      </c>
      <c r="E523">
        <v>7600</v>
      </c>
      <c r="F523">
        <v>11061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R523" t="str" cm="1">
        <f t="array" ref="R523:S523">_xlfn.TEXTSPLIT(O523,"/")</f>
        <v>film &amp; video</v>
      </c>
      <c r="S523" t="str">
        <v>drama</v>
      </c>
    </row>
    <row r="524" spans="1:19" ht="31.2" x14ac:dyDescent="0.3">
      <c r="A524">
        <v>522</v>
      </c>
      <c r="B524" t="s">
        <v>1089</v>
      </c>
      <c r="C524" s="3" t="s">
        <v>1090</v>
      </c>
      <c r="D524" t="s">
        <v>14</v>
      </c>
      <c r="E524">
        <v>50500</v>
      </c>
      <c r="F524">
        <v>16389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R524" t="str" cm="1">
        <f t="array" ref="R524:S524">_xlfn.TEXTSPLIT(O524,"/")</f>
        <v>film &amp; video</v>
      </c>
      <c r="S524" t="str">
        <v>shorts</v>
      </c>
    </row>
    <row r="525" spans="1:19" x14ac:dyDescent="0.3">
      <c r="A525">
        <v>523</v>
      </c>
      <c r="B525" t="s">
        <v>1091</v>
      </c>
      <c r="C525" s="3" t="s">
        <v>1092</v>
      </c>
      <c r="D525" t="s">
        <v>20</v>
      </c>
      <c r="E525">
        <v>900</v>
      </c>
      <c r="F525">
        <v>6303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R525" t="str" cm="1">
        <f t="array" ref="R525:S525">_xlfn.TEXTSPLIT(O525,"/")</f>
        <v>film &amp; video</v>
      </c>
      <c r="S525" t="str">
        <v>shorts</v>
      </c>
    </row>
    <row r="526" spans="1:19" x14ac:dyDescent="0.3">
      <c r="A526">
        <v>524</v>
      </c>
      <c r="B526" t="s">
        <v>1093</v>
      </c>
      <c r="C526" s="3" t="s">
        <v>1094</v>
      </c>
      <c r="D526" t="s">
        <v>14</v>
      </c>
      <c r="E526">
        <v>96700</v>
      </c>
      <c r="F526">
        <v>81136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R526" t="str" cm="1">
        <f t="array" ref="R526:S526">_xlfn.TEXTSPLIT(O526,"/")</f>
        <v>theater</v>
      </c>
      <c r="S526" t="str">
        <v>plays</v>
      </c>
    </row>
    <row r="527" spans="1:19" ht="31.2" x14ac:dyDescent="0.3">
      <c r="A527">
        <v>525</v>
      </c>
      <c r="B527" t="s">
        <v>1095</v>
      </c>
      <c r="C527" s="3" t="s">
        <v>1096</v>
      </c>
      <c r="D527" t="s">
        <v>14</v>
      </c>
      <c r="E527">
        <v>2100</v>
      </c>
      <c r="F527">
        <v>1768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R527" t="str" cm="1">
        <f t="array" ref="R527:S527">_xlfn.TEXTSPLIT(O527,"/")</f>
        <v>technology</v>
      </c>
      <c r="S527" t="str">
        <v>wearables</v>
      </c>
    </row>
    <row r="528" spans="1:19" ht="31.2" x14ac:dyDescent="0.3">
      <c r="A528">
        <v>526</v>
      </c>
      <c r="B528" t="s">
        <v>1097</v>
      </c>
      <c r="C528" s="3" t="s">
        <v>1098</v>
      </c>
      <c r="D528" t="s">
        <v>20</v>
      </c>
      <c r="E528">
        <v>8300</v>
      </c>
      <c r="F528">
        <v>12944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R528" t="str" cm="1">
        <f t="array" ref="R528:S528">_xlfn.TEXTSPLIT(O528,"/")</f>
        <v>theater</v>
      </c>
      <c r="S528" t="str">
        <v>plays</v>
      </c>
    </row>
    <row r="529" spans="1:19" x14ac:dyDescent="0.3">
      <c r="A529">
        <v>527</v>
      </c>
      <c r="B529" t="s">
        <v>1099</v>
      </c>
      <c r="C529" s="3" t="s">
        <v>1100</v>
      </c>
      <c r="D529" t="s">
        <v>14</v>
      </c>
      <c r="E529">
        <v>189200</v>
      </c>
      <c r="F529">
        <v>188480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R529" t="str" cm="1">
        <f t="array" ref="R529:S529">_xlfn.TEXTSPLIT(O529,"/")</f>
        <v>film &amp; video</v>
      </c>
      <c r="S529" t="str">
        <v>animation</v>
      </c>
    </row>
    <row r="530" spans="1:19" x14ac:dyDescent="0.3">
      <c r="A530">
        <v>528</v>
      </c>
      <c r="B530" t="s">
        <v>1101</v>
      </c>
      <c r="C530" s="3" t="s">
        <v>1102</v>
      </c>
      <c r="D530" t="s">
        <v>14</v>
      </c>
      <c r="E530">
        <v>9000</v>
      </c>
      <c r="F530">
        <v>7227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R530" t="str" cm="1">
        <f t="array" ref="R530:S530">_xlfn.TEXTSPLIT(O530,"/")</f>
        <v>music</v>
      </c>
      <c r="S530" t="str">
        <v>indie rock</v>
      </c>
    </row>
    <row r="531" spans="1:19" x14ac:dyDescent="0.3">
      <c r="A531">
        <v>529</v>
      </c>
      <c r="B531" t="s">
        <v>1103</v>
      </c>
      <c r="C531" s="3" t="s">
        <v>1104</v>
      </c>
      <c r="D531" t="s">
        <v>14</v>
      </c>
      <c r="E531">
        <v>5100</v>
      </c>
      <c r="F531">
        <v>574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R531" t="str" cm="1">
        <f t="array" ref="R531:S531">_xlfn.TEXTSPLIT(O531,"/")</f>
        <v>games</v>
      </c>
      <c r="S531" t="str">
        <v>video games</v>
      </c>
    </row>
    <row r="532" spans="1:19" ht="31.2" x14ac:dyDescent="0.3">
      <c r="A532">
        <v>530</v>
      </c>
      <c r="B532" t="s">
        <v>1105</v>
      </c>
      <c r="C532" s="3" t="s">
        <v>1106</v>
      </c>
      <c r="D532" t="s">
        <v>14</v>
      </c>
      <c r="E532">
        <v>105000</v>
      </c>
      <c r="F532">
        <v>96328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R532" t="str" cm="1">
        <f t="array" ref="R532:S532">_xlfn.TEXTSPLIT(O532,"/")</f>
        <v>publishing</v>
      </c>
      <c r="S532" t="str">
        <v>fiction</v>
      </c>
    </row>
    <row r="533" spans="1:19" ht="31.2" x14ac:dyDescent="0.3">
      <c r="A533">
        <v>531</v>
      </c>
      <c r="B533" t="s">
        <v>1107</v>
      </c>
      <c r="C533" s="3" t="s">
        <v>1108</v>
      </c>
      <c r="D533" t="s">
        <v>47</v>
      </c>
      <c r="E533">
        <v>186700</v>
      </c>
      <c r="F533">
        <v>178338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R533" t="str" cm="1">
        <f t="array" ref="R533:S533">_xlfn.TEXTSPLIT(O533,"/")</f>
        <v>games</v>
      </c>
      <c r="S533" t="str">
        <v>video games</v>
      </c>
    </row>
    <row r="534" spans="1:19" x14ac:dyDescent="0.3">
      <c r="A534">
        <v>532</v>
      </c>
      <c r="B534" t="s">
        <v>1109</v>
      </c>
      <c r="C534" s="3" t="s">
        <v>1110</v>
      </c>
      <c r="D534" t="s">
        <v>20</v>
      </c>
      <c r="E534">
        <v>1600</v>
      </c>
      <c r="F534">
        <v>8046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R534" t="str" cm="1">
        <f t="array" ref="R534:S534">_xlfn.TEXTSPLIT(O534,"/")</f>
        <v>theater</v>
      </c>
      <c r="S534" t="str">
        <v>plays</v>
      </c>
    </row>
    <row r="535" spans="1:19" x14ac:dyDescent="0.3">
      <c r="A535">
        <v>533</v>
      </c>
      <c r="B535" t="s">
        <v>1111</v>
      </c>
      <c r="C535" s="3" t="s">
        <v>1112</v>
      </c>
      <c r="D535" t="s">
        <v>20</v>
      </c>
      <c r="E535">
        <v>115600</v>
      </c>
      <c r="F535">
        <v>184086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R535" t="str" cm="1">
        <f t="array" ref="R535:S535">_xlfn.TEXTSPLIT(O535,"/")</f>
        <v>music</v>
      </c>
      <c r="S535" t="str">
        <v>indie rock</v>
      </c>
    </row>
    <row r="536" spans="1:19" x14ac:dyDescent="0.3">
      <c r="A536">
        <v>534</v>
      </c>
      <c r="B536" t="s">
        <v>1113</v>
      </c>
      <c r="C536" s="3" t="s">
        <v>1114</v>
      </c>
      <c r="D536" t="s">
        <v>14</v>
      </c>
      <c r="E536">
        <v>89100</v>
      </c>
      <c r="F536">
        <v>13385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R536" t="str" cm="1">
        <f t="array" ref="R536:S536">_xlfn.TEXTSPLIT(O536,"/")</f>
        <v>film &amp; video</v>
      </c>
      <c r="S536" t="str">
        <v>drama</v>
      </c>
    </row>
    <row r="537" spans="1:19" x14ac:dyDescent="0.3">
      <c r="A537">
        <v>535</v>
      </c>
      <c r="B537" t="s">
        <v>1115</v>
      </c>
      <c r="C537" s="3" t="s">
        <v>1116</v>
      </c>
      <c r="D537" t="s">
        <v>20</v>
      </c>
      <c r="E537">
        <v>2600</v>
      </c>
      <c r="F537">
        <v>12533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R537" t="str" cm="1">
        <f t="array" ref="R537:S537">_xlfn.TEXTSPLIT(O537,"/")</f>
        <v>theater</v>
      </c>
      <c r="S537" t="str">
        <v>plays</v>
      </c>
    </row>
    <row r="538" spans="1:19" x14ac:dyDescent="0.3">
      <c r="A538">
        <v>536</v>
      </c>
      <c r="B538" t="s">
        <v>1117</v>
      </c>
      <c r="C538" s="3" t="s">
        <v>1118</v>
      </c>
      <c r="D538" t="s">
        <v>20</v>
      </c>
      <c r="E538">
        <v>9800</v>
      </c>
      <c r="F538">
        <v>14697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R538" t="str" cm="1">
        <f t="array" ref="R538:S538">_xlfn.TEXTSPLIT(O538,"/")</f>
        <v>publishing</v>
      </c>
      <c r="S538" t="str">
        <v>fiction</v>
      </c>
    </row>
    <row r="539" spans="1:19" x14ac:dyDescent="0.3">
      <c r="A539">
        <v>537</v>
      </c>
      <c r="B539" t="s">
        <v>1119</v>
      </c>
      <c r="C539" s="3" t="s">
        <v>1120</v>
      </c>
      <c r="D539" t="s">
        <v>20</v>
      </c>
      <c r="E539">
        <v>84400</v>
      </c>
      <c r="F539">
        <v>98935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R539" t="str" cm="1">
        <f t="array" ref="R539:S539">_xlfn.TEXTSPLIT(O539,"/")</f>
        <v>film &amp; video</v>
      </c>
      <c r="S539" t="str">
        <v>documentary</v>
      </c>
    </row>
    <row r="540" spans="1:19" x14ac:dyDescent="0.3">
      <c r="A540">
        <v>538</v>
      </c>
      <c r="B540" t="s">
        <v>1121</v>
      </c>
      <c r="C540" s="3" t="s">
        <v>1122</v>
      </c>
      <c r="D540" t="s">
        <v>14</v>
      </c>
      <c r="E540">
        <v>151300</v>
      </c>
      <c r="F540">
        <v>57034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R540" t="str" cm="1">
        <f t="array" ref="R540:S540">_xlfn.TEXTSPLIT(O540,"/")</f>
        <v>games</v>
      </c>
      <c r="S540" t="str">
        <v>mobile games</v>
      </c>
    </row>
    <row r="541" spans="1:19" x14ac:dyDescent="0.3">
      <c r="A541">
        <v>539</v>
      </c>
      <c r="B541" t="s">
        <v>1123</v>
      </c>
      <c r="C541" s="3" t="s">
        <v>1124</v>
      </c>
      <c r="D541" t="s">
        <v>14</v>
      </c>
      <c r="E541">
        <v>9800</v>
      </c>
      <c r="F541">
        <v>7120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R541" t="str" cm="1">
        <f t="array" ref="R541:S541">_xlfn.TEXTSPLIT(O541,"/")</f>
        <v>food</v>
      </c>
      <c r="S541" t="str">
        <v>food trucks</v>
      </c>
    </row>
    <row r="542" spans="1:19" x14ac:dyDescent="0.3">
      <c r="A542">
        <v>540</v>
      </c>
      <c r="B542" t="s">
        <v>1125</v>
      </c>
      <c r="C542" s="3" t="s">
        <v>1126</v>
      </c>
      <c r="D542" t="s">
        <v>20</v>
      </c>
      <c r="E542">
        <v>5300</v>
      </c>
      <c r="F542">
        <v>14097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R542" t="str" cm="1">
        <f t="array" ref="R542:S542">_xlfn.TEXTSPLIT(O542,"/")</f>
        <v>photography</v>
      </c>
      <c r="S542" t="str">
        <v>photography books</v>
      </c>
    </row>
    <row r="543" spans="1:19" x14ac:dyDescent="0.3">
      <c r="A543">
        <v>541</v>
      </c>
      <c r="B543" t="s">
        <v>1127</v>
      </c>
      <c r="C543" s="3" t="s">
        <v>1128</v>
      </c>
      <c r="D543" t="s">
        <v>14</v>
      </c>
      <c r="E543">
        <v>178000</v>
      </c>
      <c r="F543">
        <v>43086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R543" t="str" cm="1">
        <f t="array" ref="R543:S543">_xlfn.TEXTSPLIT(O543,"/")</f>
        <v>games</v>
      </c>
      <c r="S543" t="str">
        <v>mobile games</v>
      </c>
    </row>
    <row r="544" spans="1:19" x14ac:dyDescent="0.3">
      <c r="A544">
        <v>542</v>
      </c>
      <c r="B544" t="s">
        <v>1129</v>
      </c>
      <c r="C544" s="3" t="s">
        <v>1130</v>
      </c>
      <c r="D544" t="s">
        <v>14</v>
      </c>
      <c r="E544">
        <v>77000</v>
      </c>
      <c r="F544">
        <v>1930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R544" t="str" cm="1">
        <f t="array" ref="R544:S544">_xlfn.TEXTSPLIT(O544,"/")</f>
        <v>music</v>
      </c>
      <c r="S544" t="str">
        <v>indie rock</v>
      </c>
    </row>
    <row r="545" spans="1:19" x14ac:dyDescent="0.3">
      <c r="A545">
        <v>543</v>
      </c>
      <c r="B545" t="s">
        <v>1131</v>
      </c>
      <c r="C545" s="3" t="s">
        <v>1132</v>
      </c>
      <c r="D545" t="s">
        <v>14</v>
      </c>
      <c r="E545">
        <v>84900</v>
      </c>
      <c r="F545">
        <v>13864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R545" t="str" cm="1">
        <f t="array" ref="R545:S545">_xlfn.TEXTSPLIT(O545,"/")</f>
        <v>games</v>
      </c>
      <c r="S545" t="str">
        <v>video games</v>
      </c>
    </row>
    <row r="546" spans="1:19" ht="31.2" x14ac:dyDescent="0.3">
      <c r="A546">
        <v>544</v>
      </c>
      <c r="B546" t="s">
        <v>1133</v>
      </c>
      <c r="C546" s="3" t="s">
        <v>1134</v>
      </c>
      <c r="D546" t="s">
        <v>20</v>
      </c>
      <c r="E546">
        <v>2800</v>
      </c>
      <c r="F546">
        <v>7742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R546" t="str" cm="1">
        <f t="array" ref="R546:S546">_xlfn.TEXTSPLIT(O546,"/")</f>
        <v>music</v>
      </c>
      <c r="S546" t="str">
        <v>rock</v>
      </c>
    </row>
    <row r="547" spans="1:19" x14ac:dyDescent="0.3">
      <c r="A547">
        <v>545</v>
      </c>
      <c r="B547" t="s">
        <v>1135</v>
      </c>
      <c r="C547" s="3" t="s">
        <v>1136</v>
      </c>
      <c r="D547" t="s">
        <v>14</v>
      </c>
      <c r="E547">
        <v>184800</v>
      </c>
      <c r="F547">
        <v>164109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R547" t="str" cm="1">
        <f t="array" ref="R547:S547">_xlfn.TEXTSPLIT(O547,"/")</f>
        <v>theater</v>
      </c>
      <c r="S547" t="str">
        <v>plays</v>
      </c>
    </row>
    <row r="548" spans="1:19" ht="31.2" x14ac:dyDescent="0.3">
      <c r="A548">
        <v>546</v>
      </c>
      <c r="B548" t="s">
        <v>1137</v>
      </c>
      <c r="C548" s="3" t="s">
        <v>1138</v>
      </c>
      <c r="D548" t="s">
        <v>20</v>
      </c>
      <c r="E548">
        <v>4200</v>
      </c>
      <c r="F548">
        <v>6870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R548" t="str" cm="1">
        <f t="array" ref="R548:S548">_xlfn.TEXTSPLIT(O548,"/")</f>
        <v>theater</v>
      </c>
      <c r="S548" t="str">
        <v>plays</v>
      </c>
    </row>
    <row r="549" spans="1:19" x14ac:dyDescent="0.3">
      <c r="A549">
        <v>547</v>
      </c>
      <c r="B549" t="s">
        <v>1139</v>
      </c>
      <c r="C549" s="3" t="s">
        <v>1140</v>
      </c>
      <c r="D549" t="s">
        <v>20</v>
      </c>
      <c r="E549">
        <v>1300</v>
      </c>
      <c r="F549">
        <v>12597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R549" t="str" cm="1">
        <f t="array" ref="R549:S549">_xlfn.TEXTSPLIT(O549,"/")</f>
        <v>film &amp; video</v>
      </c>
      <c r="S549" t="str">
        <v>drama</v>
      </c>
    </row>
    <row r="550" spans="1:19" x14ac:dyDescent="0.3">
      <c r="A550">
        <v>548</v>
      </c>
      <c r="B550" t="s">
        <v>1141</v>
      </c>
      <c r="C550" s="3" t="s">
        <v>1142</v>
      </c>
      <c r="D550" t="s">
        <v>20</v>
      </c>
      <c r="E550">
        <v>66100</v>
      </c>
      <c r="F550">
        <v>179074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R550" t="str" cm="1">
        <f t="array" ref="R550:S550">_xlfn.TEXTSPLIT(O550,"/")</f>
        <v>theater</v>
      </c>
      <c r="S550" t="str">
        <v>plays</v>
      </c>
    </row>
    <row r="551" spans="1:19" ht="31.2" x14ac:dyDescent="0.3">
      <c r="A551">
        <v>549</v>
      </c>
      <c r="B551" t="s">
        <v>1143</v>
      </c>
      <c r="C551" s="3" t="s">
        <v>1144</v>
      </c>
      <c r="D551" t="s">
        <v>20</v>
      </c>
      <c r="E551">
        <v>29500</v>
      </c>
      <c r="F551">
        <v>83843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R551" t="str" cm="1">
        <f t="array" ref="R551:S551">_xlfn.TEXTSPLIT(O551,"/")</f>
        <v>technology</v>
      </c>
      <c r="S551" t="str">
        <v>wearables</v>
      </c>
    </row>
    <row r="552" spans="1:19" ht="31.2" x14ac:dyDescent="0.3">
      <c r="A552">
        <v>550</v>
      </c>
      <c r="B552" t="s">
        <v>1145</v>
      </c>
      <c r="C552" s="3" t="s">
        <v>1146</v>
      </c>
      <c r="D552" t="s">
        <v>74</v>
      </c>
      <c r="E552">
        <v>100</v>
      </c>
      <c r="F552"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R552" t="str" cm="1">
        <f t="array" ref="R552:S552">_xlfn.TEXTSPLIT(O552,"/")</f>
        <v>music</v>
      </c>
      <c r="S552" t="str">
        <v>indie rock</v>
      </c>
    </row>
    <row r="553" spans="1:19" ht="31.2" x14ac:dyDescent="0.3">
      <c r="A553">
        <v>551</v>
      </c>
      <c r="B553" t="s">
        <v>1147</v>
      </c>
      <c r="C553" s="3" t="s">
        <v>1148</v>
      </c>
      <c r="D553" t="s">
        <v>14</v>
      </c>
      <c r="E553">
        <v>180100</v>
      </c>
      <c r="F553">
        <v>105598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R553" t="str" cm="1">
        <f t="array" ref="R553:S553">_xlfn.TEXTSPLIT(O553,"/")</f>
        <v>technology</v>
      </c>
      <c r="S553" t="str">
        <v>web</v>
      </c>
    </row>
    <row r="554" spans="1:19" x14ac:dyDescent="0.3">
      <c r="A554">
        <v>552</v>
      </c>
      <c r="B554" t="s">
        <v>1149</v>
      </c>
      <c r="C554" s="3" t="s">
        <v>1150</v>
      </c>
      <c r="D554" t="s">
        <v>14</v>
      </c>
      <c r="E554">
        <v>9000</v>
      </c>
      <c r="F554">
        <v>8866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R554" t="str" cm="1">
        <f t="array" ref="R554:S554">_xlfn.TEXTSPLIT(O554,"/")</f>
        <v>theater</v>
      </c>
      <c r="S554" t="str">
        <v>plays</v>
      </c>
    </row>
    <row r="555" spans="1:19" ht="31.2" x14ac:dyDescent="0.3">
      <c r="A555">
        <v>553</v>
      </c>
      <c r="B555" t="s">
        <v>1151</v>
      </c>
      <c r="C555" s="3" t="s">
        <v>1152</v>
      </c>
      <c r="D555" t="s">
        <v>14</v>
      </c>
      <c r="E555">
        <v>170600</v>
      </c>
      <c r="F555">
        <v>75022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R555" t="str" cm="1">
        <f t="array" ref="R555:S555">_xlfn.TEXTSPLIT(O555,"/")</f>
        <v>music</v>
      </c>
      <c r="S555" t="str">
        <v>rock</v>
      </c>
    </row>
    <row r="556" spans="1:19" ht="31.2" x14ac:dyDescent="0.3">
      <c r="A556">
        <v>554</v>
      </c>
      <c r="B556" t="s">
        <v>1153</v>
      </c>
      <c r="C556" s="3" t="s">
        <v>1154</v>
      </c>
      <c r="D556" t="s">
        <v>20</v>
      </c>
      <c r="E556">
        <v>9500</v>
      </c>
      <c r="F556">
        <v>14408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R556" t="str" cm="1">
        <f t="array" ref="R556:S556">_xlfn.TEXTSPLIT(O556,"/")</f>
        <v>music</v>
      </c>
      <c r="S556" t="str">
        <v>indie rock</v>
      </c>
    </row>
    <row r="557" spans="1:19" x14ac:dyDescent="0.3">
      <c r="A557">
        <v>555</v>
      </c>
      <c r="B557" t="s">
        <v>1155</v>
      </c>
      <c r="C557" s="3" t="s">
        <v>1156</v>
      </c>
      <c r="D557" t="s">
        <v>20</v>
      </c>
      <c r="E557">
        <v>6300</v>
      </c>
      <c r="F557">
        <v>14089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R557" t="str" cm="1">
        <f t="array" ref="R557:S557">_xlfn.TEXTSPLIT(O557,"/")</f>
        <v>music</v>
      </c>
      <c r="S557" t="str">
        <v>rock</v>
      </c>
    </row>
    <row r="558" spans="1:19" x14ac:dyDescent="0.3">
      <c r="A558">
        <v>556</v>
      </c>
      <c r="B558" t="s">
        <v>442</v>
      </c>
      <c r="C558" s="3" t="s">
        <v>1157</v>
      </c>
      <c r="D558" t="s">
        <v>20</v>
      </c>
      <c r="E558">
        <v>5200</v>
      </c>
      <c r="F558">
        <v>12467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R558" t="str" cm="1">
        <f t="array" ref="R558:S558">_xlfn.TEXTSPLIT(O558,"/")</f>
        <v>publishing</v>
      </c>
      <c r="S558" t="str">
        <v>translations</v>
      </c>
    </row>
    <row r="559" spans="1:19" x14ac:dyDescent="0.3">
      <c r="A559">
        <v>557</v>
      </c>
      <c r="B559" t="s">
        <v>1158</v>
      </c>
      <c r="C559" s="3" t="s">
        <v>1159</v>
      </c>
      <c r="D559" t="s">
        <v>20</v>
      </c>
      <c r="E559">
        <v>6000</v>
      </c>
      <c r="F559">
        <v>11960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R559" t="str" cm="1">
        <f t="array" ref="R559:S559">_xlfn.TEXTSPLIT(O559,"/")</f>
        <v>film &amp; video</v>
      </c>
      <c r="S559" t="str">
        <v>science fiction</v>
      </c>
    </row>
    <row r="560" spans="1:19" x14ac:dyDescent="0.3">
      <c r="A560">
        <v>558</v>
      </c>
      <c r="B560" t="s">
        <v>1160</v>
      </c>
      <c r="C560" s="3" t="s">
        <v>1161</v>
      </c>
      <c r="D560" t="s">
        <v>20</v>
      </c>
      <c r="E560">
        <v>5800</v>
      </c>
      <c r="F560">
        <v>7966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R560" t="str" cm="1">
        <f t="array" ref="R560:S560">_xlfn.TEXTSPLIT(O560,"/")</f>
        <v>theater</v>
      </c>
      <c r="S560" t="str">
        <v>plays</v>
      </c>
    </row>
    <row r="561" spans="1:19" x14ac:dyDescent="0.3">
      <c r="A561">
        <v>559</v>
      </c>
      <c r="B561" t="s">
        <v>1162</v>
      </c>
      <c r="C561" s="3" t="s">
        <v>1163</v>
      </c>
      <c r="D561" t="s">
        <v>20</v>
      </c>
      <c r="E561">
        <v>105300</v>
      </c>
      <c r="F561">
        <v>106321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R561" t="str" cm="1">
        <f t="array" ref="R561:S561">_xlfn.TEXTSPLIT(O561,"/")</f>
        <v>theater</v>
      </c>
      <c r="S561" t="str">
        <v>plays</v>
      </c>
    </row>
    <row r="562" spans="1:19" x14ac:dyDescent="0.3">
      <c r="A562">
        <v>560</v>
      </c>
      <c r="B562" t="s">
        <v>1164</v>
      </c>
      <c r="C562" s="3" t="s">
        <v>1165</v>
      </c>
      <c r="D562" t="s">
        <v>20</v>
      </c>
      <c r="E562">
        <v>20000</v>
      </c>
      <c r="F562">
        <v>158832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R562" t="str" cm="1">
        <f t="array" ref="R562:S562">_xlfn.TEXTSPLIT(O562,"/")</f>
        <v>film &amp; video</v>
      </c>
      <c r="S562" t="str">
        <v>animation</v>
      </c>
    </row>
    <row r="563" spans="1:19" x14ac:dyDescent="0.3">
      <c r="A563">
        <v>561</v>
      </c>
      <c r="B563" t="s">
        <v>1166</v>
      </c>
      <c r="C563" s="3" t="s">
        <v>1167</v>
      </c>
      <c r="D563" t="s">
        <v>20</v>
      </c>
      <c r="E563">
        <v>3000</v>
      </c>
      <c r="F563">
        <v>11091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R563" t="str" cm="1">
        <f t="array" ref="R563:S563">_xlfn.TEXTSPLIT(O563,"/")</f>
        <v>theater</v>
      </c>
      <c r="S563" t="str">
        <v>plays</v>
      </c>
    </row>
    <row r="564" spans="1:19" ht="31.2" x14ac:dyDescent="0.3">
      <c r="A564">
        <v>562</v>
      </c>
      <c r="B564" t="s">
        <v>1168</v>
      </c>
      <c r="C564" s="3" t="s">
        <v>1169</v>
      </c>
      <c r="D564" t="s">
        <v>14</v>
      </c>
      <c r="E564">
        <v>9900</v>
      </c>
      <c r="F564">
        <v>1269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R564" t="str" cm="1">
        <f t="array" ref="R564:S564">_xlfn.TEXTSPLIT(O564,"/")</f>
        <v>music</v>
      </c>
      <c r="S564" t="str">
        <v>rock</v>
      </c>
    </row>
    <row r="565" spans="1:19" x14ac:dyDescent="0.3">
      <c r="A565">
        <v>563</v>
      </c>
      <c r="B565" t="s">
        <v>1170</v>
      </c>
      <c r="C565" s="3" t="s">
        <v>1171</v>
      </c>
      <c r="D565" t="s">
        <v>20</v>
      </c>
      <c r="E565">
        <v>3700</v>
      </c>
      <c r="F565">
        <v>5107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R565" t="str" cm="1">
        <f t="array" ref="R565:S565">_xlfn.TEXTSPLIT(O565,"/")</f>
        <v>film &amp; video</v>
      </c>
      <c r="S565" t="str">
        <v>documentary</v>
      </c>
    </row>
    <row r="566" spans="1:19" x14ac:dyDescent="0.3">
      <c r="A566">
        <v>564</v>
      </c>
      <c r="B566" t="s">
        <v>1172</v>
      </c>
      <c r="C566" s="3" t="s">
        <v>1173</v>
      </c>
      <c r="D566" t="s">
        <v>14</v>
      </c>
      <c r="E566">
        <v>168700</v>
      </c>
      <c r="F566">
        <v>141393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R566" t="str" cm="1">
        <f t="array" ref="R566:S566">_xlfn.TEXTSPLIT(O566,"/")</f>
        <v>theater</v>
      </c>
      <c r="S566" t="str">
        <v>plays</v>
      </c>
    </row>
    <row r="567" spans="1:19" x14ac:dyDescent="0.3">
      <c r="A567">
        <v>565</v>
      </c>
      <c r="B567" t="s">
        <v>1174</v>
      </c>
      <c r="C567" s="3" t="s">
        <v>1175</v>
      </c>
      <c r="D567" t="s">
        <v>20</v>
      </c>
      <c r="E567">
        <v>94900</v>
      </c>
      <c r="F567">
        <v>194166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R567" t="str" cm="1">
        <f t="array" ref="R567:S567">_xlfn.TEXTSPLIT(O567,"/")</f>
        <v>theater</v>
      </c>
      <c r="S567" t="str">
        <v>plays</v>
      </c>
    </row>
    <row r="568" spans="1:19" x14ac:dyDescent="0.3">
      <c r="A568">
        <v>566</v>
      </c>
      <c r="B568" t="s">
        <v>1176</v>
      </c>
      <c r="C568" s="3" t="s">
        <v>1177</v>
      </c>
      <c r="D568" t="s">
        <v>14</v>
      </c>
      <c r="E568">
        <v>9300</v>
      </c>
      <c r="F568">
        <v>4124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R568" t="str" cm="1">
        <f t="array" ref="R568:S568">_xlfn.TEXTSPLIT(O568,"/")</f>
        <v>music</v>
      </c>
      <c r="S568" t="str">
        <v>electric music</v>
      </c>
    </row>
    <row r="569" spans="1:19" ht="31.2" x14ac:dyDescent="0.3">
      <c r="A569">
        <v>567</v>
      </c>
      <c r="B569" t="s">
        <v>1178</v>
      </c>
      <c r="C569" s="3" t="s">
        <v>1179</v>
      </c>
      <c r="D569" t="s">
        <v>20</v>
      </c>
      <c r="E569">
        <v>6800</v>
      </c>
      <c r="F569">
        <v>14865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R569" t="str" cm="1">
        <f t="array" ref="R569:S569">_xlfn.TEXTSPLIT(O569,"/")</f>
        <v>music</v>
      </c>
      <c r="S569" t="str">
        <v>rock</v>
      </c>
    </row>
    <row r="570" spans="1:19" x14ac:dyDescent="0.3">
      <c r="A570">
        <v>568</v>
      </c>
      <c r="B570" t="s">
        <v>1180</v>
      </c>
      <c r="C570" s="3" t="s">
        <v>1181</v>
      </c>
      <c r="D570" t="s">
        <v>20</v>
      </c>
      <c r="E570">
        <v>72400</v>
      </c>
      <c r="F570">
        <v>134688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R570" t="str" cm="1">
        <f t="array" ref="R570:S570">_xlfn.TEXTSPLIT(O570,"/")</f>
        <v>theater</v>
      </c>
      <c r="S570" t="str">
        <v>plays</v>
      </c>
    </row>
    <row r="571" spans="1:19" x14ac:dyDescent="0.3">
      <c r="A571">
        <v>569</v>
      </c>
      <c r="B571" t="s">
        <v>1182</v>
      </c>
      <c r="C571" s="3" t="s">
        <v>1183</v>
      </c>
      <c r="D571" t="s">
        <v>20</v>
      </c>
      <c r="E571">
        <v>20100</v>
      </c>
      <c r="F571">
        <v>47705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R571" t="str" cm="1">
        <f t="array" ref="R571:S571">_xlfn.TEXTSPLIT(O571,"/")</f>
        <v>film &amp; video</v>
      </c>
      <c r="S571" t="str">
        <v>animation</v>
      </c>
    </row>
    <row r="572" spans="1:19" x14ac:dyDescent="0.3">
      <c r="A572">
        <v>570</v>
      </c>
      <c r="B572" t="s">
        <v>1184</v>
      </c>
      <c r="C572" s="3" t="s">
        <v>1185</v>
      </c>
      <c r="D572" t="s">
        <v>20</v>
      </c>
      <c r="E572">
        <v>31200</v>
      </c>
      <c r="F572">
        <v>95364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R572" t="str" cm="1">
        <f t="array" ref="R572:S572">_xlfn.TEXTSPLIT(O572,"/")</f>
        <v>music</v>
      </c>
      <c r="S572" t="str">
        <v>rock</v>
      </c>
    </row>
    <row r="573" spans="1:19" x14ac:dyDescent="0.3">
      <c r="A573">
        <v>571</v>
      </c>
      <c r="B573" t="s">
        <v>1186</v>
      </c>
      <c r="C573" s="3" t="s">
        <v>1187</v>
      </c>
      <c r="D573" t="s">
        <v>14</v>
      </c>
      <c r="E573">
        <v>3500</v>
      </c>
      <c r="F573">
        <v>3295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R573" t="str" cm="1">
        <f t="array" ref="R573:S573">_xlfn.TEXTSPLIT(O573,"/")</f>
        <v>film &amp; video</v>
      </c>
      <c r="S573" t="str">
        <v>shorts</v>
      </c>
    </row>
    <row r="574" spans="1:19" x14ac:dyDescent="0.3">
      <c r="A574">
        <v>572</v>
      </c>
      <c r="B574" t="s">
        <v>1188</v>
      </c>
      <c r="C574" s="3" t="s">
        <v>1189</v>
      </c>
      <c r="D574" t="s">
        <v>74</v>
      </c>
      <c r="E574">
        <v>9000</v>
      </c>
      <c r="F574">
        <v>4896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R574" t="str" cm="1">
        <f t="array" ref="R574:S574">_xlfn.TEXTSPLIT(O574,"/")</f>
        <v>music</v>
      </c>
      <c r="S574" t="str">
        <v>rock</v>
      </c>
    </row>
    <row r="575" spans="1:19" x14ac:dyDescent="0.3">
      <c r="A575">
        <v>573</v>
      </c>
      <c r="B575" t="s">
        <v>1190</v>
      </c>
      <c r="C575" s="3" t="s">
        <v>1191</v>
      </c>
      <c r="D575" t="s">
        <v>20</v>
      </c>
      <c r="E575">
        <v>6700</v>
      </c>
      <c r="F575">
        <v>7496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R575" t="str" cm="1">
        <f t="array" ref="R575:S575">_xlfn.TEXTSPLIT(O575,"/")</f>
        <v>journalism</v>
      </c>
      <c r="S575" t="str">
        <v>audio</v>
      </c>
    </row>
    <row r="576" spans="1:19" x14ac:dyDescent="0.3">
      <c r="A576">
        <v>574</v>
      </c>
      <c r="B576" t="s">
        <v>1192</v>
      </c>
      <c r="C576" s="3" t="s">
        <v>1193</v>
      </c>
      <c r="D576" t="s">
        <v>20</v>
      </c>
      <c r="E576">
        <v>2700</v>
      </c>
      <c r="F576">
        <v>9967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R576" t="str" cm="1">
        <f t="array" ref="R576:S576">_xlfn.TEXTSPLIT(O576,"/")</f>
        <v>food</v>
      </c>
      <c r="S576" t="str">
        <v>food trucks</v>
      </c>
    </row>
    <row r="577" spans="1:19" x14ac:dyDescent="0.3">
      <c r="A577">
        <v>575</v>
      </c>
      <c r="B577" t="s">
        <v>1194</v>
      </c>
      <c r="C577" s="3" t="s">
        <v>1195</v>
      </c>
      <c r="D577" t="s">
        <v>14</v>
      </c>
      <c r="E577">
        <v>83300</v>
      </c>
      <c r="F577">
        <v>52421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R577" t="str" cm="1">
        <f t="array" ref="R577:S577">_xlfn.TEXTSPLIT(O577,"/")</f>
        <v>theater</v>
      </c>
      <c r="S577" t="str">
        <v>plays</v>
      </c>
    </row>
    <row r="578" spans="1:19" ht="31.2" x14ac:dyDescent="0.3">
      <c r="A578">
        <v>576</v>
      </c>
      <c r="B578" t="s">
        <v>1196</v>
      </c>
      <c r="C578" s="3" t="s">
        <v>1197</v>
      </c>
      <c r="D578" t="s">
        <v>14</v>
      </c>
      <c r="E578">
        <v>9700</v>
      </c>
      <c r="F578">
        <v>6298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R578" t="str" cm="1">
        <f t="array" ref="R578:S578">_xlfn.TEXTSPLIT(O578,"/")</f>
        <v>theater</v>
      </c>
      <c r="S578" t="str">
        <v>plays</v>
      </c>
    </row>
    <row r="579" spans="1:19" x14ac:dyDescent="0.3">
      <c r="A579">
        <v>577</v>
      </c>
      <c r="B579" t="s">
        <v>1198</v>
      </c>
      <c r="C579" s="3" t="s">
        <v>1199</v>
      </c>
      <c r="D579" t="s">
        <v>74</v>
      </c>
      <c r="E579">
        <v>8200</v>
      </c>
      <c r="F579">
        <v>1546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R579" t="str" cm="1">
        <f t="array" ref="R579:S579">_xlfn.TEXTSPLIT(O579,"/")</f>
        <v>music</v>
      </c>
      <c r="S579" t="str">
        <v>jazz</v>
      </c>
    </row>
    <row r="580" spans="1:19" x14ac:dyDescent="0.3">
      <c r="A580">
        <v>578</v>
      </c>
      <c r="B580" t="s">
        <v>1200</v>
      </c>
      <c r="C580" s="3" t="s">
        <v>1201</v>
      </c>
      <c r="D580" t="s">
        <v>14</v>
      </c>
      <c r="E580">
        <v>96500</v>
      </c>
      <c r="F580">
        <v>16168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R580" t="str" cm="1">
        <f t="array" ref="R580:S580">_xlfn.TEXTSPLIT(O580,"/")</f>
        <v>film &amp; video</v>
      </c>
      <c r="S580" t="str">
        <v>science fiction</v>
      </c>
    </row>
    <row r="581" spans="1:19" x14ac:dyDescent="0.3">
      <c r="A581">
        <v>579</v>
      </c>
      <c r="B581" t="s">
        <v>1202</v>
      </c>
      <c r="C581" s="3" t="s">
        <v>1203</v>
      </c>
      <c r="D581" t="s">
        <v>20</v>
      </c>
      <c r="E581">
        <v>6200</v>
      </c>
      <c r="F581">
        <v>6269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R581" t="str" cm="1">
        <f t="array" ref="R581:S581">_xlfn.TEXTSPLIT(O581,"/")</f>
        <v>music</v>
      </c>
      <c r="S581" t="str">
        <v>jazz</v>
      </c>
    </row>
    <row r="582" spans="1:19" x14ac:dyDescent="0.3">
      <c r="A582">
        <v>580</v>
      </c>
      <c r="B582" t="s">
        <v>556</v>
      </c>
      <c r="C582" s="3" t="s">
        <v>1204</v>
      </c>
      <c r="D582" t="s">
        <v>20</v>
      </c>
      <c r="E582">
        <v>43800</v>
      </c>
      <c r="F582">
        <v>149578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R582" t="str" cm="1">
        <f t="array" ref="R582:S582">_xlfn.TEXTSPLIT(O582,"/")</f>
        <v>theater</v>
      </c>
      <c r="S582" t="str">
        <v>plays</v>
      </c>
    </row>
    <row r="583" spans="1:19" x14ac:dyDescent="0.3">
      <c r="A583">
        <v>581</v>
      </c>
      <c r="B583" t="s">
        <v>1205</v>
      </c>
      <c r="C583" s="3" t="s">
        <v>1206</v>
      </c>
      <c r="D583" t="s">
        <v>14</v>
      </c>
      <c r="E583">
        <v>6000</v>
      </c>
      <c r="F583">
        <v>3841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R583" t="str" cm="1">
        <f t="array" ref="R583:S583">_xlfn.TEXTSPLIT(O583,"/")</f>
        <v>technology</v>
      </c>
      <c r="S583" t="str">
        <v>web</v>
      </c>
    </row>
    <row r="584" spans="1:19" x14ac:dyDescent="0.3">
      <c r="A584">
        <v>582</v>
      </c>
      <c r="B584" t="s">
        <v>1207</v>
      </c>
      <c r="C584" s="3" t="s">
        <v>1208</v>
      </c>
      <c r="D584" t="s">
        <v>14</v>
      </c>
      <c r="E584">
        <v>8700</v>
      </c>
      <c r="F584">
        <v>4531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R584" t="str" cm="1">
        <f t="array" ref="R584:S584">_xlfn.TEXTSPLIT(O584,"/")</f>
        <v>games</v>
      </c>
      <c r="S584" t="str">
        <v>video games</v>
      </c>
    </row>
    <row r="585" spans="1:19" ht="31.2" x14ac:dyDescent="0.3">
      <c r="A585">
        <v>583</v>
      </c>
      <c r="B585" t="s">
        <v>1209</v>
      </c>
      <c r="C585" s="3" t="s">
        <v>1210</v>
      </c>
      <c r="D585" t="s">
        <v>20</v>
      </c>
      <c r="E585">
        <v>18900</v>
      </c>
      <c r="F585">
        <v>60934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R585" t="str" cm="1">
        <f t="array" ref="R585:S585">_xlfn.TEXTSPLIT(O585,"/")</f>
        <v>film &amp; video</v>
      </c>
      <c r="S585" t="str">
        <v>documentary</v>
      </c>
    </row>
    <row r="586" spans="1:19" ht="31.2" x14ac:dyDescent="0.3">
      <c r="A586">
        <v>584</v>
      </c>
      <c r="B586" t="s">
        <v>45</v>
      </c>
      <c r="C586" s="3" t="s">
        <v>1211</v>
      </c>
      <c r="D586" t="s">
        <v>20</v>
      </c>
      <c r="E586">
        <v>86400</v>
      </c>
      <c r="F586">
        <v>103255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R586" t="str" cm="1">
        <f t="array" ref="R586:S586">_xlfn.TEXTSPLIT(O586,"/")</f>
        <v>technology</v>
      </c>
      <c r="S586" t="str">
        <v>web</v>
      </c>
    </row>
    <row r="587" spans="1:19" x14ac:dyDescent="0.3">
      <c r="A587">
        <v>585</v>
      </c>
      <c r="B587" t="s">
        <v>1212</v>
      </c>
      <c r="C587" s="3" t="s">
        <v>1213</v>
      </c>
      <c r="D587" t="s">
        <v>20</v>
      </c>
      <c r="E587">
        <v>8900</v>
      </c>
      <c r="F587">
        <v>13065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R587" t="str" cm="1">
        <f t="array" ref="R587:S587">_xlfn.TEXTSPLIT(O587,"/")</f>
        <v>publishing</v>
      </c>
      <c r="S587" t="str">
        <v>translations</v>
      </c>
    </row>
    <row r="588" spans="1:19" ht="31.2" x14ac:dyDescent="0.3">
      <c r="A588">
        <v>586</v>
      </c>
      <c r="B588" t="s">
        <v>1214</v>
      </c>
      <c r="C588" s="3" t="s">
        <v>1215</v>
      </c>
      <c r="D588" t="s">
        <v>20</v>
      </c>
      <c r="E588">
        <v>700</v>
      </c>
      <c r="F588">
        <v>6654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R588" t="str" cm="1">
        <f t="array" ref="R588:S588">_xlfn.TEXTSPLIT(O588,"/")</f>
        <v>music</v>
      </c>
      <c r="S588" t="str">
        <v>rock</v>
      </c>
    </row>
    <row r="589" spans="1:19" x14ac:dyDescent="0.3">
      <c r="A589">
        <v>587</v>
      </c>
      <c r="B589" t="s">
        <v>1216</v>
      </c>
      <c r="C589" s="3" t="s">
        <v>1217</v>
      </c>
      <c r="D589" t="s">
        <v>14</v>
      </c>
      <c r="E589">
        <v>9400</v>
      </c>
      <c r="F589">
        <v>6852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R589" t="str" cm="1">
        <f t="array" ref="R589:S589">_xlfn.TEXTSPLIT(O589,"/")</f>
        <v>food</v>
      </c>
      <c r="S589" t="str">
        <v>food trucks</v>
      </c>
    </row>
    <row r="590" spans="1:19" x14ac:dyDescent="0.3">
      <c r="A590">
        <v>588</v>
      </c>
      <c r="B590" t="s">
        <v>1218</v>
      </c>
      <c r="C590" s="3" t="s">
        <v>1219</v>
      </c>
      <c r="D590" t="s">
        <v>14</v>
      </c>
      <c r="E590">
        <v>157600</v>
      </c>
      <c r="F590">
        <v>124517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R590" t="str" cm="1">
        <f t="array" ref="R590:S590">_xlfn.TEXTSPLIT(O590,"/")</f>
        <v>theater</v>
      </c>
      <c r="S590" t="str">
        <v>plays</v>
      </c>
    </row>
    <row r="591" spans="1:19" x14ac:dyDescent="0.3">
      <c r="A591">
        <v>589</v>
      </c>
      <c r="B591" t="s">
        <v>1220</v>
      </c>
      <c r="C591" s="3" t="s">
        <v>1221</v>
      </c>
      <c r="D591" t="s">
        <v>14</v>
      </c>
      <c r="E591">
        <v>7900</v>
      </c>
      <c r="F591">
        <v>5113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R591" t="str" cm="1">
        <f t="array" ref="R591:S591">_xlfn.TEXTSPLIT(O591,"/")</f>
        <v>film &amp; video</v>
      </c>
      <c r="S591" t="str">
        <v>documentary</v>
      </c>
    </row>
    <row r="592" spans="1:19" ht="31.2" x14ac:dyDescent="0.3">
      <c r="A592">
        <v>590</v>
      </c>
      <c r="B592" t="s">
        <v>1222</v>
      </c>
      <c r="C592" s="3" t="s">
        <v>1223</v>
      </c>
      <c r="D592" t="s">
        <v>14</v>
      </c>
      <c r="E592">
        <v>7100</v>
      </c>
      <c r="F592">
        <v>5824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R592" t="str" cm="1">
        <f t="array" ref="R592:S592">_xlfn.TEXTSPLIT(O592,"/")</f>
        <v>publishing</v>
      </c>
      <c r="S592" t="str">
        <v>radio &amp; podcasts</v>
      </c>
    </row>
    <row r="593" spans="1:19" x14ac:dyDescent="0.3">
      <c r="A593">
        <v>591</v>
      </c>
      <c r="B593" t="s">
        <v>1224</v>
      </c>
      <c r="C593" s="3" t="s">
        <v>1225</v>
      </c>
      <c r="D593" t="s">
        <v>20</v>
      </c>
      <c r="E593">
        <v>600</v>
      </c>
      <c r="F593">
        <v>6226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R593" t="str" cm="1">
        <f t="array" ref="R593:S593">_xlfn.TEXTSPLIT(O593,"/")</f>
        <v>games</v>
      </c>
      <c r="S593" t="str">
        <v>video games</v>
      </c>
    </row>
    <row r="594" spans="1:19" ht="31.2" x14ac:dyDescent="0.3">
      <c r="A594">
        <v>592</v>
      </c>
      <c r="B594" t="s">
        <v>1226</v>
      </c>
      <c r="C594" s="3" t="s">
        <v>1227</v>
      </c>
      <c r="D594" t="s">
        <v>14</v>
      </c>
      <c r="E594">
        <v>156800</v>
      </c>
      <c r="F594">
        <v>20243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R594" t="str" cm="1">
        <f t="array" ref="R594:S594">_xlfn.TEXTSPLIT(O594,"/")</f>
        <v>theater</v>
      </c>
      <c r="S594" t="str">
        <v>plays</v>
      </c>
    </row>
    <row r="595" spans="1:19" ht="31.2" x14ac:dyDescent="0.3">
      <c r="A595">
        <v>593</v>
      </c>
      <c r="B595" t="s">
        <v>1228</v>
      </c>
      <c r="C595" s="3" t="s">
        <v>1229</v>
      </c>
      <c r="D595" t="s">
        <v>20</v>
      </c>
      <c r="E595">
        <v>121600</v>
      </c>
      <c r="F595">
        <v>188288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R595" t="str" cm="1">
        <f t="array" ref="R595:S595">_xlfn.TEXTSPLIT(O595,"/")</f>
        <v>film &amp; video</v>
      </c>
      <c r="S595" t="str">
        <v>animation</v>
      </c>
    </row>
    <row r="596" spans="1:19" ht="31.2" x14ac:dyDescent="0.3">
      <c r="A596">
        <v>594</v>
      </c>
      <c r="B596" t="s">
        <v>1230</v>
      </c>
      <c r="C596" s="3" t="s">
        <v>1231</v>
      </c>
      <c r="D596" t="s">
        <v>14</v>
      </c>
      <c r="E596">
        <v>157300</v>
      </c>
      <c r="F596">
        <v>11167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R596" t="str" cm="1">
        <f t="array" ref="R596:S596">_xlfn.TEXTSPLIT(O596,"/")</f>
        <v>theater</v>
      </c>
      <c r="S596" t="str">
        <v>plays</v>
      </c>
    </row>
    <row r="597" spans="1:19" ht="31.2" x14ac:dyDescent="0.3">
      <c r="A597">
        <v>595</v>
      </c>
      <c r="B597" t="s">
        <v>1232</v>
      </c>
      <c r="C597" s="3" t="s">
        <v>1233</v>
      </c>
      <c r="D597" t="s">
        <v>20</v>
      </c>
      <c r="E597">
        <v>70300</v>
      </c>
      <c r="F597">
        <v>146595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R597" t="str" cm="1">
        <f t="array" ref="R597:S597">_xlfn.TEXTSPLIT(O597,"/")</f>
        <v>theater</v>
      </c>
      <c r="S597" t="str">
        <v>plays</v>
      </c>
    </row>
    <row r="598" spans="1:19" x14ac:dyDescent="0.3">
      <c r="A598">
        <v>596</v>
      </c>
      <c r="B598" t="s">
        <v>1234</v>
      </c>
      <c r="C598" s="3" t="s">
        <v>1235</v>
      </c>
      <c r="D598" t="s">
        <v>14</v>
      </c>
      <c r="E598">
        <v>7900</v>
      </c>
      <c r="F598">
        <v>7875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R598" t="str" cm="1">
        <f t="array" ref="R598:S598">_xlfn.TEXTSPLIT(O598,"/")</f>
        <v>film &amp; video</v>
      </c>
      <c r="S598" t="str">
        <v>drama</v>
      </c>
    </row>
    <row r="599" spans="1:19" x14ac:dyDescent="0.3">
      <c r="A599">
        <v>597</v>
      </c>
      <c r="B599" t="s">
        <v>1236</v>
      </c>
      <c r="C599" s="3" t="s">
        <v>1237</v>
      </c>
      <c r="D599" t="s">
        <v>20</v>
      </c>
      <c r="E599">
        <v>73800</v>
      </c>
      <c r="F599">
        <v>148779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R599" t="str" cm="1">
        <f t="array" ref="R599:S599">_xlfn.TEXTSPLIT(O599,"/")</f>
        <v>theater</v>
      </c>
      <c r="S599" t="str">
        <v>plays</v>
      </c>
    </row>
    <row r="600" spans="1:19" x14ac:dyDescent="0.3">
      <c r="A600">
        <v>598</v>
      </c>
      <c r="B600" t="s">
        <v>1238</v>
      </c>
      <c r="C600" s="3" t="s">
        <v>1239</v>
      </c>
      <c r="D600" t="s">
        <v>20</v>
      </c>
      <c r="E600">
        <v>108500</v>
      </c>
      <c r="F600">
        <v>175868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R600" t="str" cm="1">
        <f t="array" ref="R600:S600">_xlfn.TEXTSPLIT(O600,"/")</f>
        <v>music</v>
      </c>
      <c r="S600" t="str">
        <v>rock</v>
      </c>
    </row>
    <row r="601" spans="1:19" ht="31.2" x14ac:dyDescent="0.3">
      <c r="A601">
        <v>599</v>
      </c>
      <c r="B601" t="s">
        <v>1240</v>
      </c>
      <c r="C601" s="3" t="s">
        <v>1241</v>
      </c>
      <c r="D601" t="s">
        <v>14</v>
      </c>
      <c r="E601">
        <v>140300</v>
      </c>
      <c r="F601">
        <v>5112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R601" t="str" cm="1">
        <f t="array" ref="R601:S601">_xlfn.TEXTSPLIT(O601,"/")</f>
        <v>film &amp; video</v>
      </c>
      <c r="S601" t="str">
        <v>documentary</v>
      </c>
    </row>
    <row r="602" spans="1:19" x14ac:dyDescent="0.3">
      <c r="A602">
        <v>600</v>
      </c>
      <c r="B602" t="s">
        <v>1242</v>
      </c>
      <c r="C602" s="3" t="s">
        <v>1243</v>
      </c>
      <c r="D602" t="s">
        <v>14</v>
      </c>
      <c r="E602">
        <v>100</v>
      </c>
      <c r="F602"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R602" t="str" cm="1">
        <f t="array" ref="R602:S602">_xlfn.TEXTSPLIT(O602,"/")</f>
        <v>food</v>
      </c>
      <c r="S602" t="str">
        <v>food trucks</v>
      </c>
    </row>
    <row r="603" spans="1:19" x14ac:dyDescent="0.3">
      <c r="A603">
        <v>601</v>
      </c>
      <c r="B603" t="s">
        <v>1244</v>
      </c>
      <c r="C603" s="3" t="s">
        <v>1245</v>
      </c>
      <c r="D603" t="s">
        <v>20</v>
      </c>
      <c r="E603">
        <v>6300</v>
      </c>
      <c r="F603">
        <v>13018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R603" t="str" cm="1">
        <f t="array" ref="R603:S603">_xlfn.TEXTSPLIT(O603,"/")</f>
        <v>technology</v>
      </c>
      <c r="S603" t="str">
        <v>wearables</v>
      </c>
    </row>
    <row r="604" spans="1:19" ht="31.2" x14ac:dyDescent="0.3">
      <c r="A604">
        <v>602</v>
      </c>
      <c r="B604" t="s">
        <v>1246</v>
      </c>
      <c r="C604" s="3" t="s">
        <v>1247</v>
      </c>
      <c r="D604" t="s">
        <v>20</v>
      </c>
      <c r="E604">
        <v>71100</v>
      </c>
      <c r="F604">
        <v>91176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R604" t="str" cm="1">
        <f t="array" ref="R604:S604">_xlfn.TEXTSPLIT(O604,"/")</f>
        <v>theater</v>
      </c>
      <c r="S604" t="str">
        <v>plays</v>
      </c>
    </row>
    <row r="605" spans="1:19" x14ac:dyDescent="0.3">
      <c r="A605">
        <v>603</v>
      </c>
      <c r="B605" t="s">
        <v>1248</v>
      </c>
      <c r="C605" s="3" t="s">
        <v>1249</v>
      </c>
      <c r="D605" t="s">
        <v>20</v>
      </c>
      <c r="E605">
        <v>5300</v>
      </c>
      <c r="F605">
        <v>6342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R605" t="str" cm="1">
        <f t="array" ref="R605:S605">_xlfn.TEXTSPLIT(O605,"/")</f>
        <v>theater</v>
      </c>
      <c r="S605" t="str">
        <v>plays</v>
      </c>
    </row>
    <row r="606" spans="1:19" x14ac:dyDescent="0.3">
      <c r="A606">
        <v>604</v>
      </c>
      <c r="B606" t="s">
        <v>1250</v>
      </c>
      <c r="C606" s="3" t="s">
        <v>1251</v>
      </c>
      <c r="D606" t="s">
        <v>20</v>
      </c>
      <c r="E606">
        <v>88700</v>
      </c>
      <c r="F606">
        <v>151438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R606" t="str" cm="1">
        <f t="array" ref="R606:S606">_xlfn.TEXTSPLIT(O606,"/")</f>
        <v>theater</v>
      </c>
      <c r="S606" t="str">
        <v>plays</v>
      </c>
    </row>
    <row r="607" spans="1:19" x14ac:dyDescent="0.3">
      <c r="A607">
        <v>605</v>
      </c>
      <c r="B607" t="s">
        <v>1252</v>
      </c>
      <c r="C607" s="3" t="s">
        <v>1253</v>
      </c>
      <c r="D607" t="s">
        <v>20</v>
      </c>
      <c r="E607">
        <v>3300</v>
      </c>
      <c r="F607">
        <v>6178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R607" t="str" cm="1">
        <f t="array" ref="R607:S607">_xlfn.TEXTSPLIT(O607,"/")</f>
        <v>publishing</v>
      </c>
      <c r="S607" t="str">
        <v>nonfiction</v>
      </c>
    </row>
    <row r="608" spans="1:19" x14ac:dyDescent="0.3">
      <c r="A608">
        <v>606</v>
      </c>
      <c r="B608" t="s">
        <v>1254</v>
      </c>
      <c r="C608" s="3" t="s">
        <v>1255</v>
      </c>
      <c r="D608" t="s">
        <v>20</v>
      </c>
      <c r="E608">
        <v>3400</v>
      </c>
      <c r="F608">
        <v>6405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R608" t="str" cm="1">
        <f t="array" ref="R608:S608">_xlfn.TEXTSPLIT(O608,"/")</f>
        <v>music</v>
      </c>
      <c r="S608" t="str">
        <v>rock</v>
      </c>
    </row>
    <row r="609" spans="1:19" x14ac:dyDescent="0.3">
      <c r="A609">
        <v>607</v>
      </c>
      <c r="B609" t="s">
        <v>1256</v>
      </c>
      <c r="C609" s="3" t="s">
        <v>1257</v>
      </c>
      <c r="D609" t="s">
        <v>20</v>
      </c>
      <c r="E609">
        <v>137600</v>
      </c>
      <c r="F609">
        <v>180667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R609" t="str" cm="1">
        <f t="array" ref="R609:S609">_xlfn.TEXTSPLIT(O609,"/")</f>
        <v>food</v>
      </c>
      <c r="S609" t="str">
        <v>food trucks</v>
      </c>
    </row>
    <row r="610" spans="1:19" x14ac:dyDescent="0.3">
      <c r="A610">
        <v>608</v>
      </c>
      <c r="B610" t="s">
        <v>1258</v>
      </c>
      <c r="C610" s="3" t="s">
        <v>1259</v>
      </c>
      <c r="D610" t="s">
        <v>20</v>
      </c>
      <c r="E610">
        <v>3900</v>
      </c>
      <c r="F610">
        <v>11075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R610" t="str" cm="1">
        <f t="array" ref="R610:S610">_xlfn.TEXTSPLIT(O610,"/")</f>
        <v>music</v>
      </c>
      <c r="S610" t="str">
        <v>jazz</v>
      </c>
    </row>
    <row r="611" spans="1:19" x14ac:dyDescent="0.3">
      <c r="A611">
        <v>609</v>
      </c>
      <c r="B611" t="s">
        <v>1260</v>
      </c>
      <c r="C611" s="3" t="s">
        <v>1261</v>
      </c>
      <c r="D611" t="s">
        <v>20</v>
      </c>
      <c r="E611">
        <v>10000</v>
      </c>
      <c r="F611">
        <v>12042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R611" t="str" cm="1">
        <f t="array" ref="R611:S611">_xlfn.TEXTSPLIT(O611,"/")</f>
        <v>film &amp; video</v>
      </c>
      <c r="S611" t="str">
        <v>science fiction</v>
      </c>
    </row>
    <row r="612" spans="1:19" ht="31.2" x14ac:dyDescent="0.3">
      <c r="A612">
        <v>610</v>
      </c>
      <c r="B612" t="s">
        <v>1262</v>
      </c>
      <c r="C612" s="3" t="s">
        <v>1263</v>
      </c>
      <c r="D612" t="s">
        <v>20</v>
      </c>
      <c r="E612">
        <v>42800</v>
      </c>
      <c r="F612">
        <v>179356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R612" t="str" cm="1">
        <f t="array" ref="R612:S612">_xlfn.TEXTSPLIT(O612,"/")</f>
        <v>theater</v>
      </c>
      <c r="S612" t="str">
        <v>plays</v>
      </c>
    </row>
    <row r="613" spans="1:19" x14ac:dyDescent="0.3">
      <c r="A613">
        <v>611</v>
      </c>
      <c r="B613" t="s">
        <v>1264</v>
      </c>
      <c r="C613" s="3" t="s">
        <v>1265</v>
      </c>
      <c r="D613" t="s">
        <v>74</v>
      </c>
      <c r="E613">
        <v>8200</v>
      </c>
      <c r="F613">
        <v>1136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R613" t="str" cm="1">
        <f t="array" ref="R613:S613">_xlfn.TEXTSPLIT(O613,"/")</f>
        <v>theater</v>
      </c>
      <c r="S613" t="str">
        <v>plays</v>
      </c>
    </row>
    <row r="614" spans="1:19" x14ac:dyDescent="0.3">
      <c r="A614">
        <v>612</v>
      </c>
      <c r="B614" t="s">
        <v>1266</v>
      </c>
      <c r="C614" s="3" t="s">
        <v>1267</v>
      </c>
      <c r="D614" t="s">
        <v>20</v>
      </c>
      <c r="E614">
        <v>6200</v>
      </c>
      <c r="F614">
        <v>8645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R614" t="str" cm="1">
        <f t="array" ref="R614:S614">_xlfn.TEXTSPLIT(O614,"/")</f>
        <v>music</v>
      </c>
      <c r="S614" t="str">
        <v>electric music</v>
      </c>
    </row>
    <row r="615" spans="1:19" ht="31.2" x14ac:dyDescent="0.3">
      <c r="A615">
        <v>613</v>
      </c>
      <c r="B615" t="s">
        <v>1268</v>
      </c>
      <c r="C615" s="3" t="s">
        <v>1269</v>
      </c>
      <c r="D615" t="s">
        <v>20</v>
      </c>
      <c r="E615">
        <v>1100</v>
      </c>
      <c r="F615">
        <v>1914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R615" t="str" cm="1">
        <f t="array" ref="R615:S615">_xlfn.TEXTSPLIT(O615,"/")</f>
        <v>theater</v>
      </c>
      <c r="S615" t="str">
        <v>plays</v>
      </c>
    </row>
    <row r="616" spans="1:19" ht="31.2" x14ac:dyDescent="0.3">
      <c r="A616">
        <v>614</v>
      </c>
      <c r="B616" t="s">
        <v>1270</v>
      </c>
      <c r="C616" s="3" t="s">
        <v>1271</v>
      </c>
      <c r="D616" t="s">
        <v>20</v>
      </c>
      <c r="E616">
        <v>26500</v>
      </c>
      <c r="F616">
        <v>41205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R616" t="str" cm="1">
        <f t="array" ref="R616:S616">_xlfn.TEXTSPLIT(O616,"/")</f>
        <v>theater</v>
      </c>
      <c r="S616" t="str">
        <v>plays</v>
      </c>
    </row>
    <row r="617" spans="1:19" x14ac:dyDescent="0.3">
      <c r="A617">
        <v>615</v>
      </c>
      <c r="B617" t="s">
        <v>1272</v>
      </c>
      <c r="C617" s="3" t="s">
        <v>1273</v>
      </c>
      <c r="D617" t="s">
        <v>20</v>
      </c>
      <c r="E617">
        <v>8500</v>
      </c>
      <c r="F617">
        <v>14488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R617" t="str" cm="1">
        <f t="array" ref="R617:S617">_xlfn.TEXTSPLIT(O617,"/")</f>
        <v>theater</v>
      </c>
      <c r="S617" t="str">
        <v>plays</v>
      </c>
    </row>
    <row r="618" spans="1:19" x14ac:dyDescent="0.3">
      <c r="A618">
        <v>616</v>
      </c>
      <c r="B618" t="s">
        <v>1274</v>
      </c>
      <c r="C618" s="3" t="s">
        <v>1275</v>
      </c>
      <c r="D618" t="s">
        <v>20</v>
      </c>
      <c r="E618">
        <v>6400</v>
      </c>
      <c r="F618">
        <v>12129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R618" t="str" cm="1">
        <f t="array" ref="R618:S618">_xlfn.TEXTSPLIT(O618,"/")</f>
        <v>music</v>
      </c>
      <c r="S618" t="str">
        <v>indie rock</v>
      </c>
    </row>
    <row r="619" spans="1:19" x14ac:dyDescent="0.3">
      <c r="A619">
        <v>617</v>
      </c>
      <c r="B619" t="s">
        <v>1276</v>
      </c>
      <c r="C619" s="3" t="s">
        <v>1277</v>
      </c>
      <c r="D619" t="s">
        <v>20</v>
      </c>
      <c r="E619">
        <v>1400</v>
      </c>
      <c r="F619">
        <v>3496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R619" t="str" cm="1">
        <f t="array" ref="R619:S619">_xlfn.TEXTSPLIT(O619,"/")</f>
        <v>theater</v>
      </c>
      <c r="S619" t="str">
        <v>plays</v>
      </c>
    </row>
    <row r="620" spans="1:19" x14ac:dyDescent="0.3">
      <c r="A620">
        <v>618</v>
      </c>
      <c r="B620" t="s">
        <v>1278</v>
      </c>
      <c r="C620" s="3" t="s">
        <v>1279</v>
      </c>
      <c r="D620" t="s">
        <v>14</v>
      </c>
      <c r="E620">
        <v>198600</v>
      </c>
      <c r="F620">
        <v>97037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R620" t="str" cm="1">
        <f t="array" ref="R620:S620">_xlfn.TEXTSPLIT(O620,"/")</f>
        <v>publishing</v>
      </c>
      <c r="S620" t="str">
        <v>nonfiction</v>
      </c>
    </row>
    <row r="621" spans="1:19" x14ac:dyDescent="0.3">
      <c r="A621">
        <v>619</v>
      </c>
      <c r="B621" t="s">
        <v>1280</v>
      </c>
      <c r="C621" s="3" t="s">
        <v>1281</v>
      </c>
      <c r="D621" t="s">
        <v>14</v>
      </c>
      <c r="E621">
        <v>195900</v>
      </c>
      <c r="F621">
        <v>55757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R621" t="str" cm="1">
        <f t="array" ref="R621:S621">_xlfn.TEXTSPLIT(O621,"/")</f>
        <v>theater</v>
      </c>
      <c r="S621" t="str">
        <v>plays</v>
      </c>
    </row>
    <row r="622" spans="1:19" x14ac:dyDescent="0.3">
      <c r="A622">
        <v>620</v>
      </c>
      <c r="B622" t="s">
        <v>1282</v>
      </c>
      <c r="C622" s="3" t="s">
        <v>1283</v>
      </c>
      <c r="D622" t="s">
        <v>20</v>
      </c>
      <c r="E622">
        <v>4300</v>
      </c>
      <c r="F622">
        <v>11525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R622" t="str" cm="1">
        <f t="array" ref="R622:S622">_xlfn.TEXTSPLIT(O622,"/")</f>
        <v>photography</v>
      </c>
      <c r="S622" t="str">
        <v>photography books</v>
      </c>
    </row>
    <row r="623" spans="1:19" x14ac:dyDescent="0.3">
      <c r="A623">
        <v>621</v>
      </c>
      <c r="B623" t="s">
        <v>1284</v>
      </c>
      <c r="C623" s="3" t="s">
        <v>1285</v>
      </c>
      <c r="D623" t="s">
        <v>20</v>
      </c>
      <c r="E623">
        <v>25600</v>
      </c>
      <c r="F623">
        <v>158669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R623" t="str" cm="1">
        <f t="array" ref="R623:S623">_xlfn.TEXTSPLIT(O623,"/")</f>
        <v>theater</v>
      </c>
      <c r="S623" t="str">
        <v>plays</v>
      </c>
    </row>
    <row r="624" spans="1:19" x14ac:dyDescent="0.3">
      <c r="A624">
        <v>622</v>
      </c>
      <c r="B624" t="s">
        <v>1286</v>
      </c>
      <c r="C624" s="3" t="s">
        <v>1287</v>
      </c>
      <c r="D624" t="s">
        <v>14</v>
      </c>
      <c r="E624">
        <v>189000</v>
      </c>
      <c r="F624">
        <v>5916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R624" t="str" cm="1">
        <f t="array" ref="R624:S624">_xlfn.TEXTSPLIT(O624,"/")</f>
        <v>music</v>
      </c>
      <c r="S624" t="str">
        <v>indie rock</v>
      </c>
    </row>
    <row r="625" spans="1:19" x14ac:dyDescent="0.3">
      <c r="A625">
        <v>623</v>
      </c>
      <c r="B625" t="s">
        <v>1288</v>
      </c>
      <c r="C625" s="3" t="s">
        <v>1289</v>
      </c>
      <c r="D625" t="s">
        <v>20</v>
      </c>
      <c r="E625">
        <v>94300</v>
      </c>
      <c r="F625">
        <v>150806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R625" t="str" cm="1">
        <f t="array" ref="R625:S625">_xlfn.TEXTSPLIT(O625,"/")</f>
        <v>theater</v>
      </c>
      <c r="S625" t="str">
        <v>plays</v>
      </c>
    </row>
    <row r="626" spans="1:19" x14ac:dyDescent="0.3">
      <c r="A626">
        <v>624</v>
      </c>
      <c r="B626" t="s">
        <v>1290</v>
      </c>
      <c r="C626" s="3" t="s">
        <v>1291</v>
      </c>
      <c r="D626" t="s">
        <v>20</v>
      </c>
      <c r="E626">
        <v>5100</v>
      </c>
      <c r="F626">
        <v>14249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R626" t="str" cm="1">
        <f t="array" ref="R626:S626">_xlfn.TEXTSPLIT(O626,"/")</f>
        <v>photography</v>
      </c>
      <c r="S626" t="str">
        <v>photography books</v>
      </c>
    </row>
    <row r="627" spans="1:19" ht="31.2" x14ac:dyDescent="0.3">
      <c r="A627">
        <v>625</v>
      </c>
      <c r="B627" t="s">
        <v>1292</v>
      </c>
      <c r="C627" s="3" t="s">
        <v>1293</v>
      </c>
      <c r="D627" t="s">
        <v>14</v>
      </c>
      <c r="E627">
        <v>7500</v>
      </c>
      <c r="F627">
        <v>5803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R627" t="str" cm="1">
        <f t="array" ref="R627:S627">_xlfn.TEXTSPLIT(O627,"/")</f>
        <v>theater</v>
      </c>
      <c r="S627" t="str">
        <v>plays</v>
      </c>
    </row>
    <row r="628" spans="1:19" ht="31.2" x14ac:dyDescent="0.3">
      <c r="A628">
        <v>626</v>
      </c>
      <c r="B628" t="s">
        <v>1294</v>
      </c>
      <c r="C628" s="3" t="s">
        <v>1295</v>
      </c>
      <c r="D628" t="s">
        <v>20</v>
      </c>
      <c r="E628">
        <v>6400</v>
      </c>
      <c r="F628">
        <v>13205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R628" t="str" cm="1">
        <f t="array" ref="R628:S628">_xlfn.TEXTSPLIT(O628,"/")</f>
        <v>theater</v>
      </c>
      <c r="S628" t="str">
        <v>plays</v>
      </c>
    </row>
    <row r="629" spans="1:19" x14ac:dyDescent="0.3">
      <c r="A629">
        <v>627</v>
      </c>
      <c r="B629" t="s">
        <v>1296</v>
      </c>
      <c r="C629" s="3" t="s">
        <v>1297</v>
      </c>
      <c r="D629" t="s">
        <v>20</v>
      </c>
      <c r="E629">
        <v>1600</v>
      </c>
      <c r="F629">
        <v>11108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R629" t="str" cm="1">
        <f t="array" ref="R629:S629">_xlfn.TEXTSPLIT(O629,"/")</f>
        <v>food</v>
      </c>
      <c r="S629" t="str">
        <v>food trucks</v>
      </c>
    </row>
    <row r="630" spans="1:19" x14ac:dyDescent="0.3">
      <c r="A630">
        <v>628</v>
      </c>
      <c r="B630" t="s">
        <v>1298</v>
      </c>
      <c r="C630" s="3" t="s">
        <v>1299</v>
      </c>
      <c r="D630" t="s">
        <v>20</v>
      </c>
      <c r="E630">
        <v>1900</v>
      </c>
      <c r="F630">
        <v>2884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R630" t="str" cm="1">
        <f t="array" ref="R630:S630">_xlfn.TEXTSPLIT(O630,"/")</f>
        <v>music</v>
      </c>
      <c r="S630" t="str">
        <v>indie rock</v>
      </c>
    </row>
    <row r="631" spans="1:19" x14ac:dyDescent="0.3">
      <c r="A631">
        <v>629</v>
      </c>
      <c r="B631" t="s">
        <v>1300</v>
      </c>
      <c r="C631" s="3" t="s">
        <v>1301</v>
      </c>
      <c r="D631" t="s">
        <v>14</v>
      </c>
      <c r="E631">
        <v>85900</v>
      </c>
      <c r="F631">
        <v>55476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R631" t="str" cm="1">
        <f t="array" ref="R631:S631">_xlfn.TEXTSPLIT(O631,"/")</f>
        <v>theater</v>
      </c>
      <c r="S631" t="str">
        <v>plays</v>
      </c>
    </row>
    <row r="632" spans="1:19" x14ac:dyDescent="0.3">
      <c r="A632">
        <v>630</v>
      </c>
      <c r="B632" t="s">
        <v>1302</v>
      </c>
      <c r="C632" s="3" t="s">
        <v>1303</v>
      </c>
      <c r="D632" t="s">
        <v>74</v>
      </c>
      <c r="E632">
        <v>9500</v>
      </c>
      <c r="F632">
        <v>5973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R632" t="str" cm="1">
        <f t="array" ref="R632:S632">_xlfn.TEXTSPLIT(O632,"/")</f>
        <v>theater</v>
      </c>
      <c r="S632" t="str">
        <v>plays</v>
      </c>
    </row>
    <row r="633" spans="1:19" x14ac:dyDescent="0.3">
      <c r="A633">
        <v>631</v>
      </c>
      <c r="B633" t="s">
        <v>1304</v>
      </c>
      <c r="C633" s="3" t="s">
        <v>1305</v>
      </c>
      <c r="D633" t="s">
        <v>20</v>
      </c>
      <c r="E633">
        <v>59200</v>
      </c>
      <c r="F633">
        <v>183756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R633" t="str" cm="1">
        <f t="array" ref="R633:S633">_xlfn.TEXTSPLIT(O633,"/")</f>
        <v>theater</v>
      </c>
      <c r="S633" t="str">
        <v>plays</v>
      </c>
    </row>
    <row r="634" spans="1:19" x14ac:dyDescent="0.3">
      <c r="A634">
        <v>632</v>
      </c>
      <c r="B634" t="s">
        <v>1306</v>
      </c>
      <c r="C634" s="3" t="s">
        <v>1307</v>
      </c>
      <c r="D634" t="s">
        <v>47</v>
      </c>
      <c r="E634">
        <v>72100</v>
      </c>
      <c r="F634">
        <v>30902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R634" t="str" cm="1">
        <f t="array" ref="R634:S634">_xlfn.TEXTSPLIT(O634,"/")</f>
        <v>theater</v>
      </c>
      <c r="S634" t="str">
        <v>plays</v>
      </c>
    </row>
    <row r="635" spans="1:19" ht="31.2" x14ac:dyDescent="0.3">
      <c r="A635">
        <v>633</v>
      </c>
      <c r="B635" t="s">
        <v>1308</v>
      </c>
      <c r="C635" s="3" t="s">
        <v>1309</v>
      </c>
      <c r="D635" t="s">
        <v>14</v>
      </c>
      <c r="E635">
        <v>6700</v>
      </c>
      <c r="F635">
        <v>5569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R635" t="str" cm="1">
        <f t="array" ref="R635:S635">_xlfn.TEXTSPLIT(O635,"/")</f>
        <v>film &amp; video</v>
      </c>
      <c r="S635" t="str">
        <v>animation</v>
      </c>
    </row>
    <row r="636" spans="1:19" x14ac:dyDescent="0.3">
      <c r="A636">
        <v>634</v>
      </c>
      <c r="B636" t="s">
        <v>1310</v>
      </c>
      <c r="C636" s="3" t="s">
        <v>1311</v>
      </c>
      <c r="D636" t="s">
        <v>74</v>
      </c>
      <c r="E636">
        <v>118200</v>
      </c>
      <c r="F636">
        <v>92824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R636" t="str" cm="1">
        <f t="array" ref="R636:S636">_xlfn.TEXTSPLIT(O636,"/")</f>
        <v>film &amp; video</v>
      </c>
      <c r="S636" t="str">
        <v>television</v>
      </c>
    </row>
    <row r="637" spans="1:19" x14ac:dyDescent="0.3">
      <c r="A637">
        <v>635</v>
      </c>
      <c r="B637" t="s">
        <v>1312</v>
      </c>
      <c r="C637" s="3" t="s">
        <v>1313</v>
      </c>
      <c r="D637" t="s">
        <v>20</v>
      </c>
      <c r="E637">
        <v>139000</v>
      </c>
      <c r="F637">
        <v>158590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R637" t="str" cm="1">
        <f t="array" ref="R637:S637">_xlfn.TEXTSPLIT(O637,"/")</f>
        <v>film &amp; video</v>
      </c>
      <c r="S637" t="str">
        <v>television</v>
      </c>
    </row>
    <row r="638" spans="1:19" x14ac:dyDescent="0.3">
      <c r="A638">
        <v>636</v>
      </c>
      <c r="B638" t="s">
        <v>1314</v>
      </c>
      <c r="C638" s="3" t="s">
        <v>1315</v>
      </c>
      <c r="D638" t="s">
        <v>14</v>
      </c>
      <c r="E638">
        <v>197700</v>
      </c>
      <c r="F638">
        <v>127591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R638" t="str" cm="1">
        <f t="array" ref="R638:S638">_xlfn.TEXTSPLIT(O638,"/")</f>
        <v>film &amp; video</v>
      </c>
      <c r="S638" t="str">
        <v>animation</v>
      </c>
    </row>
    <row r="639" spans="1:19" x14ac:dyDescent="0.3">
      <c r="A639">
        <v>637</v>
      </c>
      <c r="B639" t="s">
        <v>1316</v>
      </c>
      <c r="C639" s="3" t="s">
        <v>1317</v>
      </c>
      <c r="D639" t="s">
        <v>14</v>
      </c>
      <c r="E639">
        <v>8500</v>
      </c>
      <c r="F639">
        <v>6750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R639" t="str" cm="1">
        <f t="array" ref="R639:S639">_xlfn.TEXTSPLIT(O639,"/")</f>
        <v>theater</v>
      </c>
      <c r="S639" t="str">
        <v>plays</v>
      </c>
    </row>
    <row r="640" spans="1:19" x14ac:dyDescent="0.3">
      <c r="A640">
        <v>638</v>
      </c>
      <c r="B640" t="s">
        <v>1318</v>
      </c>
      <c r="C640" s="3" t="s">
        <v>1319</v>
      </c>
      <c r="D640" t="s">
        <v>14</v>
      </c>
      <c r="E640">
        <v>81600</v>
      </c>
      <c r="F640">
        <v>9318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R640" t="str" cm="1">
        <f t="array" ref="R640:S640">_xlfn.TEXTSPLIT(O640,"/")</f>
        <v>theater</v>
      </c>
      <c r="S640" t="str">
        <v>plays</v>
      </c>
    </row>
    <row r="641" spans="1:19" x14ac:dyDescent="0.3">
      <c r="A641">
        <v>639</v>
      </c>
      <c r="B641" t="s">
        <v>1320</v>
      </c>
      <c r="C641" s="3" t="s">
        <v>1321</v>
      </c>
      <c r="D641" t="s">
        <v>47</v>
      </c>
      <c r="E641">
        <v>8600</v>
      </c>
      <c r="F641">
        <v>4832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R641" t="str" cm="1">
        <f t="array" ref="R641:S641">_xlfn.TEXTSPLIT(O641,"/")</f>
        <v>film &amp; video</v>
      </c>
      <c r="S641" t="str">
        <v>drama</v>
      </c>
    </row>
    <row r="642" spans="1:19" x14ac:dyDescent="0.3">
      <c r="A642">
        <v>640</v>
      </c>
      <c r="B642" t="s">
        <v>1322</v>
      </c>
      <c r="C642" s="3" t="s">
        <v>1323</v>
      </c>
      <c r="D642" t="s">
        <v>14</v>
      </c>
      <c r="E642">
        <v>119800</v>
      </c>
      <c r="F642">
        <v>19769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R642" t="str" cm="1">
        <f t="array" ref="R642:S642">_xlfn.TEXTSPLIT(O642,"/")</f>
        <v>theater</v>
      </c>
      <c r="S642" t="str">
        <v>plays</v>
      </c>
    </row>
    <row r="643" spans="1:19" ht="31.2" x14ac:dyDescent="0.3">
      <c r="A643">
        <v>641</v>
      </c>
      <c r="B643" t="s">
        <v>1324</v>
      </c>
      <c r="C643" s="3" t="s">
        <v>1325</v>
      </c>
      <c r="D643" t="s">
        <v>20</v>
      </c>
      <c r="E643">
        <v>9400</v>
      </c>
      <c r="F643">
        <v>11277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R643" t="str" cm="1">
        <f t="array" ref="R643:S643">_xlfn.TEXTSPLIT(O643,"/")</f>
        <v>theater</v>
      </c>
      <c r="S643" t="str">
        <v>plays</v>
      </c>
    </row>
    <row r="644" spans="1:19" x14ac:dyDescent="0.3">
      <c r="A644">
        <v>642</v>
      </c>
      <c r="B644" t="s">
        <v>1326</v>
      </c>
      <c r="C644" s="3" t="s">
        <v>1327</v>
      </c>
      <c r="D644" t="s">
        <v>20</v>
      </c>
      <c r="E644">
        <v>9200</v>
      </c>
      <c r="F644">
        <v>13382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R644" t="str" cm="1">
        <f t="array" ref="R644:S644">_xlfn.TEXTSPLIT(O644,"/")</f>
        <v>technology</v>
      </c>
      <c r="S644" t="str">
        <v>wearables</v>
      </c>
    </row>
    <row r="645" spans="1:19" x14ac:dyDescent="0.3">
      <c r="A645">
        <v>643</v>
      </c>
      <c r="B645" t="s">
        <v>1328</v>
      </c>
      <c r="C645" s="3" t="s">
        <v>1329</v>
      </c>
      <c r="D645" t="s">
        <v>20</v>
      </c>
      <c r="E645">
        <v>14900</v>
      </c>
      <c r="F645">
        <v>32986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R645" t="str" cm="1">
        <f t="array" ref="R645:S645">_xlfn.TEXTSPLIT(O645,"/")</f>
        <v>theater</v>
      </c>
      <c r="S645" t="str">
        <v>plays</v>
      </c>
    </row>
    <row r="646" spans="1:19" x14ac:dyDescent="0.3">
      <c r="A646">
        <v>644</v>
      </c>
      <c r="B646" t="s">
        <v>1330</v>
      </c>
      <c r="C646" s="3" t="s">
        <v>1331</v>
      </c>
      <c r="D646" t="s">
        <v>14</v>
      </c>
      <c r="E646">
        <v>169400</v>
      </c>
      <c r="F646">
        <v>81984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R646" t="str" cm="1">
        <f t="array" ref="R646:S646">_xlfn.TEXTSPLIT(O646,"/")</f>
        <v>theater</v>
      </c>
      <c r="S646" t="str">
        <v>plays</v>
      </c>
    </row>
    <row r="647" spans="1:19" x14ac:dyDescent="0.3">
      <c r="A647">
        <v>645</v>
      </c>
      <c r="B647" t="s">
        <v>1332</v>
      </c>
      <c r="C647" s="3" t="s">
        <v>1333</v>
      </c>
      <c r="D647" t="s">
        <v>14</v>
      </c>
      <c r="E647">
        <v>192100</v>
      </c>
      <c r="F647">
        <v>178483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R647" t="str" cm="1">
        <f t="array" ref="R647:S647">_xlfn.TEXTSPLIT(O647,"/")</f>
        <v>music</v>
      </c>
      <c r="S647" t="str">
        <v>rock</v>
      </c>
    </row>
    <row r="648" spans="1:19" x14ac:dyDescent="0.3">
      <c r="A648">
        <v>646</v>
      </c>
      <c r="B648" t="s">
        <v>1334</v>
      </c>
      <c r="C648" s="3" t="s">
        <v>1335</v>
      </c>
      <c r="D648" t="s">
        <v>14</v>
      </c>
      <c r="E648">
        <v>98700</v>
      </c>
      <c r="F648">
        <v>87448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R648" t="str" cm="1">
        <f t="array" ref="R648:S648">_xlfn.TEXTSPLIT(O648,"/")</f>
        <v>games</v>
      </c>
      <c r="S648" t="str">
        <v>video games</v>
      </c>
    </row>
    <row r="649" spans="1:19" x14ac:dyDescent="0.3">
      <c r="A649">
        <v>647</v>
      </c>
      <c r="B649" t="s">
        <v>1336</v>
      </c>
      <c r="C649" s="3" t="s">
        <v>1337</v>
      </c>
      <c r="D649" t="s">
        <v>14</v>
      </c>
      <c r="E649">
        <v>4500</v>
      </c>
      <c r="F649">
        <v>1863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R649" t="str" cm="1">
        <f t="array" ref="R649:S649">_xlfn.TEXTSPLIT(O649,"/")</f>
        <v>publishing</v>
      </c>
      <c r="S649" t="str">
        <v>translations</v>
      </c>
    </row>
    <row r="650" spans="1:19" x14ac:dyDescent="0.3">
      <c r="A650">
        <v>648</v>
      </c>
      <c r="B650" t="s">
        <v>1338</v>
      </c>
      <c r="C650" s="3" t="s">
        <v>1339</v>
      </c>
      <c r="D650" t="s">
        <v>74</v>
      </c>
      <c r="E650">
        <v>98600</v>
      </c>
      <c r="F650">
        <v>62174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R650" t="str" cm="1">
        <f t="array" ref="R650:S650">_xlfn.TEXTSPLIT(O650,"/")</f>
        <v>food</v>
      </c>
      <c r="S650" t="str">
        <v>food trucks</v>
      </c>
    </row>
    <row r="651" spans="1:19" x14ac:dyDescent="0.3">
      <c r="A651">
        <v>649</v>
      </c>
      <c r="B651" t="s">
        <v>1340</v>
      </c>
      <c r="C651" s="3" t="s">
        <v>1341</v>
      </c>
      <c r="D651" t="s">
        <v>14</v>
      </c>
      <c r="E651">
        <v>121700</v>
      </c>
      <c r="F651">
        <v>59003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R651" t="str" cm="1">
        <f t="array" ref="R651:S651">_xlfn.TEXTSPLIT(O651,"/")</f>
        <v>theater</v>
      </c>
      <c r="S651" t="str">
        <v>plays</v>
      </c>
    </row>
    <row r="652" spans="1:19" x14ac:dyDescent="0.3">
      <c r="A652">
        <v>650</v>
      </c>
      <c r="B652" t="s">
        <v>1342</v>
      </c>
      <c r="C652" s="3" t="s">
        <v>1343</v>
      </c>
      <c r="D652" t="s">
        <v>14</v>
      </c>
      <c r="E652">
        <v>100</v>
      </c>
      <c r="F652"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R652" t="str" cm="1">
        <f t="array" ref="R652:S652">_xlfn.TEXTSPLIT(O652,"/")</f>
        <v>music</v>
      </c>
      <c r="S652" t="str">
        <v>jazz</v>
      </c>
    </row>
    <row r="653" spans="1:19" x14ac:dyDescent="0.3">
      <c r="A653">
        <v>651</v>
      </c>
      <c r="B653" t="s">
        <v>1344</v>
      </c>
      <c r="C653" s="3" t="s">
        <v>1345</v>
      </c>
      <c r="D653" t="s">
        <v>14</v>
      </c>
      <c r="E653">
        <v>196700</v>
      </c>
      <c r="F653">
        <v>174039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R653" t="str" cm="1">
        <f t="array" ref="R653:S653">_xlfn.TEXTSPLIT(O653,"/")</f>
        <v>film &amp; video</v>
      </c>
      <c r="S653" t="str">
        <v>shorts</v>
      </c>
    </row>
    <row r="654" spans="1:19" x14ac:dyDescent="0.3">
      <c r="A654">
        <v>652</v>
      </c>
      <c r="B654" t="s">
        <v>1346</v>
      </c>
      <c r="C654" s="3" t="s">
        <v>1347</v>
      </c>
      <c r="D654" t="s">
        <v>20</v>
      </c>
      <c r="E654">
        <v>10000</v>
      </c>
      <c r="F654">
        <v>12684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R654" t="str" cm="1">
        <f t="array" ref="R654:S654">_xlfn.TEXTSPLIT(O654,"/")</f>
        <v>technology</v>
      </c>
      <c r="S654" t="str">
        <v>web</v>
      </c>
    </row>
    <row r="655" spans="1:19" ht="31.2" x14ac:dyDescent="0.3">
      <c r="A655">
        <v>653</v>
      </c>
      <c r="B655" t="s">
        <v>1348</v>
      </c>
      <c r="C655" s="3" t="s">
        <v>1349</v>
      </c>
      <c r="D655" t="s">
        <v>20</v>
      </c>
      <c r="E655">
        <v>600</v>
      </c>
      <c r="F655">
        <v>14033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R655" t="str" cm="1">
        <f t="array" ref="R655:S655">_xlfn.TEXTSPLIT(O655,"/")</f>
        <v>technology</v>
      </c>
      <c r="S655" t="str">
        <v>web</v>
      </c>
    </row>
    <row r="656" spans="1:19" x14ac:dyDescent="0.3">
      <c r="A656">
        <v>654</v>
      </c>
      <c r="B656" t="s">
        <v>1350</v>
      </c>
      <c r="C656" s="3" t="s">
        <v>1351</v>
      </c>
      <c r="D656" t="s">
        <v>20</v>
      </c>
      <c r="E656">
        <v>35000</v>
      </c>
      <c r="F656">
        <v>177936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R656" t="str" cm="1">
        <f t="array" ref="R656:S656">_xlfn.TEXTSPLIT(O656,"/")</f>
        <v>music</v>
      </c>
      <c r="S656" t="str">
        <v>metal</v>
      </c>
    </row>
    <row r="657" spans="1:19" x14ac:dyDescent="0.3">
      <c r="A657">
        <v>655</v>
      </c>
      <c r="B657" t="s">
        <v>1352</v>
      </c>
      <c r="C657" s="3" t="s">
        <v>1353</v>
      </c>
      <c r="D657" t="s">
        <v>20</v>
      </c>
      <c r="E657">
        <v>6900</v>
      </c>
      <c r="F657">
        <v>13212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R657" t="str" cm="1">
        <f t="array" ref="R657:S657">_xlfn.TEXTSPLIT(O657,"/")</f>
        <v>photography</v>
      </c>
      <c r="S657" t="str">
        <v>photography books</v>
      </c>
    </row>
    <row r="658" spans="1:19" ht="31.2" x14ac:dyDescent="0.3">
      <c r="A658">
        <v>656</v>
      </c>
      <c r="B658" t="s">
        <v>1354</v>
      </c>
      <c r="C658" s="3" t="s">
        <v>1355</v>
      </c>
      <c r="D658" t="s">
        <v>14</v>
      </c>
      <c r="E658">
        <v>118400</v>
      </c>
      <c r="F658">
        <v>49879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R658" t="str" cm="1">
        <f t="array" ref="R658:S658">_xlfn.TEXTSPLIT(O658,"/")</f>
        <v>food</v>
      </c>
      <c r="S658" t="str">
        <v>food trucks</v>
      </c>
    </row>
    <row r="659" spans="1:19" x14ac:dyDescent="0.3">
      <c r="A659">
        <v>657</v>
      </c>
      <c r="B659" t="s">
        <v>1356</v>
      </c>
      <c r="C659" s="3" t="s">
        <v>1357</v>
      </c>
      <c r="D659" t="s">
        <v>14</v>
      </c>
      <c r="E659">
        <v>10000</v>
      </c>
      <c r="F659">
        <v>824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R659" t="str" cm="1">
        <f t="array" ref="R659:S659">_xlfn.TEXTSPLIT(O659,"/")</f>
        <v>film &amp; video</v>
      </c>
      <c r="S659" t="str">
        <v>science fiction</v>
      </c>
    </row>
    <row r="660" spans="1:19" x14ac:dyDescent="0.3">
      <c r="A660">
        <v>658</v>
      </c>
      <c r="B660" t="s">
        <v>1358</v>
      </c>
      <c r="C660" s="3" t="s">
        <v>1359</v>
      </c>
      <c r="D660" t="s">
        <v>74</v>
      </c>
      <c r="E660">
        <v>52600</v>
      </c>
      <c r="F660">
        <v>31594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R660" t="str" cm="1">
        <f t="array" ref="R660:S660">_xlfn.TEXTSPLIT(O660,"/")</f>
        <v>music</v>
      </c>
      <c r="S660" t="str">
        <v>rock</v>
      </c>
    </row>
    <row r="661" spans="1:19" x14ac:dyDescent="0.3">
      <c r="A661">
        <v>659</v>
      </c>
      <c r="B661" t="s">
        <v>1360</v>
      </c>
      <c r="C661" s="3" t="s">
        <v>1361</v>
      </c>
      <c r="D661" t="s">
        <v>14</v>
      </c>
      <c r="E661">
        <v>120700</v>
      </c>
      <c r="F661">
        <v>57010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R661" t="str" cm="1">
        <f t="array" ref="R661:S661">_xlfn.TEXTSPLIT(O661,"/")</f>
        <v>film &amp; video</v>
      </c>
      <c r="S661" t="str">
        <v>documentary</v>
      </c>
    </row>
    <row r="662" spans="1:19" x14ac:dyDescent="0.3">
      <c r="A662">
        <v>660</v>
      </c>
      <c r="B662" t="s">
        <v>1362</v>
      </c>
      <c r="C662" s="3" t="s">
        <v>1363</v>
      </c>
      <c r="D662" t="s">
        <v>14</v>
      </c>
      <c r="E662">
        <v>9100</v>
      </c>
      <c r="F662">
        <v>7438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R662" t="str" cm="1">
        <f t="array" ref="R662:S662">_xlfn.TEXTSPLIT(O662,"/")</f>
        <v>theater</v>
      </c>
      <c r="S662" t="str">
        <v>plays</v>
      </c>
    </row>
    <row r="663" spans="1:19" x14ac:dyDescent="0.3">
      <c r="A663">
        <v>661</v>
      </c>
      <c r="B663" t="s">
        <v>1364</v>
      </c>
      <c r="C663" s="3" t="s">
        <v>1365</v>
      </c>
      <c r="D663" t="s">
        <v>14</v>
      </c>
      <c r="E663">
        <v>106800</v>
      </c>
      <c r="F663">
        <v>57872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R663" t="str" cm="1">
        <f t="array" ref="R663:S663">_xlfn.TEXTSPLIT(O663,"/")</f>
        <v>music</v>
      </c>
      <c r="S663" t="str">
        <v>jazz</v>
      </c>
    </row>
    <row r="664" spans="1:19" x14ac:dyDescent="0.3">
      <c r="A664">
        <v>662</v>
      </c>
      <c r="B664" t="s">
        <v>1366</v>
      </c>
      <c r="C664" s="3" t="s">
        <v>1367</v>
      </c>
      <c r="D664" t="s">
        <v>14</v>
      </c>
      <c r="E664">
        <v>9100</v>
      </c>
      <c r="F664">
        <v>8906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R664" t="str" cm="1">
        <f t="array" ref="R664:S664">_xlfn.TEXTSPLIT(O664,"/")</f>
        <v>theater</v>
      </c>
      <c r="S664" t="str">
        <v>plays</v>
      </c>
    </row>
    <row r="665" spans="1:19" x14ac:dyDescent="0.3">
      <c r="A665">
        <v>663</v>
      </c>
      <c r="B665" t="s">
        <v>1368</v>
      </c>
      <c r="C665" s="3" t="s">
        <v>1369</v>
      </c>
      <c r="D665" t="s">
        <v>14</v>
      </c>
      <c r="E665">
        <v>10000</v>
      </c>
      <c r="F665">
        <v>7724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R665" t="str" cm="1">
        <f t="array" ref="R665:S665">_xlfn.TEXTSPLIT(O665,"/")</f>
        <v>theater</v>
      </c>
      <c r="S665" t="str">
        <v>plays</v>
      </c>
    </row>
    <row r="666" spans="1:19" x14ac:dyDescent="0.3">
      <c r="A666">
        <v>664</v>
      </c>
      <c r="B666" t="s">
        <v>708</v>
      </c>
      <c r="C666" s="3" t="s">
        <v>1370</v>
      </c>
      <c r="D666" t="s">
        <v>14</v>
      </c>
      <c r="E666">
        <v>79400</v>
      </c>
      <c r="F666">
        <v>26571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R666" t="str" cm="1">
        <f t="array" ref="R666:S666">_xlfn.TEXTSPLIT(O666,"/")</f>
        <v>music</v>
      </c>
      <c r="S666" t="str">
        <v>jazz</v>
      </c>
    </row>
    <row r="667" spans="1:19" x14ac:dyDescent="0.3">
      <c r="A667">
        <v>665</v>
      </c>
      <c r="B667" t="s">
        <v>1371</v>
      </c>
      <c r="C667" s="3" t="s">
        <v>1372</v>
      </c>
      <c r="D667" t="s">
        <v>20</v>
      </c>
      <c r="E667">
        <v>5100</v>
      </c>
      <c r="F667">
        <v>12219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R667" t="str" cm="1">
        <f t="array" ref="R667:S667">_xlfn.TEXTSPLIT(O667,"/")</f>
        <v>film &amp; video</v>
      </c>
      <c r="S667" t="str">
        <v>documentary</v>
      </c>
    </row>
    <row r="668" spans="1:19" x14ac:dyDescent="0.3">
      <c r="A668">
        <v>666</v>
      </c>
      <c r="B668" t="s">
        <v>1373</v>
      </c>
      <c r="C668" s="3" t="s">
        <v>1374</v>
      </c>
      <c r="D668" t="s">
        <v>74</v>
      </c>
      <c r="E668">
        <v>3100</v>
      </c>
      <c r="F668">
        <v>1985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R668" t="str" cm="1">
        <f t="array" ref="R668:S668">_xlfn.TEXTSPLIT(O668,"/")</f>
        <v>theater</v>
      </c>
      <c r="S668" t="str">
        <v>plays</v>
      </c>
    </row>
    <row r="669" spans="1:19" ht="31.2" x14ac:dyDescent="0.3">
      <c r="A669">
        <v>667</v>
      </c>
      <c r="B669" t="s">
        <v>1375</v>
      </c>
      <c r="C669" s="3" t="s">
        <v>1376</v>
      </c>
      <c r="D669" t="s">
        <v>20</v>
      </c>
      <c r="E669">
        <v>6900</v>
      </c>
      <c r="F669">
        <v>12155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R669" t="str" cm="1">
        <f t="array" ref="R669:S669">_xlfn.TEXTSPLIT(O669,"/")</f>
        <v>journalism</v>
      </c>
      <c r="S669" t="str">
        <v>audio</v>
      </c>
    </row>
    <row r="670" spans="1:19" ht="31.2" x14ac:dyDescent="0.3">
      <c r="A670">
        <v>668</v>
      </c>
      <c r="B670" t="s">
        <v>1377</v>
      </c>
      <c r="C670" s="3" t="s">
        <v>1378</v>
      </c>
      <c r="D670" t="s">
        <v>14</v>
      </c>
      <c r="E670">
        <v>27500</v>
      </c>
      <c r="F670">
        <v>5593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R670" t="str" cm="1">
        <f t="array" ref="R670:S670">_xlfn.TEXTSPLIT(O670,"/")</f>
        <v>theater</v>
      </c>
      <c r="S670" t="str">
        <v>plays</v>
      </c>
    </row>
    <row r="671" spans="1:19" x14ac:dyDescent="0.3">
      <c r="A671">
        <v>669</v>
      </c>
      <c r="B671" t="s">
        <v>1379</v>
      </c>
      <c r="C671" s="3" t="s">
        <v>1380</v>
      </c>
      <c r="D671" t="s">
        <v>20</v>
      </c>
      <c r="E671">
        <v>48800</v>
      </c>
      <c r="F671">
        <v>175020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R671" t="str" cm="1">
        <f t="array" ref="R671:S671">_xlfn.TEXTSPLIT(O671,"/")</f>
        <v>theater</v>
      </c>
      <c r="S671" t="str">
        <v>plays</v>
      </c>
    </row>
    <row r="672" spans="1:19" ht="31.2" x14ac:dyDescent="0.3">
      <c r="A672">
        <v>670</v>
      </c>
      <c r="B672" t="s">
        <v>1334</v>
      </c>
      <c r="C672" s="3" t="s">
        <v>1381</v>
      </c>
      <c r="D672" t="s">
        <v>20</v>
      </c>
      <c r="E672">
        <v>16200</v>
      </c>
      <c r="F672">
        <v>75955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R672" t="str" cm="1">
        <f t="array" ref="R672:S672">_xlfn.TEXTSPLIT(O672,"/")</f>
        <v>music</v>
      </c>
      <c r="S672" t="str">
        <v>indie rock</v>
      </c>
    </row>
    <row r="673" spans="1:19" ht="31.2" x14ac:dyDescent="0.3">
      <c r="A673">
        <v>671</v>
      </c>
      <c r="B673" t="s">
        <v>1382</v>
      </c>
      <c r="C673" s="3" t="s">
        <v>1383</v>
      </c>
      <c r="D673" t="s">
        <v>20</v>
      </c>
      <c r="E673">
        <v>97600</v>
      </c>
      <c r="F673">
        <v>119127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R673" t="str" cm="1">
        <f t="array" ref="R673:S673">_xlfn.TEXTSPLIT(O673,"/")</f>
        <v>theater</v>
      </c>
      <c r="S673" t="str">
        <v>plays</v>
      </c>
    </row>
    <row r="674" spans="1:19" x14ac:dyDescent="0.3">
      <c r="A674">
        <v>672</v>
      </c>
      <c r="B674" t="s">
        <v>1384</v>
      </c>
      <c r="C674" s="3" t="s">
        <v>1385</v>
      </c>
      <c r="D674" t="s">
        <v>14</v>
      </c>
      <c r="E674">
        <v>197900</v>
      </c>
      <c r="F674">
        <v>110689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R674" t="str" cm="1">
        <f t="array" ref="R674:S674">_xlfn.TEXTSPLIT(O674,"/")</f>
        <v>theater</v>
      </c>
      <c r="S674" t="str">
        <v>plays</v>
      </c>
    </row>
    <row r="675" spans="1:19" x14ac:dyDescent="0.3">
      <c r="A675">
        <v>673</v>
      </c>
      <c r="B675" t="s">
        <v>1386</v>
      </c>
      <c r="C675" s="3" t="s">
        <v>1387</v>
      </c>
      <c r="D675" t="s">
        <v>14</v>
      </c>
      <c r="E675">
        <v>5600</v>
      </c>
      <c r="F675">
        <v>2445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R675" t="str" cm="1">
        <f t="array" ref="R675:S675">_xlfn.TEXTSPLIT(O675,"/")</f>
        <v>music</v>
      </c>
      <c r="S675" t="str">
        <v>indie rock</v>
      </c>
    </row>
    <row r="676" spans="1:19" x14ac:dyDescent="0.3">
      <c r="A676">
        <v>674</v>
      </c>
      <c r="B676" t="s">
        <v>1388</v>
      </c>
      <c r="C676" s="3" t="s">
        <v>1389</v>
      </c>
      <c r="D676" t="s">
        <v>74</v>
      </c>
      <c r="E676">
        <v>170700</v>
      </c>
      <c r="F676">
        <v>57250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R676" t="str" cm="1">
        <f t="array" ref="R676:S676">_xlfn.TEXTSPLIT(O676,"/")</f>
        <v>photography</v>
      </c>
      <c r="S676" t="str">
        <v>photography books</v>
      </c>
    </row>
    <row r="677" spans="1:19" x14ac:dyDescent="0.3">
      <c r="A677">
        <v>675</v>
      </c>
      <c r="B677" t="s">
        <v>1390</v>
      </c>
      <c r="C677" s="3" t="s">
        <v>1391</v>
      </c>
      <c r="D677" t="s">
        <v>20</v>
      </c>
      <c r="E677">
        <v>9700</v>
      </c>
      <c r="F677">
        <v>11929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R677" t="str" cm="1">
        <f t="array" ref="R677:S677">_xlfn.TEXTSPLIT(O677,"/")</f>
        <v>journalism</v>
      </c>
      <c r="S677" t="str">
        <v>audio</v>
      </c>
    </row>
    <row r="678" spans="1:19" x14ac:dyDescent="0.3">
      <c r="A678">
        <v>676</v>
      </c>
      <c r="B678" t="s">
        <v>1392</v>
      </c>
      <c r="C678" s="3" t="s">
        <v>1393</v>
      </c>
      <c r="D678" t="s">
        <v>20</v>
      </c>
      <c r="E678">
        <v>62300</v>
      </c>
      <c r="F678">
        <v>118214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R678" t="str" cm="1">
        <f t="array" ref="R678:S678">_xlfn.TEXTSPLIT(O678,"/")</f>
        <v>photography</v>
      </c>
      <c r="S678" t="str">
        <v>photography books</v>
      </c>
    </row>
    <row r="679" spans="1:19" x14ac:dyDescent="0.3">
      <c r="A679">
        <v>677</v>
      </c>
      <c r="B679" t="s">
        <v>1394</v>
      </c>
      <c r="C679" s="3" t="s">
        <v>1395</v>
      </c>
      <c r="D679" t="s">
        <v>14</v>
      </c>
      <c r="E679">
        <v>5300</v>
      </c>
      <c r="F679">
        <v>4432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R679" t="str" cm="1">
        <f t="array" ref="R679:S679">_xlfn.TEXTSPLIT(O679,"/")</f>
        <v>publishing</v>
      </c>
      <c r="S679" t="str">
        <v>fiction</v>
      </c>
    </row>
    <row r="680" spans="1:19" x14ac:dyDescent="0.3">
      <c r="A680">
        <v>678</v>
      </c>
      <c r="B680" t="s">
        <v>1396</v>
      </c>
      <c r="C680" s="3" t="s">
        <v>1397</v>
      </c>
      <c r="D680" t="s">
        <v>74</v>
      </c>
      <c r="E680">
        <v>99500</v>
      </c>
      <c r="F680">
        <v>17879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R680" t="str" cm="1">
        <f t="array" ref="R680:S680">_xlfn.TEXTSPLIT(O680,"/")</f>
        <v>film &amp; video</v>
      </c>
      <c r="S680" t="str">
        <v>drama</v>
      </c>
    </row>
    <row r="681" spans="1:19" x14ac:dyDescent="0.3">
      <c r="A681">
        <v>679</v>
      </c>
      <c r="B681" t="s">
        <v>668</v>
      </c>
      <c r="C681" s="3" t="s">
        <v>1398</v>
      </c>
      <c r="D681" t="s">
        <v>20</v>
      </c>
      <c r="E681">
        <v>1400</v>
      </c>
      <c r="F681">
        <v>14511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R681" t="str" cm="1">
        <f t="array" ref="R681:S681">_xlfn.TEXTSPLIT(O681,"/")</f>
        <v>food</v>
      </c>
      <c r="S681" t="str">
        <v>food trucks</v>
      </c>
    </row>
    <row r="682" spans="1:19" ht="31.2" x14ac:dyDescent="0.3">
      <c r="A682">
        <v>680</v>
      </c>
      <c r="B682" t="s">
        <v>1399</v>
      </c>
      <c r="C682" s="3" t="s">
        <v>1400</v>
      </c>
      <c r="D682" t="s">
        <v>14</v>
      </c>
      <c r="E682">
        <v>145600</v>
      </c>
      <c r="F682">
        <v>141822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R682" t="str" cm="1">
        <f t="array" ref="R682:S682">_xlfn.TEXTSPLIT(O682,"/")</f>
        <v>games</v>
      </c>
      <c r="S682" t="str">
        <v>mobile games</v>
      </c>
    </row>
    <row r="683" spans="1:19" ht="31.2" x14ac:dyDescent="0.3">
      <c r="A683">
        <v>681</v>
      </c>
      <c r="B683" t="s">
        <v>1401</v>
      </c>
      <c r="C683" s="3" t="s">
        <v>1402</v>
      </c>
      <c r="D683" t="s">
        <v>14</v>
      </c>
      <c r="E683">
        <v>184100</v>
      </c>
      <c r="F683">
        <v>159037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R683" t="str" cm="1">
        <f t="array" ref="R683:S683">_xlfn.TEXTSPLIT(O683,"/")</f>
        <v>theater</v>
      </c>
      <c r="S683" t="str">
        <v>plays</v>
      </c>
    </row>
    <row r="684" spans="1:19" x14ac:dyDescent="0.3">
      <c r="A684">
        <v>682</v>
      </c>
      <c r="B684" t="s">
        <v>1403</v>
      </c>
      <c r="C684" s="3" t="s">
        <v>1404</v>
      </c>
      <c r="D684" t="s">
        <v>20</v>
      </c>
      <c r="E684">
        <v>5400</v>
      </c>
      <c r="F684">
        <v>8109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R684" t="str" cm="1">
        <f t="array" ref="R684:S684">_xlfn.TEXTSPLIT(O684,"/")</f>
        <v>theater</v>
      </c>
      <c r="S684" t="str">
        <v>plays</v>
      </c>
    </row>
    <row r="685" spans="1:19" x14ac:dyDescent="0.3">
      <c r="A685">
        <v>683</v>
      </c>
      <c r="B685" t="s">
        <v>1405</v>
      </c>
      <c r="C685" s="3" t="s">
        <v>1406</v>
      </c>
      <c r="D685" t="s">
        <v>20</v>
      </c>
      <c r="E685">
        <v>2300</v>
      </c>
      <c r="F685">
        <v>8244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R685" t="str" cm="1">
        <f t="array" ref="R685:S685">_xlfn.TEXTSPLIT(O685,"/")</f>
        <v>theater</v>
      </c>
      <c r="S685" t="str">
        <v>plays</v>
      </c>
    </row>
    <row r="686" spans="1:19" x14ac:dyDescent="0.3">
      <c r="A686">
        <v>684</v>
      </c>
      <c r="B686" t="s">
        <v>1407</v>
      </c>
      <c r="C686" s="3" t="s">
        <v>1408</v>
      </c>
      <c r="D686" t="s">
        <v>20</v>
      </c>
      <c r="E686">
        <v>1400</v>
      </c>
      <c r="F686">
        <v>7600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R686" t="str" cm="1">
        <f t="array" ref="R686:S686">_xlfn.TEXTSPLIT(O686,"/")</f>
        <v>publishing</v>
      </c>
      <c r="S686" t="str">
        <v>nonfiction</v>
      </c>
    </row>
    <row r="687" spans="1:19" x14ac:dyDescent="0.3">
      <c r="A687">
        <v>685</v>
      </c>
      <c r="B687" t="s">
        <v>1409</v>
      </c>
      <c r="C687" s="3" t="s">
        <v>1410</v>
      </c>
      <c r="D687" t="s">
        <v>14</v>
      </c>
      <c r="E687">
        <v>140000</v>
      </c>
      <c r="F687">
        <v>94501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R687" t="str" cm="1">
        <f t="array" ref="R687:S687">_xlfn.TEXTSPLIT(O687,"/")</f>
        <v>theater</v>
      </c>
      <c r="S687" t="str">
        <v>plays</v>
      </c>
    </row>
    <row r="688" spans="1:19" x14ac:dyDescent="0.3">
      <c r="A688">
        <v>686</v>
      </c>
      <c r="B688" t="s">
        <v>1411</v>
      </c>
      <c r="C688" s="3" t="s">
        <v>1412</v>
      </c>
      <c r="D688" t="s">
        <v>20</v>
      </c>
      <c r="E688">
        <v>7500</v>
      </c>
      <c r="F688">
        <v>14381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R688" t="str" cm="1">
        <f t="array" ref="R688:S688">_xlfn.TEXTSPLIT(O688,"/")</f>
        <v>technology</v>
      </c>
      <c r="S688" t="str">
        <v>wearables</v>
      </c>
    </row>
    <row r="689" spans="1:19" x14ac:dyDescent="0.3">
      <c r="A689">
        <v>687</v>
      </c>
      <c r="B689" t="s">
        <v>1413</v>
      </c>
      <c r="C689" s="3" t="s">
        <v>1414</v>
      </c>
      <c r="D689" t="s">
        <v>20</v>
      </c>
      <c r="E689">
        <v>1500</v>
      </c>
      <c r="F689">
        <v>13980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R689" t="str" cm="1">
        <f t="array" ref="R689:S689">_xlfn.TEXTSPLIT(O689,"/")</f>
        <v>theater</v>
      </c>
      <c r="S689" t="str">
        <v>plays</v>
      </c>
    </row>
    <row r="690" spans="1:19" x14ac:dyDescent="0.3">
      <c r="A690">
        <v>688</v>
      </c>
      <c r="B690" t="s">
        <v>1415</v>
      </c>
      <c r="C690" s="3" t="s">
        <v>1416</v>
      </c>
      <c r="D690" t="s">
        <v>20</v>
      </c>
      <c r="E690">
        <v>2900</v>
      </c>
      <c r="F690">
        <v>12449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R690" t="str" cm="1">
        <f t="array" ref="R690:S690">_xlfn.TEXTSPLIT(O690,"/")</f>
        <v>film &amp; video</v>
      </c>
      <c r="S690" t="str">
        <v>television</v>
      </c>
    </row>
    <row r="691" spans="1:19" x14ac:dyDescent="0.3">
      <c r="A691">
        <v>689</v>
      </c>
      <c r="B691" t="s">
        <v>1417</v>
      </c>
      <c r="C691" s="3" t="s">
        <v>1418</v>
      </c>
      <c r="D691" t="s">
        <v>20</v>
      </c>
      <c r="E691">
        <v>7300</v>
      </c>
      <c r="F691">
        <v>7348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R691" t="str" cm="1">
        <f t="array" ref="R691:S691">_xlfn.TEXTSPLIT(O691,"/")</f>
        <v>technology</v>
      </c>
      <c r="S691" t="str">
        <v>web</v>
      </c>
    </row>
    <row r="692" spans="1:19" x14ac:dyDescent="0.3">
      <c r="A692">
        <v>690</v>
      </c>
      <c r="B692" t="s">
        <v>1419</v>
      </c>
      <c r="C692" s="3" t="s">
        <v>1420</v>
      </c>
      <c r="D692" t="s">
        <v>20</v>
      </c>
      <c r="E692">
        <v>3600</v>
      </c>
      <c r="F692">
        <v>8158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R692" t="str" cm="1">
        <f t="array" ref="R692:S692">_xlfn.TEXTSPLIT(O692,"/")</f>
        <v>film &amp; video</v>
      </c>
      <c r="S692" t="str">
        <v>documentary</v>
      </c>
    </row>
    <row r="693" spans="1:19" x14ac:dyDescent="0.3">
      <c r="A693">
        <v>691</v>
      </c>
      <c r="B693" t="s">
        <v>1421</v>
      </c>
      <c r="C693" s="3" t="s">
        <v>1422</v>
      </c>
      <c r="D693" t="s">
        <v>20</v>
      </c>
      <c r="E693">
        <v>5000</v>
      </c>
      <c r="F693">
        <v>7119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R693" t="str" cm="1">
        <f t="array" ref="R693:S693">_xlfn.TEXTSPLIT(O693,"/")</f>
        <v>film &amp; video</v>
      </c>
      <c r="S693" t="str">
        <v>documentary</v>
      </c>
    </row>
    <row r="694" spans="1:19" ht="31.2" x14ac:dyDescent="0.3">
      <c r="A694">
        <v>692</v>
      </c>
      <c r="B694" t="s">
        <v>1423</v>
      </c>
      <c r="C694" s="3" t="s">
        <v>1424</v>
      </c>
      <c r="D694" t="s">
        <v>14</v>
      </c>
      <c r="E694">
        <v>6000</v>
      </c>
      <c r="F694">
        <v>5438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R694" t="str" cm="1">
        <f t="array" ref="R694:S694">_xlfn.TEXTSPLIT(O694,"/")</f>
        <v>music</v>
      </c>
      <c r="S694" t="str">
        <v>rock</v>
      </c>
    </row>
    <row r="695" spans="1:19" ht="31.2" x14ac:dyDescent="0.3">
      <c r="A695">
        <v>693</v>
      </c>
      <c r="B695" t="s">
        <v>1425</v>
      </c>
      <c r="C695" s="3" t="s">
        <v>1426</v>
      </c>
      <c r="D695" t="s">
        <v>14</v>
      </c>
      <c r="E695">
        <v>180400</v>
      </c>
      <c r="F695">
        <v>115396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R695" t="str" cm="1">
        <f t="array" ref="R695:S695">_xlfn.TEXTSPLIT(O695,"/")</f>
        <v>theater</v>
      </c>
      <c r="S695" t="str">
        <v>plays</v>
      </c>
    </row>
    <row r="696" spans="1:19" x14ac:dyDescent="0.3">
      <c r="A696">
        <v>694</v>
      </c>
      <c r="B696" t="s">
        <v>1427</v>
      </c>
      <c r="C696" s="3" t="s">
        <v>1428</v>
      </c>
      <c r="D696" t="s">
        <v>14</v>
      </c>
      <c r="E696">
        <v>9100</v>
      </c>
      <c r="F696">
        <v>7656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R696" t="str" cm="1">
        <f t="array" ref="R696:S696">_xlfn.TEXTSPLIT(O696,"/")</f>
        <v>theater</v>
      </c>
      <c r="S696" t="str">
        <v>plays</v>
      </c>
    </row>
    <row r="697" spans="1:19" x14ac:dyDescent="0.3">
      <c r="A697">
        <v>695</v>
      </c>
      <c r="B697" t="s">
        <v>1429</v>
      </c>
      <c r="C697" s="3" t="s">
        <v>1430</v>
      </c>
      <c r="D697" t="s">
        <v>20</v>
      </c>
      <c r="E697">
        <v>9200</v>
      </c>
      <c r="F697">
        <v>12322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R697" t="str" cm="1">
        <f t="array" ref="R697:S697">_xlfn.TEXTSPLIT(O697,"/")</f>
        <v>music</v>
      </c>
      <c r="S697" t="str">
        <v>rock</v>
      </c>
    </row>
    <row r="698" spans="1:19" x14ac:dyDescent="0.3">
      <c r="A698">
        <v>696</v>
      </c>
      <c r="B698" t="s">
        <v>1431</v>
      </c>
      <c r="C698" s="3" t="s">
        <v>1432</v>
      </c>
      <c r="D698" t="s">
        <v>14</v>
      </c>
      <c r="E698">
        <v>164100</v>
      </c>
      <c r="F698">
        <v>96888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R698" t="str" cm="1">
        <f t="array" ref="R698:S698">_xlfn.TEXTSPLIT(O698,"/")</f>
        <v>theater</v>
      </c>
      <c r="S698" t="str">
        <v>plays</v>
      </c>
    </row>
    <row r="699" spans="1:19" ht="31.2" x14ac:dyDescent="0.3">
      <c r="A699">
        <v>697</v>
      </c>
      <c r="B699" t="s">
        <v>1433</v>
      </c>
      <c r="C699" s="3" t="s">
        <v>1434</v>
      </c>
      <c r="D699" t="s">
        <v>20</v>
      </c>
      <c r="E699">
        <v>128900</v>
      </c>
      <c r="F699">
        <v>196960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R699" t="str" cm="1">
        <f t="array" ref="R699:S699">_xlfn.TEXTSPLIT(O699,"/")</f>
        <v>music</v>
      </c>
      <c r="S699" t="str">
        <v>electric music</v>
      </c>
    </row>
    <row r="700" spans="1:19" x14ac:dyDescent="0.3">
      <c r="A700">
        <v>698</v>
      </c>
      <c r="B700" t="s">
        <v>1435</v>
      </c>
      <c r="C700" s="3" t="s">
        <v>1436</v>
      </c>
      <c r="D700" t="s">
        <v>20</v>
      </c>
      <c r="E700">
        <v>42100</v>
      </c>
      <c r="F700">
        <v>188057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R700" t="str" cm="1">
        <f t="array" ref="R700:S700">_xlfn.TEXTSPLIT(O700,"/")</f>
        <v>technology</v>
      </c>
      <c r="S700" t="str">
        <v>wearables</v>
      </c>
    </row>
    <row r="701" spans="1:19" x14ac:dyDescent="0.3">
      <c r="A701">
        <v>699</v>
      </c>
      <c r="B701" t="s">
        <v>444</v>
      </c>
      <c r="C701" s="3" t="s">
        <v>1437</v>
      </c>
      <c r="D701" t="s">
        <v>14</v>
      </c>
      <c r="E701">
        <v>7400</v>
      </c>
      <c r="F701">
        <v>6245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R701" t="str" cm="1">
        <f t="array" ref="R701:S701">_xlfn.TEXTSPLIT(O701,"/")</f>
        <v>film &amp; video</v>
      </c>
      <c r="S701" t="str">
        <v>drama</v>
      </c>
    </row>
    <row r="702" spans="1:19" ht="31.2" x14ac:dyDescent="0.3">
      <c r="A702">
        <v>700</v>
      </c>
      <c r="B702" t="s">
        <v>1438</v>
      </c>
      <c r="C702" s="3" t="s">
        <v>1439</v>
      </c>
      <c r="D702" t="s">
        <v>14</v>
      </c>
      <c r="E702">
        <v>100</v>
      </c>
      <c r="F702"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R702" t="str" cm="1">
        <f t="array" ref="R702:S702">_xlfn.TEXTSPLIT(O702,"/")</f>
        <v>technology</v>
      </c>
      <c r="S702" t="str">
        <v>wearables</v>
      </c>
    </row>
    <row r="703" spans="1:19" ht="31.2" x14ac:dyDescent="0.3">
      <c r="A703">
        <v>701</v>
      </c>
      <c r="B703" t="s">
        <v>1440</v>
      </c>
      <c r="C703" s="3" t="s">
        <v>1441</v>
      </c>
      <c r="D703" t="s">
        <v>20</v>
      </c>
      <c r="E703">
        <v>52000</v>
      </c>
      <c r="F703">
        <v>91014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R703" t="str" cm="1">
        <f t="array" ref="R703:S703">_xlfn.TEXTSPLIT(O703,"/")</f>
        <v>theater</v>
      </c>
      <c r="S703" t="str">
        <v>plays</v>
      </c>
    </row>
    <row r="704" spans="1:19" ht="31.2" x14ac:dyDescent="0.3">
      <c r="A704">
        <v>702</v>
      </c>
      <c r="B704" t="s">
        <v>1442</v>
      </c>
      <c r="C704" s="3" t="s">
        <v>1443</v>
      </c>
      <c r="D704" t="s">
        <v>14</v>
      </c>
      <c r="E704">
        <v>8700</v>
      </c>
      <c r="F704">
        <v>4710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R704" t="str" cm="1">
        <f t="array" ref="R704:S704">_xlfn.TEXTSPLIT(O704,"/")</f>
        <v>technology</v>
      </c>
      <c r="S704" t="str">
        <v>wearables</v>
      </c>
    </row>
    <row r="705" spans="1:19" x14ac:dyDescent="0.3">
      <c r="A705">
        <v>703</v>
      </c>
      <c r="B705" t="s">
        <v>1444</v>
      </c>
      <c r="C705" s="3" t="s">
        <v>1445</v>
      </c>
      <c r="D705" t="s">
        <v>20</v>
      </c>
      <c r="E705">
        <v>63400</v>
      </c>
      <c r="F705">
        <v>197728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R705" t="str" cm="1">
        <f t="array" ref="R705:S705">_xlfn.TEXTSPLIT(O705,"/")</f>
        <v>publishing</v>
      </c>
      <c r="S705" t="str">
        <v>translations</v>
      </c>
    </row>
    <row r="706" spans="1:19" ht="31.2" x14ac:dyDescent="0.3">
      <c r="A706">
        <v>704</v>
      </c>
      <c r="B706" t="s">
        <v>1446</v>
      </c>
      <c r="C706" s="3" t="s">
        <v>1447</v>
      </c>
      <c r="D706" t="s">
        <v>20</v>
      </c>
      <c r="E706">
        <v>8700</v>
      </c>
      <c r="F706">
        <v>10682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R706" t="str" cm="1">
        <f t="array" ref="R706:S706">_xlfn.TEXTSPLIT(O706,"/")</f>
        <v>film &amp; video</v>
      </c>
      <c r="S706" t="str">
        <v>animation</v>
      </c>
    </row>
    <row r="707" spans="1:19" x14ac:dyDescent="0.3">
      <c r="A707">
        <v>705</v>
      </c>
      <c r="B707" t="s">
        <v>1448</v>
      </c>
      <c r="C707" s="3" t="s">
        <v>1449</v>
      </c>
      <c r="D707" t="s">
        <v>14</v>
      </c>
      <c r="E707">
        <v>169700</v>
      </c>
      <c r="F707">
        <v>168048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R707" t="str" cm="1">
        <f t="array" ref="R707:S707">_xlfn.TEXTSPLIT(O707,"/")</f>
        <v>publishing</v>
      </c>
      <c r="S707" t="str">
        <v>nonfiction</v>
      </c>
    </row>
    <row r="708" spans="1:19" ht="31.2" x14ac:dyDescent="0.3">
      <c r="A708">
        <v>706</v>
      </c>
      <c r="B708" t="s">
        <v>1450</v>
      </c>
      <c r="C708" s="3" t="s">
        <v>1451</v>
      </c>
      <c r="D708" t="s">
        <v>20</v>
      </c>
      <c r="E708">
        <v>108400</v>
      </c>
      <c r="F708">
        <v>138586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R708" t="str" cm="1">
        <f t="array" ref="R708:S708">_xlfn.TEXTSPLIT(O708,"/")</f>
        <v>technology</v>
      </c>
      <c r="S708" t="str">
        <v>web</v>
      </c>
    </row>
    <row r="709" spans="1:19" ht="31.2" x14ac:dyDescent="0.3">
      <c r="A709">
        <v>707</v>
      </c>
      <c r="B709" t="s">
        <v>1452</v>
      </c>
      <c r="C709" s="3" t="s">
        <v>1453</v>
      </c>
      <c r="D709" t="s">
        <v>20</v>
      </c>
      <c r="E709">
        <v>7300</v>
      </c>
      <c r="F709">
        <v>11579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R709" t="str" cm="1">
        <f t="array" ref="R709:S709">_xlfn.TEXTSPLIT(O709,"/")</f>
        <v>film &amp; video</v>
      </c>
      <c r="S709" t="str">
        <v>drama</v>
      </c>
    </row>
    <row r="710" spans="1:19" x14ac:dyDescent="0.3">
      <c r="A710">
        <v>708</v>
      </c>
      <c r="B710" t="s">
        <v>1454</v>
      </c>
      <c r="C710" s="3" t="s">
        <v>1455</v>
      </c>
      <c r="D710" t="s">
        <v>20</v>
      </c>
      <c r="E710">
        <v>1700</v>
      </c>
      <c r="F710">
        <v>12020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R710" t="str" cm="1">
        <f t="array" ref="R710:S710">_xlfn.TEXTSPLIT(O710,"/")</f>
        <v>theater</v>
      </c>
      <c r="S710" t="str">
        <v>plays</v>
      </c>
    </row>
    <row r="711" spans="1:19" x14ac:dyDescent="0.3">
      <c r="A711">
        <v>709</v>
      </c>
      <c r="B711" t="s">
        <v>1456</v>
      </c>
      <c r="C711" s="3" t="s">
        <v>1457</v>
      </c>
      <c r="D711" t="s">
        <v>20</v>
      </c>
      <c r="E711">
        <v>9800</v>
      </c>
      <c r="F711">
        <v>13954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R711" t="str" cm="1">
        <f t="array" ref="R711:S711">_xlfn.TEXTSPLIT(O711,"/")</f>
        <v>theater</v>
      </c>
      <c r="S711" t="str">
        <v>plays</v>
      </c>
    </row>
    <row r="712" spans="1:19" ht="31.2" x14ac:dyDescent="0.3">
      <c r="A712">
        <v>710</v>
      </c>
      <c r="B712" t="s">
        <v>1458</v>
      </c>
      <c r="C712" s="3" t="s">
        <v>1459</v>
      </c>
      <c r="D712" t="s">
        <v>20</v>
      </c>
      <c r="E712">
        <v>4300</v>
      </c>
      <c r="F712">
        <v>6358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R712" t="str" cm="1">
        <f t="array" ref="R712:S712">_xlfn.TEXTSPLIT(O712,"/")</f>
        <v>theater</v>
      </c>
      <c r="S712" t="str">
        <v>plays</v>
      </c>
    </row>
    <row r="713" spans="1:19" ht="31.2" x14ac:dyDescent="0.3">
      <c r="A713">
        <v>711</v>
      </c>
      <c r="B713" t="s">
        <v>1460</v>
      </c>
      <c r="C713" s="3" t="s">
        <v>1461</v>
      </c>
      <c r="D713" t="s">
        <v>14</v>
      </c>
      <c r="E713">
        <v>6200</v>
      </c>
      <c r="F713">
        <v>1260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R713" t="str" cm="1">
        <f t="array" ref="R713:S713">_xlfn.TEXTSPLIT(O713,"/")</f>
        <v>theater</v>
      </c>
      <c r="S713" t="str">
        <v>plays</v>
      </c>
    </row>
    <row r="714" spans="1:19" ht="31.2" x14ac:dyDescent="0.3">
      <c r="A714">
        <v>712</v>
      </c>
      <c r="B714" t="s">
        <v>1462</v>
      </c>
      <c r="C714" s="3" t="s">
        <v>1463</v>
      </c>
      <c r="D714" t="s">
        <v>20</v>
      </c>
      <c r="E714">
        <v>800</v>
      </c>
      <c r="F714">
        <v>14725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R714" t="str" cm="1">
        <f t="array" ref="R714:S714">_xlfn.TEXTSPLIT(O714,"/")</f>
        <v>theater</v>
      </c>
      <c r="S714" t="str">
        <v>plays</v>
      </c>
    </row>
    <row r="715" spans="1:19" x14ac:dyDescent="0.3">
      <c r="A715">
        <v>713</v>
      </c>
      <c r="B715" t="s">
        <v>1464</v>
      </c>
      <c r="C715" s="3" t="s">
        <v>1465</v>
      </c>
      <c r="D715" t="s">
        <v>20</v>
      </c>
      <c r="E715">
        <v>6900</v>
      </c>
      <c r="F715">
        <v>11174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R715" t="str" cm="1">
        <f t="array" ref="R715:S715">_xlfn.TEXTSPLIT(O715,"/")</f>
        <v>publishing</v>
      </c>
      <c r="S715" t="str">
        <v>radio &amp; podcasts</v>
      </c>
    </row>
    <row r="716" spans="1:19" x14ac:dyDescent="0.3">
      <c r="A716">
        <v>714</v>
      </c>
      <c r="B716" t="s">
        <v>1466</v>
      </c>
      <c r="C716" s="3" t="s">
        <v>1467</v>
      </c>
      <c r="D716" t="s">
        <v>20</v>
      </c>
      <c r="E716">
        <v>38500</v>
      </c>
      <c r="F716">
        <v>182036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R716" t="str" cm="1">
        <f t="array" ref="R716:S716">_xlfn.TEXTSPLIT(O716,"/")</f>
        <v>music</v>
      </c>
      <c r="S716" t="str">
        <v>rock</v>
      </c>
    </row>
    <row r="717" spans="1:19" x14ac:dyDescent="0.3">
      <c r="A717">
        <v>715</v>
      </c>
      <c r="B717" t="s">
        <v>1468</v>
      </c>
      <c r="C717" s="3" t="s">
        <v>1469</v>
      </c>
      <c r="D717" t="s">
        <v>14</v>
      </c>
      <c r="E717">
        <v>118000</v>
      </c>
      <c r="F717">
        <v>28870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R717" t="str" cm="1">
        <f t="array" ref="R717:S717">_xlfn.TEXTSPLIT(O717,"/")</f>
        <v>games</v>
      </c>
      <c r="S717" t="str">
        <v>mobile games</v>
      </c>
    </row>
    <row r="718" spans="1:19" x14ac:dyDescent="0.3">
      <c r="A718">
        <v>716</v>
      </c>
      <c r="B718" t="s">
        <v>1470</v>
      </c>
      <c r="C718" s="3" t="s">
        <v>1471</v>
      </c>
      <c r="D718" t="s">
        <v>20</v>
      </c>
      <c r="E718">
        <v>2000</v>
      </c>
      <c r="F718">
        <v>10353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R718" t="str" cm="1">
        <f t="array" ref="R718:S718">_xlfn.TEXTSPLIT(O718,"/")</f>
        <v>theater</v>
      </c>
      <c r="S718" t="str">
        <v>plays</v>
      </c>
    </row>
    <row r="719" spans="1:19" ht="31.2" x14ac:dyDescent="0.3">
      <c r="A719">
        <v>717</v>
      </c>
      <c r="B719" t="s">
        <v>1472</v>
      </c>
      <c r="C719" s="3" t="s">
        <v>1473</v>
      </c>
      <c r="D719" t="s">
        <v>20</v>
      </c>
      <c r="E719">
        <v>5600</v>
      </c>
      <c r="F719">
        <v>13868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R719" t="str" cm="1">
        <f t="array" ref="R719:S719">_xlfn.TEXTSPLIT(O719,"/")</f>
        <v>film &amp; video</v>
      </c>
      <c r="S719" t="str">
        <v>documentary</v>
      </c>
    </row>
    <row r="720" spans="1:19" x14ac:dyDescent="0.3">
      <c r="A720">
        <v>718</v>
      </c>
      <c r="B720" t="s">
        <v>1474</v>
      </c>
      <c r="C720" s="3" t="s">
        <v>1475</v>
      </c>
      <c r="D720" t="s">
        <v>20</v>
      </c>
      <c r="E720">
        <v>8300</v>
      </c>
      <c r="F720">
        <v>8317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R720" t="str" cm="1">
        <f t="array" ref="R720:S720">_xlfn.TEXTSPLIT(O720,"/")</f>
        <v>technology</v>
      </c>
      <c r="S720" t="str">
        <v>wearables</v>
      </c>
    </row>
    <row r="721" spans="1:19" x14ac:dyDescent="0.3">
      <c r="A721">
        <v>719</v>
      </c>
      <c r="B721" t="s">
        <v>1476</v>
      </c>
      <c r="C721" s="3" t="s">
        <v>1477</v>
      </c>
      <c r="D721" t="s">
        <v>20</v>
      </c>
      <c r="E721">
        <v>6900</v>
      </c>
      <c r="F721">
        <v>10557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R721" t="str" cm="1">
        <f t="array" ref="R721:S721">_xlfn.TEXTSPLIT(O721,"/")</f>
        <v>publishing</v>
      </c>
      <c r="S721" t="str">
        <v>fiction</v>
      </c>
    </row>
    <row r="722" spans="1:19" ht="31.2" x14ac:dyDescent="0.3">
      <c r="A722">
        <v>720</v>
      </c>
      <c r="B722" t="s">
        <v>1478</v>
      </c>
      <c r="C722" s="3" t="s">
        <v>1479</v>
      </c>
      <c r="D722" t="s">
        <v>74</v>
      </c>
      <c r="E722">
        <v>8700</v>
      </c>
      <c r="F722">
        <v>3227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R722" t="str" cm="1">
        <f t="array" ref="R722:S722">_xlfn.TEXTSPLIT(O722,"/")</f>
        <v>theater</v>
      </c>
      <c r="S722" t="str">
        <v>plays</v>
      </c>
    </row>
    <row r="723" spans="1:19" x14ac:dyDescent="0.3">
      <c r="A723">
        <v>721</v>
      </c>
      <c r="B723" t="s">
        <v>1480</v>
      </c>
      <c r="C723" s="3" t="s">
        <v>1481</v>
      </c>
      <c r="D723" t="s">
        <v>74</v>
      </c>
      <c r="E723">
        <v>123600</v>
      </c>
      <c r="F723">
        <v>5429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R723" t="str" cm="1">
        <f t="array" ref="R723:S723">_xlfn.TEXTSPLIT(O723,"/")</f>
        <v>music</v>
      </c>
      <c r="S723" t="str">
        <v>rock</v>
      </c>
    </row>
    <row r="724" spans="1:19" x14ac:dyDescent="0.3">
      <c r="A724">
        <v>722</v>
      </c>
      <c r="B724" t="s">
        <v>1482</v>
      </c>
      <c r="C724" s="3" t="s">
        <v>1483</v>
      </c>
      <c r="D724" t="s">
        <v>20</v>
      </c>
      <c r="E724">
        <v>48500</v>
      </c>
      <c r="F724">
        <v>75906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R724" t="str" cm="1">
        <f t="array" ref="R724:S724">_xlfn.TEXTSPLIT(O724,"/")</f>
        <v>film &amp; video</v>
      </c>
      <c r="S724" t="str">
        <v>documentary</v>
      </c>
    </row>
    <row r="725" spans="1:19" x14ac:dyDescent="0.3">
      <c r="A725">
        <v>723</v>
      </c>
      <c r="B725" t="s">
        <v>1484</v>
      </c>
      <c r="C725" s="3" t="s">
        <v>1485</v>
      </c>
      <c r="D725" t="s">
        <v>20</v>
      </c>
      <c r="E725">
        <v>4900</v>
      </c>
      <c r="F725">
        <v>13250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R725" t="str" cm="1">
        <f t="array" ref="R725:S725">_xlfn.TEXTSPLIT(O725,"/")</f>
        <v>theater</v>
      </c>
      <c r="S725" t="str">
        <v>plays</v>
      </c>
    </row>
    <row r="726" spans="1:19" ht="31.2" x14ac:dyDescent="0.3">
      <c r="A726">
        <v>724</v>
      </c>
      <c r="B726" t="s">
        <v>1486</v>
      </c>
      <c r="C726" s="3" t="s">
        <v>1487</v>
      </c>
      <c r="D726" t="s">
        <v>20</v>
      </c>
      <c r="E726">
        <v>8400</v>
      </c>
      <c r="F726">
        <v>11261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R726" t="str" cm="1">
        <f t="array" ref="R726:S726">_xlfn.TEXTSPLIT(O726,"/")</f>
        <v>theater</v>
      </c>
      <c r="S726" t="str">
        <v>plays</v>
      </c>
    </row>
    <row r="727" spans="1:19" x14ac:dyDescent="0.3">
      <c r="A727">
        <v>725</v>
      </c>
      <c r="B727" t="s">
        <v>1488</v>
      </c>
      <c r="C727" s="3" t="s">
        <v>1489</v>
      </c>
      <c r="D727" t="s">
        <v>14</v>
      </c>
      <c r="E727">
        <v>193200</v>
      </c>
      <c r="F727">
        <v>97369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R727" t="str" cm="1">
        <f t="array" ref="R727:S727">_xlfn.TEXTSPLIT(O727,"/")</f>
        <v>games</v>
      </c>
      <c r="S727" t="str">
        <v>mobile games</v>
      </c>
    </row>
    <row r="728" spans="1:19" ht="31.2" x14ac:dyDescent="0.3">
      <c r="A728">
        <v>726</v>
      </c>
      <c r="B728" t="s">
        <v>1490</v>
      </c>
      <c r="C728" s="3" t="s">
        <v>1491</v>
      </c>
      <c r="D728" t="s">
        <v>74</v>
      </c>
      <c r="E728">
        <v>54300</v>
      </c>
      <c r="F728">
        <v>48227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R728" t="str" cm="1">
        <f t="array" ref="R728:S728">_xlfn.TEXTSPLIT(O728,"/")</f>
        <v>theater</v>
      </c>
      <c r="S728" t="str">
        <v>plays</v>
      </c>
    </row>
    <row r="729" spans="1:19" x14ac:dyDescent="0.3">
      <c r="A729">
        <v>727</v>
      </c>
      <c r="B729" t="s">
        <v>1492</v>
      </c>
      <c r="C729" s="3" t="s">
        <v>1493</v>
      </c>
      <c r="D729" t="s">
        <v>20</v>
      </c>
      <c r="E729">
        <v>8900</v>
      </c>
      <c r="F729">
        <v>14685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R729" t="str" cm="1">
        <f t="array" ref="R729:S729">_xlfn.TEXTSPLIT(O729,"/")</f>
        <v>technology</v>
      </c>
      <c r="S729" t="str">
        <v>web</v>
      </c>
    </row>
    <row r="730" spans="1:19" ht="31.2" x14ac:dyDescent="0.3">
      <c r="A730">
        <v>728</v>
      </c>
      <c r="B730" t="s">
        <v>1494</v>
      </c>
      <c r="C730" s="3" t="s">
        <v>1495</v>
      </c>
      <c r="D730" t="s">
        <v>14</v>
      </c>
      <c r="E730">
        <v>4200</v>
      </c>
      <c r="F730">
        <v>735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R730" t="str" cm="1">
        <f t="array" ref="R730:S730">_xlfn.TEXTSPLIT(O730,"/")</f>
        <v>theater</v>
      </c>
      <c r="S730" t="str">
        <v>plays</v>
      </c>
    </row>
    <row r="731" spans="1:19" ht="31.2" x14ac:dyDescent="0.3">
      <c r="A731">
        <v>729</v>
      </c>
      <c r="B731" t="s">
        <v>1496</v>
      </c>
      <c r="C731" s="3" t="s">
        <v>1497</v>
      </c>
      <c r="D731" t="s">
        <v>20</v>
      </c>
      <c r="E731">
        <v>5600</v>
      </c>
      <c r="F731">
        <v>10397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R731" t="str" cm="1">
        <f t="array" ref="R731:S731">_xlfn.TEXTSPLIT(O731,"/")</f>
        <v>film &amp; video</v>
      </c>
      <c r="S731" t="str">
        <v>drama</v>
      </c>
    </row>
    <row r="732" spans="1:19" x14ac:dyDescent="0.3">
      <c r="A732">
        <v>730</v>
      </c>
      <c r="B732" t="s">
        <v>1498</v>
      </c>
      <c r="C732" s="3" t="s">
        <v>1499</v>
      </c>
      <c r="D732" t="s">
        <v>20</v>
      </c>
      <c r="E732">
        <v>28800</v>
      </c>
      <c r="F732">
        <v>118847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R732" t="str" cm="1">
        <f t="array" ref="R732:S732">_xlfn.TEXTSPLIT(O732,"/")</f>
        <v>technology</v>
      </c>
      <c r="S732" t="str">
        <v>wearables</v>
      </c>
    </row>
    <row r="733" spans="1:19" x14ac:dyDescent="0.3">
      <c r="A733">
        <v>731</v>
      </c>
      <c r="B733" t="s">
        <v>1500</v>
      </c>
      <c r="C733" s="3" t="s">
        <v>1501</v>
      </c>
      <c r="D733" t="s">
        <v>74</v>
      </c>
      <c r="E733">
        <v>8000</v>
      </c>
      <c r="F733">
        <v>7220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R733" t="str" cm="1">
        <f t="array" ref="R733:S733">_xlfn.TEXTSPLIT(O733,"/")</f>
        <v>technology</v>
      </c>
      <c r="S733" t="str">
        <v>web</v>
      </c>
    </row>
    <row r="734" spans="1:19" x14ac:dyDescent="0.3">
      <c r="A734">
        <v>732</v>
      </c>
      <c r="B734" t="s">
        <v>1502</v>
      </c>
      <c r="C734" s="3" t="s">
        <v>1503</v>
      </c>
      <c r="D734" t="s">
        <v>14</v>
      </c>
      <c r="E734">
        <v>117000</v>
      </c>
      <c r="F734">
        <v>107622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R734" t="str" cm="1">
        <f t="array" ref="R734:S734">_xlfn.TEXTSPLIT(O734,"/")</f>
        <v>music</v>
      </c>
      <c r="S734" t="str">
        <v>rock</v>
      </c>
    </row>
    <row r="735" spans="1:19" x14ac:dyDescent="0.3">
      <c r="A735">
        <v>733</v>
      </c>
      <c r="B735" t="s">
        <v>1504</v>
      </c>
      <c r="C735" s="3" t="s">
        <v>1505</v>
      </c>
      <c r="D735" t="s">
        <v>20</v>
      </c>
      <c r="E735">
        <v>15800</v>
      </c>
      <c r="F735">
        <v>83267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R735" t="str" cm="1">
        <f t="array" ref="R735:S735">_xlfn.TEXTSPLIT(O735,"/")</f>
        <v>music</v>
      </c>
      <c r="S735" t="str">
        <v>metal</v>
      </c>
    </row>
    <row r="736" spans="1:19" x14ac:dyDescent="0.3">
      <c r="A736">
        <v>734</v>
      </c>
      <c r="B736" t="s">
        <v>1506</v>
      </c>
      <c r="C736" s="3" t="s">
        <v>1507</v>
      </c>
      <c r="D736" t="s">
        <v>20</v>
      </c>
      <c r="E736">
        <v>4200</v>
      </c>
      <c r="F736">
        <v>13404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R736" t="str" cm="1">
        <f t="array" ref="R736:S736">_xlfn.TEXTSPLIT(O736,"/")</f>
        <v>theater</v>
      </c>
      <c r="S736" t="str">
        <v>plays</v>
      </c>
    </row>
    <row r="737" spans="1:19" ht="31.2" x14ac:dyDescent="0.3">
      <c r="A737">
        <v>735</v>
      </c>
      <c r="B737" t="s">
        <v>1508</v>
      </c>
      <c r="C737" s="3" t="s">
        <v>1509</v>
      </c>
      <c r="D737" t="s">
        <v>20</v>
      </c>
      <c r="E737">
        <v>37100</v>
      </c>
      <c r="F737">
        <v>131404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R737" t="str" cm="1">
        <f t="array" ref="R737:S737">_xlfn.TEXTSPLIT(O737,"/")</f>
        <v>photography</v>
      </c>
      <c r="S737" t="str">
        <v>photography books</v>
      </c>
    </row>
    <row r="738" spans="1:19" x14ac:dyDescent="0.3">
      <c r="A738">
        <v>736</v>
      </c>
      <c r="B738" t="s">
        <v>1510</v>
      </c>
      <c r="C738" s="3" t="s">
        <v>1511</v>
      </c>
      <c r="D738" t="s">
        <v>74</v>
      </c>
      <c r="E738">
        <v>7700</v>
      </c>
      <c r="F738">
        <v>2533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R738" t="str" cm="1">
        <f t="array" ref="R738:S738">_xlfn.TEXTSPLIT(O738,"/")</f>
        <v>publishing</v>
      </c>
      <c r="S738" t="str">
        <v>nonfiction</v>
      </c>
    </row>
    <row r="739" spans="1:19" ht="31.2" x14ac:dyDescent="0.3">
      <c r="A739">
        <v>737</v>
      </c>
      <c r="B739" t="s">
        <v>1512</v>
      </c>
      <c r="C739" s="3" t="s">
        <v>1513</v>
      </c>
      <c r="D739" t="s">
        <v>20</v>
      </c>
      <c r="E739">
        <v>3700</v>
      </c>
      <c r="F739">
        <v>5028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R739" t="str" cm="1">
        <f t="array" ref="R739:S739">_xlfn.TEXTSPLIT(O739,"/")</f>
        <v>music</v>
      </c>
      <c r="S739" t="str">
        <v>indie rock</v>
      </c>
    </row>
    <row r="740" spans="1:19" ht="31.2" x14ac:dyDescent="0.3">
      <c r="A740">
        <v>738</v>
      </c>
      <c r="B740" t="s">
        <v>1032</v>
      </c>
      <c r="C740" s="3" t="s">
        <v>1514</v>
      </c>
      <c r="D740" t="s">
        <v>14</v>
      </c>
      <c r="E740">
        <v>74700</v>
      </c>
      <c r="F740">
        <v>1557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R740" t="str" cm="1">
        <f t="array" ref="R740:S740">_xlfn.TEXTSPLIT(O740,"/")</f>
        <v>theater</v>
      </c>
      <c r="S740" t="str">
        <v>plays</v>
      </c>
    </row>
    <row r="741" spans="1:19" x14ac:dyDescent="0.3">
      <c r="A741">
        <v>739</v>
      </c>
      <c r="B741" t="s">
        <v>1515</v>
      </c>
      <c r="C741" s="3" t="s">
        <v>1516</v>
      </c>
      <c r="D741" t="s">
        <v>14</v>
      </c>
      <c r="E741">
        <v>10000</v>
      </c>
      <c r="F741">
        <v>6100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R741" t="str" cm="1">
        <f t="array" ref="R741:S741">_xlfn.TEXTSPLIT(O741,"/")</f>
        <v>music</v>
      </c>
      <c r="S741" t="str">
        <v>indie rock</v>
      </c>
    </row>
    <row r="742" spans="1:19" ht="31.2" x14ac:dyDescent="0.3">
      <c r="A742">
        <v>740</v>
      </c>
      <c r="B742" t="s">
        <v>1517</v>
      </c>
      <c r="C742" s="3" t="s">
        <v>1518</v>
      </c>
      <c r="D742" t="s">
        <v>14</v>
      </c>
      <c r="E742">
        <v>5300</v>
      </c>
      <c r="F742">
        <v>1592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R742" t="str" cm="1">
        <f t="array" ref="R742:S742">_xlfn.TEXTSPLIT(O742,"/")</f>
        <v>theater</v>
      </c>
      <c r="S742" t="str">
        <v>plays</v>
      </c>
    </row>
    <row r="743" spans="1:19" x14ac:dyDescent="0.3">
      <c r="A743">
        <v>741</v>
      </c>
      <c r="B743" t="s">
        <v>628</v>
      </c>
      <c r="C743" s="3" t="s">
        <v>1519</v>
      </c>
      <c r="D743" t="s">
        <v>20</v>
      </c>
      <c r="E743">
        <v>1200</v>
      </c>
      <c r="F743">
        <v>14150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R743" t="str" cm="1">
        <f t="array" ref="R743:S743">_xlfn.TEXTSPLIT(O743,"/")</f>
        <v>theater</v>
      </c>
      <c r="S743" t="str">
        <v>plays</v>
      </c>
    </row>
    <row r="744" spans="1:19" x14ac:dyDescent="0.3">
      <c r="A744">
        <v>742</v>
      </c>
      <c r="B744" t="s">
        <v>1520</v>
      </c>
      <c r="C744" s="3" t="s">
        <v>1521</v>
      </c>
      <c r="D744" t="s">
        <v>20</v>
      </c>
      <c r="E744">
        <v>1200</v>
      </c>
      <c r="F744">
        <v>13513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R744" t="str" cm="1">
        <f t="array" ref="R744:S744">_xlfn.TEXTSPLIT(O744,"/")</f>
        <v>music</v>
      </c>
      <c r="S744" t="str">
        <v>electric music</v>
      </c>
    </row>
    <row r="745" spans="1:19" ht="31.2" x14ac:dyDescent="0.3">
      <c r="A745">
        <v>743</v>
      </c>
      <c r="B745" t="s">
        <v>1522</v>
      </c>
      <c r="C745" s="3" t="s">
        <v>1523</v>
      </c>
      <c r="D745" t="s">
        <v>14</v>
      </c>
      <c r="E745">
        <v>3900</v>
      </c>
      <c r="F745">
        <v>504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R745" t="str" cm="1">
        <f t="array" ref="R745:S745">_xlfn.TEXTSPLIT(O745,"/")</f>
        <v>theater</v>
      </c>
      <c r="S745" t="str">
        <v>plays</v>
      </c>
    </row>
    <row r="746" spans="1:19" x14ac:dyDescent="0.3">
      <c r="A746">
        <v>744</v>
      </c>
      <c r="B746" t="s">
        <v>1524</v>
      </c>
      <c r="C746" s="3" t="s">
        <v>1525</v>
      </c>
      <c r="D746" t="s">
        <v>20</v>
      </c>
      <c r="E746">
        <v>2000</v>
      </c>
      <c r="F746">
        <v>14240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R746" t="str" cm="1">
        <f t="array" ref="R746:S746">_xlfn.TEXTSPLIT(O746,"/")</f>
        <v>theater</v>
      </c>
      <c r="S746" t="str">
        <v>plays</v>
      </c>
    </row>
    <row r="747" spans="1:19" ht="31.2" x14ac:dyDescent="0.3">
      <c r="A747">
        <v>745</v>
      </c>
      <c r="B747" t="s">
        <v>1526</v>
      </c>
      <c r="C747" s="3" t="s">
        <v>1527</v>
      </c>
      <c r="D747" t="s">
        <v>14</v>
      </c>
      <c r="E747">
        <v>6900</v>
      </c>
      <c r="F747">
        <v>2091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R747" t="str" cm="1">
        <f t="array" ref="R747:S747">_xlfn.TEXTSPLIT(O747,"/")</f>
        <v>technology</v>
      </c>
      <c r="S747" t="str">
        <v>wearables</v>
      </c>
    </row>
    <row r="748" spans="1:19" x14ac:dyDescent="0.3">
      <c r="A748">
        <v>746</v>
      </c>
      <c r="B748" t="s">
        <v>1528</v>
      </c>
      <c r="C748" s="3" t="s">
        <v>1529</v>
      </c>
      <c r="D748" t="s">
        <v>20</v>
      </c>
      <c r="E748">
        <v>55800</v>
      </c>
      <c r="F748">
        <v>118580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R748" t="str" cm="1">
        <f t="array" ref="R748:S748">_xlfn.TEXTSPLIT(O748,"/")</f>
        <v>technology</v>
      </c>
      <c r="S748" t="str">
        <v>web</v>
      </c>
    </row>
    <row r="749" spans="1:19" x14ac:dyDescent="0.3">
      <c r="A749">
        <v>747</v>
      </c>
      <c r="B749" t="s">
        <v>1530</v>
      </c>
      <c r="C749" s="3" t="s">
        <v>1531</v>
      </c>
      <c r="D749" t="s">
        <v>20</v>
      </c>
      <c r="E749">
        <v>4900</v>
      </c>
      <c r="F749">
        <v>11214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R749" t="str" cm="1">
        <f t="array" ref="R749:S749">_xlfn.TEXTSPLIT(O749,"/")</f>
        <v>theater</v>
      </c>
      <c r="S749" t="str">
        <v>plays</v>
      </c>
    </row>
    <row r="750" spans="1:19" x14ac:dyDescent="0.3">
      <c r="A750">
        <v>748</v>
      </c>
      <c r="B750" t="s">
        <v>1532</v>
      </c>
      <c r="C750" s="3" t="s">
        <v>1533</v>
      </c>
      <c r="D750" t="s">
        <v>74</v>
      </c>
      <c r="E750">
        <v>194900</v>
      </c>
      <c r="F750">
        <v>68137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R750" t="str" cm="1">
        <f t="array" ref="R750:S750">_xlfn.TEXTSPLIT(O750,"/")</f>
        <v>film &amp; video</v>
      </c>
      <c r="S750" t="str">
        <v>animation</v>
      </c>
    </row>
    <row r="751" spans="1:19" x14ac:dyDescent="0.3">
      <c r="A751">
        <v>749</v>
      </c>
      <c r="B751" t="s">
        <v>1534</v>
      </c>
      <c r="C751" s="3" t="s">
        <v>1535</v>
      </c>
      <c r="D751" t="s">
        <v>20</v>
      </c>
      <c r="E751">
        <v>8600</v>
      </c>
      <c r="F751">
        <v>13527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R751" t="str" cm="1">
        <f t="array" ref="R751:S751">_xlfn.TEXTSPLIT(O751,"/")</f>
        <v>technology</v>
      </c>
      <c r="S751" t="str">
        <v>wearables</v>
      </c>
    </row>
    <row r="752" spans="1:19" ht="31.2" x14ac:dyDescent="0.3">
      <c r="A752">
        <v>750</v>
      </c>
      <c r="B752" t="s">
        <v>1536</v>
      </c>
      <c r="C752" s="3" t="s">
        <v>1537</v>
      </c>
      <c r="D752" t="s">
        <v>14</v>
      </c>
      <c r="E752">
        <v>100</v>
      </c>
      <c r="F752"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R752" t="str" cm="1">
        <f t="array" ref="R752:S752">_xlfn.TEXTSPLIT(O752,"/")</f>
        <v>music</v>
      </c>
      <c r="S752" t="str">
        <v>electric music</v>
      </c>
    </row>
    <row r="753" spans="1:19" x14ac:dyDescent="0.3">
      <c r="A753">
        <v>751</v>
      </c>
      <c r="B753" t="s">
        <v>1538</v>
      </c>
      <c r="C753" s="3" t="s">
        <v>1539</v>
      </c>
      <c r="D753" t="s">
        <v>20</v>
      </c>
      <c r="E753">
        <v>3600</v>
      </c>
      <c r="F753">
        <v>8363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R753" t="str" cm="1">
        <f t="array" ref="R753:S753">_xlfn.TEXTSPLIT(O753,"/")</f>
        <v>publishing</v>
      </c>
      <c r="S753" t="str">
        <v>nonfiction</v>
      </c>
    </row>
    <row r="754" spans="1:19" x14ac:dyDescent="0.3">
      <c r="A754">
        <v>752</v>
      </c>
      <c r="B754" t="s">
        <v>1540</v>
      </c>
      <c r="C754" s="3" t="s">
        <v>1541</v>
      </c>
      <c r="D754" t="s">
        <v>74</v>
      </c>
      <c r="E754">
        <v>5800</v>
      </c>
      <c r="F754">
        <v>5362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R754" t="str" cm="1">
        <f t="array" ref="R754:S754">_xlfn.TEXTSPLIT(O754,"/")</f>
        <v>theater</v>
      </c>
      <c r="S754" t="str">
        <v>plays</v>
      </c>
    </row>
    <row r="755" spans="1:19" x14ac:dyDescent="0.3">
      <c r="A755">
        <v>753</v>
      </c>
      <c r="B755" t="s">
        <v>1542</v>
      </c>
      <c r="C755" s="3" t="s">
        <v>1543</v>
      </c>
      <c r="D755" t="s">
        <v>20</v>
      </c>
      <c r="E755">
        <v>4700</v>
      </c>
      <c r="F755">
        <v>12065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R755" t="str" cm="1">
        <f t="array" ref="R755:S755">_xlfn.TEXTSPLIT(O755,"/")</f>
        <v>photography</v>
      </c>
      <c r="S755" t="str">
        <v>photography books</v>
      </c>
    </row>
    <row r="756" spans="1:19" x14ac:dyDescent="0.3">
      <c r="A756">
        <v>754</v>
      </c>
      <c r="B756" t="s">
        <v>1544</v>
      </c>
      <c r="C756" s="3" t="s">
        <v>1545</v>
      </c>
      <c r="D756" t="s">
        <v>20</v>
      </c>
      <c r="E756">
        <v>70400</v>
      </c>
      <c r="F756">
        <v>118603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R756" t="str" cm="1">
        <f t="array" ref="R756:S756">_xlfn.TEXTSPLIT(O756,"/")</f>
        <v>theater</v>
      </c>
      <c r="S756" t="str">
        <v>plays</v>
      </c>
    </row>
    <row r="757" spans="1:19" x14ac:dyDescent="0.3">
      <c r="A757">
        <v>755</v>
      </c>
      <c r="B757" t="s">
        <v>1546</v>
      </c>
      <c r="C757" s="3" t="s">
        <v>1547</v>
      </c>
      <c r="D757" t="s">
        <v>20</v>
      </c>
      <c r="E757">
        <v>4500</v>
      </c>
      <c r="F757">
        <v>7496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R757" t="str" cm="1">
        <f t="array" ref="R757:S757">_xlfn.TEXTSPLIT(O757,"/")</f>
        <v>theater</v>
      </c>
      <c r="S757" t="str">
        <v>plays</v>
      </c>
    </row>
    <row r="758" spans="1:19" ht="31.2" x14ac:dyDescent="0.3">
      <c r="A758">
        <v>756</v>
      </c>
      <c r="B758" t="s">
        <v>1548</v>
      </c>
      <c r="C758" s="3" t="s">
        <v>1549</v>
      </c>
      <c r="D758" t="s">
        <v>20</v>
      </c>
      <c r="E758">
        <v>1300</v>
      </c>
      <c r="F758">
        <v>10037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R758" t="str" cm="1">
        <f t="array" ref="R758:S758">_xlfn.TEXTSPLIT(O758,"/")</f>
        <v>theater</v>
      </c>
      <c r="S758" t="str">
        <v>plays</v>
      </c>
    </row>
    <row r="759" spans="1:19" x14ac:dyDescent="0.3">
      <c r="A759">
        <v>757</v>
      </c>
      <c r="B759" t="s">
        <v>1550</v>
      </c>
      <c r="C759" s="3" t="s">
        <v>1551</v>
      </c>
      <c r="D759" t="s">
        <v>20</v>
      </c>
      <c r="E759">
        <v>1400</v>
      </c>
      <c r="F759">
        <v>5696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R759" t="str" cm="1">
        <f t="array" ref="R759:S759">_xlfn.TEXTSPLIT(O759,"/")</f>
        <v>film &amp; video</v>
      </c>
      <c r="S759" t="str">
        <v>drama</v>
      </c>
    </row>
    <row r="760" spans="1:19" x14ac:dyDescent="0.3">
      <c r="A760">
        <v>758</v>
      </c>
      <c r="B760" t="s">
        <v>1552</v>
      </c>
      <c r="C760" s="3" t="s">
        <v>1553</v>
      </c>
      <c r="D760" t="s">
        <v>20</v>
      </c>
      <c r="E760">
        <v>29600</v>
      </c>
      <c r="F760">
        <v>167005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R760" t="str" cm="1">
        <f t="array" ref="R760:S760">_xlfn.TEXTSPLIT(O760,"/")</f>
        <v>music</v>
      </c>
      <c r="S760" t="str">
        <v>rock</v>
      </c>
    </row>
    <row r="761" spans="1:19" ht="31.2" x14ac:dyDescent="0.3">
      <c r="A761">
        <v>759</v>
      </c>
      <c r="B761" t="s">
        <v>1554</v>
      </c>
      <c r="C761" s="3" t="s">
        <v>1555</v>
      </c>
      <c r="D761" t="s">
        <v>14</v>
      </c>
      <c r="E761">
        <v>167500</v>
      </c>
      <c r="F761">
        <v>114615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R761" t="str" cm="1">
        <f t="array" ref="R761:S761">_xlfn.TEXTSPLIT(O761,"/")</f>
        <v>music</v>
      </c>
      <c r="S761" t="str">
        <v>electric music</v>
      </c>
    </row>
    <row r="762" spans="1:19" x14ac:dyDescent="0.3">
      <c r="A762">
        <v>760</v>
      </c>
      <c r="B762" t="s">
        <v>1556</v>
      </c>
      <c r="C762" s="3" t="s">
        <v>1557</v>
      </c>
      <c r="D762" t="s">
        <v>14</v>
      </c>
      <c r="E762">
        <v>48300</v>
      </c>
      <c r="F762">
        <v>16592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R762" t="str" cm="1">
        <f t="array" ref="R762:S762">_xlfn.TEXTSPLIT(O762,"/")</f>
        <v>games</v>
      </c>
      <c r="S762" t="str">
        <v>video games</v>
      </c>
    </row>
    <row r="763" spans="1:19" x14ac:dyDescent="0.3">
      <c r="A763">
        <v>761</v>
      </c>
      <c r="B763" t="s">
        <v>1558</v>
      </c>
      <c r="C763" s="3" t="s">
        <v>1559</v>
      </c>
      <c r="D763" t="s">
        <v>20</v>
      </c>
      <c r="E763">
        <v>2200</v>
      </c>
      <c r="F763">
        <v>14420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R763" t="str" cm="1">
        <f t="array" ref="R763:S763">_xlfn.TEXTSPLIT(O763,"/")</f>
        <v>music</v>
      </c>
      <c r="S763" t="str">
        <v>rock</v>
      </c>
    </row>
    <row r="764" spans="1:19" x14ac:dyDescent="0.3">
      <c r="A764">
        <v>762</v>
      </c>
      <c r="B764" t="s">
        <v>668</v>
      </c>
      <c r="C764" s="3" t="s">
        <v>1560</v>
      </c>
      <c r="D764" t="s">
        <v>20</v>
      </c>
      <c r="E764">
        <v>3500</v>
      </c>
      <c r="F764">
        <v>6204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R764" t="str" cm="1">
        <f t="array" ref="R764:S764">_xlfn.TEXTSPLIT(O764,"/")</f>
        <v>music</v>
      </c>
      <c r="S764" t="str">
        <v>jazz</v>
      </c>
    </row>
    <row r="765" spans="1:19" x14ac:dyDescent="0.3">
      <c r="A765">
        <v>763</v>
      </c>
      <c r="B765" t="s">
        <v>1561</v>
      </c>
      <c r="C765" s="3" t="s">
        <v>1562</v>
      </c>
      <c r="D765" t="s">
        <v>20</v>
      </c>
      <c r="E765">
        <v>5600</v>
      </c>
      <c r="F765">
        <v>6338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R765" t="str" cm="1">
        <f t="array" ref="R765:S765">_xlfn.TEXTSPLIT(O765,"/")</f>
        <v>theater</v>
      </c>
      <c r="S765" t="str">
        <v>plays</v>
      </c>
    </row>
    <row r="766" spans="1:19" ht="31.2" x14ac:dyDescent="0.3">
      <c r="A766">
        <v>764</v>
      </c>
      <c r="B766" t="s">
        <v>1563</v>
      </c>
      <c r="C766" s="3" t="s">
        <v>1564</v>
      </c>
      <c r="D766" t="s">
        <v>20</v>
      </c>
      <c r="E766">
        <v>1100</v>
      </c>
      <c r="F766">
        <v>8010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R766" t="str" cm="1">
        <f t="array" ref="R766:S766">_xlfn.TEXTSPLIT(O766,"/")</f>
        <v>music</v>
      </c>
      <c r="S766" t="str">
        <v>rock</v>
      </c>
    </row>
    <row r="767" spans="1:19" x14ac:dyDescent="0.3">
      <c r="A767">
        <v>765</v>
      </c>
      <c r="B767" t="s">
        <v>1565</v>
      </c>
      <c r="C767" s="3" t="s">
        <v>1566</v>
      </c>
      <c r="D767" t="s">
        <v>20</v>
      </c>
      <c r="E767">
        <v>3900</v>
      </c>
      <c r="F767">
        <v>8125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R767" t="str" cm="1">
        <f t="array" ref="R767:S767">_xlfn.TEXTSPLIT(O767,"/")</f>
        <v>music</v>
      </c>
      <c r="S767" t="str">
        <v>indie rock</v>
      </c>
    </row>
    <row r="768" spans="1:19" ht="31.2" x14ac:dyDescent="0.3">
      <c r="A768">
        <v>766</v>
      </c>
      <c r="B768" t="s">
        <v>1567</v>
      </c>
      <c r="C768" s="3" t="s">
        <v>1568</v>
      </c>
      <c r="D768" t="s">
        <v>14</v>
      </c>
      <c r="E768">
        <v>43800</v>
      </c>
      <c r="F768">
        <v>13653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R768" t="str" cm="1">
        <f t="array" ref="R768:S768">_xlfn.TEXTSPLIT(O768,"/")</f>
        <v>film &amp; video</v>
      </c>
      <c r="S768" t="str">
        <v>science fiction</v>
      </c>
    </row>
    <row r="769" spans="1:19" x14ac:dyDescent="0.3">
      <c r="A769">
        <v>767</v>
      </c>
      <c r="B769" t="s">
        <v>1569</v>
      </c>
      <c r="C769" s="3" t="s">
        <v>1570</v>
      </c>
      <c r="D769" t="s">
        <v>14</v>
      </c>
      <c r="E769">
        <v>97200</v>
      </c>
      <c r="F769">
        <v>55372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R769" t="str" cm="1">
        <f t="array" ref="R769:S769">_xlfn.TEXTSPLIT(O769,"/")</f>
        <v>publishing</v>
      </c>
      <c r="S769" t="str">
        <v>translations</v>
      </c>
    </row>
    <row r="770" spans="1:19" x14ac:dyDescent="0.3">
      <c r="A770">
        <v>768</v>
      </c>
      <c r="B770" t="s">
        <v>1571</v>
      </c>
      <c r="C770" s="3" t="s">
        <v>1572</v>
      </c>
      <c r="D770" t="s">
        <v>20</v>
      </c>
      <c r="E770">
        <v>4800</v>
      </c>
      <c r="F770">
        <v>11088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R770" t="str" cm="1">
        <f t="array" ref="R770:S770">_xlfn.TEXTSPLIT(O770,"/")</f>
        <v>theater</v>
      </c>
      <c r="S770" t="str">
        <v>plays</v>
      </c>
    </row>
    <row r="771" spans="1:19" x14ac:dyDescent="0.3">
      <c r="A771">
        <v>769</v>
      </c>
      <c r="B771" t="s">
        <v>1573</v>
      </c>
      <c r="C771" s="3" t="s">
        <v>1574</v>
      </c>
      <c r="D771" t="s">
        <v>14</v>
      </c>
      <c r="E771">
        <v>125600</v>
      </c>
      <c r="F771">
        <v>109106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R771" t="str" cm="1">
        <f t="array" ref="R771:S771">_xlfn.TEXTSPLIT(O771,"/")</f>
        <v>games</v>
      </c>
      <c r="S771" t="str">
        <v>video games</v>
      </c>
    </row>
    <row r="772" spans="1:19" ht="31.2" x14ac:dyDescent="0.3">
      <c r="A772">
        <v>770</v>
      </c>
      <c r="B772" t="s">
        <v>1575</v>
      </c>
      <c r="C772" s="3" t="s">
        <v>1576</v>
      </c>
      <c r="D772" t="s">
        <v>20</v>
      </c>
      <c r="E772">
        <v>4300</v>
      </c>
      <c r="F772">
        <v>11642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R772" t="str" cm="1">
        <f t="array" ref="R772:S772">_xlfn.TEXTSPLIT(O772,"/")</f>
        <v>theater</v>
      </c>
      <c r="S772" t="str">
        <v>plays</v>
      </c>
    </row>
    <row r="773" spans="1:19" x14ac:dyDescent="0.3">
      <c r="A773">
        <v>771</v>
      </c>
      <c r="B773" t="s">
        <v>1577</v>
      </c>
      <c r="C773" s="3" t="s">
        <v>1578</v>
      </c>
      <c r="D773" t="s">
        <v>74</v>
      </c>
      <c r="E773">
        <v>5600</v>
      </c>
      <c r="F773">
        <v>2769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R773" t="str" cm="1">
        <f t="array" ref="R773:S773">_xlfn.TEXTSPLIT(O773,"/")</f>
        <v>theater</v>
      </c>
      <c r="S773" t="str">
        <v>plays</v>
      </c>
    </row>
    <row r="774" spans="1:19" x14ac:dyDescent="0.3">
      <c r="A774">
        <v>772</v>
      </c>
      <c r="B774" t="s">
        <v>1579</v>
      </c>
      <c r="C774" s="3" t="s">
        <v>1580</v>
      </c>
      <c r="D774" t="s">
        <v>20</v>
      </c>
      <c r="E774">
        <v>149600</v>
      </c>
      <c r="F774">
        <v>169586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R774" t="str" cm="1">
        <f t="array" ref="R774:S774">_xlfn.TEXTSPLIT(O774,"/")</f>
        <v>music</v>
      </c>
      <c r="S774" t="str">
        <v>indie rock</v>
      </c>
    </row>
    <row r="775" spans="1:19" x14ac:dyDescent="0.3">
      <c r="A775">
        <v>773</v>
      </c>
      <c r="B775" t="s">
        <v>1581</v>
      </c>
      <c r="C775" s="3" t="s">
        <v>1582</v>
      </c>
      <c r="D775" t="s">
        <v>20</v>
      </c>
      <c r="E775">
        <v>53100</v>
      </c>
      <c r="F775">
        <v>101185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R775" t="str" cm="1">
        <f t="array" ref="R775:S775">_xlfn.TEXTSPLIT(O775,"/")</f>
        <v>theater</v>
      </c>
      <c r="S775" t="str">
        <v>plays</v>
      </c>
    </row>
    <row r="776" spans="1:19" x14ac:dyDescent="0.3">
      <c r="A776">
        <v>774</v>
      </c>
      <c r="B776" t="s">
        <v>1583</v>
      </c>
      <c r="C776" s="3" t="s">
        <v>1584</v>
      </c>
      <c r="D776" t="s">
        <v>20</v>
      </c>
      <c r="E776">
        <v>5000</v>
      </c>
      <c r="F776">
        <v>6775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R776" t="str" cm="1">
        <f t="array" ref="R776:S776">_xlfn.TEXTSPLIT(O776,"/")</f>
        <v>technology</v>
      </c>
      <c r="S776" t="str">
        <v>web</v>
      </c>
    </row>
    <row r="777" spans="1:19" ht="31.2" x14ac:dyDescent="0.3">
      <c r="A777">
        <v>775</v>
      </c>
      <c r="B777" t="s">
        <v>1585</v>
      </c>
      <c r="C777" s="3" t="s">
        <v>1586</v>
      </c>
      <c r="D777" t="s">
        <v>14</v>
      </c>
      <c r="E777">
        <v>9400</v>
      </c>
      <c r="F777">
        <v>968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R777" t="str" cm="1">
        <f t="array" ref="R777:S777">_xlfn.TEXTSPLIT(O777,"/")</f>
        <v>music</v>
      </c>
      <c r="S777" t="str">
        <v>rock</v>
      </c>
    </row>
    <row r="778" spans="1:19" x14ac:dyDescent="0.3">
      <c r="A778">
        <v>776</v>
      </c>
      <c r="B778" t="s">
        <v>1587</v>
      </c>
      <c r="C778" s="3" t="s">
        <v>1588</v>
      </c>
      <c r="D778" t="s">
        <v>14</v>
      </c>
      <c r="E778">
        <v>110800</v>
      </c>
      <c r="F778">
        <v>72623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R778" t="str" cm="1">
        <f t="array" ref="R778:S778">_xlfn.TEXTSPLIT(O778,"/")</f>
        <v>theater</v>
      </c>
      <c r="S778" t="str">
        <v>plays</v>
      </c>
    </row>
    <row r="779" spans="1:19" x14ac:dyDescent="0.3">
      <c r="A779">
        <v>777</v>
      </c>
      <c r="B779" t="s">
        <v>1589</v>
      </c>
      <c r="C779" s="3" t="s">
        <v>1590</v>
      </c>
      <c r="D779" t="s">
        <v>14</v>
      </c>
      <c r="E779">
        <v>93800</v>
      </c>
      <c r="F779">
        <v>45987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R779" t="str" cm="1">
        <f t="array" ref="R779:S779">_xlfn.TEXTSPLIT(O779,"/")</f>
        <v>theater</v>
      </c>
      <c r="S779" t="str">
        <v>plays</v>
      </c>
    </row>
    <row r="780" spans="1:19" x14ac:dyDescent="0.3">
      <c r="A780">
        <v>778</v>
      </c>
      <c r="B780" t="s">
        <v>1591</v>
      </c>
      <c r="C780" s="3" t="s">
        <v>1592</v>
      </c>
      <c r="D780" t="s">
        <v>20</v>
      </c>
      <c r="E780">
        <v>1300</v>
      </c>
      <c r="F780">
        <v>10243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R780" t="str" cm="1">
        <f t="array" ref="R780:S780">_xlfn.TEXTSPLIT(O780,"/")</f>
        <v>film &amp; video</v>
      </c>
      <c r="S780" t="str">
        <v>animation</v>
      </c>
    </row>
    <row r="781" spans="1:19" x14ac:dyDescent="0.3">
      <c r="A781">
        <v>779</v>
      </c>
      <c r="B781" t="s">
        <v>1593</v>
      </c>
      <c r="C781" s="3" t="s">
        <v>1594</v>
      </c>
      <c r="D781" t="s">
        <v>14</v>
      </c>
      <c r="E781">
        <v>108700</v>
      </c>
      <c r="F781">
        <v>87293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R781" t="str" cm="1">
        <f t="array" ref="R781:S781">_xlfn.TEXTSPLIT(O781,"/")</f>
        <v>theater</v>
      </c>
      <c r="S781" t="str">
        <v>plays</v>
      </c>
    </row>
    <row r="782" spans="1:19" ht="31.2" x14ac:dyDescent="0.3">
      <c r="A782">
        <v>780</v>
      </c>
      <c r="B782" t="s">
        <v>1595</v>
      </c>
      <c r="C782" s="3" t="s">
        <v>1596</v>
      </c>
      <c r="D782" t="s">
        <v>20</v>
      </c>
      <c r="E782">
        <v>5100</v>
      </c>
      <c r="F782">
        <v>5421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R782" t="str" cm="1">
        <f t="array" ref="R782:S782">_xlfn.TEXTSPLIT(O782,"/")</f>
        <v>film &amp; video</v>
      </c>
      <c r="S782" t="str">
        <v>drama</v>
      </c>
    </row>
    <row r="783" spans="1:19" x14ac:dyDescent="0.3">
      <c r="A783">
        <v>781</v>
      </c>
      <c r="B783" t="s">
        <v>1597</v>
      </c>
      <c r="C783" s="3" t="s">
        <v>1598</v>
      </c>
      <c r="D783" t="s">
        <v>74</v>
      </c>
      <c r="E783">
        <v>8700</v>
      </c>
      <c r="F783">
        <v>4414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R783" t="str" cm="1">
        <f t="array" ref="R783:S783">_xlfn.TEXTSPLIT(O783,"/")</f>
        <v>theater</v>
      </c>
      <c r="S783" t="str">
        <v>plays</v>
      </c>
    </row>
    <row r="784" spans="1:19" x14ac:dyDescent="0.3">
      <c r="A784">
        <v>782</v>
      </c>
      <c r="B784" t="s">
        <v>1599</v>
      </c>
      <c r="C784" s="3" t="s">
        <v>1600</v>
      </c>
      <c r="D784" t="s">
        <v>20</v>
      </c>
      <c r="E784">
        <v>5100</v>
      </c>
      <c r="F784">
        <v>10981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R784" t="str" cm="1">
        <f t="array" ref="R784:S784">_xlfn.TEXTSPLIT(O784,"/")</f>
        <v>film &amp; video</v>
      </c>
      <c r="S784" t="str">
        <v>animation</v>
      </c>
    </row>
    <row r="785" spans="1:19" x14ac:dyDescent="0.3">
      <c r="A785">
        <v>783</v>
      </c>
      <c r="B785" t="s">
        <v>1601</v>
      </c>
      <c r="C785" s="3" t="s">
        <v>1602</v>
      </c>
      <c r="D785" t="s">
        <v>20</v>
      </c>
      <c r="E785">
        <v>7400</v>
      </c>
      <c r="F785">
        <v>10451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R785" t="str" cm="1">
        <f t="array" ref="R785:S785">_xlfn.TEXTSPLIT(O785,"/")</f>
        <v>music</v>
      </c>
      <c r="S785" t="str">
        <v>rock</v>
      </c>
    </row>
    <row r="786" spans="1:19" x14ac:dyDescent="0.3">
      <c r="A786">
        <v>784</v>
      </c>
      <c r="B786" t="s">
        <v>1603</v>
      </c>
      <c r="C786" s="3" t="s">
        <v>1604</v>
      </c>
      <c r="D786" t="s">
        <v>20</v>
      </c>
      <c r="E786">
        <v>88900</v>
      </c>
      <c r="F786">
        <v>102535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R786" t="str" cm="1">
        <f t="array" ref="R786:S786">_xlfn.TEXTSPLIT(O786,"/")</f>
        <v>technology</v>
      </c>
      <c r="S786" t="str">
        <v>web</v>
      </c>
    </row>
    <row r="787" spans="1:19" ht="31.2" x14ac:dyDescent="0.3">
      <c r="A787">
        <v>785</v>
      </c>
      <c r="B787" t="s">
        <v>1605</v>
      </c>
      <c r="C787" s="3" t="s">
        <v>1606</v>
      </c>
      <c r="D787" t="s">
        <v>20</v>
      </c>
      <c r="E787">
        <v>6700</v>
      </c>
      <c r="F787">
        <v>12939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R787" t="str" cm="1">
        <f t="array" ref="R787:S787">_xlfn.TEXTSPLIT(O787,"/")</f>
        <v>film &amp; video</v>
      </c>
      <c r="S787" t="str">
        <v>animation</v>
      </c>
    </row>
    <row r="788" spans="1:19" x14ac:dyDescent="0.3">
      <c r="A788">
        <v>786</v>
      </c>
      <c r="B788" t="s">
        <v>1607</v>
      </c>
      <c r="C788" s="3" t="s">
        <v>1608</v>
      </c>
      <c r="D788" t="s">
        <v>20</v>
      </c>
      <c r="E788">
        <v>1500</v>
      </c>
      <c r="F788">
        <v>10946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R788" t="str" cm="1">
        <f t="array" ref="R788:S788">_xlfn.TEXTSPLIT(O788,"/")</f>
        <v>music</v>
      </c>
      <c r="S788" t="str">
        <v>jazz</v>
      </c>
    </row>
    <row r="789" spans="1:19" x14ac:dyDescent="0.3">
      <c r="A789">
        <v>787</v>
      </c>
      <c r="B789" t="s">
        <v>1609</v>
      </c>
      <c r="C789" s="3" t="s">
        <v>1610</v>
      </c>
      <c r="D789" t="s">
        <v>14</v>
      </c>
      <c r="E789">
        <v>61200</v>
      </c>
      <c r="F789">
        <v>60994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R789" t="str" cm="1">
        <f t="array" ref="R789:S789">_xlfn.TEXTSPLIT(O789,"/")</f>
        <v>music</v>
      </c>
      <c r="S789" t="str">
        <v>rock</v>
      </c>
    </row>
    <row r="790" spans="1:19" x14ac:dyDescent="0.3">
      <c r="A790">
        <v>788</v>
      </c>
      <c r="B790" t="s">
        <v>1611</v>
      </c>
      <c r="C790" s="3" t="s">
        <v>1612</v>
      </c>
      <c r="D790" t="s">
        <v>47</v>
      </c>
      <c r="E790">
        <v>3600</v>
      </c>
      <c r="F790">
        <v>3174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R790" t="str" cm="1">
        <f t="array" ref="R790:S790">_xlfn.TEXTSPLIT(O790,"/")</f>
        <v>film &amp; video</v>
      </c>
      <c r="S790" t="str">
        <v>animation</v>
      </c>
    </row>
    <row r="791" spans="1:19" x14ac:dyDescent="0.3">
      <c r="A791">
        <v>789</v>
      </c>
      <c r="B791" t="s">
        <v>1613</v>
      </c>
      <c r="C791" s="3" t="s">
        <v>1614</v>
      </c>
      <c r="D791" t="s">
        <v>14</v>
      </c>
      <c r="E791">
        <v>9000</v>
      </c>
      <c r="F791">
        <v>3351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R791" t="str" cm="1">
        <f t="array" ref="R791:S791">_xlfn.TEXTSPLIT(O791,"/")</f>
        <v>theater</v>
      </c>
      <c r="S791" t="str">
        <v>plays</v>
      </c>
    </row>
    <row r="792" spans="1:19" x14ac:dyDescent="0.3">
      <c r="A792">
        <v>790</v>
      </c>
      <c r="B792" t="s">
        <v>1615</v>
      </c>
      <c r="C792" s="3" t="s">
        <v>1616</v>
      </c>
      <c r="D792" t="s">
        <v>74</v>
      </c>
      <c r="E792">
        <v>185900</v>
      </c>
      <c r="F792">
        <v>56774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R792" t="str" cm="1">
        <f t="array" ref="R792:S792">_xlfn.TEXTSPLIT(O792,"/")</f>
        <v>theater</v>
      </c>
      <c r="S792" t="str">
        <v>plays</v>
      </c>
    </row>
    <row r="793" spans="1:19" x14ac:dyDescent="0.3">
      <c r="A793">
        <v>791</v>
      </c>
      <c r="B793" t="s">
        <v>1617</v>
      </c>
      <c r="C793" s="3" t="s">
        <v>1618</v>
      </c>
      <c r="D793" t="s">
        <v>14</v>
      </c>
      <c r="E793">
        <v>2100</v>
      </c>
      <c r="F793">
        <v>540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R793" t="str" cm="1">
        <f t="array" ref="R793:S793">_xlfn.TEXTSPLIT(O793,"/")</f>
        <v>food</v>
      </c>
      <c r="S793" t="str">
        <v>food trucks</v>
      </c>
    </row>
    <row r="794" spans="1:19" x14ac:dyDescent="0.3">
      <c r="A794">
        <v>792</v>
      </c>
      <c r="B794" t="s">
        <v>1619</v>
      </c>
      <c r="C794" s="3" t="s">
        <v>1620</v>
      </c>
      <c r="D794" t="s">
        <v>14</v>
      </c>
      <c r="E794">
        <v>2000</v>
      </c>
      <c r="F794">
        <v>680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R794" t="str" cm="1">
        <f t="array" ref="R794:S794">_xlfn.TEXTSPLIT(O794,"/")</f>
        <v>theater</v>
      </c>
      <c r="S794" t="str">
        <v>plays</v>
      </c>
    </row>
    <row r="795" spans="1:19" x14ac:dyDescent="0.3">
      <c r="A795">
        <v>793</v>
      </c>
      <c r="B795" t="s">
        <v>1621</v>
      </c>
      <c r="C795" s="3" t="s">
        <v>1622</v>
      </c>
      <c r="D795" t="s">
        <v>20</v>
      </c>
      <c r="E795">
        <v>1100</v>
      </c>
      <c r="F795">
        <v>13045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R795" t="str" cm="1">
        <f t="array" ref="R795:S795">_xlfn.TEXTSPLIT(O795,"/")</f>
        <v>publishing</v>
      </c>
      <c r="S795" t="str">
        <v>nonfiction</v>
      </c>
    </row>
    <row r="796" spans="1:19" x14ac:dyDescent="0.3">
      <c r="A796">
        <v>794</v>
      </c>
      <c r="B796" t="s">
        <v>1623</v>
      </c>
      <c r="C796" s="3" t="s">
        <v>1624</v>
      </c>
      <c r="D796" t="s">
        <v>20</v>
      </c>
      <c r="E796">
        <v>6600</v>
      </c>
      <c r="F796">
        <v>8276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R796" t="str" cm="1">
        <f t="array" ref="R796:S796">_xlfn.TEXTSPLIT(O796,"/")</f>
        <v>music</v>
      </c>
      <c r="S796" t="str">
        <v>rock</v>
      </c>
    </row>
    <row r="797" spans="1:19" ht="31.2" x14ac:dyDescent="0.3">
      <c r="A797">
        <v>795</v>
      </c>
      <c r="B797" t="s">
        <v>1625</v>
      </c>
      <c r="C797" s="3" t="s">
        <v>1626</v>
      </c>
      <c r="D797" t="s">
        <v>14</v>
      </c>
      <c r="E797">
        <v>7100</v>
      </c>
      <c r="F797">
        <v>1022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R797" t="str" cm="1">
        <f t="array" ref="R797:S797">_xlfn.TEXTSPLIT(O797,"/")</f>
        <v>film &amp; video</v>
      </c>
      <c r="S797" t="str">
        <v>drama</v>
      </c>
    </row>
    <row r="798" spans="1:19" x14ac:dyDescent="0.3">
      <c r="A798">
        <v>796</v>
      </c>
      <c r="B798" t="s">
        <v>1627</v>
      </c>
      <c r="C798" s="3" t="s">
        <v>1628</v>
      </c>
      <c r="D798" t="s">
        <v>14</v>
      </c>
      <c r="E798">
        <v>7800</v>
      </c>
      <c r="F798">
        <v>4275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R798" t="str" cm="1">
        <f t="array" ref="R798:S798">_xlfn.TEXTSPLIT(O798,"/")</f>
        <v>games</v>
      </c>
      <c r="S798" t="str">
        <v>mobile games</v>
      </c>
    </row>
    <row r="799" spans="1:19" x14ac:dyDescent="0.3">
      <c r="A799">
        <v>797</v>
      </c>
      <c r="B799" t="s">
        <v>1629</v>
      </c>
      <c r="C799" s="3" t="s">
        <v>1630</v>
      </c>
      <c r="D799" t="s">
        <v>20</v>
      </c>
      <c r="E799">
        <v>7600</v>
      </c>
      <c r="F799">
        <v>8332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R799" t="str" cm="1">
        <f t="array" ref="R799:S799">_xlfn.TEXTSPLIT(O799,"/")</f>
        <v>technology</v>
      </c>
      <c r="S799" t="str">
        <v>web</v>
      </c>
    </row>
    <row r="800" spans="1:19" x14ac:dyDescent="0.3">
      <c r="A800">
        <v>798</v>
      </c>
      <c r="B800" t="s">
        <v>1631</v>
      </c>
      <c r="C800" s="3" t="s">
        <v>1632</v>
      </c>
      <c r="D800" t="s">
        <v>20</v>
      </c>
      <c r="E800">
        <v>3400</v>
      </c>
      <c r="F800">
        <v>6408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R800" t="str" cm="1">
        <f t="array" ref="R800:S800">_xlfn.TEXTSPLIT(O800,"/")</f>
        <v>theater</v>
      </c>
      <c r="S800" t="str">
        <v>plays</v>
      </c>
    </row>
    <row r="801" spans="1:19" x14ac:dyDescent="0.3">
      <c r="A801">
        <v>799</v>
      </c>
      <c r="B801" t="s">
        <v>1633</v>
      </c>
      <c r="C801" s="3" t="s">
        <v>1634</v>
      </c>
      <c r="D801" t="s">
        <v>14</v>
      </c>
      <c r="E801">
        <v>84500</v>
      </c>
      <c r="F801">
        <v>73522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R801" t="str" cm="1">
        <f t="array" ref="R801:S801">_xlfn.TEXTSPLIT(O801,"/")</f>
        <v>theater</v>
      </c>
      <c r="S801" t="str">
        <v>plays</v>
      </c>
    </row>
    <row r="802" spans="1:19" x14ac:dyDescent="0.3">
      <c r="A802">
        <v>800</v>
      </c>
      <c r="B802" t="s">
        <v>1635</v>
      </c>
      <c r="C802" s="3" t="s">
        <v>1636</v>
      </c>
      <c r="D802" t="s">
        <v>14</v>
      </c>
      <c r="E802">
        <v>100</v>
      </c>
      <c r="F802"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R802" t="str" cm="1">
        <f t="array" ref="R802:S802">_xlfn.TEXTSPLIT(O802,"/")</f>
        <v>music</v>
      </c>
      <c r="S802" t="str">
        <v>rock</v>
      </c>
    </row>
    <row r="803" spans="1:19" x14ac:dyDescent="0.3">
      <c r="A803">
        <v>801</v>
      </c>
      <c r="B803" t="s">
        <v>1637</v>
      </c>
      <c r="C803" s="3" t="s">
        <v>1638</v>
      </c>
      <c r="D803" t="s">
        <v>20</v>
      </c>
      <c r="E803">
        <v>2300</v>
      </c>
      <c r="F803">
        <v>4667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R803" t="str" cm="1">
        <f t="array" ref="R803:S803">_xlfn.TEXTSPLIT(O803,"/")</f>
        <v>photography</v>
      </c>
      <c r="S803" t="str">
        <v>photography books</v>
      </c>
    </row>
    <row r="804" spans="1:19" ht="31.2" x14ac:dyDescent="0.3">
      <c r="A804">
        <v>802</v>
      </c>
      <c r="B804" t="s">
        <v>1639</v>
      </c>
      <c r="C804" s="3" t="s">
        <v>1640</v>
      </c>
      <c r="D804" t="s">
        <v>20</v>
      </c>
      <c r="E804">
        <v>6200</v>
      </c>
      <c r="F804">
        <v>12216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R804" t="str" cm="1">
        <f t="array" ref="R804:S804">_xlfn.TEXTSPLIT(O804,"/")</f>
        <v>photography</v>
      </c>
      <c r="S804" t="str">
        <v>photography books</v>
      </c>
    </row>
    <row r="805" spans="1:19" ht="31.2" x14ac:dyDescent="0.3">
      <c r="A805">
        <v>803</v>
      </c>
      <c r="B805" t="s">
        <v>1641</v>
      </c>
      <c r="C805" s="3" t="s">
        <v>1642</v>
      </c>
      <c r="D805" t="s">
        <v>20</v>
      </c>
      <c r="E805">
        <v>6100</v>
      </c>
      <c r="F805">
        <v>6527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R805" t="str" cm="1">
        <f t="array" ref="R805:S805">_xlfn.TEXTSPLIT(O805,"/")</f>
        <v>theater</v>
      </c>
      <c r="S805" t="str">
        <v>plays</v>
      </c>
    </row>
    <row r="806" spans="1:19" x14ac:dyDescent="0.3">
      <c r="A806">
        <v>804</v>
      </c>
      <c r="B806" t="s">
        <v>1643</v>
      </c>
      <c r="C806" s="3" t="s">
        <v>1644</v>
      </c>
      <c r="D806" t="s">
        <v>20</v>
      </c>
      <c r="E806">
        <v>2600</v>
      </c>
      <c r="F806">
        <v>6987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R806" t="str" cm="1">
        <f t="array" ref="R806:S806">_xlfn.TEXTSPLIT(O806,"/")</f>
        <v>music</v>
      </c>
      <c r="S806" t="str">
        <v>rock</v>
      </c>
    </row>
    <row r="807" spans="1:19" ht="31.2" x14ac:dyDescent="0.3">
      <c r="A807">
        <v>805</v>
      </c>
      <c r="B807" t="s">
        <v>1645</v>
      </c>
      <c r="C807" s="3" t="s">
        <v>1646</v>
      </c>
      <c r="D807" t="s">
        <v>14</v>
      </c>
      <c r="E807">
        <v>9700</v>
      </c>
      <c r="F807">
        <v>4932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R807" t="str" cm="1">
        <f t="array" ref="R807:S807">_xlfn.TEXTSPLIT(O807,"/")</f>
        <v>film &amp; video</v>
      </c>
      <c r="S807" t="str">
        <v>documentary</v>
      </c>
    </row>
    <row r="808" spans="1:19" x14ac:dyDescent="0.3">
      <c r="A808">
        <v>806</v>
      </c>
      <c r="B808" t="s">
        <v>1647</v>
      </c>
      <c r="C808" s="3" t="s">
        <v>1648</v>
      </c>
      <c r="D808" t="s">
        <v>20</v>
      </c>
      <c r="E808">
        <v>700</v>
      </c>
      <c r="F808">
        <v>8262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R808" t="str" cm="1">
        <f t="array" ref="R808:S808">_xlfn.TEXTSPLIT(O808,"/")</f>
        <v>film &amp; video</v>
      </c>
      <c r="S808" t="str">
        <v>drama</v>
      </c>
    </row>
    <row r="809" spans="1:19" x14ac:dyDescent="0.3">
      <c r="A809">
        <v>807</v>
      </c>
      <c r="B809" t="s">
        <v>1649</v>
      </c>
      <c r="C809" s="3" t="s">
        <v>1650</v>
      </c>
      <c r="D809" t="s">
        <v>20</v>
      </c>
      <c r="E809">
        <v>700</v>
      </c>
      <c r="F809">
        <v>1848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R809" t="str" cm="1">
        <f t="array" ref="R809:S809">_xlfn.TEXTSPLIT(O809,"/")</f>
        <v>theater</v>
      </c>
      <c r="S809" t="str">
        <v>plays</v>
      </c>
    </row>
    <row r="810" spans="1:19" x14ac:dyDescent="0.3">
      <c r="A810">
        <v>808</v>
      </c>
      <c r="B810" t="s">
        <v>1651</v>
      </c>
      <c r="C810" s="3" t="s">
        <v>1652</v>
      </c>
      <c r="D810" t="s">
        <v>14</v>
      </c>
      <c r="E810">
        <v>5200</v>
      </c>
      <c r="F810">
        <v>1583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R810" t="str" cm="1">
        <f t="array" ref="R810:S810">_xlfn.TEXTSPLIT(O810,"/")</f>
        <v>food</v>
      </c>
      <c r="S810" t="str">
        <v>food trucks</v>
      </c>
    </row>
    <row r="811" spans="1:19" x14ac:dyDescent="0.3">
      <c r="A811">
        <v>809</v>
      </c>
      <c r="B811" t="s">
        <v>1599</v>
      </c>
      <c r="C811" s="3" t="s">
        <v>1653</v>
      </c>
      <c r="D811" t="s">
        <v>14</v>
      </c>
      <c r="E811">
        <v>140800</v>
      </c>
      <c r="F811">
        <v>88536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R811" t="str" cm="1">
        <f t="array" ref="R811:S811">_xlfn.TEXTSPLIT(O811,"/")</f>
        <v>film &amp; video</v>
      </c>
      <c r="S811" t="str">
        <v>documentary</v>
      </c>
    </row>
    <row r="812" spans="1:19" ht="31.2" x14ac:dyDescent="0.3">
      <c r="A812">
        <v>810</v>
      </c>
      <c r="B812" t="s">
        <v>1654</v>
      </c>
      <c r="C812" s="3" t="s">
        <v>1655</v>
      </c>
      <c r="D812" t="s">
        <v>20</v>
      </c>
      <c r="E812">
        <v>6400</v>
      </c>
      <c r="F812">
        <v>12360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R812" t="str" cm="1">
        <f t="array" ref="R812:S812">_xlfn.TEXTSPLIT(O812,"/")</f>
        <v>theater</v>
      </c>
      <c r="S812" t="str">
        <v>plays</v>
      </c>
    </row>
    <row r="813" spans="1:19" x14ac:dyDescent="0.3">
      <c r="A813">
        <v>811</v>
      </c>
      <c r="B813" t="s">
        <v>1656</v>
      </c>
      <c r="C813" s="3" t="s">
        <v>1657</v>
      </c>
      <c r="D813" t="s">
        <v>14</v>
      </c>
      <c r="E813">
        <v>92500</v>
      </c>
      <c r="F813">
        <v>71320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R813" t="str" cm="1">
        <f t="array" ref="R813:S813">_xlfn.TEXTSPLIT(O813,"/")</f>
        <v>games</v>
      </c>
      <c r="S813" t="str">
        <v>video games</v>
      </c>
    </row>
    <row r="814" spans="1:19" x14ac:dyDescent="0.3">
      <c r="A814">
        <v>812</v>
      </c>
      <c r="B814" t="s">
        <v>1658</v>
      </c>
      <c r="C814" s="3" t="s">
        <v>1659</v>
      </c>
      <c r="D814" t="s">
        <v>20</v>
      </c>
      <c r="E814">
        <v>59700</v>
      </c>
      <c r="F814">
        <v>134640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R814" t="str" cm="1">
        <f t="array" ref="R814:S814">_xlfn.TEXTSPLIT(O814,"/")</f>
        <v>publishing</v>
      </c>
      <c r="S814" t="str">
        <v>nonfiction</v>
      </c>
    </row>
    <row r="815" spans="1:19" x14ac:dyDescent="0.3">
      <c r="A815">
        <v>813</v>
      </c>
      <c r="B815" t="s">
        <v>1660</v>
      </c>
      <c r="C815" s="3" t="s">
        <v>1661</v>
      </c>
      <c r="D815" t="s">
        <v>20</v>
      </c>
      <c r="E815">
        <v>3200</v>
      </c>
      <c r="F815">
        <v>7661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R815" t="str" cm="1">
        <f t="array" ref="R815:S815">_xlfn.TEXTSPLIT(O815,"/")</f>
        <v>games</v>
      </c>
      <c r="S815" t="str">
        <v>video games</v>
      </c>
    </row>
    <row r="816" spans="1:19" x14ac:dyDescent="0.3">
      <c r="A816">
        <v>814</v>
      </c>
      <c r="B816" t="s">
        <v>1662</v>
      </c>
      <c r="C816" s="3" t="s">
        <v>1663</v>
      </c>
      <c r="D816" t="s">
        <v>14</v>
      </c>
      <c r="E816">
        <v>3200</v>
      </c>
      <c r="F816">
        <v>2950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R816" t="str" cm="1">
        <f t="array" ref="R816:S816">_xlfn.TEXTSPLIT(O816,"/")</f>
        <v>music</v>
      </c>
      <c r="S816" t="str">
        <v>rock</v>
      </c>
    </row>
    <row r="817" spans="1:19" ht="31.2" x14ac:dyDescent="0.3">
      <c r="A817">
        <v>815</v>
      </c>
      <c r="B817" t="s">
        <v>1664</v>
      </c>
      <c r="C817" s="3" t="s">
        <v>1665</v>
      </c>
      <c r="D817" t="s">
        <v>20</v>
      </c>
      <c r="E817">
        <v>9000</v>
      </c>
      <c r="F817">
        <v>11721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R817" t="str" cm="1">
        <f t="array" ref="R817:S817">_xlfn.TEXTSPLIT(O817,"/")</f>
        <v>music</v>
      </c>
      <c r="S817" t="str">
        <v>rock</v>
      </c>
    </row>
    <row r="818" spans="1:19" ht="31.2" x14ac:dyDescent="0.3">
      <c r="A818">
        <v>816</v>
      </c>
      <c r="B818" t="s">
        <v>1666</v>
      </c>
      <c r="C818" s="3" t="s">
        <v>1667</v>
      </c>
      <c r="D818" t="s">
        <v>20</v>
      </c>
      <c r="E818">
        <v>2300</v>
      </c>
      <c r="F818">
        <v>14150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R818" t="str" cm="1">
        <f t="array" ref="R818:S818">_xlfn.TEXTSPLIT(O818,"/")</f>
        <v>theater</v>
      </c>
      <c r="S818" t="str">
        <v>plays</v>
      </c>
    </row>
    <row r="819" spans="1:19" x14ac:dyDescent="0.3">
      <c r="A819">
        <v>817</v>
      </c>
      <c r="B819" t="s">
        <v>1668</v>
      </c>
      <c r="C819" s="3" t="s">
        <v>1669</v>
      </c>
      <c r="D819" t="s">
        <v>20</v>
      </c>
      <c r="E819">
        <v>51300</v>
      </c>
      <c r="F819">
        <v>189192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R819" t="str" cm="1">
        <f t="array" ref="R819:S819">_xlfn.TEXTSPLIT(O819,"/")</f>
        <v>publishing</v>
      </c>
      <c r="S819" t="str">
        <v>nonfiction</v>
      </c>
    </row>
    <row r="820" spans="1:19" x14ac:dyDescent="0.3">
      <c r="A820">
        <v>818</v>
      </c>
      <c r="B820" t="s">
        <v>676</v>
      </c>
      <c r="C820" s="3" t="s">
        <v>1670</v>
      </c>
      <c r="D820" t="s">
        <v>20</v>
      </c>
      <c r="E820">
        <v>700</v>
      </c>
      <c r="F820">
        <v>7664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R820" t="str" cm="1">
        <f t="array" ref="R820:S820">_xlfn.TEXTSPLIT(O820,"/")</f>
        <v>theater</v>
      </c>
      <c r="S820" t="str">
        <v>plays</v>
      </c>
    </row>
    <row r="821" spans="1:19" ht="31.2" x14ac:dyDescent="0.3">
      <c r="A821">
        <v>819</v>
      </c>
      <c r="B821" t="s">
        <v>1671</v>
      </c>
      <c r="C821" s="3" t="s">
        <v>1672</v>
      </c>
      <c r="D821" t="s">
        <v>14</v>
      </c>
      <c r="E821">
        <v>8900</v>
      </c>
      <c r="F821">
        <v>4509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R821" t="str" cm="1">
        <f t="array" ref="R821:S821">_xlfn.TEXTSPLIT(O821,"/")</f>
        <v>games</v>
      </c>
      <c r="S821" t="str">
        <v>video games</v>
      </c>
    </row>
    <row r="822" spans="1:19" x14ac:dyDescent="0.3">
      <c r="A822">
        <v>820</v>
      </c>
      <c r="B822" t="s">
        <v>1673</v>
      </c>
      <c r="C822" s="3" t="s">
        <v>1674</v>
      </c>
      <c r="D822" t="s">
        <v>20</v>
      </c>
      <c r="E822">
        <v>1500</v>
      </c>
      <c r="F822">
        <v>12009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R822" t="str" cm="1">
        <f t="array" ref="R822:S822">_xlfn.TEXTSPLIT(O822,"/")</f>
        <v>music</v>
      </c>
      <c r="S822" t="str">
        <v>rock</v>
      </c>
    </row>
    <row r="823" spans="1:19" x14ac:dyDescent="0.3">
      <c r="A823">
        <v>821</v>
      </c>
      <c r="B823" t="s">
        <v>1675</v>
      </c>
      <c r="C823" s="3" t="s">
        <v>1676</v>
      </c>
      <c r="D823" t="s">
        <v>20</v>
      </c>
      <c r="E823">
        <v>4900</v>
      </c>
      <c r="F823">
        <v>14273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R823" t="str" cm="1">
        <f t="array" ref="R823:S823">_xlfn.TEXTSPLIT(O823,"/")</f>
        <v>film &amp; video</v>
      </c>
      <c r="S823" t="str">
        <v>documentary</v>
      </c>
    </row>
    <row r="824" spans="1:19" x14ac:dyDescent="0.3">
      <c r="A824">
        <v>822</v>
      </c>
      <c r="B824" t="s">
        <v>1677</v>
      </c>
      <c r="C824" s="3" t="s">
        <v>1678</v>
      </c>
      <c r="D824" t="s">
        <v>20</v>
      </c>
      <c r="E824">
        <v>54000</v>
      </c>
      <c r="F824">
        <v>188982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R824" t="str" cm="1">
        <f t="array" ref="R824:S824">_xlfn.TEXTSPLIT(O824,"/")</f>
        <v>music</v>
      </c>
      <c r="S824" t="str">
        <v>rock</v>
      </c>
    </row>
    <row r="825" spans="1:19" ht="31.2" x14ac:dyDescent="0.3">
      <c r="A825">
        <v>823</v>
      </c>
      <c r="B825" t="s">
        <v>1679</v>
      </c>
      <c r="C825" s="3" t="s">
        <v>1680</v>
      </c>
      <c r="D825" t="s">
        <v>20</v>
      </c>
      <c r="E825">
        <v>4100</v>
      </c>
      <c r="F825">
        <v>14640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R825" t="str" cm="1">
        <f t="array" ref="R825:S825">_xlfn.TEXTSPLIT(O825,"/")</f>
        <v>music</v>
      </c>
      <c r="S825" t="str">
        <v>rock</v>
      </c>
    </row>
    <row r="826" spans="1:19" x14ac:dyDescent="0.3">
      <c r="A826">
        <v>824</v>
      </c>
      <c r="B826" t="s">
        <v>1681</v>
      </c>
      <c r="C826" s="3" t="s">
        <v>1682</v>
      </c>
      <c r="D826" t="s">
        <v>20</v>
      </c>
      <c r="E826">
        <v>85000</v>
      </c>
      <c r="F826">
        <v>107516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R826" t="str" cm="1">
        <f t="array" ref="R826:S826">_xlfn.TEXTSPLIT(O826,"/")</f>
        <v>publishing</v>
      </c>
      <c r="S826" t="str">
        <v>nonfiction</v>
      </c>
    </row>
    <row r="827" spans="1:19" x14ac:dyDescent="0.3">
      <c r="A827">
        <v>825</v>
      </c>
      <c r="B827" t="s">
        <v>1683</v>
      </c>
      <c r="C827" s="3" t="s">
        <v>1684</v>
      </c>
      <c r="D827" t="s">
        <v>20</v>
      </c>
      <c r="E827">
        <v>3600</v>
      </c>
      <c r="F827">
        <v>13950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R827" t="str" cm="1">
        <f t="array" ref="R827:S827">_xlfn.TEXTSPLIT(O827,"/")</f>
        <v>film &amp; video</v>
      </c>
      <c r="S827" t="str">
        <v>shorts</v>
      </c>
    </row>
    <row r="828" spans="1:19" ht="31.2" x14ac:dyDescent="0.3">
      <c r="A828">
        <v>826</v>
      </c>
      <c r="B828" t="s">
        <v>1685</v>
      </c>
      <c r="C828" s="3" t="s">
        <v>1686</v>
      </c>
      <c r="D828" t="s">
        <v>20</v>
      </c>
      <c r="E828">
        <v>2800</v>
      </c>
      <c r="F828">
        <v>12797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R828" t="str" cm="1">
        <f t="array" ref="R828:S828">_xlfn.TEXTSPLIT(O828,"/")</f>
        <v>theater</v>
      </c>
      <c r="S828" t="str">
        <v>plays</v>
      </c>
    </row>
    <row r="829" spans="1:19" ht="31.2" x14ac:dyDescent="0.3">
      <c r="A829">
        <v>827</v>
      </c>
      <c r="B829" t="s">
        <v>1687</v>
      </c>
      <c r="C829" s="3" t="s">
        <v>1688</v>
      </c>
      <c r="D829" t="s">
        <v>20</v>
      </c>
      <c r="E829">
        <v>2300</v>
      </c>
      <c r="F829">
        <v>6134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R829" t="str" cm="1">
        <f t="array" ref="R829:S829">_xlfn.TEXTSPLIT(O829,"/")</f>
        <v>film &amp; video</v>
      </c>
      <c r="S829" t="str">
        <v>drama</v>
      </c>
    </row>
    <row r="830" spans="1:19" ht="31.2" x14ac:dyDescent="0.3">
      <c r="A830">
        <v>828</v>
      </c>
      <c r="B830" t="s">
        <v>1689</v>
      </c>
      <c r="C830" s="3" t="s">
        <v>1690</v>
      </c>
      <c r="D830" t="s">
        <v>14</v>
      </c>
      <c r="E830">
        <v>7100</v>
      </c>
      <c r="F830">
        <v>4899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R830" t="str" cm="1">
        <f t="array" ref="R830:S830">_xlfn.TEXTSPLIT(O830,"/")</f>
        <v>theater</v>
      </c>
      <c r="S830" t="str">
        <v>plays</v>
      </c>
    </row>
    <row r="831" spans="1:19" x14ac:dyDescent="0.3">
      <c r="A831">
        <v>829</v>
      </c>
      <c r="B831" t="s">
        <v>1691</v>
      </c>
      <c r="C831" s="3" t="s">
        <v>1692</v>
      </c>
      <c r="D831" t="s">
        <v>14</v>
      </c>
      <c r="E831">
        <v>9600</v>
      </c>
      <c r="F831">
        <v>4929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R831" t="str" cm="1">
        <f t="array" ref="R831:S831">_xlfn.TEXTSPLIT(O831,"/")</f>
        <v>theater</v>
      </c>
      <c r="S831" t="str">
        <v>plays</v>
      </c>
    </row>
    <row r="832" spans="1:19" ht="31.2" x14ac:dyDescent="0.3">
      <c r="A832">
        <v>830</v>
      </c>
      <c r="B832" t="s">
        <v>1693</v>
      </c>
      <c r="C832" s="3" t="s">
        <v>1694</v>
      </c>
      <c r="D832" t="s">
        <v>14</v>
      </c>
      <c r="E832">
        <v>121600</v>
      </c>
      <c r="F832">
        <v>1424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R832" t="str" cm="1">
        <f t="array" ref="R832:S832">_xlfn.TEXTSPLIT(O832,"/")</f>
        <v>theater</v>
      </c>
      <c r="S832" t="str">
        <v>plays</v>
      </c>
    </row>
    <row r="833" spans="1:19" ht="31.2" x14ac:dyDescent="0.3">
      <c r="A833">
        <v>831</v>
      </c>
      <c r="B833" t="s">
        <v>1695</v>
      </c>
      <c r="C833" s="3" t="s">
        <v>1696</v>
      </c>
      <c r="D833" t="s">
        <v>20</v>
      </c>
      <c r="E833">
        <v>97100</v>
      </c>
      <c r="F833">
        <v>105817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R833" t="str" cm="1">
        <f t="array" ref="R833:S833">_xlfn.TEXTSPLIT(O833,"/")</f>
        <v>photography</v>
      </c>
      <c r="S833" t="str">
        <v>photography books</v>
      </c>
    </row>
    <row r="834" spans="1:19" x14ac:dyDescent="0.3">
      <c r="A834">
        <v>832</v>
      </c>
      <c r="B834" t="s">
        <v>1697</v>
      </c>
      <c r="C834" s="3" t="s">
        <v>1698</v>
      </c>
      <c r="D834" t="s">
        <v>20</v>
      </c>
      <c r="E834">
        <v>43200</v>
      </c>
      <c r="F834">
        <v>136156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R834" t="str" cm="1">
        <f t="array" ref="R834:S834">_xlfn.TEXTSPLIT(O834,"/")</f>
        <v>publishing</v>
      </c>
      <c r="S834" t="str">
        <v>translations</v>
      </c>
    </row>
    <row r="835" spans="1:19" x14ac:dyDescent="0.3">
      <c r="A835">
        <v>833</v>
      </c>
      <c r="B835" t="s">
        <v>1699</v>
      </c>
      <c r="C835" s="3" t="s">
        <v>1700</v>
      </c>
      <c r="D835" t="s">
        <v>20</v>
      </c>
      <c r="E835">
        <v>6800</v>
      </c>
      <c r="F835">
        <v>10723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R835" t="str" cm="1">
        <f t="array" ref="R835:S835">_xlfn.TEXTSPLIT(O835,"/")</f>
        <v>publishing</v>
      </c>
      <c r="S835" t="str">
        <v>translations</v>
      </c>
    </row>
    <row r="836" spans="1:19" x14ac:dyDescent="0.3">
      <c r="A836">
        <v>834</v>
      </c>
      <c r="B836" t="s">
        <v>1701</v>
      </c>
      <c r="C836" s="3" t="s">
        <v>1702</v>
      </c>
      <c r="D836" t="s">
        <v>20</v>
      </c>
      <c r="E836">
        <v>7300</v>
      </c>
      <c r="F836">
        <v>11228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R836" t="str" cm="1">
        <f t="array" ref="R836:S836">_xlfn.TEXTSPLIT(O836,"/")</f>
        <v>theater</v>
      </c>
      <c r="S836" t="str">
        <v>plays</v>
      </c>
    </row>
    <row r="837" spans="1:19" x14ac:dyDescent="0.3">
      <c r="A837">
        <v>835</v>
      </c>
      <c r="B837" t="s">
        <v>1703</v>
      </c>
      <c r="C837" s="3" t="s">
        <v>1704</v>
      </c>
      <c r="D837" t="s">
        <v>14</v>
      </c>
      <c r="E837">
        <v>86200</v>
      </c>
      <c r="F837">
        <v>77355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R837" t="str" cm="1">
        <f t="array" ref="R837:S837">_xlfn.TEXTSPLIT(O837,"/")</f>
        <v>technology</v>
      </c>
      <c r="S837" t="str">
        <v>web</v>
      </c>
    </row>
    <row r="838" spans="1:19" x14ac:dyDescent="0.3">
      <c r="A838">
        <v>836</v>
      </c>
      <c r="B838" t="s">
        <v>1705</v>
      </c>
      <c r="C838" s="3" t="s">
        <v>1706</v>
      </c>
      <c r="D838" t="s">
        <v>14</v>
      </c>
      <c r="E838">
        <v>8100</v>
      </c>
      <c r="F838">
        <v>6086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R838" t="str" cm="1">
        <f t="array" ref="R838:S838">_xlfn.TEXTSPLIT(O838,"/")</f>
        <v>music</v>
      </c>
      <c r="S838" t="str">
        <v>indie rock</v>
      </c>
    </row>
    <row r="839" spans="1:19" x14ac:dyDescent="0.3">
      <c r="A839">
        <v>837</v>
      </c>
      <c r="B839" t="s">
        <v>1707</v>
      </c>
      <c r="C839" s="3" t="s">
        <v>1708</v>
      </c>
      <c r="D839" t="s">
        <v>20</v>
      </c>
      <c r="E839">
        <v>17700</v>
      </c>
      <c r="F839">
        <v>150960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R839" t="str" cm="1">
        <f t="array" ref="R839:S839">_xlfn.TEXTSPLIT(O839,"/")</f>
        <v>music</v>
      </c>
      <c r="S839" t="str">
        <v>jazz</v>
      </c>
    </row>
    <row r="840" spans="1:19" x14ac:dyDescent="0.3">
      <c r="A840">
        <v>838</v>
      </c>
      <c r="B840" t="s">
        <v>1709</v>
      </c>
      <c r="C840" s="3" t="s">
        <v>1710</v>
      </c>
      <c r="D840" t="s">
        <v>20</v>
      </c>
      <c r="E840">
        <v>6400</v>
      </c>
      <c r="F840">
        <v>8890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R840" t="str" cm="1">
        <f t="array" ref="R840:S840">_xlfn.TEXTSPLIT(O840,"/")</f>
        <v>theater</v>
      </c>
      <c r="S840" t="str">
        <v>plays</v>
      </c>
    </row>
    <row r="841" spans="1:19" x14ac:dyDescent="0.3">
      <c r="A841">
        <v>839</v>
      </c>
      <c r="B841" t="s">
        <v>1711</v>
      </c>
      <c r="C841" s="3" t="s">
        <v>1712</v>
      </c>
      <c r="D841" t="s">
        <v>20</v>
      </c>
      <c r="E841">
        <v>7700</v>
      </c>
      <c r="F841">
        <v>14644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R841" t="str" cm="1">
        <f t="array" ref="R841:S841">_xlfn.TEXTSPLIT(O841,"/")</f>
        <v>film &amp; video</v>
      </c>
      <c r="S841" t="str">
        <v>documentary</v>
      </c>
    </row>
    <row r="842" spans="1:19" x14ac:dyDescent="0.3">
      <c r="A842">
        <v>840</v>
      </c>
      <c r="B842" t="s">
        <v>1713</v>
      </c>
      <c r="C842" s="3" t="s">
        <v>1714</v>
      </c>
      <c r="D842" t="s">
        <v>20</v>
      </c>
      <c r="E842">
        <v>116300</v>
      </c>
      <c r="F842">
        <v>116583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R842" t="str" cm="1">
        <f t="array" ref="R842:S842">_xlfn.TEXTSPLIT(O842,"/")</f>
        <v>theater</v>
      </c>
      <c r="S842" t="str">
        <v>plays</v>
      </c>
    </row>
    <row r="843" spans="1:19" x14ac:dyDescent="0.3">
      <c r="A843">
        <v>841</v>
      </c>
      <c r="B843" t="s">
        <v>1715</v>
      </c>
      <c r="C843" s="3" t="s">
        <v>1716</v>
      </c>
      <c r="D843" t="s">
        <v>20</v>
      </c>
      <c r="E843">
        <v>9100</v>
      </c>
      <c r="F843">
        <v>12991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R843" t="str" cm="1">
        <f t="array" ref="R843:S843">_xlfn.TEXTSPLIT(O843,"/")</f>
        <v>technology</v>
      </c>
      <c r="S843" t="str">
        <v>web</v>
      </c>
    </row>
    <row r="844" spans="1:19" ht="31.2" x14ac:dyDescent="0.3">
      <c r="A844">
        <v>842</v>
      </c>
      <c r="B844" t="s">
        <v>1717</v>
      </c>
      <c r="C844" s="3" t="s">
        <v>1718</v>
      </c>
      <c r="D844" t="s">
        <v>20</v>
      </c>
      <c r="E844">
        <v>1500</v>
      </c>
      <c r="F844">
        <v>8447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R844" t="str" cm="1">
        <f t="array" ref="R844:S844">_xlfn.TEXTSPLIT(O844,"/")</f>
        <v>technology</v>
      </c>
      <c r="S844" t="str">
        <v>wearables</v>
      </c>
    </row>
    <row r="845" spans="1:19" ht="31.2" x14ac:dyDescent="0.3">
      <c r="A845">
        <v>843</v>
      </c>
      <c r="B845" t="s">
        <v>1719</v>
      </c>
      <c r="C845" s="3" t="s">
        <v>1720</v>
      </c>
      <c r="D845" t="s">
        <v>14</v>
      </c>
      <c r="E845">
        <v>8800</v>
      </c>
      <c r="F845">
        <v>2703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R845" t="str" cm="1">
        <f t="array" ref="R845:S845">_xlfn.TEXTSPLIT(O845,"/")</f>
        <v>photography</v>
      </c>
      <c r="S845" t="str">
        <v>photography books</v>
      </c>
    </row>
    <row r="846" spans="1:19" x14ac:dyDescent="0.3">
      <c r="A846">
        <v>844</v>
      </c>
      <c r="B846" t="s">
        <v>1721</v>
      </c>
      <c r="C846" s="3" t="s">
        <v>1722</v>
      </c>
      <c r="D846" t="s">
        <v>74</v>
      </c>
      <c r="E846">
        <v>8800</v>
      </c>
      <c r="F846">
        <v>8747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R846" t="str" cm="1">
        <f t="array" ref="R846:S846">_xlfn.TEXTSPLIT(O846,"/")</f>
        <v>film &amp; video</v>
      </c>
      <c r="S846" t="str">
        <v>documentary</v>
      </c>
    </row>
    <row r="847" spans="1:19" x14ac:dyDescent="0.3">
      <c r="A847">
        <v>845</v>
      </c>
      <c r="B847" t="s">
        <v>1723</v>
      </c>
      <c r="C847" s="3" t="s">
        <v>1724</v>
      </c>
      <c r="D847" t="s">
        <v>20</v>
      </c>
      <c r="E847">
        <v>69900</v>
      </c>
      <c r="F847">
        <v>138087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R847" t="str" cm="1">
        <f t="array" ref="R847:S847">_xlfn.TEXTSPLIT(O847,"/")</f>
        <v>technology</v>
      </c>
      <c r="S847" t="str">
        <v>web</v>
      </c>
    </row>
    <row r="848" spans="1:19" x14ac:dyDescent="0.3">
      <c r="A848">
        <v>846</v>
      </c>
      <c r="B848" t="s">
        <v>1725</v>
      </c>
      <c r="C848" s="3" t="s">
        <v>1726</v>
      </c>
      <c r="D848" t="s">
        <v>20</v>
      </c>
      <c r="E848">
        <v>1000</v>
      </c>
      <c r="F848">
        <v>5085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R848" t="str" cm="1">
        <f t="array" ref="R848:S848">_xlfn.TEXTSPLIT(O848,"/")</f>
        <v>technology</v>
      </c>
      <c r="S848" t="str">
        <v>web</v>
      </c>
    </row>
    <row r="849" spans="1:19" x14ac:dyDescent="0.3">
      <c r="A849">
        <v>847</v>
      </c>
      <c r="B849" t="s">
        <v>1727</v>
      </c>
      <c r="C849" s="3" t="s">
        <v>1728</v>
      </c>
      <c r="D849" t="s">
        <v>20</v>
      </c>
      <c r="E849">
        <v>4700</v>
      </c>
      <c r="F849">
        <v>11174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R849" t="str" cm="1">
        <f t="array" ref="R849:S849">_xlfn.TEXTSPLIT(O849,"/")</f>
        <v>food</v>
      </c>
      <c r="S849" t="str">
        <v>food trucks</v>
      </c>
    </row>
    <row r="850" spans="1:19" x14ac:dyDescent="0.3">
      <c r="A850">
        <v>848</v>
      </c>
      <c r="B850" t="s">
        <v>1729</v>
      </c>
      <c r="C850" s="3" t="s">
        <v>1730</v>
      </c>
      <c r="D850" t="s">
        <v>20</v>
      </c>
      <c r="E850">
        <v>3200</v>
      </c>
      <c r="F850">
        <v>10831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R850" t="str" cm="1">
        <f t="array" ref="R850:S850">_xlfn.TEXTSPLIT(O850,"/")</f>
        <v>film &amp; video</v>
      </c>
      <c r="S850" t="str">
        <v>drama</v>
      </c>
    </row>
    <row r="851" spans="1:19" ht="31.2" x14ac:dyDescent="0.3">
      <c r="A851">
        <v>849</v>
      </c>
      <c r="B851" t="s">
        <v>1731</v>
      </c>
      <c r="C851" s="3" t="s">
        <v>1732</v>
      </c>
      <c r="D851" t="s">
        <v>20</v>
      </c>
      <c r="E851">
        <v>6700</v>
      </c>
      <c r="F851">
        <v>8917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R851" t="str" cm="1">
        <f t="array" ref="R851:S851">_xlfn.TEXTSPLIT(O851,"/")</f>
        <v>music</v>
      </c>
      <c r="S851" t="str">
        <v>indie rock</v>
      </c>
    </row>
    <row r="852" spans="1:19" ht="31.2" x14ac:dyDescent="0.3">
      <c r="A852">
        <v>850</v>
      </c>
      <c r="B852" t="s">
        <v>1733</v>
      </c>
      <c r="C852" s="3" t="s">
        <v>1734</v>
      </c>
      <c r="D852" t="s">
        <v>14</v>
      </c>
      <c r="E852">
        <v>100</v>
      </c>
      <c r="F852"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R852" t="str" cm="1">
        <f t="array" ref="R852:S852">_xlfn.TEXTSPLIT(O852,"/")</f>
        <v>music</v>
      </c>
      <c r="S852" t="str">
        <v>rock</v>
      </c>
    </row>
    <row r="853" spans="1:19" ht="31.2" x14ac:dyDescent="0.3">
      <c r="A853">
        <v>851</v>
      </c>
      <c r="B853" t="s">
        <v>1735</v>
      </c>
      <c r="C853" s="3" t="s">
        <v>1736</v>
      </c>
      <c r="D853" t="s">
        <v>20</v>
      </c>
      <c r="E853">
        <v>6000</v>
      </c>
      <c r="F853">
        <v>12468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R853" t="str" cm="1">
        <f t="array" ref="R853:S853">_xlfn.TEXTSPLIT(O853,"/")</f>
        <v>music</v>
      </c>
      <c r="S853" t="str">
        <v>electric music</v>
      </c>
    </row>
    <row r="854" spans="1:19" ht="31.2" x14ac:dyDescent="0.3">
      <c r="A854">
        <v>852</v>
      </c>
      <c r="B854" t="s">
        <v>1737</v>
      </c>
      <c r="C854" s="3" t="s">
        <v>1738</v>
      </c>
      <c r="D854" t="s">
        <v>14</v>
      </c>
      <c r="E854">
        <v>4900</v>
      </c>
      <c r="F854">
        <v>2505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R854" t="str" cm="1">
        <f t="array" ref="R854:S854">_xlfn.TEXTSPLIT(O854,"/")</f>
        <v>games</v>
      </c>
      <c r="S854" t="str">
        <v>video games</v>
      </c>
    </row>
    <row r="855" spans="1:19" x14ac:dyDescent="0.3">
      <c r="A855">
        <v>853</v>
      </c>
      <c r="B855" t="s">
        <v>1739</v>
      </c>
      <c r="C855" s="3" t="s">
        <v>1740</v>
      </c>
      <c r="D855" t="s">
        <v>20</v>
      </c>
      <c r="E855">
        <v>17100</v>
      </c>
      <c r="F855">
        <v>111502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R855" t="str" cm="1">
        <f t="array" ref="R855:S855">_xlfn.TEXTSPLIT(O855,"/")</f>
        <v>music</v>
      </c>
      <c r="S855" t="str">
        <v>indie rock</v>
      </c>
    </row>
    <row r="856" spans="1:19" ht="31.2" x14ac:dyDescent="0.3">
      <c r="A856">
        <v>854</v>
      </c>
      <c r="B856" t="s">
        <v>1741</v>
      </c>
      <c r="C856" s="3" t="s">
        <v>1742</v>
      </c>
      <c r="D856" t="s">
        <v>20</v>
      </c>
      <c r="E856">
        <v>171000</v>
      </c>
      <c r="F856">
        <v>194309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R856" t="str" cm="1">
        <f t="array" ref="R856:S856">_xlfn.TEXTSPLIT(O856,"/")</f>
        <v>publishing</v>
      </c>
      <c r="S856" t="str">
        <v>fiction</v>
      </c>
    </row>
    <row r="857" spans="1:19" x14ac:dyDescent="0.3">
      <c r="A857">
        <v>855</v>
      </c>
      <c r="B857" t="s">
        <v>1743</v>
      </c>
      <c r="C857" s="3" t="s">
        <v>1744</v>
      </c>
      <c r="D857" t="s">
        <v>20</v>
      </c>
      <c r="E857">
        <v>23400</v>
      </c>
      <c r="F857">
        <v>23956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R857" t="str" cm="1">
        <f t="array" ref="R857:S857">_xlfn.TEXTSPLIT(O857,"/")</f>
        <v>theater</v>
      </c>
      <c r="S857" t="str">
        <v>plays</v>
      </c>
    </row>
    <row r="858" spans="1:19" x14ac:dyDescent="0.3">
      <c r="A858">
        <v>856</v>
      </c>
      <c r="B858" t="s">
        <v>1599</v>
      </c>
      <c r="C858" s="3" t="s">
        <v>1745</v>
      </c>
      <c r="D858" t="s">
        <v>20</v>
      </c>
      <c r="E858">
        <v>2400</v>
      </c>
      <c r="F858">
        <v>8558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R858" t="str" cm="1">
        <f t="array" ref="R858:S858">_xlfn.TEXTSPLIT(O858,"/")</f>
        <v>food</v>
      </c>
      <c r="S858" t="str">
        <v>food trucks</v>
      </c>
    </row>
    <row r="859" spans="1:19" ht="31.2" x14ac:dyDescent="0.3">
      <c r="A859">
        <v>857</v>
      </c>
      <c r="B859" t="s">
        <v>1746</v>
      </c>
      <c r="C859" s="3" t="s">
        <v>1747</v>
      </c>
      <c r="D859" t="s">
        <v>20</v>
      </c>
      <c r="E859">
        <v>5300</v>
      </c>
      <c r="F859">
        <v>7413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R859" t="str" cm="1">
        <f t="array" ref="R859:S859">_xlfn.TEXTSPLIT(O859,"/")</f>
        <v>film &amp; video</v>
      </c>
      <c r="S859" t="str">
        <v>shorts</v>
      </c>
    </row>
    <row r="860" spans="1:19" ht="31.2" x14ac:dyDescent="0.3">
      <c r="A860">
        <v>858</v>
      </c>
      <c r="B860" t="s">
        <v>1748</v>
      </c>
      <c r="C860" s="3" t="s">
        <v>1749</v>
      </c>
      <c r="D860" t="s">
        <v>14</v>
      </c>
      <c r="E860">
        <v>4000</v>
      </c>
      <c r="F860">
        <v>2778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R860" t="str" cm="1">
        <f t="array" ref="R860:S860">_xlfn.TEXTSPLIT(O860,"/")</f>
        <v>food</v>
      </c>
      <c r="S860" t="str">
        <v>food trucks</v>
      </c>
    </row>
    <row r="861" spans="1:19" ht="31.2" x14ac:dyDescent="0.3">
      <c r="A861">
        <v>859</v>
      </c>
      <c r="B861" t="s">
        <v>1750</v>
      </c>
      <c r="C861" s="3" t="s">
        <v>1751</v>
      </c>
      <c r="D861" t="s">
        <v>14</v>
      </c>
      <c r="E861">
        <v>7300</v>
      </c>
      <c r="F861">
        <v>2594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R861" t="str" cm="1">
        <f t="array" ref="R861:S861">_xlfn.TEXTSPLIT(O861,"/")</f>
        <v>theater</v>
      </c>
      <c r="S861" t="str">
        <v>plays</v>
      </c>
    </row>
    <row r="862" spans="1:19" ht="31.2" x14ac:dyDescent="0.3">
      <c r="A862">
        <v>860</v>
      </c>
      <c r="B862" t="s">
        <v>1752</v>
      </c>
      <c r="C862" s="3" t="s">
        <v>1753</v>
      </c>
      <c r="D862" t="s">
        <v>20</v>
      </c>
      <c r="E862">
        <v>2000</v>
      </c>
      <c r="F862">
        <v>5033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R862" t="str" cm="1">
        <f t="array" ref="R862:S862">_xlfn.TEXTSPLIT(O862,"/")</f>
        <v>technology</v>
      </c>
      <c r="S862" t="str">
        <v>wearables</v>
      </c>
    </row>
    <row r="863" spans="1:19" x14ac:dyDescent="0.3">
      <c r="A863">
        <v>861</v>
      </c>
      <c r="B863" t="s">
        <v>1754</v>
      </c>
      <c r="C863" s="3" t="s">
        <v>1755</v>
      </c>
      <c r="D863" t="s">
        <v>20</v>
      </c>
      <c r="E863">
        <v>8800</v>
      </c>
      <c r="F863">
        <v>9317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R863" t="str" cm="1">
        <f t="array" ref="R863:S863">_xlfn.TEXTSPLIT(O863,"/")</f>
        <v>theater</v>
      </c>
      <c r="S863" t="str">
        <v>plays</v>
      </c>
    </row>
    <row r="864" spans="1:19" ht="31.2" x14ac:dyDescent="0.3">
      <c r="A864">
        <v>862</v>
      </c>
      <c r="B864" t="s">
        <v>1756</v>
      </c>
      <c r="C864" s="3" t="s">
        <v>1757</v>
      </c>
      <c r="D864" t="s">
        <v>20</v>
      </c>
      <c r="E864">
        <v>3500</v>
      </c>
      <c r="F864">
        <v>6560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R864" t="str" cm="1">
        <f t="array" ref="R864:S864">_xlfn.TEXTSPLIT(O864,"/")</f>
        <v>theater</v>
      </c>
      <c r="S864" t="str">
        <v>plays</v>
      </c>
    </row>
    <row r="865" spans="1:19" x14ac:dyDescent="0.3">
      <c r="A865">
        <v>863</v>
      </c>
      <c r="B865" t="s">
        <v>1758</v>
      </c>
      <c r="C865" s="3" t="s">
        <v>1759</v>
      </c>
      <c r="D865" t="s">
        <v>20</v>
      </c>
      <c r="E865">
        <v>1400</v>
      </c>
      <c r="F865">
        <v>5415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R865" t="str" cm="1">
        <f t="array" ref="R865:S865">_xlfn.TEXTSPLIT(O865,"/")</f>
        <v>film &amp; video</v>
      </c>
      <c r="S865" t="str">
        <v>television</v>
      </c>
    </row>
    <row r="866" spans="1:19" x14ac:dyDescent="0.3">
      <c r="A866">
        <v>864</v>
      </c>
      <c r="B866" t="s">
        <v>1760</v>
      </c>
      <c r="C866" s="3" t="s">
        <v>1761</v>
      </c>
      <c r="D866" t="s">
        <v>20</v>
      </c>
      <c r="E866">
        <v>4200</v>
      </c>
      <c r="F866">
        <v>14577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R866" t="str" cm="1">
        <f t="array" ref="R866:S866">_xlfn.TEXTSPLIT(O866,"/")</f>
        <v>film &amp; video</v>
      </c>
      <c r="S866" t="str">
        <v>shorts</v>
      </c>
    </row>
    <row r="867" spans="1:19" ht="31.2" x14ac:dyDescent="0.3">
      <c r="A867">
        <v>865</v>
      </c>
      <c r="B867" t="s">
        <v>1762</v>
      </c>
      <c r="C867" s="3" t="s">
        <v>1763</v>
      </c>
      <c r="D867" t="s">
        <v>20</v>
      </c>
      <c r="E867">
        <v>81000</v>
      </c>
      <c r="F867">
        <v>150515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R867" t="str" cm="1">
        <f t="array" ref="R867:S867">_xlfn.TEXTSPLIT(O867,"/")</f>
        <v>theater</v>
      </c>
      <c r="S867" t="str">
        <v>plays</v>
      </c>
    </row>
    <row r="868" spans="1:19" x14ac:dyDescent="0.3">
      <c r="A868">
        <v>866</v>
      </c>
      <c r="B868" t="s">
        <v>1764</v>
      </c>
      <c r="C868" s="3" t="s">
        <v>1765</v>
      </c>
      <c r="D868" s="18" t="s">
        <v>74</v>
      </c>
      <c r="E868">
        <v>182800</v>
      </c>
      <c r="F868">
        <v>79045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R868" t="str" cm="1">
        <f t="array" ref="R868:S868">_xlfn.TEXTSPLIT(O868,"/")</f>
        <v>photography</v>
      </c>
      <c r="S868" t="str">
        <v>photography books</v>
      </c>
    </row>
    <row r="869" spans="1:19" ht="31.2" x14ac:dyDescent="0.3">
      <c r="A869">
        <v>867</v>
      </c>
      <c r="B869" t="s">
        <v>1766</v>
      </c>
      <c r="C869" s="3" t="s">
        <v>1767</v>
      </c>
      <c r="D869" t="s">
        <v>20</v>
      </c>
      <c r="E869">
        <v>4800</v>
      </c>
      <c r="F869">
        <v>7797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R869" t="str" cm="1">
        <f t="array" ref="R869:S869">_xlfn.TEXTSPLIT(O869,"/")</f>
        <v>food</v>
      </c>
      <c r="S869" t="str">
        <v>food trucks</v>
      </c>
    </row>
    <row r="870" spans="1:19" x14ac:dyDescent="0.3">
      <c r="A870">
        <v>868</v>
      </c>
      <c r="B870" t="s">
        <v>1768</v>
      </c>
      <c r="C870" s="3" t="s">
        <v>1769</v>
      </c>
      <c r="D870" t="s">
        <v>20</v>
      </c>
      <c r="E870">
        <v>7000</v>
      </c>
      <c r="F870">
        <v>12939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R870" t="str" cm="1">
        <f t="array" ref="R870:S870">_xlfn.TEXTSPLIT(O870,"/")</f>
        <v>theater</v>
      </c>
      <c r="S870" t="str">
        <v>plays</v>
      </c>
    </row>
    <row r="871" spans="1:19" x14ac:dyDescent="0.3">
      <c r="A871">
        <v>869</v>
      </c>
      <c r="B871" t="s">
        <v>1770</v>
      </c>
      <c r="C871" s="3" t="s">
        <v>1771</v>
      </c>
      <c r="D871" t="s">
        <v>14</v>
      </c>
      <c r="E871">
        <v>161900</v>
      </c>
      <c r="F871">
        <v>38376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R871" t="str" cm="1">
        <f t="array" ref="R871:S871">_xlfn.TEXTSPLIT(O871,"/")</f>
        <v>film &amp; video</v>
      </c>
      <c r="S871" t="str">
        <v>drama</v>
      </c>
    </row>
    <row r="872" spans="1:19" x14ac:dyDescent="0.3">
      <c r="A872">
        <v>870</v>
      </c>
      <c r="B872" t="s">
        <v>1772</v>
      </c>
      <c r="C872" s="3" t="s">
        <v>1773</v>
      </c>
      <c r="D872" t="s">
        <v>14</v>
      </c>
      <c r="E872">
        <v>7700</v>
      </c>
      <c r="F872">
        <v>6920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R872" t="str" cm="1">
        <f t="array" ref="R872:S872">_xlfn.TEXTSPLIT(O872,"/")</f>
        <v>theater</v>
      </c>
      <c r="S872" t="str">
        <v>plays</v>
      </c>
    </row>
    <row r="873" spans="1:19" ht="31.2" x14ac:dyDescent="0.3">
      <c r="A873">
        <v>871</v>
      </c>
      <c r="B873" t="s">
        <v>1774</v>
      </c>
      <c r="C873" s="3" t="s">
        <v>1775</v>
      </c>
      <c r="D873" t="s">
        <v>20</v>
      </c>
      <c r="E873">
        <v>71500</v>
      </c>
      <c r="F873">
        <v>194912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R873" t="str" cm="1">
        <f t="array" ref="R873:S873">_xlfn.TEXTSPLIT(O873,"/")</f>
        <v>theater</v>
      </c>
      <c r="S873" t="str">
        <v>plays</v>
      </c>
    </row>
    <row r="874" spans="1:19" x14ac:dyDescent="0.3">
      <c r="A874">
        <v>872</v>
      </c>
      <c r="B874" t="s">
        <v>1776</v>
      </c>
      <c r="C874" s="3" t="s">
        <v>1777</v>
      </c>
      <c r="D874" t="s">
        <v>20</v>
      </c>
      <c r="E874">
        <v>4700</v>
      </c>
      <c r="F874">
        <v>7992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R874" t="str" cm="1">
        <f t="array" ref="R874:S874">_xlfn.TEXTSPLIT(O874,"/")</f>
        <v>film &amp; video</v>
      </c>
      <c r="S874" t="str">
        <v>science fiction</v>
      </c>
    </row>
    <row r="875" spans="1:19" x14ac:dyDescent="0.3">
      <c r="A875">
        <v>873</v>
      </c>
      <c r="B875" t="s">
        <v>1778</v>
      </c>
      <c r="C875" s="3" t="s">
        <v>1779</v>
      </c>
      <c r="D875" t="s">
        <v>20</v>
      </c>
      <c r="E875">
        <v>42100</v>
      </c>
      <c r="F875">
        <v>79268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R875" t="str" cm="1">
        <f t="array" ref="R875:S875">_xlfn.TEXTSPLIT(O875,"/")</f>
        <v>photography</v>
      </c>
      <c r="S875" t="str">
        <v>photography books</v>
      </c>
    </row>
    <row r="876" spans="1:19" x14ac:dyDescent="0.3">
      <c r="A876">
        <v>874</v>
      </c>
      <c r="B876" t="s">
        <v>1780</v>
      </c>
      <c r="C876" s="3" t="s">
        <v>1781</v>
      </c>
      <c r="D876" t="s">
        <v>20</v>
      </c>
      <c r="E876">
        <v>40200</v>
      </c>
      <c r="F876">
        <v>139468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R876" t="str" cm="1">
        <f t="array" ref="R876:S876">_xlfn.TEXTSPLIT(O876,"/")</f>
        <v>photography</v>
      </c>
      <c r="S876" t="str">
        <v>photography books</v>
      </c>
    </row>
    <row r="877" spans="1:19" x14ac:dyDescent="0.3">
      <c r="A877">
        <v>875</v>
      </c>
      <c r="B877" t="s">
        <v>1782</v>
      </c>
      <c r="C877" s="3" t="s">
        <v>1783</v>
      </c>
      <c r="D877" t="s">
        <v>14</v>
      </c>
      <c r="E877">
        <v>7900</v>
      </c>
      <c r="F877">
        <v>5465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R877" t="str" cm="1">
        <f t="array" ref="R877:S877">_xlfn.TEXTSPLIT(O877,"/")</f>
        <v>music</v>
      </c>
      <c r="S877" t="str">
        <v>rock</v>
      </c>
    </row>
    <row r="878" spans="1:19" ht="31.2" x14ac:dyDescent="0.3">
      <c r="A878">
        <v>876</v>
      </c>
      <c r="B878" t="s">
        <v>1784</v>
      </c>
      <c r="C878" s="3" t="s">
        <v>1785</v>
      </c>
      <c r="D878" t="s">
        <v>14</v>
      </c>
      <c r="E878">
        <v>8300</v>
      </c>
      <c r="F878">
        <v>2111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R878" t="str" cm="1">
        <f t="array" ref="R878:S878">_xlfn.TEXTSPLIT(O878,"/")</f>
        <v>photography</v>
      </c>
      <c r="S878" t="str">
        <v>photography books</v>
      </c>
    </row>
    <row r="879" spans="1:19" x14ac:dyDescent="0.3">
      <c r="A879">
        <v>877</v>
      </c>
      <c r="B879" t="s">
        <v>1786</v>
      </c>
      <c r="C879" s="3" t="s">
        <v>1787</v>
      </c>
      <c r="D879" t="s">
        <v>14</v>
      </c>
      <c r="E879">
        <v>163600</v>
      </c>
      <c r="F879">
        <v>126628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R879" t="str" cm="1">
        <f t="array" ref="R879:S879">_xlfn.TEXTSPLIT(O879,"/")</f>
        <v>food</v>
      </c>
      <c r="S879" t="str">
        <v>food trucks</v>
      </c>
    </row>
    <row r="880" spans="1:19" x14ac:dyDescent="0.3">
      <c r="A880">
        <v>878</v>
      </c>
      <c r="B880" t="s">
        <v>1788</v>
      </c>
      <c r="C880" s="3" t="s">
        <v>1789</v>
      </c>
      <c r="D880" t="s">
        <v>14</v>
      </c>
      <c r="E880">
        <v>2700</v>
      </c>
      <c r="F880">
        <v>1012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R880" t="str" cm="1">
        <f t="array" ref="R880:S880">_xlfn.TEXTSPLIT(O880,"/")</f>
        <v>music</v>
      </c>
      <c r="S880" t="str">
        <v>metal</v>
      </c>
    </row>
    <row r="881" spans="1:19" x14ac:dyDescent="0.3">
      <c r="A881">
        <v>879</v>
      </c>
      <c r="B881" t="s">
        <v>1790</v>
      </c>
      <c r="C881" s="3" t="s">
        <v>1791</v>
      </c>
      <c r="D881" t="s">
        <v>20</v>
      </c>
      <c r="E881">
        <v>1000</v>
      </c>
      <c r="F881">
        <v>5438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R881" t="str" cm="1">
        <f t="array" ref="R881:S881">_xlfn.TEXTSPLIT(O881,"/")</f>
        <v>publishing</v>
      </c>
      <c r="S881" t="str">
        <v>nonfiction</v>
      </c>
    </row>
    <row r="882" spans="1:19" ht="31.2" x14ac:dyDescent="0.3">
      <c r="A882">
        <v>880</v>
      </c>
      <c r="B882" t="s">
        <v>1792</v>
      </c>
      <c r="C882" s="3" t="s">
        <v>1793</v>
      </c>
      <c r="D882" t="s">
        <v>20</v>
      </c>
      <c r="E882">
        <v>84500</v>
      </c>
      <c r="F882">
        <v>193101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R882" t="str" cm="1">
        <f t="array" ref="R882:S882">_xlfn.TEXTSPLIT(O882,"/")</f>
        <v>music</v>
      </c>
      <c r="S882" t="str">
        <v>electric music</v>
      </c>
    </row>
    <row r="883" spans="1:19" x14ac:dyDescent="0.3">
      <c r="A883">
        <v>881</v>
      </c>
      <c r="B883" t="s">
        <v>1794</v>
      </c>
      <c r="C883" s="3" t="s">
        <v>1795</v>
      </c>
      <c r="D883" t="s">
        <v>14</v>
      </c>
      <c r="E883">
        <v>81300</v>
      </c>
      <c r="F883">
        <v>31665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R883" t="str" cm="1">
        <f t="array" ref="R883:S883">_xlfn.TEXTSPLIT(O883,"/")</f>
        <v>theater</v>
      </c>
      <c r="S883" t="str">
        <v>plays</v>
      </c>
    </row>
    <row r="884" spans="1:19" x14ac:dyDescent="0.3">
      <c r="A884">
        <v>882</v>
      </c>
      <c r="B884" t="s">
        <v>1796</v>
      </c>
      <c r="C884" s="3" t="s">
        <v>1797</v>
      </c>
      <c r="D884" t="s">
        <v>20</v>
      </c>
      <c r="E884">
        <v>800</v>
      </c>
      <c r="F884">
        <v>2960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R884" t="str" cm="1">
        <f t="array" ref="R884:S884">_xlfn.TEXTSPLIT(O884,"/")</f>
        <v>theater</v>
      </c>
      <c r="S884" t="str">
        <v>plays</v>
      </c>
    </row>
    <row r="885" spans="1:19" ht="31.2" x14ac:dyDescent="0.3">
      <c r="A885">
        <v>883</v>
      </c>
      <c r="B885" t="s">
        <v>1798</v>
      </c>
      <c r="C885" s="3" t="s">
        <v>1799</v>
      </c>
      <c r="D885" t="s">
        <v>20</v>
      </c>
      <c r="E885">
        <v>3400</v>
      </c>
      <c r="F885">
        <v>8089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R885" t="str" cm="1">
        <f t="array" ref="R885:S885">_xlfn.TEXTSPLIT(O885,"/")</f>
        <v>film &amp; video</v>
      </c>
      <c r="S885" t="str">
        <v>shorts</v>
      </c>
    </row>
    <row r="886" spans="1:19" x14ac:dyDescent="0.3">
      <c r="A886">
        <v>884</v>
      </c>
      <c r="B886" t="s">
        <v>1800</v>
      </c>
      <c r="C886" s="3" t="s">
        <v>1801</v>
      </c>
      <c r="D886" t="s">
        <v>14</v>
      </c>
      <c r="E886">
        <v>170800</v>
      </c>
      <c r="F886">
        <v>109374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R886" t="str" cm="1">
        <f t="array" ref="R886:S886">_xlfn.TEXTSPLIT(O886,"/")</f>
        <v>theater</v>
      </c>
      <c r="S886" t="str">
        <v>plays</v>
      </c>
    </row>
    <row r="887" spans="1:19" x14ac:dyDescent="0.3">
      <c r="A887">
        <v>885</v>
      </c>
      <c r="B887" t="s">
        <v>1802</v>
      </c>
      <c r="C887" s="3" t="s">
        <v>1803</v>
      </c>
      <c r="D887" t="s">
        <v>20</v>
      </c>
      <c r="E887">
        <v>1800</v>
      </c>
      <c r="F887">
        <v>2129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R887" t="str" cm="1">
        <f t="array" ref="R887:S887">_xlfn.TEXTSPLIT(O887,"/")</f>
        <v>theater</v>
      </c>
      <c r="S887" t="str">
        <v>plays</v>
      </c>
    </row>
    <row r="888" spans="1:19" x14ac:dyDescent="0.3">
      <c r="A888">
        <v>886</v>
      </c>
      <c r="B888" t="s">
        <v>1804</v>
      </c>
      <c r="C888" s="3" t="s">
        <v>1805</v>
      </c>
      <c r="D888" t="s">
        <v>14</v>
      </c>
      <c r="E888">
        <v>150600</v>
      </c>
      <c r="F888">
        <v>127745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R888" t="str" cm="1">
        <f t="array" ref="R888:S888">_xlfn.TEXTSPLIT(O888,"/")</f>
        <v>music</v>
      </c>
      <c r="S888" t="str">
        <v>indie rock</v>
      </c>
    </row>
    <row r="889" spans="1:19" ht="31.2" x14ac:dyDescent="0.3">
      <c r="A889">
        <v>887</v>
      </c>
      <c r="B889" t="s">
        <v>1806</v>
      </c>
      <c r="C889" s="3" t="s">
        <v>1807</v>
      </c>
      <c r="D889" t="s">
        <v>14</v>
      </c>
      <c r="E889">
        <v>7800</v>
      </c>
      <c r="F889">
        <v>2289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R889" t="str" cm="1">
        <f t="array" ref="R889:S889">_xlfn.TEXTSPLIT(O889,"/")</f>
        <v>theater</v>
      </c>
      <c r="S889" t="str">
        <v>plays</v>
      </c>
    </row>
    <row r="890" spans="1:19" ht="31.2" x14ac:dyDescent="0.3">
      <c r="A890">
        <v>888</v>
      </c>
      <c r="B890" t="s">
        <v>1808</v>
      </c>
      <c r="C890" s="3" t="s">
        <v>1809</v>
      </c>
      <c r="D890" t="s">
        <v>20</v>
      </c>
      <c r="E890">
        <v>5800</v>
      </c>
      <c r="F890">
        <v>12174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R890" t="str" cm="1">
        <f t="array" ref="R890:S890">_xlfn.TEXTSPLIT(O890,"/")</f>
        <v>theater</v>
      </c>
      <c r="S890" t="str">
        <v>plays</v>
      </c>
    </row>
    <row r="891" spans="1:19" x14ac:dyDescent="0.3">
      <c r="A891">
        <v>889</v>
      </c>
      <c r="B891" t="s">
        <v>1810</v>
      </c>
      <c r="C891" s="3" t="s">
        <v>1811</v>
      </c>
      <c r="D891" t="s">
        <v>20</v>
      </c>
      <c r="E891">
        <v>5600</v>
      </c>
      <c r="F891">
        <v>9508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R891" t="str" cm="1">
        <f t="array" ref="R891:S891">_xlfn.TEXTSPLIT(O891,"/")</f>
        <v>music</v>
      </c>
      <c r="S891" t="str">
        <v>electric music</v>
      </c>
    </row>
    <row r="892" spans="1:19" x14ac:dyDescent="0.3">
      <c r="A892">
        <v>890</v>
      </c>
      <c r="B892" t="s">
        <v>1812</v>
      </c>
      <c r="C892" s="3" t="s">
        <v>1813</v>
      </c>
      <c r="D892" t="s">
        <v>20</v>
      </c>
      <c r="E892">
        <v>134400</v>
      </c>
      <c r="F892">
        <v>155849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R892" t="str" cm="1">
        <f t="array" ref="R892:S892">_xlfn.TEXTSPLIT(O892,"/")</f>
        <v>music</v>
      </c>
      <c r="S892" t="str">
        <v>indie rock</v>
      </c>
    </row>
    <row r="893" spans="1:19" ht="31.2" x14ac:dyDescent="0.3">
      <c r="A893">
        <v>891</v>
      </c>
      <c r="B893" t="s">
        <v>1814</v>
      </c>
      <c r="C893" s="3" t="s">
        <v>1815</v>
      </c>
      <c r="D893" t="s">
        <v>20</v>
      </c>
      <c r="E893">
        <v>3000</v>
      </c>
      <c r="F893">
        <v>7758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R893" t="str" cm="1">
        <f t="array" ref="R893:S893">_xlfn.TEXTSPLIT(O893,"/")</f>
        <v>film &amp; video</v>
      </c>
      <c r="S893" t="str">
        <v>documentary</v>
      </c>
    </row>
    <row r="894" spans="1:19" x14ac:dyDescent="0.3">
      <c r="A894">
        <v>892</v>
      </c>
      <c r="B894" t="s">
        <v>1816</v>
      </c>
      <c r="C894" s="3" t="s">
        <v>1817</v>
      </c>
      <c r="D894" t="s">
        <v>20</v>
      </c>
      <c r="E894">
        <v>6000</v>
      </c>
      <c r="F894">
        <v>13835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R894" t="str" cm="1">
        <f t="array" ref="R894:S894">_xlfn.TEXTSPLIT(O894,"/")</f>
        <v>publishing</v>
      </c>
      <c r="S894" t="str">
        <v>translations</v>
      </c>
    </row>
    <row r="895" spans="1:19" x14ac:dyDescent="0.3">
      <c r="A895">
        <v>893</v>
      </c>
      <c r="B895" t="s">
        <v>1818</v>
      </c>
      <c r="C895" s="3" t="s">
        <v>1819</v>
      </c>
      <c r="D895" t="s">
        <v>20</v>
      </c>
      <c r="E895">
        <v>8400</v>
      </c>
      <c r="F895">
        <v>10770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R895" t="str" cm="1">
        <f t="array" ref="R895:S895">_xlfn.TEXTSPLIT(O895,"/")</f>
        <v>film &amp; video</v>
      </c>
      <c r="S895" t="str">
        <v>documentary</v>
      </c>
    </row>
    <row r="896" spans="1:19" x14ac:dyDescent="0.3">
      <c r="A896">
        <v>894</v>
      </c>
      <c r="B896" t="s">
        <v>1820</v>
      </c>
      <c r="C896" s="3" t="s">
        <v>1821</v>
      </c>
      <c r="D896" t="s">
        <v>20</v>
      </c>
      <c r="E896">
        <v>1700</v>
      </c>
      <c r="F896">
        <v>3208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R896" t="str" cm="1">
        <f t="array" ref="R896:S896">_xlfn.TEXTSPLIT(O896,"/")</f>
        <v>film &amp; video</v>
      </c>
      <c r="S896" t="str">
        <v>television</v>
      </c>
    </row>
    <row r="897" spans="1:19" ht="31.2" x14ac:dyDescent="0.3">
      <c r="A897">
        <v>895</v>
      </c>
      <c r="B897" t="s">
        <v>1822</v>
      </c>
      <c r="C897" s="3" t="s">
        <v>1823</v>
      </c>
      <c r="D897" t="s">
        <v>14</v>
      </c>
      <c r="E897">
        <v>159800</v>
      </c>
      <c r="F897">
        <v>11108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R897" t="str" cm="1">
        <f t="array" ref="R897:S897">_xlfn.TEXTSPLIT(O897,"/")</f>
        <v>theater</v>
      </c>
      <c r="S897" t="str">
        <v>plays</v>
      </c>
    </row>
    <row r="898" spans="1:19" ht="31.2" x14ac:dyDescent="0.3">
      <c r="A898">
        <v>896</v>
      </c>
      <c r="B898" t="s">
        <v>1824</v>
      </c>
      <c r="C898" s="3" t="s">
        <v>1825</v>
      </c>
      <c r="D898" t="s">
        <v>20</v>
      </c>
      <c r="E898">
        <v>19800</v>
      </c>
      <c r="F898">
        <v>153338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R898" t="str" cm="1">
        <f t="array" ref="R898:S898">_xlfn.TEXTSPLIT(O898,"/")</f>
        <v>food</v>
      </c>
      <c r="S898" t="str">
        <v>food trucks</v>
      </c>
    </row>
    <row r="899" spans="1:19" x14ac:dyDescent="0.3">
      <c r="A899">
        <v>897</v>
      </c>
      <c r="B899" t="s">
        <v>1826</v>
      </c>
      <c r="C899" s="3" t="s">
        <v>1827</v>
      </c>
      <c r="D899" t="s">
        <v>14</v>
      </c>
      <c r="E899">
        <v>8800</v>
      </c>
      <c r="F899">
        <v>2437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R899" t="str" cm="1">
        <f t="array" ref="R899:S899">_xlfn.TEXTSPLIT(O899,"/")</f>
        <v>theater</v>
      </c>
      <c r="S899" t="str">
        <v>plays</v>
      </c>
    </row>
    <row r="900" spans="1:19" x14ac:dyDescent="0.3">
      <c r="A900">
        <v>898</v>
      </c>
      <c r="B900" t="s">
        <v>1828</v>
      </c>
      <c r="C900" s="3" t="s">
        <v>1829</v>
      </c>
      <c r="D900" t="s">
        <v>14</v>
      </c>
      <c r="E900">
        <v>179100</v>
      </c>
      <c r="F900">
        <v>93991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R900" t="str" cm="1">
        <f t="array" ref="R900:S900">_xlfn.TEXTSPLIT(O900,"/")</f>
        <v>film &amp; video</v>
      </c>
      <c r="S900" t="str">
        <v>documentary</v>
      </c>
    </row>
    <row r="901" spans="1:19" x14ac:dyDescent="0.3">
      <c r="A901">
        <v>899</v>
      </c>
      <c r="B901" t="s">
        <v>1830</v>
      </c>
      <c r="C901" s="3" t="s">
        <v>1831</v>
      </c>
      <c r="D901" t="s">
        <v>20</v>
      </c>
      <c r="E901">
        <v>3100</v>
      </c>
      <c r="F901">
        <v>12620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R901" t="str" cm="1">
        <f t="array" ref="R901:S901">_xlfn.TEXTSPLIT(O901,"/")</f>
        <v>music</v>
      </c>
      <c r="S901" t="str">
        <v>jazz</v>
      </c>
    </row>
    <row r="902" spans="1:19" x14ac:dyDescent="0.3">
      <c r="A902">
        <v>900</v>
      </c>
      <c r="B902" t="s">
        <v>1832</v>
      </c>
      <c r="C902" s="3" t="s">
        <v>1833</v>
      </c>
      <c r="D902" t="s">
        <v>14</v>
      </c>
      <c r="E902">
        <v>100</v>
      </c>
      <c r="F902"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R902" t="str" cm="1">
        <f t="array" ref="R902:S902">_xlfn.TEXTSPLIT(O902,"/")</f>
        <v>technology</v>
      </c>
      <c r="S902" t="str">
        <v>web</v>
      </c>
    </row>
    <row r="903" spans="1:19" x14ac:dyDescent="0.3">
      <c r="A903">
        <v>901</v>
      </c>
      <c r="B903" t="s">
        <v>1834</v>
      </c>
      <c r="C903" s="3" t="s">
        <v>1835</v>
      </c>
      <c r="D903" t="s">
        <v>20</v>
      </c>
      <c r="E903">
        <v>5600</v>
      </c>
      <c r="F903">
        <v>8746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R903" t="str" cm="1">
        <f t="array" ref="R903:S903">_xlfn.TEXTSPLIT(O903,"/")</f>
        <v>music</v>
      </c>
      <c r="S903" t="str">
        <v>rock</v>
      </c>
    </row>
    <row r="904" spans="1:19" x14ac:dyDescent="0.3">
      <c r="A904">
        <v>902</v>
      </c>
      <c r="B904" t="s">
        <v>1836</v>
      </c>
      <c r="C904" s="3" t="s">
        <v>1837</v>
      </c>
      <c r="D904" t="s">
        <v>20</v>
      </c>
      <c r="E904">
        <v>1400</v>
      </c>
      <c r="F904">
        <v>3534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R904" t="str" cm="1">
        <f t="array" ref="R904:S904">_xlfn.TEXTSPLIT(O904,"/")</f>
        <v>technology</v>
      </c>
      <c r="S904" t="str">
        <v>web</v>
      </c>
    </row>
    <row r="905" spans="1:19" ht="31.2" x14ac:dyDescent="0.3">
      <c r="A905">
        <v>903</v>
      </c>
      <c r="B905" t="s">
        <v>1838</v>
      </c>
      <c r="C905" s="3" t="s">
        <v>1839</v>
      </c>
      <c r="D905" t="s">
        <v>47</v>
      </c>
      <c r="E905">
        <v>41000</v>
      </c>
      <c r="F905">
        <v>709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R905" t="str" cm="1">
        <f t="array" ref="R905:S905">_xlfn.TEXTSPLIT(O905,"/")</f>
        <v>publishing</v>
      </c>
      <c r="S905" t="str">
        <v>nonfiction</v>
      </c>
    </row>
    <row r="906" spans="1:19" x14ac:dyDescent="0.3">
      <c r="A906">
        <v>904</v>
      </c>
      <c r="B906" t="s">
        <v>1840</v>
      </c>
      <c r="C906" s="3" t="s">
        <v>1841</v>
      </c>
      <c r="D906" t="s">
        <v>14</v>
      </c>
      <c r="E906">
        <v>6500</v>
      </c>
      <c r="F906">
        <v>795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R906" t="str" cm="1">
        <f t="array" ref="R906:S906">_xlfn.TEXTSPLIT(O906,"/")</f>
        <v>publishing</v>
      </c>
      <c r="S906" t="str">
        <v>radio &amp; podcasts</v>
      </c>
    </row>
    <row r="907" spans="1:19" x14ac:dyDescent="0.3">
      <c r="A907">
        <v>905</v>
      </c>
      <c r="B907" t="s">
        <v>1842</v>
      </c>
      <c r="C907" s="3" t="s">
        <v>1843</v>
      </c>
      <c r="D907" t="s">
        <v>20</v>
      </c>
      <c r="E907">
        <v>7900</v>
      </c>
      <c r="F907">
        <v>12955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R907" t="str" cm="1">
        <f t="array" ref="R907:S907">_xlfn.TEXTSPLIT(O907,"/")</f>
        <v>theater</v>
      </c>
      <c r="S907" t="str">
        <v>plays</v>
      </c>
    </row>
    <row r="908" spans="1:19" ht="31.2" x14ac:dyDescent="0.3">
      <c r="A908">
        <v>906</v>
      </c>
      <c r="B908" t="s">
        <v>1844</v>
      </c>
      <c r="C908" s="3" t="s">
        <v>1845</v>
      </c>
      <c r="D908" t="s">
        <v>20</v>
      </c>
      <c r="E908">
        <v>5500</v>
      </c>
      <c r="F908">
        <v>8964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R908" t="str" cm="1">
        <f t="array" ref="R908:S908">_xlfn.TEXTSPLIT(O908,"/")</f>
        <v>film &amp; video</v>
      </c>
      <c r="S908" t="str">
        <v>documentary</v>
      </c>
    </row>
    <row r="909" spans="1:19" x14ac:dyDescent="0.3">
      <c r="A909">
        <v>907</v>
      </c>
      <c r="B909" t="s">
        <v>1846</v>
      </c>
      <c r="C909" s="3" t="s">
        <v>1847</v>
      </c>
      <c r="D909" t="s">
        <v>14</v>
      </c>
      <c r="E909">
        <v>9100</v>
      </c>
      <c r="F909">
        <v>1843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R909" t="str" cm="1">
        <f t="array" ref="R909:S909">_xlfn.TEXTSPLIT(O909,"/")</f>
        <v>theater</v>
      </c>
      <c r="S909" t="str">
        <v>plays</v>
      </c>
    </row>
    <row r="910" spans="1:19" x14ac:dyDescent="0.3">
      <c r="A910">
        <v>908</v>
      </c>
      <c r="B910" t="s">
        <v>1848</v>
      </c>
      <c r="C910" s="3" t="s">
        <v>1849</v>
      </c>
      <c r="D910" t="s">
        <v>20</v>
      </c>
      <c r="E910">
        <v>38200</v>
      </c>
      <c r="F910">
        <v>121950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R910" t="str" cm="1">
        <f t="array" ref="R910:S910">_xlfn.TEXTSPLIT(O910,"/")</f>
        <v>games</v>
      </c>
      <c r="S910" t="str">
        <v>video games</v>
      </c>
    </row>
    <row r="911" spans="1:19" x14ac:dyDescent="0.3">
      <c r="A911">
        <v>909</v>
      </c>
      <c r="B911" t="s">
        <v>1850</v>
      </c>
      <c r="C911" s="3" t="s">
        <v>1851</v>
      </c>
      <c r="D911" t="s">
        <v>20</v>
      </c>
      <c r="E911">
        <v>1800</v>
      </c>
      <c r="F911">
        <v>8621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R911" t="str" cm="1">
        <f t="array" ref="R911:S911">_xlfn.TEXTSPLIT(O911,"/")</f>
        <v>theater</v>
      </c>
      <c r="S911" t="str">
        <v>plays</v>
      </c>
    </row>
    <row r="912" spans="1:19" x14ac:dyDescent="0.3">
      <c r="A912">
        <v>910</v>
      </c>
      <c r="B912" t="s">
        <v>1852</v>
      </c>
      <c r="C912" s="3" t="s">
        <v>1853</v>
      </c>
      <c r="D912" t="s">
        <v>74</v>
      </c>
      <c r="E912">
        <v>154500</v>
      </c>
      <c r="F912">
        <v>30215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R912" t="str" cm="1">
        <f t="array" ref="R912:S912">_xlfn.TEXTSPLIT(O912,"/")</f>
        <v>theater</v>
      </c>
      <c r="S912" t="str">
        <v>plays</v>
      </c>
    </row>
    <row r="913" spans="1:19" x14ac:dyDescent="0.3">
      <c r="A913">
        <v>911</v>
      </c>
      <c r="B913" t="s">
        <v>1854</v>
      </c>
      <c r="C913" s="3" t="s">
        <v>1855</v>
      </c>
      <c r="D913" t="s">
        <v>20</v>
      </c>
      <c r="E913">
        <v>5800</v>
      </c>
      <c r="F913">
        <v>11539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R913" t="str" cm="1">
        <f t="array" ref="R913:S913">_xlfn.TEXTSPLIT(O913,"/")</f>
        <v>technology</v>
      </c>
      <c r="S913" t="str">
        <v>web</v>
      </c>
    </row>
    <row r="914" spans="1:19" x14ac:dyDescent="0.3">
      <c r="A914">
        <v>912</v>
      </c>
      <c r="B914" t="s">
        <v>1856</v>
      </c>
      <c r="C914" s="3" t="s">
        <v>1857</v>
      </c>
      <c r="D914" t="s">
        <v>20</v>
      </c>
      <c r="E914">
        <v>1800</v>
      </c>
      <c r="F914">
        <v>14310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R914" t="str" cm="1">
        <f t="array" ref="R914:S914">_xlfn.TEXTSPLIT(O914,"/")</f>
        <v>film &amp; video</v>
      </c>
      <c r="S914" t="str">
        <v>drama</v>
      </c>
    </row>
    <row r="915" spans="1:19" x14ac:dyDescent="0.3">
      <c r="A915">
        <v>913</v>
      </c>
      <c r="B915" t="s">
        <v>1858</v>
      </c>
      <c r="C915" s="3" t="s">
        <v>1859</v>
      </c>
      <c r="D915" t="s">
        <v>14</v>
      </c>
      <c r="E915">
        <v>70200</v>
      </c>
      <c r="F915">
        <v>35536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R915" t="str" cm="1">
        <f t="array" ref="R915:S915">_xlfn.TEXTSPLIT(O915,"/")</f>
        <v>film &amp; video</v>
      </c>
      <c r="S915" t="str">
        <v>drama</v>
      </c>
    </row>
    <row r="916" spans="1:19" x14ac:dyDescent="0.3">
      <c r="A916">
        <v>914</v>
      </c>
      <c r="B916" t="s">
        <v>1860</v>
      </c>
      <c r="C916" s="3" t="s">
        <v>1861</v>
      </c>
      <c r="D916" t="s">
        <v>14</v>
      </c>
      <c r="E916">
        <v>6400</v>
      </c>
      <c r="F916">
        <v>3676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R916" t="str" cm="1">
        <f t="array" ref="R916:S916">_xlfn.TEXTSPLIT(O916,"/")</f>
        <v>theater</v>
      </c>
      <c r="S916" t="str">
        <v>plays</v>
      </c>
    </row>
    <row r="917" spans="1:19" ht="31.2" x14ac:dyDescent="0.3">
      <c r="A917">
        <v>915</v>
      </c>
      <c r="B917" t="s">
        <v>1862</v>
      </c>
      <c r="C917" s="3" t="s">
        <v>1863</v>
      </c>
      <c r="D917" t="s">
        <v>20</v>
      </c>
      <c r="E917">
        <v>125900</v>
      </c>
      <c r="F917">
        <v>195936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R917" t="str" cm="1">
        <f t="array" ref="R917:S917">_xlfn.TEXTSPLIT(O917,"/")</f>
        <v>film &amp; video</v>
      </c>
      <c r="S917" t="str">
        <v>television</v>
      </c>
    </row>
    <row r="918" spans="1:19" ht="31.2" x14ac:dyDescent="0.3">
      <c r="A918">
        <v>916</v>
      </c>
      <c r="B918" t="s">
        <v>1864</v>
      </c>
      <c r="C918" s="3" t="s">
        <v>1865</v>
      </c>
      <c r="D918" t="s">
        <v>14</v>
      </c>
      <c r="E918">
        <v>3700</v>
      </c>
      <c r="F918">
        <v>1343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R918" t="str" cm="1">
        <f t="array" ref="R918:S918">_xlfn.TEXTSPLIT(O918,"/")</f>
        <v>photography</v>
      </c>
      <c r="S918" t="str">
        <v>photography books</v>
      </c>
    </row>
    <row r="919" spans="1:19" x14ac:dyDescent="0.3">
      <c r="A919">
        <v>917</v>
      </c>
      <c r="B919" t="s">
        <v>1866</v>
      </c>
      <c r="C919" s="3" t="s">
        <v>1867</v>
      </c>
      <c r="D919" t="s">
        <v>47</v>
      </c>
      <c r="E919">
        <v>3600</v>
      </c>
      <c r="F919">
        <v>2097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R919" t="str" cm="1">
        <f t="array" ref="R919:S919">_xlfn.TEXTSPLIT(O919,"/")</f>
        <v>film &amp; video</v>
      </c>
      <c r="S919" t="str">
        <v>shorts</v>
      </c>
    </row>
    <row r="920" spans="1:19" x14ac:dyDescent="0.3">
      <c r="A920">
        <v>918</v>
      </c>
      <c r="B920" t="s">
        <v>1868</v>
      </c>
      <c r="C920" s="3" t="s">
        <v>1869</v>
      </c>
      <c r="D920" t="s">
        <v>20</v>
      </c>
      <c r="E920">
        <v>3800</v>
      </c>
      <c r="F920">
        <v>9021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R920" t="str" cm="1">
        <f t="array" ref="R920:S920">_xlfn.TEXTSPLIT(O920,"/")</f>
        <v>publishing</v>
      </c>
      <c r="S920" t="str">
        <v>radio &amp; podcasts</v>
      </c>
    </row>
    <row r="921" spans="1:19" x14ac:dyDescent="0.3">
      <c r="A921">
        <v>919</v>
      </c>
      <c r="B921" t="s">
        <v>1870</v>
      </c>
      <c r="C921" s="3" t="s">
        <v>1871</v>
      </c>
      <c r="D921" t="s">
        <v>14</v>
      </c>
      <c r="E921">
        <v>35600</v>
      </c>
      <c r="F921">
        <v>20915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R921" t="str" cm="1">
        <f t="array" ref="R921:S921">_xlfn.TEXTSPLIT(O921,"/")</f>
        <v>theater</v>
      </c>
      <c r="S921" t="str">
        <v>plays</v>
      </c>
    </row>
    <row r="922" spans="1:19" x14ac:dyDescent="0.3">
      <c r="A922">
        <v>920</v>
      </c>
      <c r="B922" t="s">
        <v>1872</v>
      </c>
      <c r="C922" s="3" t="s">
        <v>1873</v>
      </c>
      <c r="D922" t="s">
        <v>20</v>
      </c>
      <c r="E922">
        <v>5300</v>
      </c>
      <c r="F922">
        <v>9676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R922" t="str" cm="1">
        <f t="array" ref="R922:S922">_xlfn.TEXTSPLIT(O922,"/")</f>
        <v>film &amp; video</v>
      </c>
      <c r="S922" t="str">
        <v>animation</v>
      </c>
    </row>
    <row r="923" spans="1:19" x14ac:dyDescent="0.3">
      <c r="A923">
        <v>921</v>
      </c>
      <c r="B923" t="s">
        <v>1874</v>
      </c>
      <c r="C923" s="3" t="s">
        <v>1875</v>
      </c>
      <c r="D923" t="s">
        <v>14</v>
      </c>
      <c r="E923">
        <v>160400</v>
      </c>
      <c r="F923">
        <v>1210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R923" t="str" cm="1">
        <f t="array" ref="R923:S923">_xlfn.TEXTSPLIT(O923,"/")</f>
        <v>technology</v>
      </c>
      <c r="S923" t="str">
        <v>web</v>
      </c>
    </row>
    <row r="924" spans="1:19" x14ac:dyDescent="0.3">
      <c r="A924">
        <v>922</v>
      </c>
      <c r="B924" t="s">
        <v>1876</v>
      </c>
      <c r="C924" s="3" t="s">
        <v>1877</v>
      </c>
      <c r="D924" t="s">
        <v>20</v>
      </c>
      <c r="E924">
        <v>51400</v>
      </c>
      <c r="F924">
        <v>90440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R924" t="str" cm="1">
        <f t="array" ref="R924:S924">_xlfn.TEXTSPLIT(O924,"/")</f>
        <v>music</v>
      </c>
      <c r="S924" t="str">
        <v>world music</v>
      </c>
    </row>
    <row r="925" spans="1:19" x14ac:dyDescent="0.3">
      <c r="A925">
        <v>923</v>
      </c>
      <c r="B925" t="s">
        <v>1878</v>
      </c>
      <c r="C925" s="3" t="s">
        <v>1879</v>
      </c>
      <c r="D925" t="s">
        <v>20</v>
      </c>
      <c r="E925">
        <v>1700</v>
      </c>
      <c r="F925">
        <v>4044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R925" t="str" cm="1">
        <f t="array" ref="R925:S925">_xlfn.TEXTSPLIT(O925,"/")</f>
        <v>theater</v>
      </c>
      <c r="S925" t="str">
        <v>plays</v>
      </c>
    </row>
    <row r="926" spans="1:19" x14ac:dyDescent="0.3">
      <c r="A926">
        <v>924</v>
      </c>
      <c r="B926" t="s">
        <v>1880</v>
      </c>
      <c r="C926" s="3" t="s">
        <v>1881</v>
      </c>
      <c r="D926" t="s">
        <v>20</v>
      </c>
      <c r="E926">
        <v>39400</v>
      </c>
      <c r="F926">
        <v>192292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R926" t="str" cm="1">
        <f t="array" ref="R926:S926">_xlfn.TEXTSPLIT(O926,"/")</f>
        <v>theater</v>
      </c>
      <c r="S926" t="str">
        <v>plays</v>
      </c>
    </row>
    <row r="927" spans="1:19" ht="31.2" x14ac:dyDescent="0.3">
      <c r="A927">
        <v>925</v>
      </c>
      <c r="B927" t="s">
        <v>1882</v>
      </c>
      <c r="C927" s="3" t="s">
        <v>1883</v>
      </c>
      <c r="D927" t="s">
        <v>20</v>
      </c>
      <c r="E927">
        <v>3000</v>
      </c>
      <c r="F927">
        <v>6722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R927" t="str" cm="1">
        <f t="array" ref="R927:S927">_xlfn.TEXTSPLIT(O927,"/")</f>
        <v>theater</v>
      </c>
      <c r="S927" t="str">
        <v>plays</v>
      </c>
    </row>
    <row r="928" spans="1:19" x14ac:dyDescent="0.3">
      <c r="A928">
        <v>926</v>
      </c>
      <c r="B928" t="s">
        <v>1884</v>
      </c>
      <c r="C928" s="3" t="s">
        <v>1885</v>
      </c>
      <c r="D928" t="s">
        <v>14</v>
      </c>
      <c r="E928">
        <v>8700</v>
      </c>
      <c r="F928">
        <v>1577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R928" t="str" cm="1">
        <f t="array" ref="R928:S928">_xlfn.TEXTSPLIT(O928,"/")</f>
        <v>food</v>
      </c>
      <c r="S928" t="str">
        <v>food trucks</v>
      </c>
    </row>
    <row r="929" spans="1:19" x14ac:dyDescent="0.3">
      <c r="A929">
        <v>927</v>
      </c>
      <c r="B929" t="s">
        <v>1886</v>
      </c>
      <c r="C929" s="3" t="s">
        <v>1887</v>
      </c>
      <c r="D929" t="s">
        <v>14</v>
      </c>
      <c r="E929">
        <v>7200</v>
      </c>
      <c r="F929">
        <v>3301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R929" t="str" cm="1">
        <f t="array" ref="R929:S929">_xlfn.TEXTSPLIT(O929,"/")</f>
        <v>theater</v>
      </c>
      <c r="S929" t="str">
        <v>plays</v>
      </c>
    </row>
    <row r="930" spans="1:19" x14ac:dyDescent="0.3">
      <c r="A930">
        <v>928</v>
      </c>
      <c r="B930" t="s">
        <v>1888</v>
      </c>
      <c r="C930" s="3" t="s">
        <v>1889</v>
      </c>
      <c r="D930" t="s">
        <v>20</v>
      </c>
      <c r="E930">
        <v>167400</v>
      </c>
      <c r="F930">
        <v>196386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R930" t="str" cm="1">
        <f t="array" ref="R930:S930">_xlfn.TEXTSPLIT(O930,"/")</f>
        <v>technology</v>
      </c>
      <c r="S930" t="str">
        <v>web</v>
      </c>
    </row>
    <row r="931" spans="1:19" x14ac:dyDescent="0.3">
      <c r="A931">
        <v>929</v>
      </c>
      <c r="B931" t="s">
        <v>1890</v>
      </c>
      <c r="C931" s="3" t="s">
        <v>1891</v>
      </c>
      <c r="D931" t="s">
        <v>20</v>
      </c>
      <c r="E931">
        <v>5500</v>
      </c>
      <c r="F931">
        <v>11952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R931" t="str" cm="1">
        <f t="array" ref="R931:S931">_xlfn.TEXTSPLIT(O931,"/")</f>
        <v>theater</v>
      </c>
      <c r="S931" t="str">
        <v>plays</v>
      </c>
    </row>
    <row r="932" spans="1:19" x14ac:dyDescent="0.3">
      <c r="A932">
        <v>930</v>
      </c>
      <c r="B932" t="s">
        <v>1892</v>
      </c>
      <c r="C932" s="3" t="s">
        <v>1893</v>
      </c>
      <c r="D932" t="s">
        <v>20</v>
      </c>
      <c r="E932">
        <v>3500</v>
      </c>
      <c r="F932">
        <v>3930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R932" t="str" cm="1">
        <f t="array" ref="R932:S932">_xlfn.TEXTSPLIT(O932,"/")</f>
        <v>theater</v>
      </c>
      <c r="S932" t="str">
        <v>plays</v>
      </c>
    </row>
    <row r="933" spans="1:19" ht="31.2" x14ac:dyDescent="0.3">
      <c r="A933">
        <v>931</v>
      </c>
      <c r="B933" t="s">
        <v>1894</v>
      </c>
      <c r="C933" s="3" t="s">
        <v>1895</v>
      </c>
      <c r="D933" t="s">
        <v>14</v>
      </c>
      <c r="E933">
        <v>7900</v>
      </c>
      <c r="F933">
        <v>5729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R933" t="str" cm="1">
        <f t="array" ref="R933:S933">_xlfn.TEXTSPLIT(O933,"/")</f>
        <v>theater</v>
      </c>
      <c r="S933" t="str">
        <v>plays</v>
      </c>
    </row>
    <row r="934" spans="1:19" x14ac:dyDescent="0.3">
      <c r="A934">
        <v>932</v>
      </c>
      <c r="B934" t="s">
        <v>1896</v>
      </c>
      <c r="C934" s="3" t="s">
        <v>1897</v>
      </c>
      <c r="D934" t="s">
        <v>20</v>
      </c>
      <c r="E934">
        <v>2300</v>
      </c>
      <c r="F934">
        <v>4883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R934" t="str" cm="1">
        <f t="array" ref="R934:S934">_xlfn.TEXTSPLIT(O934,"/")</f>
        <v>music</v>
      </c>
      <c r="S934" t="str">
        <v>rock</v>
      </c>
    </row>
    <row r="935" spans="1:19" x14ac:dyDescent="0.3">
      <c r="A935">
        <v>933</v>
      </c>
      <c r="B935" t="s">
        <v>1898</v>
      </c>
      <c r="C935" s="3" t="s">
        <v>1899</v>
      </c>
      <c r="D935" t="s">
        <v>20</v>
      </c>
      <c r="E935">
        <v>73000</v>
      </c>
      <c r="F935">
        <v>175015</v>
      </c>
      <c r="G935" s="17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R935" t="str" cm="1">
        <f t="array" ref="R935:S935">_xlfn.TEXTSPLIT(O935,"/")</f>
        <v>theater</v>
      </c>
      <c r="S935" t="str">
        <v>plays</v>
      </c>
    </row>
    <row r="936" spans="1:19" x14ac:dyDescent="0.3">
      <c r="A936">
        <v>934</v>
      </c>
      <c r="B936" t="s">
        <v>1900</v>
      </c>
      <c r="C936" s="3" t="s">
        <v>1901</v>
      </c>
      <c r="D936" t="s">
        <v>20</v>
      </c>
      <c r="E936">
        <v>6200</v>
      </c>
      <c r="F936">
        <v>11280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R936" t="str" cm="1">
        <f t="array" ref="R936:S936">_xlfn.TEXTSPLIT(O936,"/")</f>
        <v>theater</v>
      </c>
      <c r="S936" t="str">
        <v>plays</v>
      </c>
    </row>
    <row r="937" spans="1:19" ht="31.2" x14ac:dyDescent="0.3">
      <c r="A937">
        <v>935</v>
      </c>
      <c r="B937" t="s">
        <v>1902</v>
      </c>
      <c r="C937" s="3" t="s">
        <v>1903</v>
      </c>
      <c r="D937" t="s">
        <v>20</v>
      </c>
      <c r="E937">
        <v>6100</v>
      </c>
      <c r="F937">
        <v>10012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R937" t="str" cm="1">
        <f t="array" ref="R937:S937">_xlfn.TEXTSPLIT(O937,"/")</f>
        <v>theater</v>
      </c>
      <c r="S937" t="str">
        <v>plays</v>
      </c>
    </row>
    <row r="938" spans="1:19" x14ac:dyDescent="0.3">
      <c r="A938">
        <v>936</v>
      </c>
      <c r="B938" t="s">
        <v>1246</v>
      </c>
      <c r="C938" s="3" t="s">
        <v>1904</v>
      </c>
      <c r="D938" t="s">
        <v>14</v>
      </c>
      <c r="E938">
        <v>103200</v>
      </c>
      <c r="F938">
        <v>1690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R938" t="str" cm="1">
        <f t="array" ref="R938:S938">_xlfn.TEXTSPLIT(O938,"/")</f>
        <v>theater</v>
      </c>
      <c r="S938" t="str">
        <v>plays</v>
      </c>
    </row>
    <row r="939" spans="1:19" x14ac:dyDescent="0.3">
      <c r="A939">
        <v>937</v>
      </c>
      <c r="B939" t="s">
        <v>1905</v>
      </c>
      <c r="C939" s="3" t="s">
        <v>1906</v>
      </c>
      <c r="D939" t="s">
        <v>74</v>
      </c>
      <c r="E939">
        <v>171000</v>
      </c>
      <c r="F939">
        <v>84891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R939" t="str" cm="1">
        <f t="array" ref="R939:S939">_xlfn.TEXTSPLIT(O939,"/")</f>
        <v>film &amp; video</v>
      </c>
      <c r="S939" t="str">
        <v>documentary</v>
      </c>
    </row>
    <row r="940" spans="1:19" x14ac:dyDescent="0.3">
      <c r="A940">
        <v>938</v>
      </c>
      <c r="B940" t="s">
        <v>1907</v>
      </c>
      <c r="C940" s="3" t="s">
        <v>1908</v>
      </c>
      <c r="D940" t="s">
        <v>20</v>
      </c>
      <c r="E940">
        <v>9200</v>
      </c>
      <c r="F940">
        <v>10093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R940" t="str" cm="1">
        <f t="array" ref="R940:S940">_xlfn.TEXTSPLIT(O940,"/")</f>
        <v>publishing</v>
      </c>
      <c r="S940" t="str">
        <v>fiction</v>
      </c>
    </row>
    <row r="941" spans="1:19" ht="31.2" x14ac:dyDescent="0.3">
      <c r="A941">
        <v>939</v>
      </c>
      <c r="B941" t="s">
        <v>1909</v>
      </c>
      <c r="C941" s="3" t="s">
        <v>1910</v>
      </c>
      <c r="D941" t="s">
        <v>14</v>
      </c>
      <c r="E941">
        <v>7800</v>
      </c>
      <c r="F941">
        <v>3839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R941" t="str" cm="1">
        <f t="array" ref="R941:S941">_xlfn.TEXTSPLIT(O941,"/")</f>
        <v>games</v>
      </c>
      <c r="S941" t="str">
        <v>video games</v>
      </c>
    </row>
    <row r="942" spans="1:19" x14ac:dyDescent="0.3">
      <c r="A942">
        <v>940</v>
      </c>
      <c r="B942" t="s">
        <v>1911</v>
      </c>
      <c r="C942" s="3" t="s">
        <v>1912</v>
      </c>
      <c r="D942" t="s">
        <v>47</v>
      </c>
      <c r="E942">
        <v>9900</v>
      </c>
      <c r="F942">
        <v>6161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R942" t="str" cm="1">
        <f t="array" ref="R942:S942">_xlfn.TEXTSPLIT(O942,"/")</f>
        <v>technology</v>
      </c>
      <c r="S942" t="str">
        <v>web</v>
      </c>
    </row>
    <row r="943" spans="1:19" x14ac:dyDescent="0.3">
      <c r="A943">
        <v>941</v>
      </c>
      <c r="B943" t="s">
        <v>1913</v>
      </c>
      <c r="C943" s="3" t="s">
        <v>1914</v>
      </c>
      <c r="D943" t="s">
        <v>14</v>
      </c>
      <c r="E943">
        <v>43000</v>
      </c>
      <c r="F943">
        <v>5615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R943" t="str" cm="1">
        <f t="array" ref="R943:S943">_xlfn.TEXTSPLIT(O943,"/")</f>
        <v>theater</v>
      </c>
      <c r="S943" t="str">
        <v>plays</v>
      </c>
    </row>
    <row r="944" spans="1:19" x14ac:dyDescent="0.3">
      <c r="A944">
        <v>942</v>
      </c>
      <c r="B944" t="s">
        <v>1907</v>
      </c>
      <c r="C944" s="3" t="s">
        <v>1915</v>
      </c>
      <c r="D944" t="s">
        <v>14</v>
      </c>
      <c r="E944">
        <v>9600</v>
      </c>
      <c r="F944">
        <v>6205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R944" t="str" cm="1">
        <f t="array" ref="R944:S944">_xlfn.TEXTSPLIT(O944,"/")</f>
        <v>theater</v>
      </c>
      <c r="S944" t="str">
        <v>plays</v>
      </c>
    </row>
    <row r="945" spans="1:19" x14ac:dyDescent="0.3">
      <c r="A945">
        <v>943</v>
      </c>
      <c r="B945" t="s">
        <v>1916</v>
      </c>
      <c r="C945" s="3" t="s">
        <v>1917</v>
      </c>
      <c r="D945" t="s">
        <v>20</v>
      </c>
      <c r="E945">
        <v>7500</v>
      </c>
      <c r="F945">
        <v>11969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R945" t="str" cm="1">
        <f t="array" ref="R945:S945">_xlfn.TEXTSPLIT(O945,"/")</f>
        <v>food</v>
      </c>
      <c r="S945" t="str">
        <v>food trucks</v>
      </c>
    </row>
    <row r="946" spans="1:19" x14ac:dyDescent="0.3">
      <c r="A946">
        <v>944</v>
      </c>
      <c r="B946" t="s">
        <v>1918</v>
      </c>
      <c r="C946" s="3" t="s">
        <v>1919</v>
      </c>
      <c r="D946" t="s">
        <v>14</v>
      </c>
      <c r="E946">
        <v>10000</v>
      </c>
      <c r="F946">
        <v>8142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R946" t="str" cm="1">
        <f t="array" ref="R946:S946">_xlfn.TEXTSPLIT(O946,"/")</f>
        <v>photography</v>
      </c>
      <c r="S946" t="str">
        <v>photography books</v>
      </c>
    </row>
    <row r="947" spans="1:19" x14ac:dyDescent="0.3">
      <c r="A947">
        <v>945</v>
      </c>
      <c r="B947" t="s">
        <v>1920</v>
      </c>
      <c r="C947" s="3" t="s">
        <v>1921</v>
      </c>
      <c r="D947" t="s">
        <v>14</v>
      </c>
      <c r="E947">
        <v>172000</v>
      </c>
      <c r="F947">
        <v>55805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R947" t="str" cm="1">
        <f t="array" ref="R947:S947">_xlfn.TEXTSPLIT(O947,"/")</f>
        <v>photography</v>
      </c>
      <c r="S947" t="str">
        <v>photography books</v>
      </c>
    </row>
    <row r="948" spans="1:19" ht="31.2" x14ac:dyDescent="0.3">
      <c r="A948">
        <v>946</v>
      </c>
      <c r="B948" t="s">
        <v>1922</v>
      </c>
      <c r="C948" s="3" t="s">
        <v>1923</v>
      </c>
      <c r="D948" t="s">
        <v>14</v>
      </c>
      <c r="E948">
        <v>153700</v>
      </c>
      <c r="F948">
        <v>15238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R948" t="str" cm="1">
        <f t="array" ref="R948:S948">_xlfn.TEXTSPLIT(O948,"/")</f>
        <v>theater</v>
      </c>
      <c r="S948" t="str">
        <v>plays</v>
      </c>
    </row>
    <row r="949" spans="1:19" x14ac:dyDescent="0.3">
      <c r="A949">
        <v>947</v>
      </c>
      <c r="B949" t="s">
        <v>1924</v>
      </c>
      <c r="C949" s="3" t="s">
        <v>1925</v>
      </c>
      <c r="D949" t="s">
        <v>14</v>
      </c>
      <c r="E949">
        <v>3600</v>
      </c>
      <c r="F949">
        <v>961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R949" t="str" cm="1">
        <f t="array" ref="R949:S949">_xlfn.TEXTSPLIT(O949,"/")</f>
        <v>theater</v>
      </c>
      <c r="S949" t="str">
        <v>plays</v>
      </c>
    </row>
    <row r="950" spans="1:19" x14ac:dyDescent="0.3">
      <c r="A950">
        <v>948</v>
      </c>
      <c r="B950" t="s">
        <v>1926</v>
      </c>
      <c r="C950" s="3" t="s">
        <v>1927</v>
      </c>
      <c r="D950" t="s">
        <v>74</v>
      </c>
      <c r="E950">
        <v>9400</v>
      </c>
      <c r="F950">
        <v>5918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R950" t="str" cm="1">
        <f t="array" ref="R950:S950">_xlfn.TEXTSPLIT(O950,"/")</f>
        <v>film &amp; video</v>
      </c>
      <c r="S950" t="str">
        <v>documentary</v>
      </c>
    </row>
    <row r="951" spans="1:19" ht="31.2" x14ac:dyDescent="0.3">
      <c r="A951">
        <v>949</v>
      </c>
      <c r="B951" t="s">
        <v>1928</v>
      </c>
      <c r="C951" s="3" t="s">
        <v>1929</v>
      </c>
      <c r="D951" t="s">
        <v>20</v>
      </c>
      <c r="E951">
        <v>5900</v>
      </c>
      <c r="F951">
        <v>9520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R951" t="str" cm="1">
        <f t="array" ref="R951:S951">_xlfn.TEXTSPLIT(O951,"/")</f>
        <v>technology</v>
      </c>
      <c r="S951" t="str">
        <v>web</v>
      </c>
    </row>
    <row r="952" spans="1:19" ht="31.2" x14ac:dyDescent="0.3">
      <c r="A952">
        <v>950</v>
      </c>
      <c r="B952" t="s">
        <v>1930</v>
      </c>
      <c r="C952" s="3" t="s">
        <v>1931</v>
      </c>
      <c r="D952" t="s">
        <v>14</v>
      </c>
      <c r="E952">
        <v>100</v>
      </c>
      <c r="F952"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R952" t="str" cm="1">
        <f t="array" ref="R952:S952">_xlfn.TEXTSPLIT(O952,"/")</f>
        <v>theater</v>
      </c>
      <c r="S952" t="str">
        <v>plays</v>
      </c>
    </row>
    <row r="953" spans="1:19" x14ac:dyDescent="0.3">
      <c r="A953">
        <v>951</v>
      </c>
      <c r="B953" t="s">
        <v>1932</v>
      </c>
      <c r="C953" s="3" t="s">
        <v>1933</v>
      </c>
      <c r="D953" t="s">
        <v>20</v>
      </c>
      <c r="E953">
        <v>14500</v>
      </c>
      <c r="F953">
        <v>159056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R953" t="str" cm="1">
        <f t="array" ref="R953:S953">_xlfn.TEXTSPLIT(O953,"/")</f>
        <v>music</v>
      </c>
      <c r="S953" t="str">
        <v>rock</v>
      </c>
    </row>
    <row r="954" spans="1:19" x14ac:dyDescent="0.3">
      <c r="A954">
        <v>952</v>
      </c>
      <c r="B954" t="s">
        <v>1934</v>
      </c>
      <c r="C954" s="3" t="s">
        <v>1935</v>
      </c>
      <c r="D954" t="s">
        <v>74</v>
      </c>
      <c r="E954">
        <v>145500</v>
      </c>
      <c r="F954">
        <v>101987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R954" t="str" cm="1">
        <f t="array" ref="R954:S954">_xlfn.TEXTSPLIT(O954,"/")</f>
        <v>film &amp; video</v>
      </c>
      <c r="S954" t="str">
        <v>documentary</v>
      </c>
    </row>
    <row r="955" spans="1:19" ht="31.2" x14ac:dyDescent="0.3">
      <c r="A955">
        <v>953</v>
      </c>
      <c r="B955" t="s">
        <v>1936</v>
      </c>
      <c r="C955" s="3" t="s">
        <v>1937</v>
      </c>
      <c r="D955" t="s">
        <v>14</v>
      </c>
      <c r="E955">
        <v>3300</v>
      </c>
      <c r="F955">
        <v>1980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R955" t="str" cm="1">
        <f t="array" ref="R955:S955">_xlfn.TEXTSPLIT(O955,"/")</f>
        <v>film &amp; video</v>
      </c>
      <c r="S955" t="str">
        <v>science fiction</v>
      </c>
    </row>
    <row r="956" spans="1:19" x14ac:dyDescent="0.3">
      <c r="A956">
        <v>954</v>
      </c>
      <c r="B956" t="s">
        <v>1938</v>
      </c>
      <c r="C956" s="3" t="s">
        <v>1939</v>
      </c>
      <c r="D956" t="s">
        <v>20</v>
      </c>
      <c r="E956">
        <v>42600</v>
      </c>
      <c r="F956">
        <v>156384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R956" t="str" cm="1">
        <f t="array" ref="R956:S956">_xlfn.TEXTSPLIT(O956,"/")</f>
        <v>technology</v>
      </c>
      <c r="S956" t="str">
        <v>web</v>
      </c>
    </row>
    <row r="957" spans="1:19" ht="31.2" x14ac:dyDescent="0.3">
      <c r="A957">
        <v>955</v>
      </c>
      <c r="B957" t="s">
        <v>1940</v>
      </c>
      <c r="C957" s="3" t="s">
        <v>1941</v>
      </c>
      <c r="D957" t="s">
        <v>20</v>
      </c>
      <c r="E957">
        <v>700</v>
      </c>
      <c r="F957">
        <v>7763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R957" t="str" cm="1">
        <f t="array" ref="R957:S957">_xlfn.TEXTSPLIT(O957,"/")</f>
        <v>theater</v>
      </c>
      <c r="S957" t="str">
        <v>plays</v>
      </c>
    </row>
    <row r="958" spans="1:19" x14ac:dyDescent="0.3">
      <c r="A958">
        <v>956</v>
      </c>
      <c r="B958" t="s">
        <v>1942</v>
      </c>
      <c r="C958" s="3" t="s">
        <v>1943</v>
      </c>
      <c r="D958" t="s">
        <v>14</v>
      </c>
      <c r="E958">
        <v>187600</v>
      </c>
      <c r="F958">
        <v>35698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R958" t="str" cm="1">
        <f t="array" ref="R958:S958">_xlfn.TEXTSPLIT(O958,"/")</f>
        <v>film &amp; video</v>
      </c>
      <c r="S958" t="str">
        <v>science fiction</v>
      </c>
    </row>
    <row r="959" spans="1:19" x14ac:dyDescent="0.3">
      <c r="A959">
        <v>957</v>
      </c>
      <c r="B959" t="s">
        <v>1944</v>
      </c>
      <c r="C959" s="3" t="s">
        <v>1945</v>
      </c>
      <c r="D959" t="s">
        <v>20</v>
      </c>
      <c r="E959">
        <v>9800</v>
      </c>
      <c r="F959">
        <v>12434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R959" t="str" cm="1">
        <f t="array" ref="R959:S959">_xlfn.TEXTSPLIT(O959,"/")</f>
        <v>theater</v>
      </c>
      <c r="S959" t="str">
        <v>plays</v>
      </c>
    </row>
    <row r="960" spans="1:19" ht="31.2" x14ac:dyDescent="0.3">
      <c r="A960">
        <v>958</v>
      </c>
      <c r="B960" t="s">
        <v>1946</v>
      </c>
      <c r="C960" s="3" t="s">
        <v>1947</v>
      </c>
      <c r="D960" t="s">
        <v>20</v>
      </c>
      <c r="E960">
        <v>1100</v>
      </c>
      <c r="F960">
        <v>8081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R960" t="str" cm="1">
        <f t="array" ref="R960:S960">_xlfn.TEXTSPLIT(O960,"/")</f>
        <v>film &amp; video</v>
      </c>
      <c r="S960" t="str">
        <v>animation</v>
      </c>
    </row>
    <row r="961" spans="1:19" x14ac:dyDescent="0.3">
      <c r="A961">
        <v>959</v>
      </c>
      <c r="B961" t="s">
        <v>1948</v>
      </c>
      <c r="C961" s="3" t="s">
        <v>1949</v>
      </c>
      <c r="D961" t="s">
        <v>14</v>
      </c>
      <c r="E961">
        <v>145000</v>
      </c>
      <c r="F961">
        <v>6631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R961" t="str" cm="1">
        <f t="array" ref="R961:S961">_xlfn.TEXTSPLIT(O961,"/")</f>
        <v>publishing</v>
      </c>
      <c r="S961" t="str">
        <v>translations</v>
      </c>
    </row>
    <row r="962" spans="1:19" x14ac:dyDescent="0.3">
      <c r="A962">
        <v>960</v>
      </c>
      <c r="B962" t="s">
        <v>1950</v>
      </c>
      <c r="C962" s="3" t="s">
        <v>1951</v>
      </c>
      <c r="D962" t="s">
        <v>14</v>
      </c>
      <c r="E962">
        <v>5500</v>
      </c>
      <c r="F962">
        <v>4678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R962" t="str" cm="1">
        <f t="array" ref="R962:S962">_xlfn.TEXTSPLIT(O962,"/")</f>
        <v>technology</v>
      </c>
      <c r="S962" t="str">
        <v>web</v>
      </c>
    </row>
    <row r="963" spans="1:19" ht="31.2" x14ac:dyDescent="0.3">
      <c r="A963">
        <v>961</v>
      </c>
      <c r="B963" t="s">
        <v>1952</v>
      </c>
      <c r="C963" s="3" t="s">
        <v>1953</v>
      </c>
      <c r="D963" t="s">
        <v>20</v>
      </c>
      <c r="E963">
        <v>5700</v>
      </c>
      <c r="F963">
        <v>6800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R963" t="str" cm="1">
        <f t="array" ref="R963:S963">_xlfn.TEXTSPLIT(O963,"/")</f>
        <v>publishing</v>
      </c>
      <c r="S963" t="str">
        <v>translations</v>
      </c>
    </row>
    <row r="964" spans="1:19" x14ac:dyDescent="0.3">
      <c r="A964">
        <v>962</v>
      </c>
      <c r="B964" t="s">
        <v>1954</v>
      </c>
      <c r="C964" s="3" t="s">
        <v>1955</v>
      </c>
      <c r="D964" t="s">
        <v>20</v>
      </c>
      <c r="E964">
        <v>3600</v>
      </c>
      <c r="F964">
        <v>10657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R964" t="str" cm="1">
        <f t="array" ref="R964:S964">_xlfn.TEXTSPLIT(O964,"/")</f>
        <v>food</v>
      </c>
      <c r="S964" t="str">
        <v>food trucks</v>
      </c>
    </row>
    <row r="965" spans="1:19" x14ac:dyDescent="0.3">
      <c r="A965">
        <v>963</v>
      </c>
      <c r="B965" t="s">
        <v>1956</v>
      </c>
      <c r="C965" s="3" t="s">
        <v>1957</v>
      </c>
      <c r="D965" t="s">
        <v>14</v>
      </c>
      <c r="E965">
        <v>5900</v>
      </c>
      <c r="F965">
        <v>4997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R965" t="str" cm="1">
        <f t="array" ref="R965:S965">_xlfn.TEXTSPLIT(O965,"/")</f>
        <v>photography</v>
      </c>
      <c r="S965" t="str">
        <v>photography books</v>
      </c>
    </row>
    <row r="966" spans="1:19" x14ac:dyDescent="0.3">
      <c r="A966">
        <v>964</v>
      </c>
      <c r="B966" t="s">
        <v>1958</v>
      </c>
      <c r="C966" s="3" t="s">
        <v>1959</v>
      </c>
      <c r="D966" t="s">
        <v>20</v>
      </c>
      <c r="E966">
        <v>3700</v>
      </c>
      <c r="F966">
        <v>13164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R966" t="str" cm="1">
        <f t="array" ref="R966:S966">_xlfn.TEXTSPLIT(O966,"/")</f>
        <v>theater</v>
      </c>
      <c r="S966" t="str">
        <v>plays</v>
      </c>
    </row>
    <row r="967" spans="1:19" x14ac:dyDescent="0.3">
      <c r="A967">
        <v>965</v>
      </c>
      <c r="B967" t="s">
        <v>1960</v>
      </c>
      <c r="C967" s="3" t="s">
        <v>1961</v>
      </c>
      <c r="D967" t="s">
        <v>20</v>
      </c>
      <c r="E967">
        <v>2200</v>
      </c>
      <c r="F967">
        <v>8501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R967" t="str" cm="1">
        <f t="array" ref="R967:S967">_xlfn.TEXTSPLIT(O967,"/")</f>
        <v>music</v>
      </c>
      <c r="S967" t="str">
        <v>rock</v>
      </c>
    </row>
    <row r="968" spans="1:19" x14ac:dyDescent="0.3">
      <c r="A968">
        <v>966</v>
      </c>
      <c r="B968" t="s">
        <v>878</v>
      </c>
      <c r="C968" s="3" t="s">
        <v>1962</v>
      </c>
      <c r="D968" t="s">
        <v>20</v>
      </c>
      <c r="E968">
        <v>1700</v>
      </c>
      <c r="F968">
        <v>13468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R968" t="str" cm="1">
        <f t="array" ref="R968:S968">_xlfn.TEXTSPLIT(O968,"/")</f>
        <v>theater</v>
      </c>
      <c r="S968" t="str">
        <v>plays</v>
      </c>
    </row>
    <row r="969" spans="1:19" x14ac:dyDescent="0.3">
      <c r="A969">
        <v>967</v>
      </c>
      <c r="B969" t="s">
        <v>1963</v>
      </c>
      <c r="C969" s="3" t="s">
        <v>1964</v>
      </c>
      <c r="D969" t="s">
        <v>20</v>
      </c>
      <c r="E969">
        <v>88400</v>
      </c>
      <c r="F969">
        <v>121138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R969" t="str" cm="1">
        <f t="array" ref="R969:S969">_xlfn.TEXTSPLIT(O969,"/")</f>
        <v>music</v>
      </c>
      <c r="S969" t="str">
        <v>world music</v>
      </c>
    </row>
    <row r="970" spans="1:19" ht="31.2" x14ac:dyDescent="0.3">
      <c r="A970">
        <v>968</v>
      </c>
      <c r="B970" t="s">
        <v>1965</v>
      </c>
      <c r="C970" s="3" t="s">
        <v>1966</v>
      </c>
      <c r="D970" t="s">
        <v>20</v>
      </c>
      <c r="E970">
        <v>2400</v>
      </c>
      <c r="F970">
        <v>8117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R970" t="str" cm="1">
        <f t="array" ref="R970:S970">_xlfn.TEXTSPLIT(O970,"/")</f>
        <v>food</v>
      </c>
      <c r="S970" t="str">
        <v>food trucks</v>
      </c>
    </row>
    <row r="971" spans="1:19" x14ac:dyDescent="0.3">
      <c r="A971">
        <v>969</v>
      </c>
      <c r="B971" t="s">
        <v>1967</v>
      </c>
      <c r="C971" s="3" t="s">
        <v>1968</v>
      </c>
      <c r="D971" t="s">
        <v>20</v>
      </c>
      <c r="E971">
        <v>7900</v>
      </c>
      <c r="F971">
        <v>8550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R971" t="str" cm="1">
        <f t="array" ref="R971:S971">_xlfn.TEXTSPLIT(O971,"/")</f>
        <v>theater</v>
      </c>
      <c r="S971" t="str">
        <v>plays</v>
      </c>
    </row>
    <row r="972" spans="1:19" ht="31.2" x14ac:dyDescent="0.3">
      <c r="A972">
        <v>970</v>
      </c>
      <c r="B972" t="s">
        <v>1969</v>
      </c>
      <c r="C972" s="3" t="s">
        <v>1970</v>
      </c>
      <c r="D972" t="s">
        <v>14</v>
      </c>
      <c r="E972">
        <v>94900</v>
      </c>
      <c r="F972">
        <v>57659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R972" t="str" cm="1">
        <f t="array" ref="R972:S972">_xlfn.TEXTSPLIT(O972,"/")</f>
        <v>theater</v>
      </c>
      <c r="S972" t="str">
        <v>plays</v>
      </c>
    </row>
    <row r="973" spans="1:19" x14ac:dyDescent="0.3">
      <c r="A973">
        <v>971</v>
      </c>
      <c r="B973" t="s">
        <v>1971</v>
      </c>
      <c r="C973" s="3" t="s">
        <v>1972</v>
      </c>
      <c r="D973" t="s">
        <v>14</v>
      </c>
      <c r="E973">
        <v>5100</v>
      </c>
      <c r="F973">
        <v>1414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R973" t="str" cm="1">
        <f t="array" ref="R973:S973">_xlfn.TEXTSPLIT(O973,"/")</f>
        <v>film &amp; video</v>
      </c>
      <c r="S973" t="str">
        <v>television</v>
      </c>
    </row>
    <row r="974" spans="1:19" ht="31.2" x14ac:dyDescent="0.3">
      <c r="A974">
        <v>972</v>
      </c>
      <c r="B974" t="s">
        <v>1973</v>
      </c>
      <c r="C974" s="3" t="s">
        <v>1974</v>
      </c>
      <c r="D974" t="s">
        <v>20</v>
      </c>
      <c r="E974">
        <v>42700</v>
      </c>
      <c r="F974">
        <v>97524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R974" t="str" cm="1">
        <f t="array" ref="R974:S974">_xlfn.TEXTSPLIT(O974,"/")</f>
        <v>technology</v>
      </c>
      <c r="S974" t="str">
        <v>web</v>
      </c>
    </row>
    <row r="975" spans="1:19" x14ac:dyDescent="0.3">
      <c r="A975">
        <v>973</v>
      </c>
      <c r="B975" t="s">
        <v>1975</v>
      </c>
      <c r="C975" s="3" t="s">
        <v>1976</v>
      </c>
      <c r="D975" t="s">
        <v>14</v>
      </c>
      <c r="E975">
        <v>121100</v>
      </c>
      <c r="F975">
        <v>26176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R975" t="str" cm="1">
        <f t="array" ref="R975:S975">_xlfn.TEXTSPLIT(O975,"/")</f>
        <v>theater</v>
      </c>
      <c r="S975" t="str">
        <v>plays</v>
      </c>
    </row>
    <row r="976" spans="1:19" x14ac:dyDescent="0.3">
      <c r="A976">
        <v>974</v>
      </c>
      <c r="B976" t="s">
        <v>1977</v>
      </c>
      <c r="C976" s="3" t="s">
        <v>1978</v>
      </c>
      <c r="D976" t="s">
        <v>20</v>
      </c>
      <c r="E976">
        <v>800</v>
      </c>
      <c r="F976">
        <v>2991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R976" t="str" cm="1">
        <f t="array" ref="R976:S976">_xlfn.TEXTSPLIT(O976,"/")</f>
        <v>music</v>
      </c>
      <c r="S976" t="str">
        <v>indie rock</v>
      </c>
    </row>
    <row r="977" spans="1:19" x14ac:dyDescent="0.3">
      <c r="A977">
        <v>975</v>
      </c>
      <c r="B977" t="s">
        <v>1979</v>
      </c>
      <c r="C977" s="3" t="s">
        <v>1980</v>
      </c>
      <c r="D977" t="s">
        <v>20</v>
      </c>
      <c r="E977">
        <v>5400</v>
      </c>
      <c r="F977">
        <v>8366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R977" t="str" cm="1">
        <f t="array" ref="R977:S977">_xlfn.TEXTSPLIT(O977,"/")</f>
        <v>theater</v>
      </c>
      <c r="S977" t="str">
        <v>plays</v>
      </c>
    </row>
    <row r="978" spans="1:19" ht="31.2" x14ac:dyDescent="0.3">
      <c r="A978">
        <v>976</v>
      </c>
      <c r="B978" t="s">
        <v>1981</v>
      </c>
      <c r="C978" s="3" t="s">
        <v>1982</v>
      </c>
      <c r="D978" t="s">
        <v>20</v>
      </c>
      <c r="E978">
        <v>4000</v>
      </c>
      <c r="F978">
        <v>12886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R978" t="str" cm="1">
        <f t="array" ref="R978:S978">_xlfn.TEXTSPLIT(O978,"/")</f>
        <v>theater</v>
      </c>
      <c r="S978" t="str">
        <v>plays</v>
      </c>
    </row>
    <row r="979" spans="1:19" x14ac:dyDescent="0.3">
      <c r="A979">
        <v>977</v>
      </c>
      <c r="B979" t="s">
        <v>1258</v>
      </c>
      <c r="C979" s="3" t="s">
        <v>1983</v>
      </c>
      <c r="D979" t="s">
        <v>14</v>
      </c>
      <c r="E979">
        <v>7000</v>
      </c>
      <c r="F979">
        <v>5177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R979" t="str" cm="1">
        <f t="array" ref="R979:S979">_xlfn.TEXTSPLIT(O979,"/")</f>
        <v>food</v>
      </c>
      <c r="S979" t="str">
        <v>food trucks</v>
      </c>
    </row>
    <row r="980" spans="1:19" x14ac:dyDescent="0.3">
      <c r="A980">
        <v>978</v>
      </c>
      <c r="B980" t="s">
        <v>1984</v>
      </c>
      <c r="C980" s="3" t="s">
        <v>1985</v>
      </c>
      <c r="D980" t="s">
        <v>20</v>
      </c>
      <c r="E980">
        <v>1000</v>
      </c>
      <c r="F980">
        <v>8641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R980" t="str" cm="1">
        <f t="array" ref="R980:S980">_xlfn.TEXTSPLIT(O980,"/")</f>
        <v>games</v>
      </c>
      <c r="S980" t="str">
        <v>video games</v>
      </c>
    </row>
    <row r="981" spans="1:19" x14ac:dyDescent="0.3">
      <c r="A981">
        <v>979</v>
      </c>
      <c r="B981" t="s">
        <v>1986</v>
      </c>
      <c r="C981" s="3" t="s">
        <v>1987</v>
      </c>
      <c r="D981" t="s">
        <v>20</v>
      </c>
      <c r="E981">
        <v>60200</v>
      </c>
      <c r="F981">
        <v>86244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R981" t="str" cm="1">
        <f t="array" ref="R981:S981">_xlfn.TEXTSPLIT(O981,"/")</f>
        <v>theater</v>
      </c>
      <c r="S981" t="str">
        <v>plays</v>
      </c>
    </row>
    <row r="982" spans="1:19" x14ac:dyDescent="0.3">
      <c r="A982">
        <v>980</v>
      </c>
      <c r="B982" t="s">
        <v>1988</v>
      </c>
      <c r="C982" s="3" t="s">
        <v>1989</v>
      </c>
      <c r="D982" t="s">
        <v>14</v>
      </c>
      <c r="E982">
        <v>195200</v>
      </c>
      <c r="F982">
        <v>78630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R982" t="str" cm="1">
        <f t="array" ref="R982:S982">_xlfn.TEXTSPLIT(O982,"/")</f>
        <v>publishing</v>
      </c>
      <c r="S982" t="str">
        <v>nonfiction</v>
      </c>
    </row>
    <row r="983" spans="1:19" x14ac:dyDescent="0.3">
      <c r="A983">
        <v>981</v>
      </c>
      <c r="B983" t="s">
        <v>1990</v>
      </c>
      <c r="C983" s="3" t="s">
        <v>1991</v>
      </c>
      <c r="D983" t="s">
        <v>20</v>
      </c>
      <c r="E983">
        <v>6700</v>
      </c>
      <c r="F983">
        <v>11941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R983" t="str" cm="1">
        <f t="array" ref="R983:S983">_xlfn.TEXTSPLIT(O983,"/")</f>
        <v>technology</v>
      </c>
      <c r="S983" t="str">
        <v>web</v>
      </c>
    </row>
    <row r="984" spans="1:19" x14ac:dyDescent="0.3">
      <c r="A984">
        <v>982</v>
      </c>
      <c r="B984" t="s">
        <v>1992</v>
      </c>
      <c r="C984" s="3" t="s">
        <v>1993</v>
      </c>
      <c r="D984" t="s">
        <v>14</v>
      </c>
      <c r="E984">
        <v>7200</v>
      </c>
      <c r="F984">
        <v>6115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R984" t="str" cm="1">
        <f t="array" ref="R984:S984">_xlfn.TEXTSPLIT(O984,"/")</f>
        <v>film &amp; video</v>
      </c>
      <c r="S984" t="str">
        <v>documentary</v>
      </c>
    </row>
    <row r="985" spans="1:19" x14ac:dyDescent="0.3">
      <c r="A985">
        <v>983</v>
      </c>
      <c r="B985" t="s">
        <v>1994</v>
      </c>
      <c r="C985" s="3" t="s">
        <v>1995</v>
      </c>
      <c r="D985" t="s">
        <v>20</v>
      </c>
      <c r="E985">
        <v>129100</v>
      </c>
      <c r="F985">
        <v>188404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R985" t="str" cm="1">
        <f t="array" ref="R985:S985">_xlfn.TEXTSPLIT(O985,"/")</f>
        <v>film &amp; video</v>
      </c>
      <c r="S985" t="str">
        <v>documentary</v>
      </c>
    </row>
    <row r="986" spans="1:19" ht="31.2" x14ac:dyDescent="0.3">
      <c r="A986">
        <v>984</v>
      </c>
      <c r="B986" t="s">
        <v>1996</v>
      </c>
      <c r="C986" s="3" t="s">
        <v>1997</v>
      </c>
      <c r="D986" t="s">
        <v>20</v>
      </c>
      <c r="E986">
        <v>6500</v>
      </c>
      <c r="F986">
        <v>9910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R986" t="str" cm="1">
        <f t="array" ref="R986:S986">_xlfn.TEXTSPLIT(O986,"/")</f>
        <v>theater</v>
      </c>
      <c r="S986" t="str">
        <v>plays</v>
      </c>
    </row>
    <row r="987" spans="1:19" x14ac:dyDescent="0.3">
      <c r="A987">
        <v>985</v>
      </c>
      <c r="B987" t="s">
        <v>1998</v>
      </c>
      <c r="C987" s="3" t="s">
        <v>1999</v>
      </c>
      <c r="D987" t="s">
        <v>14</v>
      </c>
      <c r="E987">
        <v>170600</v>
      </c>
      <c r="F987">
        <v>114523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R987" t="str" cm="1">
        <f t="array" ref="R987:S987">_xlfn.TEXTSPLIT(O987,"/")</f>
        <v>music</v>
      </c>
      <c r="S987" t="str">
        <v>rock</v>
      </c>
    </row>
    <row r="988" spans="1:19" ht="31.2" x14ac:dyDescent="0.3">
      <c r="A988">
        <v>986</v>
      </c>
      <c r="B988" t="s">
        <v>2000</v>
      </c>
      <c r="C988" s="3" t="s">
        <v>2001</v>
      </c>
      <c r="D988" t="s">
        <v>14</v>
      </c>
      <c r="E988">
        <v>7800</v>
      </c>
      <c r="F988">
        <v>3144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R988" t="str" cm="1">
        <f t="array" ref="R988:S988">_xlfn.TEXTSPLIT(O988,"/")</f>
        <v>music</v>
      </c>
      <c r="S988" t="str">
        <v>rock</v>
      </c>
    </row>
    <row r="989" spans="1:19" x14ac:dyDescent="0.3">
      <c r="A989">
        <v>987</v>
      </c>
      <c r="B989" t="s">
        <v>2002</v>
      </c>
      <c r="C989" s="3" t="s">
        <v>2003</v>
      </c>
      <c r="D989" t="s">
        <v>20</v>
      </c>
      <c r="E989">
        <v>6200</v>
      </c>
      <c r="F989">
        <v>13441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R989" t="str" cm="1">
        <f t="array" ref="R989:S989">_xlfn.TEXTSPLIT(O989,"/")</f>
        <v>film &amp; video</v>
      </c>
      <c r="S989" t="str">
        <v>documentary</v>
      </c>
    </row>
    <row r="990" spans="1:19" x14ac:dyDescent="0.3">
      <c r="A990">
        <v>988</v>
      </c>
      <c r="B990" t="s">
        <v>2004</v>
      </c>
      <c r="C990" s="3" t="s">
        <v>2005</v>
      </c>
      <c r="D990" t="s">
        <v>14</v>
      </c>
      <c r="E990">
        <v>9400</v>
      </c>
      <c r="F990">
        <v>4899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R990" t="str" cm="1">
        <f t="array" ref="R990:S990">_xlfn.TEXTSPLIT(O990,"/")</f>
        <v>publishing</v>
      </c>
      <c r="S990" t="str">
        <v>radio &amp; podcasts</v>
      </c>
    </row>
    <row r="991" spans="1:19" x14ac:dyDescent="0.3">
      <c r="A991">
        <v>989</v>
      </c>
      <c r="B991" t="s">
        <v>2006</v>
      </c>
      <c r="C991" s="3" t="s">
        <v>2007</v>
      </c>
      <c r="D991" t="s">
        <v>20</v>
      </c>
      <c r="E991">
        <v>2400</v>
      </c>
      <c r="F991">
        <v>11990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R991" t="str" cm="1">
        <f t="array" ref="R991:S991">_xlfn.TEXTSPLIT(O991,"/")</f>
        <v>publishing</v>
      </c>
      <c r="S991" t="str">
        <v>translations</v>
      </c>
    </row>
    <row r="992" spans="1:19" ht="31.2" x14ac:dyDescent="0.3">
      <c r="A992">
        <v>990</v>
      </c>
      <c r="B992" t="s">
        <v>2008</v>
      </c>
      <c r="C992" s="3" t="s">
        <v>2009</v>
      </c>
      <c r="D992" t="s">
        <v>14</v>
      </c>
      <c r="E992">
        <v>7800</v>
      </c>
      <c r="F992">
        <v>6839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R992" t="str" cm="1">
        <f t="array" ref="R992:S992">_xlfn.TEXTSPLIT(O992,"/")</f>
        <v>film &amp; video</v>
      </c>
      <c r="S992" t="str">
        <v>drama</v>
      </c>
    </row>
    <row r="993" spans="1:19" x14ac:dyDescent="0.3">
      <c r="A993">
        <v>991</v>
      </c>
      <c r="B993" t="s">
        <v>1080</v>
      </c>
      <c r="C993" s="3" t="s">
        <v>2010</v>
      </c>
      <c r="D993" t="s">
        <v>20</v>
      </c>
      <c r="E993">
        <v>9800</v>
      </c>
      <c r="F993">
        <v>11091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R993" t="str" cm="1">
        <f t="array" ref="R993:S993">_xlfn.TEXTSPLIT(O993,"/")</f>
        <v>music</v>
      </c>
      <c r="S993" t="str">
        <v>rock</v>
      </c>
    </row>
    <row r="994" spans="1:19" x14ac:dyDescent="0.3">
      <c r="A994">
        <v>992</v>
      </c>
      <c r="B994" t="s">
        <v>2011</v>
      </c>
      <c r="C994" s="3" t="s">
        <v>2012</v>
      </c>
      <c r="D994" t="s">
        <v>20</v>
      </c>
      <c r="E994">
        <v>3100</v>
      </c>
      <c r="F994">
        <v>13223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R994" t="str" cm="1">
        <f t="array" ref="R994:S994">_xlfn.TEXTSPLIT(O994,"/")</f>
        <v>film &amp; video</v>
      </c>
      <c r="S994" t="str">
        <v>drama</v>
      </c>
    </row>
    <row r="995" spans="1:19" x14ac:dyDescent="0.3">
      <c r="A995">
        <v>993</v>
      </c>
      <c r="B995" t="s">
        <v>2013</v>
      </c>
      <c r="C995" s="3" t="s">
        <v>2014</v>
      </c>
      <c r="D995" t="s">
        <v>74</v>
      </c>
      <c r="E995">
        <v>9800</v>
      </c>
      <c r="F995">
        <v>7608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R995" t="str" cm="1">
        <f t="array" ref="R995:S995">_xlfn.TEXTSPLIT(O995,"/")</f>
        <v>photography</v>
      </c>
      <c r="S995" t="str">
        <v>photography books</v>
      </c>
    </row>
    <row r="996" spans="1:19" x14ac:dyDescent="0.3">
      <c r="A996">
        <v>994</v>
      </c>
      <c r="B996" t="s">
        <v>2015</v>
      </c>
      <c r="C996" s="3" t="s">
        <v>2016</v>
      </c>
      <c r="D996" t="s">
        <v>14</v>
      </c>
      <c r="E996">
        <v>141100</v>
      </c>
      <c r="F996">
        <v>74073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R996" t="str" cm="1">
        <f t="array" ref="R996:S996">_xlfn.TEXTSPLIT(O996,"/")</f>
        <v>publishing</v>
      </c>
      <c r="S996" t="str">
        <v>translations</v>
      </c>
    </row>
    <row r="997" spans="1:19" x14ac:dyDescent="0.3">
      <c r="A997">
        <v>995</v>
      </c>
      <c r="B997" t="s">
        <v>2017</v>
      </c>
      <c r="C997" s="3" t="s">
        <v>2018</v>
      </c>
      <c r="D997" t="s">
        <v>20</v>
      </c>
      <c r="E997">
        <v>97300</v>
      </c>
      <c r="F997">
        <v>153216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R997" t="str" cm="1">
        <f t="array" ref="R997:S997">_xlfn.TEXTSPLIT(O997,"/")</f>
        <v>food</v>
      </c>
      <c r="S997" t="str">
        <v>food trucks</v>
      </c>
    </row>
    <row r="998" spans="1:19" ht="31.2" x14ac:dyDescent="0.3">
      <c r="A998">
        <v>996</v>
      </c>
      <c r="B998" t="s">
        <v>2019</v>
      </c>
      <c r="C998" s="3" t="s">
        <v>2020</v>
      </c>
      <c r="D998" t="s">
        <v>14</v>
      </c>
      <c r="E998">
        <v>6600</v>
      </c>
      <c r="F998">
        <v>4814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R998" t="str" cm="1">
        <f t="array" ref="R998:S998">_xlfn.TEXTSPLIT(O998,"/")</f>
        <v>theater</v>
      </c>
      <c r="S998" t="str">
        <v>plays</v>
      </c>
    </row>
    <row r="999" spans="1:19" x14ac:dyDescent="0.3">
      <c r="A999">
        <v>997</v>
      </c>
      <c r="B999" t="s">
        <v>2021</v>
      </c>
      <c r="C999" s="3" t="s">
        <v>2022</v>
      </c>
      <c r="D999" t="s">
        <v>74</v>
      </c>
      <c r="E999">
        <v>7600</v>
      </c>
      <c r="F999">
        <v>4603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R999" t="str" cm="1">
        <f t="array" ref="R999:S999">_xlfn.TEXTSPLIT(O999,"/")</f>
        <v>theater</v>
      </c>
      <c r="S999" t="str">
        <v>plays</v>
      </c>
    </row>
    <row r="1000" spans="1:19" x14ac:dyDescent="0.3">
      <c r="A1000">
        <v>998</v>
      </c>
      <c r="B1000" t="s">
        <v>2023</v>
      </c>
      <c r="C1000" s="3" t="s">
        <v>2024</v>
      </c>
      <c r="D1000" t="s">
        <v>14</v>
      </c>
      <c r="E1000">
        <v>66600</v>
      </c>
      <c r="F1000">
        <v>37823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R1000" t="str" cm="1">
        <f t="array" ref="R1000:S1000">_xlfn.TEXTSPLIT(O1000,"/")</f>
        <v>music</v>
      </c>
      <c r="S1000" t="str">
        <v>indie rock</v>
      </c>
    </row>
    <row r="1001" spans="1:19" x14ac:dyDescent="0.3">
      <c r="A1001">
        <v>999</v>
      </c>
      <c r="B1001" t="s">
        <v>2025</v>
      </c>
      <c r="C1001" s="3" t="s">
        <v>2026</v>
      </c>
      <c r="D1001" t="s">
        <v>74</v>
      </c>
      <c r="E1001">
        <v>111100</v>
      </c>
      <c r="F1001">
        <v>62819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R1001" t="str" cm="1">
        <f t="array" ref="R1001:S1001">_xlfn.TEXTSPLIT(O1001,"/")</f>
        <v>food</v>
      </c>
      <c r="S1001" t="str">
        <v>food trucks</v>
      </c>
    </row>
  </sheetData>
  <conditionalFormatting sqref="G2:G1001">
    <cfRule type="containsText" dxfId="20" priority="6" operator="containsText" text="live">
      <formula>NOT(ISERROR(SEARCH("live",G2)))</formula>
    </cfRule>
    <cfRule type="containsText" dxfId="19" priority="7" operator="containsText" text="canceled">
      <formula>NOT(ISERROR(SEARCH("canceled",G2)))</formula>
    </cfRule>
    <cfRule type="containsText" dxfId="18" priority="8" operator="containsText" text="successful">
      <formula>NOT(ISERROR(SEARCH("successful",G2)))</formula>
    </cfRule>
    <cfRule type="containsText" dxfId="17" priority="9" operator="containsText" text="failed">
      <formula>NOT(ISERROR(SEARCH("failed",G2)))</formula>
    </cfRule>
  </conditionalFormatting>
  <conditionalFormatting sqref="D2:D1001">
    <cfRule type="containsText" dxfId="16" priority="1" operator="containsText" text="live">
      <formula>NOT(ISERROR(SEARCH("live",D2)))</formula>
    </cfRule>
    <cfRule type="containsText" dxfId="15" priority="2" operator="containsText" text="canceled">
      <formula>NOT(ISERROR(SEARCH("canceled",D2)))</formula>
    </cfRule>
    <cfRule type="containsText" dxfId="14" priority="3" operator="containsText" text="successful">
      <formula>NOT(ISERROR(SEARCH("successful",D2)))</formula>
    </cfRule>
    <cfRule type="containsText" dxfId="13" priority="5" operator="containsText" text="failed">
      <formula>NOT(ISERROR(SEARCH("failed",D2)))</formula>
    </cfRule>
  </conditionalFormatting>
  <conditionalFormatting sqref="D3">
    <cfRule type="containsText" dxfId="12" priority="4" operator="containsText" text="successful">
      <formula>NOT(ISERROR(SEARCH("successful",D3)))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DE57-B141-4D94-90FE-01B54BA9360F}">
  <dimension ref="A1:T1001"/>
  <sheetViews>
    <sheetView tabSelected="1" topLeftCell="H1" workbookViewId="0">
      <selection activeCell="T2" sqref="T2"/>
    </sheetView>
  </sheetViews>
  <sheetFormatPr defaultColWidth="11.19921875" defaultRowHeight="15.6" x14ac:dyDescent="0.3"/>
  <cols>
    <col min="1" max="1" width="8.59765625" customWidth="1"/>
    <col min="2" max="2" width="31.3984375" bestFit="1" customWidth="1"/>
    <col min="3" max="3" width="33.296875" style="3" customWidth="1"/>
    <col min="4" max="4" width="8.3984375" bestFit="1" customWidth="1"/>
    <col min="5" max="5" width="11.59765625" bestFit="1" customWidth="1"/>
    <col min="7" max="7" width="13" bestFit="1" customWidth="1"/>
    <col min="14" max="14" width="28" bestFit="1" customWidth="1"/>
    <col min="15" max="15" width="14.09765625" bestFit="1" customWidth="1"/>
    <col min="16" max="16" width="16.09765625" bestFit="1" customWidth="1"/>
    <col min="17" max="17" width="14.5" bestFit="1" customWidth="1"/>
    <col min="19" max="19" width="22.19921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2110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ABS(D2-E2)/D2</f>
        <v>1</v>
      </c>
      <c r="P2">
        <f>(D2+E2)/2</f>
        <v>50</v>
      </c>
      <c r="Q2" t="str" cm="1">
        <f t="array" ref="Q2:R2">_xlfn.TEXTSPLIT(N2,"/")</f>
        <v>food</v>
      </c>
      <c r="R2" t="str">
        <v>food trucks</v>
      </c>
      <c r="S2" s="19">
        <f>(((J2/60)/60)/24)+DATE(1970,1,1)</f>
        <v>42336.25</v>
      </c>
      <c r="T2" s="19">
        <f>(((K2/60)/60)/24)+DATE(1970,1,1)</f>
        <v>42353.25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ABS(D3-E3)/D3</f>
        <v>9.4</v>
      </c>
      <c r="P3">
        <f t="shared" ref="P3:P66" si="0">(D3+E3)/2</f>
        <v>7980</v>
      </c>
      <c r="Q3" t="str" cm="1">
        <f t="array" ref="Q3:R3">_xlfn.TEXTSPLIT(N3,"/")</f>
        <v>music</v>
      </c>
      <c r="R3" t="str">
        <v>rock</v>
      </c>
      <c r="S3" s="19">
        <f t="shared" ref="S3:S66" si="1">(((J3/60)/60)/24)+DATE(1970,1,1)</f>
        <v>41870.208333333336</v>
      </c>
      <c r="T3" s="19">
        <f t="shared" ref="T3:T66" si="2">(((K3/60)/60)/24)+DATE(1970,1,1)</f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ref="O4:O67" si="3">ABS(D4-E4)/D4</f>
        <v>0.31478782287822876</v>
      </c>
      <c r="P4">
        <f t="shared" si="0"/>
        <v>125461.5</v>
      </c>
      <c r="Q4" t="str" cm="1">
        <f t="array" ref="Q4:R4">_xlfn.TEXTSPLIT(N4,"/")</f>
        <v>technology</v>
      </c>
      <c r="R4" t="str">
        <v>web</v>
      </c>
      <c r="S4" s="19">
        <f t="shared" si="1"/>
        <v>41595.25</v>
      </c>
      <c r="T4" s="19">
        <f t="shared" si="2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3"/>
        <v>0.41023809523809524</v>
      </c>
      <c r="P5">
        <f t="shared" si="0"/>
        <v>3338.5</v>
      </c>
      <c r="Q5" t="str" cm="1">
        <f t="array" ref="Q5:R5">_xlfn.TEXTSPLIT(N5,"/")</f>
        <v>music</v>
      </c>
      <c r="R5" t="str">
        <v>rock</v>
      </c>
      <c r="S5" s="19">
        <f t="shared" si="1"/>
        <v>43688.208333333328</v>
      </c>
      <c r="T5" s="19">
        <f t="shared" si="2"/>
        <v>43728.208333333328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3"/>
        <v>0.30723684210526314</v>
      </c>
      <c r="P6">
        <f t="shared" si="0"/>
        <v>6432.5</v>
      </c>
      <c r="Q6" t="str" cm="1">
        <f t="array" ref="Q6:R6">_xlfn.TEXTSPLIT(N6,"/")</f>
        <v>theater</v>
      </c>
      <c r="R6" t="str">
        <v>plays</v>
      </c>
      <c r="S6" s="19">
        <f t="shared" si="1"/>
        <v>43485.25</v>
      </c>
      <c r="T6" s="19">
        <f t="shared" si="2"/>
        <v>43489.25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3"/>
        <v>0.73618421052631577</v>
      </c>
      <c r="P7">
        <f t="shared" si="0"/>
        <v>10397.5</v>
      </c>
      <c r="Q7" t="str" cm="1">
        <f t="array" ref="Q7:R7">_xlfn.TEXTSPLIT(N7,"/")</f>
        <v>theater</v>
      </c>
      <c r="R7" t="str">
        <v>plays</v>
      </c>
      <c r="S7" s="19">
        <f t="shared" si="1"/>
        <v>41149.208333333336</v>
      </c>
      <c r="T7" s="19">
        <f t="shared" si="2"/>
        <v>41160.208333333336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3"/>
        <v>0.79038461538461535</v>
      </c>
      <c r="P8">
        <f t="shared" si="0"/>
        <v>3145</v>
      </c>
      <c r="Q8" t="str" cm="1">
        <f t="array" ref="Q8:R8">_xlfn.TEXTSPLIT(N8,"/")</f>
        <v>film &amp; video</v>
      </c>
      <c r="R8" t="str">
        <v>documentary</v>
      </c>
      <c r="S8" s="19">
        <f t="shared" si="1"/>
        <v>42991.208333333328</v>
      </c>
      <c r="T8" s="19">
        <f t="shared" si="2"/>
        <v>42992.208333333328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3"/>
        <v>2.2757777777777779</v>
      </c>
      <c r="P9">
        <f t="shared" si="0"/>
        <v>9620.5</v>
      </c>
      <c r="Q9" t="str" cm="1">
        <f t="array" ref="Q9:R9">_xlfn.TEXTSPLIT(N9,"/")</f>
        <v>theater</v>
      </c>
      <c r="R9" t="str">
        <v>plays</v>
      </c>
      <c r="S9" s="19">
        <f t="shared" si="1"/>
        <v>42229.208333333328</v>
      </c>
      <c r="T9" s="19">
        <f t="shared" si="2"/>
        <v>42231.208333333328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3"/>
        <v>0.80067211625794732</v>
      </c>
      <c r="P10">
        <f t="shared" si="0"/>
        <v>66023</v>
      </c>
      <c r="Q10" t="str" cm="1">
        <f t="array" ref="Q10:R10">_xlfn.TEXTSPLIT(N10,"/")</f>
        <v>theater</v>
      </c>
      <c r="R10" t="str">
        <v>plays</v>
      </c>
      <c r="S10" s="19">
        <f t="shared" si="1"/>
        <v>40399.208333333336</v>
      </c>
      <c r="T10" s="19">
        <f t="shared" si="2"/>
        <v>40401.208333333336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3"/>
        <v>0.48258064516129034</v>
      </c>
      <c r="P11">
        <f t="shared" si="0"/>
        <v>4704</v>
      </c>
      <c r="Q11" t="str" cm="1">
        <f t="array" ref="Q11:R11">_xlfn.TEXTSPLIT(N11,"/")</f>
        <v>music</v>
      </c>
      <c r="R11" t="str">
        <v>electric music</v>
      </c>
      <c r="S11" s="19">
        <f t="shared" si="1"/>
        <v>41536.208333333336</v>
      </c>
      <c r="T11" s="19">
        <f t="shared" si="2"/>
        <v>41585.25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3"/>
        <v>1.6611538461538462</v>
      </c>
      <c r="P12">
        <f t="shared" si="0"/>
        <v>9519</v>
      </c>
      <c r="Q12" t="str" cm="1">
        <f t="array" ref="Q12:R12">_xlfn.TEXTSPLIT(N12,"/")</f>
        <v>film &amp; video</v>
      </c>
      <c r="R12" t="str">
        <v>drama</v>
      </c>
      <c r="S12" s="19">
        <f t="shared" si="1"/>
        <v>40404.208333333336</v>
      </c>
      <c r="T12" s="19">
        <f t="shared" si="2"/>
        <v>40452.208333333336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3"/>
        <v>0.51904761904761909</v>
      </c>
      <c r="P13">
        <f t="shared" si="0"/>
        <v>4665</v>
      </c>
      <c r="Q13" t="str" cm="1">
        <f t="array" ref="Q13:R13">_xlfn.TEXTSPLIT(N13,"/")</f>
        <v>theater</v>
      </c>
      <c r="R13" t="str">
        <v>plays</v>
      </c>
      <c r="S13" s="19">
        <f t="shared" si="1"/>
        <v>40442.208333333336</v>
      </c>
      <c r="T13" s="19">
        <f t="shared" si="2"/>
        <v>40448.208333333336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3"/>
        <v>0.10650793650793651</v>
      </c>
      <c r="P14">
        <f t="shared" si="0"/>
        <v>5964.5</v>
      </c>
      <c r="Q14" t="str" cm="1">
        <f t="array" ref="Q14:R14">_xlfn.TEXTSPLIT(N14,"/")</f>
        <v>film &amp; video</v>
      </c>
      <c r="R14" t="str">
        <v>drama</v>
      </c>
      <c r="S14" s="19">
        <f t="shared" si="1"/>
        <v>43760.208333333328</v>
      </c>
      <c r="T14" s="19">
        <f t="shared" si="2"/>
        <v>43768.208333333328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3"/>
        <v>1.4511904761904761</v>
      </c>
      <c r="P15">
        <f t="shared" si="0"/>
        <v>7247.5</v>
      </c>
      <c r="Q15" t="str" cm="1">
        <f t="array" ref="Q15:R15">_xlfn.TEXTSPLIT(N15,"/")</f>
        <v>music</v>
      </c>
      <c r="R15" t="str">
        <v>indie rock</v>
      </c>
      <c r="S15" s="19">
        <f t="shared" si="1"/>
        <v>42532.208333333328</v>
      </c>
      <c r="T15" s="19">
        <f t="shared" si="2"/>
        <v>42544.208333333328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3"/>
        <v>0.3323049645390071</v>
      </c>
      <c r="P16">
        <f t="shared" si="0"/>
        <v>23514.5</v>
      </c>
      <c r="Q16" t="str" cm="1">
        <f t="array" ref="Q16:R16">_xlfn.TEXTSPLIT(N16,"/")</f>
        <v>music</v>
      </c>
      <c r="R16" t="str">
        <v>indie rock</v>
      </c>
      <c r="S16" s="19">
        <f t="shared" si="1"/>
        <v>40974.25</v>
      </c>
      <c r="T16" s="19">
        <f t="shared" si="2"/>
        <v>41001.208333333336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3"/>
        <v>0.52692118226600981</v>
      </c>
      <c r="P17">
        <f t="shared" si="0"/>
        <v>59807</v>
      </c>
      <c r="Q17" t="str" cm="1">
        <f t="array" ref="Q17:R17">_xlfn.TEXTSPLIT(N17,"/")</f>
        <v>technology</v>
      </c>
      <c r="R17" t="str">
        <v>wearables</v>
      </c>
      <c r="S17" s="19">
        <f t="shared" si="1"/>
        <v>43809.25</v>
      </c>
      <c r="T17" s="19">
        <f t="shared" si="2"/>
        <v>43813.25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3"/>
        <v>5.4947058823529416</v>
      </c>
      <c r="P18">
        <f t="shared" si="0"/>
        <v>6370.5</v>
      </c>
      <c r="Q18" t="str" cm="1">
        <f t="array" ref="Q18:R18">_xlfn.TEXTSPLIT(N18,"/")</f>
        <v>publishing</v>
      </c>
      <c r="R18" t="str">
        <v>nonfiction</v>
      </c>
      <c r="S18" s="19">
        <f t="shared" si="1"/>
        <v>41661.25</v>
      </c>
      <c r="T18" s="19">
        <f t="shared" si="2"/>
        <v>41683.25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3"/>
        <v>0.59391252955082741</v>
      </c>
      <c r="P19">
        <f t="shared" si="0"/>
        <v>109722.5</v>
      </c>
      <c r="Q19" t="str" cm="1">
        <f t="array" ref="Q19:R19">_xlfn.TEXTSPLIT(N19,"/")</f>
        <v>film &amp; video</v>
      </c>
      <c r="R19" t="str">
        <v>animation</v>
      </c>
      <c r="S19" s="19">
        <f t="shared" si="1"/>
        <v>40555.25</v>
      </c>
      <c r="T19" s="19">
        <f t="shared" si="2"/>
        <v>40556.25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3"/>
        <v>0.33087912087912086</v>
      </c>
      <c r="P20">
        <f t="shared" si="0"/>
        <v>7594.5</v>
      </c>
      <c r="Q20" t="str" cm="1">
        <f t="array" ref="Q20:R20">_xlfn.TEXTSPLIT(N20,"/")</f>
        <v>theater</v>
      </c>
      <c r="R20" t="str">
        <v>plays</v>
      </c>
      <c r="S20" s="19">
        <f t="shared" si="1"/>
        <v>43351.208333333328</v>
      </c>
      <c r="T20" s="19">
        <f t="shared" si="2"/>
        <v>43359.208333333328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3"/>
        <v>0.51470400000000005</v>
      </c>
      <c r="P21">
        <f t="shared" si="0"/>
        <v>46415.5</v>
      </c>
      <c r="Q21" t="str" cm="1">
        <f t="array" ref="Q21:R21">_xlfn.TEXTSPLIT(N21,"/")</f>
        <v>theater</v>
      </c>
      <c r="R21" t="str">
        <v>plays</v>
      </c>
      <c r="S21" s="19">
        <f t="shared" si="1"/>
        <v>43528.25</v>
      </c>
      <c r="T21" s="19">
        <f t="shared" si="2"/>
        <v>43549.208333333328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3"/>
        <v>0.12242792109256449</v>
      </c>
      <c r="P22">
        <f t="shared" si="0"/>
        <v>139868</v>
      </c>
      <c r="Q22" t="str" cm="1">
        <f t="array" ref="Q22:R22">_xlfn.TEXTSPLIT(N22,"/")</f>
        <v>film &amp; video</v>
      </c>
      <c r="R22" t="str">
        <v>drama</v>
      </c>
      <c r="S22" s="19">
        <f t="shared" si="1"/>
        <v>41848.208333333336</v>
      </c>
      <c r="T22" s="19">
        <f t="shared" si="2"/>
        <v>41848.208333333336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3"/>
        <v>0.59007446808510633</v>
      </c>
      <c r="P23">
        <f t="shared" si="0"/>
        <v>66266.5</v>
      </c>
      <c r="Q23" t="str" cm="1">
        <f t="array" ref="Q23:R23">_xlfn.TEXTSPLIT(N23,"/")</f>
        <v>theater</v>
      </c>
      <c r="R23" t="str">
        <v>plays</v>
      </c>
      <c r="S23" s="19">
        <f t="shared" si="1"/>
        <v>40770.208333333336</v>
      </c>
      <c r="T23" s="19">
        <f t="shared" si="2"/>
        <v>40804.208333333336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3"/>
        <v>0.28071065989847716</v>
      </c>
      <c r="P24">
        <f t="shared" si="0"/>
        <v>67395</v>
      </c>
      <c r="Q24" t="str" cm="1">
        <f t="array" ref="Q24:R24">_xlfn.TEXTSPLIT(N24,"/")</f>
        <v>theater</v>
      </c>
      <c r="R24" t="str">
        <v>plays</v>
      </c>
      <c r="S24" s="19">
        <f t="shared" si="1"/>
        <v>43193.208333333328</v>
      </c>
      <c r="T24" s="19">
        <f t="shared" si="2"/>
        <v>43208.208333333328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3"/>
        <v>2.3204444444444445</v>
      </c>
      <c r="P25">
        <f t="shared" si="0"/>
        <v>9721</v>
      </c>
      <c r="Q25" t="str" cm="1">
        <f t="array" ref="Q25:R25">_xlfn.TEXTSPLIT(N25,"/")</f>
        <v>film &amp; video</v>
      </c>
      <c r="R25" t="str">
        <v>documentary</v>
      </c>
      <c r="S25" s="19">
        <f t="shared" si="1"/>
        <v>43510.25</v>
      </c>
      <c r="T25" s="19">
        <f t="shared" si="2"/>
        <v>43563.208333333328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3"/>
        <v>0.12832251082251081</v>
      </c>
      <c r="P26">
        <f t="shared" si="0"/>
        <v>98328.5</v>
      </c>
      <c r="Q26" t="str" cm="1">
        <f t="array" ref="Q26:R26">_xlfn.TEXTSPLIT(N26,"/")</f>
        <v>technology</v>
      </c>
      <c r="R26" t="str">
        <v>wearables</v>
      </c>
      <c r="S26" s="19">
        <f t="shared" si="1"/>
        <v>41811.208333333336</v>
      </c>
      <c r="T26" s="19">
        <f t="shared" si="2"/>
        <v>41813.208333333336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3"/>
        <v>1.1643636363636363</v>
      </c>
      <c r="P27">
        <f t="shared" si="0"/>
        <v>8702</v>
      </c>
      <c r="Q27" t="str" cm="1">
        <f t="array" ref="Q27:R27">_xlfn.TEXTSPLIT(N27,"/")</f>
        <v>games</v>
      </c>
      <c r="R27" t="str">
        <v>video games</v>
      </c>
      <c r="S27" s="19">
        <f t="shared" si="1"/>
        <v>40681.208333333336</v>
      </c>
      <c r="T27" s="19">
        <f t="shared" si="2"/>
        <v>40701.208333333336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3"/>
        <v>0.5180093023255814</v>
      </c>
      <c r="P28">
        <f t="shared" si="0"/>
        <v>79657</v>
      </c>
      <c r="Q28" t="str" cm="1">
        <f t="array" ref="Q28:R28">_xlfn.TEXTSPLIT(N28,"/")</f>
        <v>theater</v>
      </c>
      <c r="R28" t="str">
        <v>plays</v>
      </c>
      <c r="S28" s="19">
        <f t="shared" si="1"/>
        <v>43312.208333333328</v>
      </c>
      <c r="T28" s="19">
        <f t="shared" si="2"/>
        <v>43339.208333333328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3"/>
        <v>0.20050000000000001</v>
      </c>
      <c r="P29">
        <f t="shared" si="0"/>
        <v>1799.5</v>
      </c>
      <c r="Q29" t="str" cm="1">
        <f t="array" ref="Q29:R29">_xlfn.TEXTSPLIT(N29,"/")</f>
        <v>music</v>
      </c>
      <c r="R29" t="str">
        <v>rock</v>
      </c>
      <c r="S29" s="19">
        <f t="shared" si="1"/>
        <v>42280.208333333328</v>
      </c>
      <c r="T29" s="19">
        <f t="shared" si="2"/>
        <v>42288.208333333328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3"/>
        <v>5.2255351681957184E-2</v>
      </c>
      <c r="P30">
        <f t="shared" si="0"/>
        <v>134217.5</v>
      </c>
      <c r="Q30" t="str" cm="1">
        <f t="array" ref="Q30:R30">_xlfn.TEXTSPLIT(N30,"/")</f>
        <v>theater</v>
      </c>
      <c r="R30" t="str">
        <v>plays</v>
      </c>
      <c r="S30" s="19">
        <f t="shared" si="1"/>
        <v>40218.25</v>
      </c>
      <c r="T30" s="19">
        <f t="shared" si="2"/>
        <v>40241.25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3"/>
        <v>2.2889978213507627</v>
      </c>
      <c r="P31">
        <f t="shared" si="0"/>
        <v>98432.5</v>
      </c>
      <c r="Q31" t="str" cm="1">
        <f t="array" ref="Q31:R31">_xlfn.TEXTSPLIT(N31,"/")</f>
        <v>film &amp; video</v>
      </c>
      <c r="R31" t="str">
        <v>shorts</v>
      </c>
      <c r="S31" s="19">
        <f t="shared" si="1"/>
        <v>43301.208333333328</v>
      </c>
      <c r="T31" s="19">
        <f t="shared" si="2"/>
        <v>43341.208333333328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3"/>
        <v>0.60611111111111116</v>
      </c>
      <c r="P32">
        <f t="shared" si="0"/>
        <v>11727.5</v>
      </c>
      <c r="Q32" t="str" cm="1">
        <f t="array" ref="Q32:R32">_xlfn.TEXTSPLIT(N32,"/")</f>
        <v>film &amp; video</v>
      </c>
      <c r="R32" t="str">
        <v>animation</v>
      </c>
      <c r="S32" s="19">
        <f t="shared" si="1"/>
        <v>43609.208333333328</v>
      </c>
      <c r="T32" s="19">
        <f t="shared" si="2"/>
        <v>43614.208333333328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3"/>
        <v>2.1</v>
      </c>
      <c r="P33">
        <f t="shared" si="0"/>
        <v>7175</v>
      </c>
      <c r="Q33" t="str" cm="1">
        <f t="array" ref="Q33:R33">_xlfn.TEXTSPLIT(N33,"/")</f>
        <v>games</v>
      </c>
      <c r="R33" t="str">
        <v>video games</v>
      </c>
      <c r="S33" s="19">
        <f t="shared" si="1"/>
        <v>42374.25</v>
      </c>
      <c r="T33" s="19">
        <f t="shared" si="2"/>
        <v>42402.25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3"/>
        <v>0.13192079207920793</v>
      </c>
      <c r="P34">
        <f t="shared" si="0"/>
        <v>94338</v>
      </c>
      <c r="Q34" t="str" cm="1">
        <f t="array" ref="Q34:R34">_xlfn.TEXTSPLIT(N34,"/")</f>
        <v>film &amp; video</v>
      </c>
      <c r="R34" t="str">
        <v>documentary</v>
      </c>
      <c r="S34" s="19">
        <f t="shared" si="1"/>
        <v>43110.25</v>
      </c>
      <c r="T34" s="19">
        <f t="shared" si="2"/>
        <v>43137.25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3"/>
        <v>2.7782071713147412</v>
      </c>
      <c r="P35">
        <f t="shared" si="0"/>
        <v>119933</v>
      </c>
      <c r="Q35" t="str" cm="1">
        <f t="array" ref="Q35:R35">_xlfn.TEXTSPLIT(N35,"/")</f>
        <v>theater</v>
      </c>
      <c r="R35" t="str">
        <v>plays</v>
      </c>
      <c r="S35" s="19">
        <f t="shared" si="1"/>
        <v>41917.208333333336</v>
      </c>
      <c r="T35" s="19">
        <f t="shared" si="2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3"/>
        <v>0.50806451612903225</v>
      </c>
      <c r="P36">
        <f t="shared" si="0"/>
        <v>11662.5</v>
      </c>
      <c r="Q36" t="str" cm="1">
        <f t="array" ref="Q36:R36">_xlfn.TEXTSPLIT(N36,"/")</f>
        <v>film &amp; video</v>
      </c>
      <c r="R36" t="str">
        <v>documentary</v>
      </c>
      <c r="S36" s="19">
        <f t="shared" si="1"/>
        <v>42817.208333333328</v>
      </c>
      <c r="T36" s="19">
        <f t="shared" si="2"/>
        <v>42822.208333333328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3"/>
        <v>0.50301195219123507</v>
      </c>
      <c r="P37">
        <f t="shared" si="0"/>
        <v>157064</v>
      </c>
      <c r="Q37" t="str" cm="1">
        <f t="array" ref="Q37:R37">_xlfn.TEXTSPLIT(N37,"/")</f>
        <v>film &amp; video</v>
      </c>
      <c r="R37" t="str">
        <v>drama</v>
      </c>
      <c r="S37" s="19">
        <f t="shared" si="1"/>
        <v>43484.25</v>
      </c>
      <c r="T37" s="19">
        <f t="shared" si="2"/>
        <v>43526.25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3"/>
        <v>0.57285714285714284</v>
      </c>
      <c r="P38">
        <f t="shared" si="0"/>
        <v>900.5</v>
      </c>
      <c r="Q38" t="str" cm="1">
        <f t="array" ref="Q38:R38">_xlfn.TEXTSPLIT(N38,"/")</f>
        <v>theater</v>
      </c>
      <c r="R38" t="str">
        <v>plays</v>
      </c>
      <c r="S38" s="19">
        <f t="shared" si="1"/>
        <v>40600.25</v>
      </c>
      <c r="T38" s="19">
        <f t="shared" si="2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3"/>
        <v>0.39987654320987653</v>
      </c>
      <c r="P39">
        <f t="shared" si="0"/>
        <v>9719.5</v>
      </c>
      <c r="Q39" t="str" cm="1">
        <f t="array" ref="Q39:R39">_xlfn.TEXTSPLIT(N39,"/")</f>
        <v>publishing</v>
      </c>
      <c r="R39" t="str">
        <v>fiction</v>
      </c>
      <c r="S39" s="19">
        <f t="shared" si="1"/>
        <v>43744.208333333328</v>
      </c>
      <c r="T39" s="19">
        <f t="shared" si="2"/>
        <v>43777.25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3"/>
        <v>2.2532258064516131</v>
      </c>
      <c r="P40">
        <f t="shared" si="0"/>
        <v>6592.5</v>
      </c>
      <c r="Q40" t="str" cm="1">
        <f t="array" ref="Q40:R40">_xlfn.TEXTSPLIT(N40,"/")</f>
        <v>photography</v>
      </c>
      <c r="R40" t="str">
        <v>photography books</v>
      </c>
      <c r="S40" s="19">
        <f t="shared" si="1"/>
        <v>40469.208333333336</v>
      </c>
      <c r="T40" s="19">
        <f t="shared" si="2"/>
        <v>40474.208333333336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3"/>
        <v>0.49222222222222223</v>
      </c>
      <c r="P41">
        <f t="shared" si="0"/>
        <v>7463.5</v>
      </c>
      <c r="Q41" t="str" cm="1">
        <f t="array" ref="Q41:R41">_xlfn.TEXTSPLIT(N41,"/")</f>
        <v>theater</v>
      </c>
      <c r="R41" t="str">
        <v>plays</v>
      </c>
      <c r="S41" s="19">
        <f t="shared" si="1"/>
        <v>41330.25</v>
      </c>
      <c r="T41" s="19">
        <f t="shared" si="2"/>
        <v>41344.208333333336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3"/>
        <v>0.69068181818181817</v>
      </c>
      <c r="P42">
        <f t="shared" si="0"/>
        <v>11839</v>
      </c>
      <c r="Q42" t="str" cm="1">
        <f t="array" ref="Q42:R42">_xlfn.TEXTSPLIT(N42,"/")</f>
        <v>technology</v>
      </c>
      <c r="R42" t="str">
        <v>wearables</v>
      </c>
      <c r="S42" s="19">
        <f t="shared" si="1"/>
        <v>40334.208333333336</v>
      </c>
      <c r="T42" s="19">
        <f t="shared" si="2"/>
        <v>40353.208333333336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3"/>
        <v>1.1292857142857142</v>
      </c>
      <c r="P43">
        <f t="shared" si="0"/>
        <v>8762</v>
      </c>
      <c r="Q43" t="str" cm="1">
        <f t="array" ref="Q43:R43">_xlfn.TEXTSPLIT(N43,"/")</f>
        <v>music</v>
      </c>
      <c r="R43" t="str">
        <v>rock</v>
      </c>
      <c r="S43" s="19">
        <f t="shared" si="1"/>
        <v>41156.208333333336</v>
      </c>
      <c r="T43" s="19">
        <f t="shared" si="2"/>
        <v>41182.208333333336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3"/>
        <v>3.4394444444444443</v>
      </c>
      <c r="P44">
        <f t="shared" si="0"/>
        <v>4895.5</v>
      </c>
      <c r="Q44" t="str" cm="1">
        <f t="array" ref="Q44:R44">_xlfn.TEXTSPLIT(N44,"/")</f>
        <v>food</v>
      </c>
      <c r="R44" t="str">
        <v>food trucks</v>
      </c>
      <c r="S44" s="19">
        <f t="shared" si="1"/>
        <v>40728.208333333336</v>
      </c>
      <c r="T44" s="19">
        <f t="shared" si="2"/>
        <v>40737.208333333336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3"/>
        <v>0.85939024390243901</v>
      </c>
      <c r="P45">
        <f t="shared" si="0"/>
        <v>128958.5</v>
      </c>
      <c r="Q45" t="str" cm="1">
        <f t="array" ref="Q45:R45">_xlfn.TEXTSPLIT(N45,"/")</f>
        <v>publishing</v>
      </c>
      <c r="R45" t="str">
        <v>radio &amp; podcasts</v>
      </c>
      <c r="S45" s="19">
        <f t="shared" si="1"/>
        <v>41844.208333333336</v>
      </c>
      <c r="T45" s="19">
        <f t="shared" si="2"/>
        <v>41860.208333333336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3"/>
        <v>5.5881249999999998</v>
      </c>
      <c r="P46">
        <f t="shared" si="0"/>
        <v>6070.5</v>
      </c>
      <c r="Q46" t="str" cm="1">
        <f t="array" ref="Q46:R46">_xlfn.TEXTSPLIT(N46,"/")</f>
        <v>publishing</v>
      </c>
      <c r="R46" t="str">
        <v>fiction</v>
      </c>
      <c r="S46" s="19">
        <f t="shared" si="1"/>
        <v>43541.208333333328</v>
      </c>
      <c r="T46" s="19">
        <f t="shared" si="2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3"/>
        <v>0.52315789473684216</v>
      </c>
      <c r="P47">
        <f t="shared" si="0"/>
        <v>7015</v>
      </c>
      <c r="Q47" t="str" cm="1">
        <f t="array" ref="Q47:R47">_xlfn.TEXTSPLIT(N47,"/")</f>
        <v>theater</v>
      </c>
      <c r="R47" t="str">
        <v>plays</v>
      </c>
      <c r="S47" s="19">
        <f t="shared" si="1"/>
        <v>42676.208333333328</v>
      </c>
      <c r="T47" s="19">
        <f t="shared" si="2"/>
        <v>42691.25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3"/>
        <v>0.14783783783783783</v>
      </c>
      <c r="P48">
        <f t="shared" si="0"/>
        <v>3973.5</v>
      </c>
      <c r="Q48" t="str" cm="1">
        <f t="array" ref="Q48:R48">_xlfn.TEXTSPLIT(N48,"/")</f>
        <v>music</v>
      </c>
      <c r="R48" t="str">
        <v>rock</v>
      </c>
      <c r="S48" s="19">
        <f t="shared" si="1"/>
        <v>40367.208333333336</v>
      </c>
      <c r="T48" s="19">
        <f t="shared" si="2"/>
        <v>40390.208333333336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3"/>
        <v>3.7526666666666668</v>
      </c>
      <c r="P49">
        <f t="shared" si="0"/>
        <v>4314.5</v>
      </c>
      <c r="Q49" t="str" cm="1">
        <f t="array" ref="Q49:R49">_xlfn.TEXTSPLIT(N49,"/")</f>
        <v>theater</v>
      </c>
      <c r="R49" t="str">
        <v>plays</v>
      </c>
      <c r="S49" s="19">
        <f t="shared" si="1"/>
        <v>41727.208333333336</v>
      </c>
      <c r="T49" s="19">
        <f t="shared" si="2"/>
        <v>41757.208333333336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3"/>
        <v>2.86972972972973</v>
      </c>
      <c r="P50">
        <f t="shared" si="0"/>
        <v>81081</v>
      </c>
      <c r="Q50" t="str" cm="1">
        <f t="array" ref="Q50:R50">_xlfn.TEXTSPLIT(N50,"/")</f>
        <v>theater</v>
      </c>
      <c r="R50" t="str">
        <v>plays</v>
      </c>
      <c r="S50" s="19">
        <f t="shared" si="1"/>
        <v>42180.208333333328</v>
      </c>
      <c r="T50" s="19">
        <f t="shared" si="2"/>
        <v>42192.208333333328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3"/>
        <v>0.89624999999999999</v>
      </c>
      <c r="P51">
        <f t="shared" si="0"/>
        <v>10426.5</v>
      </c>
      <c r="Q51" t="str" cm="1">
        <f t="array" ref="Q51:R51">_xlfn.TEXTSPLIT(N51,"/")</f>
        <v>music</v>
      </c>
      <c r="R51" t="str">
        <v>rock</v>
      </c>
      <c r="S51" s="19">
        <f t="shared" si="1"/>
        <v>43758.208333333328</v>
      </c>
      <c r="T51" s="19">
        <f t="shared" si="2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3"/>
        <v>0.98</v>
      </c>
      <c r="P52">
        <f t="shared" si="0"/>
        <v>51</v>
      </c>
      <c r="Q52" t="str" cm="1">
        <f t="array" ref="Q52:R52">_xlfn.TEXTSPLIT(N52,"/")</f>
        <v>music</v>
      </c>
      <c r="R52" t="str">
        <v>metal</v>
      </c>
      <c r="S52" s="19">
        <f t="shared" si="1"/>
        <v>41487.208333333336</v>
      </c>
      <c r="T52" s="19">
        <f t="shared" si="2"/>
        <v>41515.208333333336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3"/>
        <v>8.1321948134092353E-2</v>
      </c>
      <c r="P53">
        <f t="shared" si="0"/>
        <v>151671.5</v>
      </c>
      <c r="Q53" t="str" cm="1">
        <f t="array" ref="Q53:R53">_xlfn.TEXTSPLIT(N53,"/")</f>
        <v>technology</v>
      </c>
      <c r="R53" t="str">
        <v>wearables</v>
      </c>
      <c r="S53" s="19">
        <f t="shared" si="1"/>
        <v>40995.208333333336</v>
      </c>
      <c r="T53" s="19">
        <f t="shared" si="2"/>
        <v>41011.208333333336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3"/>
        <v>0.65847222222222224</v>
      </c>
      <c r="P54">
        <f t="shared" si="0"/>
        <v>4829.5</v>
      </c>
      <c r="Q54" t="str" cm="1">
        <f t="array" ref="Q54:R54">_xlfn.TEXTSPLIT(N54,"/")</f>
        <v>theater</v>
      </c>
      <c r="R54" t="str">
        <v>plays</v>
      </c>
      <c r="S54" s="19">
        <f t="shared" si="1"/>
        <v>40436.208333333336</v>
      </c>
      <c r="T54" s="19">
        <f t="shared" si="2"/>
        <v>40440.208333333336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3"/>
        <v>0.40409090909090911</v>
      </c>
      <c r="P55">
        <f t="shared" si="0"/>
        <v>10578</v>
      </c>
      <c r="Q55" t="str" cm="1">
        <f t="array" ref="Q55:R55">_xlfn.TEXTSPLIT(N55,"/")</f>
        <v>film &amp; video</v>
      </c>
      <c r="R55" t="str">
        <v>drama</v>
      </c>
      <c r="S55" s="19">
        <f t="shared" si="1"/>
        <v>41779.208333333336</v>
      </c>
      <c r="T55" s="19">
        <f t="shared" si="2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3"/>
        <v>0.10133333333333333</v>
      </c>
      <c r="P56">
        <f t="shared" si="0"/>
        <v>5696</v>
      </c>
      <c r="Q56" t="str" cm="1">
        <f t="array" ref="Q56:R56">_xlfn.TEXTSPLIT(N56,"/")</f>
        <v>technology</v>
      </c>
      <c r="R56" t="str">
        <v>wearables</v>
      </c>
      <c r="S56" s="19">
        <f t="shared" si="1"/>
        <v>43170.25</v>
      </c>
      <c r="T56" s="19">
        <f t="shared" si="2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3"/>
        <v>0.77969696969696967</v>
      </c>
      <c r="P57">
        <f t="shared" si="0"/>
        <v>9173</v>
      </c>
      <c r="Q57" t="str" cm="1">
        <f t="array" ref="Q57:R57">_xlfn.TEXTSPLIT(N57,"/")</f>
        <v>music</v>
      </c>
      <c r="R57" t="str">
        <v>jazz</v>
      </c>
      <c r="S57" s="19">
        <f t="shared" si="1"/>
        <v>43311.208333333328</v>
      </c>
      <c r="T57" s="19">
        <f t="shared" si="2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3"/>
        <v>0.43662499999999999</v>
      </c>
      <c r="P58">
        <f t="shared" si="0"/>
        <v>9746.5</v>
      </c>
      <c r="Q58" t="str" cm="1">
        <f t="array" ref="Q58:R58">_xlfn.TEXTSPLIT(N58,"/")</f>
        <v>technology</v>
      </c>
      <c r="R58" t="str">
        <v>wearables</v>
      </c>
      <c r="S58" s="19">
        <f t="shared" si="1"/>
        <v>42014.25</v>
      </c>
      <c r="T58" s="19">
        <f t="shared" si="2"/>
        <v>42021.25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3"/>
        <v>1.1527586206896552</v>
      </c>
      <c r="P59">
        <f t="shared" si="0"/>
        <v>4571.5</v>
      </c>
      <c r="Q59" t="str" cm="1">
        <f t="array" ref="Q59:R59">_xlfn.TEXTSPLIT(N59,"/")</f>
        <v>games</v>
      </c>
      <c r="R59" t="str">
        <v>video games</v>
      </c>
      <c r="S59" s="19">
        <f t="shared" si="1"/>
        <v>42979.208333333328</v>
      </c>
      <c r="T59" s="19">
        <f t="shared" si="2"/>
        <v>42991.208333333328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3"/>
        <v>1.2711111111111111</v>
      </c>
      <c r="P60">
        <f t="shared" si="0"/>
        <v>4416</v>
      </c>
      <c r="Q60" t="str" cm="1">
        <f t="array" ref="Q60:R60">_xlfn.TEXTSPLIT(N60,"/")</f>
        <v>theater</v>
      </c>
      <c r="R60" t="str">
        <v>plays</v>
      </c>
      <c r="S60" s="19">
        <f t="shared" si="1"/>
        <v>42268.208333333328</v>
      </c>
      <c r="T60" s="19">
        <f t="shared" si="2"/>
        <v>42281.208333333328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3"/>
        <v>1.7507142857142857</v>
      </c>
      <c r="P61">
        <f t="shared" si="0"/>
        <v>2625.5</v>
      </c>
      <c r="Q61" t="str" cm="1">
        <f t="array" ref="Q61:R61">_xlfn.TEXTSPLIT(N61,"/")</f>
        <v>theater</v>
      </c>
      <c r="R61" t="str">
        <v>plays</v>
      </c>
      <c r="S61" s="19">
        <f t="shared" si="1"/>
        <v>42898.208333333328</v>
      </c>
      <c r="T61" s="19">
        <f t="shared" si="2"/>
        <v>42913.208333333328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3"/>
        <v>0.44370488322717622</v>
      </c>
      <c r="P62">
        <f t="shared" si="0"/>
        <v>115098.5</v>
      </c>
      <c r="Q62" t="str" cm="1">
        <f t="array" ref="Q62:R62">_xlfn.TEXTSPLIT(N62,"/")</f>
        <v>theater</v>
      </c>
      <c r="R62" t="str">
        <v>plays</v>
      </c>
      <c r="S62" s="19">
        <f t="shared" si="1"/>
        <v>41107.208333333336</v>
      </c>
      <c r="T62" s="19">
        <f t="shared" si="2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3"/>
        <v>7.2540160642570281E-2</v>
      </c>
      <c r="P63">
        <f t="shared" si="0"/>
        <v>191975</v>
      </c>
      <c r="Q63" t="str" cm="1">
        <f t="array" ref="Q63:R63">_xlfn.TEXTSPLIT(N63,"/")</f>
        <v>theater</v>
      </c>
      <c r="R63" t="str">
        <v>plays</v>
      </c>
      <c r="S63" s="19">
        <f t="shared" si="1"/>
        <v>40595.25</v>
      </c>
      <c r="T63" s="19">
        <f t="shared" si="2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3"/>
        <v>6.226</v>
      </c>
      <c r="P64">
        <f t="shared" si="0"/>
        <v>8226</v>
      </c>
      <c r="Q64" t="str" cm="1">
        <f t="array" ref="Q64:R64">_xlfn.TEXTSPLIT(N64,"/")</f>
        <v>technology</v>
      </c>
      <c r="R64" t="str">
        <v>web</v>
      </c>
      <c r="S64" s="19">
        <f t="shared" si="1"/>
        <v>42160.208333333328</v>
      </c>
      <c r="T64" s="19">
        <f t="shared" si="2"/>
        <v>42161.208333333328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3"/>
        <v>0.88148936170212766</v>
      </c>
      <c r="P65">
        <f t="shared" si="0"/>
        <v>2628.5</v>
      </c>
      <c r="Q65" t="str" cm="1">
        <f t="array" ref="Q65:R65">_xlfn.TEXTSPLIT(N65,"/")</f>
        <v>theater</v>
      </c>
      <c r="R65" t="str">
        <v>plays</v>
      </c>
      <c r="S65" s="19">
        <f t="shared" si="1"/>
        <v>42853.208333333328</v>
      </c>
      <c r="T65" s="19">
        <f t="shared" si="2"/>
        <v>42859.208333333328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3"/>
        <v>2.3571428571428573E-2</v>
      </c>
      <c r="P66">
        <f t="shared" si="0"/>
        <v>2767</v>
      </c>
      <c r="Q66" t="str" cm="1">
        <f t="array" ref="Q66:R66">_xlfn.TEXTSPLIT(N66,"/")</f>
        <v>technology</v>
      </c>
      <c r="R66" t="str">
        <v>web</v>
      </c>
      <c r="S66" s="19">
        <f t="shared" si="1"/>
        <v>43283.208333333328</v>
      </c>
      <c r="T66" s="19">
        <f t="shared" si="2"/>
        <v>43298.208333333328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3"/>
        <v>1.3614754098360655</v>
      </c>
      <c r="P67">
        <f t="shared" ref="P67:P130" si="4">(D67+E67)/2</f>
        <v>10252.5</v>
      </c>
      <c r="Q67" t="str" cm="1">
        <f t="array" ref="Q67:R67">_xlfn.TEXTSPLIT(N67,"/")</f>
        <v>theater</v>
      </c>
      <c r="R67" t="str">
        <v>plays</v>
      </c>
      <c r="S67" s="19">
        <f t="shared" ref="S67:S130" si="5">(((J67/60)/60)/24)+DATE(1970,1,1)</f>
        <v>40570.25</v>
      </c>
      <c r="T67" s="19">
        <f t="shared" ref="T67:T130" si="6">(((K67/60)/60)/24)+DATE(1970,1,1)</f>
        <v>40577.25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ref="O68:O131" si="7">ABS(D68-E68)/D68</f>
        <v>0.54931034482758623</v>
      </c>
      <c r="P68">
        <f t="shared" si="4"/>
        <v>2103.5</v>
      </c>
      <c r="Q68" t="str" cm="1">
        <f t="array" ref="Q68:R68">_xlfn.TEXTSPLIT(N68,"/")</f>
        <v>theater</v>
      </c>
      <c r="R68" t="str">
        <v>plays</v>
      </c>
      <c r="S68" s="19">
        <f t="shared" si="5"/>
        <v>42102.208333333328</v>
      </c>
      <c r="T68" s="19">
        <f t="shared" si="6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7"/>
        <v>0.62385674931129476</v>
      </c>
      <c r="P69">
        <f t="shared" si="4"/>
        <v>95246</v>
      </c>
      <c r="Q69" t="str" cm="1">
        <f t="array" ref="Q69:R69">_xlfn.TEXTSPLIT(N69,"/")</f>
        <v>technology</v>
      </c>
      <c r="R69" t="str">
        <v>wearables</v>
      </c>
      <c r="S69" s="19">
        <f t="shared" si="5"/>
        <v>40203.25</v>
      </c>
      <c r="T69" s="19">
        <f t="shared" si="6"/>
        <v>40208.25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7"/>
        <v>1.5452631578947369</v>
      </c>
      <c r="P70">
        <f t="shared" si="4"/>
        <v>10104</v>
      </c>
      <c r="Q70" t="str" cm="1">
        <f t="array" ref="Q70:R70">_xlfn.TEXTSPLIT(N70,"/")</f>
        <v>theater</v>
      </c>
      <c r="R70" t="str">
        <v>plays</v>
      </c>
      <c r="S70" s="19">
        <f t="shared" si="5"/>
        <v>42943.208333333328</v>
      </c>
      <c r="T70" s="19">
        <f t="shared" si="6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7"/>
        <v>0.75936708860759494</v>
      </c>
      <c r="P71">
        <f t="shared" si="4"/>
        <v>4900.5</v>
      </c>
      <c r="Q71" t="str" cm="1">
        <f t="array" ref="Q71:R71">_xlfn.TEXTSPLIT(N71,"/")</f>
        <v>theater</v>
      </c>
      <c r="R71" t="str">
        <v>plays</v>
      </c>
      <c r="S71" s="19">
        <f t="shared" si="5"/>
        <v>40531.25</v>
      </c>
      <c r="T71" s="19">
        <f t="shared" si="6"/>
        <v>40565.25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7"/>
        <v>0.23741406249999999</v>
      </c>
      <c r="P72">
        <f t="shared" si="4"/>
        <v>143194.5</v>
      </c>
      <c r="Q72" t="str" cm="1">
        <f t="array" ref="Q72:R72">_xlfn.TEXTSPLIT(N72,"/")</f>
        <v>theater</v>
      </c>
      <c r="R72" t="str">
        <v>plays</v>
      </c>
      <c r="S72" s="19">
        <f t="shared" si="5"/>
        <v>40484.208333333336</v>
      </c>
      <c r="T72" s="19">
        <f t="shared" si="6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7"/>
        <v>8.0666666666666664E-2</v>
      </c>
      <c r="P73">
        <f t="shared" si="4"/>
        <v>6242</v>
      </c>
      <c r="Q73" t="str" cm="1">
        <f t="array" ref="Q73:R73">_xlfn.TEXTSPLIT(N73,"/")</f>
        <v>theater</v>
      </c>
      <c r="R73" t="str">
        <v>plays</v>
      </c>
      <c r="S73" s="19">
        <f t="shared" si="5"/>
        <v>43799.25</v>
      </c>
      <c r="T73" s="19">
        <f t="shared" si="6"/>
        <v>43803.25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7"/>
        <v>5.7033333333333331</v>
      </c>
      <c r="P74">
        <f t="shared" si="4"/>
        <v>2311</v>
      </c>
      <c r="Q74" t="str" cm="1">
        <f t="array" ref="Q74:R74">_xlfn.TEXTSPLIT(N74,"/")</f>
        <v>film &amp; video</v>
      </c>
      <c r="R74" t="str">
        <v>animation</v>
      </c>
      <c r="S74" s="19">
        <f t="shared" si="5"/>
        <v>42186.208333333328</v>
      </c>
      <c r="T74" s="19">
        <f t="shared" si="6"/>
        <v>42222.208333333328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7"/>
        <v>5.609285714285714</v>
      </c>
      <c r="P75">
        <f t="shared" si="4"/>
        <v>5326.5</v>
      </c>
      <c r="Q75" t="str" cm="1">
        <f t="array" ref="Q75:R75">_xlfn.TEXTSPLIT(N75,"/")</f>
        <v>music</v>
      </c>
      <c r="R75" t="str">
        <v>jazz</v>
      </c>
      <c r="S75" s="19">
        <f t="shared" si="5"/>
        <v>42701.25</v>
      </c>
      <c r="T75" s="19">
        <f t="shared" si="6"/>
        <v>42704.25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7"/>
        <v>0.22461538461538461</v>
      </c>
      <c r="P76">
        <f t="shared" si="4"/>
        <v>4338</v>
      </c>
      <c r="Q76" t="str" cm="1">
        <f t="array" ref="Q76:R76">_xlfn.TEXTSPLIT(N76,"/")</f>
        <v>music</v>
      </c>
      <c r="R76" t="str">
        <v>metal</v>
      </c>
      <c r="S76" s="19">
        <f t="shared" si="5"/>
        <v>42456.208333333328</v>
      </c>
      <c r="T76" s="19">
        <f t="shared" si="6"/>
        <v>42457.208333333328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7"/>
        <v>0.50577319587628866</v>
      </c>
      <c r="P77">
        <f t="shared" si="4"/>
        <v>12153</v>
      </c>
      <c r="Q77" t="str" cm="1">
        <f t="array" ref="Q77:R77">_xlfn.TEXTSPLIT(N77,"/")</f>
        <v>photography</v>
      </c>
      <c r="R77" t="str">
        <v>photography books</v>
      </c>
      <c r="S77" s="19">
        <f t="shared" si="5"/>
        <v>43296.208333333328</v>
      </c>
      <c r="T77" s="19">
        <f t="shared" si="6"/>
        <v>43304.208333333328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7"/>
        <v>0.21893409275834011</v>
      </c>
      <c r="P78">
        <f t="shared" si="4"/>
        <v>109446.5</v>
      </c>
      <c r="Q78" t="str" cm="1">
        <f t="array" ref="Q78:R78">_xlfn.TEXTSPLIT(N78,"/")</f>
        <v>theater</v>
      </c>
      <c r="R78" t="str">
        <v>plays</v>
      </c>
      <c r="S78" s="19">
        <f t="shared" si="5"/>
        <v>42027.25</v>
      </c>
      <c r="T78" s="19">
        <f t="shared" si="6"/>
        <v>42076.208333333328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7"/>
        <v>0.53052631578947373</v>
      </c>
      <c r="P79">
        <f t="shared" si="4"/>
        <v>6980</v>
      </c>
      <c r="Q79" t="str" cm="1">
        <f t="array" ref="Q79:R79">_xlfn.TEXTSPLIT(N79,"/")</f>
        <v>film &amp; video</v>
      </c>
      <c r="R79" t="str">
        <v>animation</v>
      </c>
      <c r="S79" s="19">
        <f t="shared" si="5"/>
        <v>40448.208333333336</v>
      </c>
      <c r="T79" s="19">
        <f t="shared" si="6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7"/>
        <v>2.008</v>
      </c>
      <c r="P80">
        <f t="shared" si="4"/>
        <v>9018</v>
      </c>
      <c r="Q80" t="str" cm="1">
        <f t="array" ref="Q80:R80">_xlfn.TEXTSPLIT(N80,"/")</f>
        <v>publishing</v>
      </c>
      <c r="R80" t="str">
        <v>translations</v>
      </c>
      <c r="S80" s="19">
        <f t="shared" si="5"/>
        <v>43206.208333333328</v>
      </c>
      <c r="T80" s="19">
        <f t="shared" si="6"/>
        <v>43207.208333333328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7"/>
        <v>0.3040138408304498</v>
      </c>
      <c r="P81">
        <f t="shared" si="4"/>
        <v>49014</v>
      </c>
      <c r="Q81" t="str" cm="1">
        <f t="array" ref="Q81:R81">_xlfn.TEXTSPLIT(N81,"/")</f>
        <v>theater</v>
      </c>
      <c r="R81" t="str">
        <v>plays</v>
      </c>
      <c r="S81" s="19">
        <f t="shared" si="5"/>
        <v>43267.208333333328</v>
      </c>
      <c r="T81" s="19">
        <f t="shared" si="6"/>
        <v>43272.208333333328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7"/>
        <v>5.374545454545455</v>
      </c>
      <c r="P82">
        <f t="shared" si="4"/>
        <v>4056</v>
      </c>
      <c r="Q82" t="str" cm="1">
        <f t="array" ref="Q82:R82">_xlfn.TEXTSPLIT(N82,"/")</f>
        <v>games</v>
      </c>
      <c r="R82" t="str">
        <v>video games</v>
      </c>
      <c r="S82" s="19">
        <f t="shared" si="5"/>
        <v>42976.208333333328</v>
      </c>
      <c r="T82" s="19">
        <f t="shared" si="6"/>
        <v>43006.208333333328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7"/>
        <v>1.2533928571428572</v>
      </c>
      <c r="P83">
        <f t="shared" si="4"/>
        <v>27328.5</v>
      </c>
      <c r="Q83" t="str" cm="1">
        <f t="array" ref="Q83:R83">_xlfn.TEXTSPLIT(N83,"/")</f>
        <v>music</v>
      </c>
      <c r="R83" t="str">
        <v>rock</v>
      </c>
      <c r="S83" s="19">
        <f t="shared" si="5"/>
        <v>43062.25</v>
      </c>
      <c r="T83" s="19">
        <f t="shared" si="6"/>
        <v>43087.25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7"/>
        <v>13.973000000000001</v>
      </c>
      <c r="P84">
        <f t="shared" si="4"/>
        <v>7986.5</v>
      </c>
      <c r="Q84" t="str" cm="1">
        <f t="array" ref="Q84:R84">_xlfn.TEXTSPLIT(N84,"/")</f>
        <v>games</v>
      </c>
      <c r="R84" t="str">
        <v>video games</v>
      </c>
      <c r="S84" s="19">
        <f t="shared" si="5"/>
        <v>43482.25</v>
      </c>
      <c r="T84" s="19">
        <f t="shared" si="6"/>
        <v>43489.25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7"/>
        <v>0.62409774436090226</v>
      </c>
      <c r="P85">
        <f t="shared" si="4"/>
        <v>73198</v>
      </c>
      <c r="Q85" t="str" cm="1">
        <f t="array" ref="Q85:R85">_xlfn.TEXTSPLIT(N85,"/")</f>
        <v>music</v>
      </c>
      <c r="R85" t="str">
        <v>electric music</v>
      </c>
      <c r="S85" s="19">
        <f t="shared" si="5"/>
        <v>42579.208333333328</v>
      </c>
      <c r="T85" s="19">
        <f t="shared" si="6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7"/>
        <v>0.32369426751592356</v>
      </c>
      <c r="P86">
        <f t="shared" si="4"/>
        <v>36482</v>
      </c>
      <c r="Q86" t="str" cm="1">
        <f t="array" ref="Q86:R86">_xlfn.TEXTSPLIT(N86,"/")</f>
        <v>technology</v>
      </c>
      <c r="R86" t="str">
        <v>wearables</v>
      </c>
      <c r="S86" s="19">
        <f t="shared" si="5"/>
        <v>41118.208333333336</v>
      </c>
      <c r="T86" s="19">
        <f t="shared" si="6"/>
        <v>41128.208333333336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7"/>
        <v>0.3122448979591837</v>
      </c>
      <c r="P87">
        <f t="shared" si="4"/>
        <v>5665</v>
      </c>
      <c r="Q87" t="str" cm="1">
        <f t="array" ref="Q87:R87">_xlfn.TEXTSPLIT(N87,"/")</f>
        <v>music</v>
      </c>
      <c r="R87" t="str">
        <v>indie rock</v>
      </c>
      <c r="S87" s="19">
        <f t="shared" si="5"/>
        <v>40797.208333333336</v>
      </c>
      <c r="T87" s="19">
        <f t="shared" si="6"/>
        <v>40805.208333333336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7"/>
        <v>0.67635135135135138</v>
      </c>
      <c r="P88">
        <f t="shared" si="4"/>
        <v>9902.5</v>
      </c>
      <c r="Q88" t="str" cm="1">
        <f t="array" ref="Q88:R88">_xlfn.TEXTSPLIT(N88,"/")</f>
        <v>theater</v>
      </c>
      <c r="R88" t="str">
        <v>plays</v>
      </c>
      <c r="S88" s="19">
        <f t="shared" si="5"/>
        <v>42128.208333333328</v>
      </c>
      <c r="T88" s="19">
        <f t="shared" si="6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7"/>
        <v>0.38015113350125945</v>
      </c>
      <c r="P89">
        <f t="shared" si="4"/>
        <v>160770</v>
      </c>
      <c r="Q89" t="str" cm="1">
        <f t="array" ref="Q89:R89">_xlfn.TEXTSPLIT(N89,"/")</f>
        <v>music</v>
      </c>
      <c r="R89" t="str">
        <v>rock</v>
      </c>
      <c r="S89" s="19">
        <f t="shared" si="5"/>
        <v>40610.25</v>
      </c>
      <c r="T89" s="19">
        <f t="shared" si="6"/>
        <v>40621.208333333336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7"/>
        <v>1.6074999999999999</v>
      </c>
      <c r="P90">
        <f t="shared" si="4"/>
        <v>8658</v>
      </c>
      <c r="Q90" t="str" cm="1">
        <f t="array" ref="Q90:R90">_xlfn.TEXTSPLIT(N90,"/")</f>
        <v>publishing</v>
      </c>
      <c r="R90" t="str">
        <v>translations</v>
      </c>
      <c r="S90" s="19">
        <f t="shared" si="5"/>
        <v>42110.208333333328</v>
      </c>
      <c r="T90" s="19">
        <f t="shared" si="6"/>
        <v>42132.208333333328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7"/>
        <v>1.5258823529411765</v>
      </c>
      <c r="P91">
        <f t="shared" si="4"/>
        <v>5994</v>
      </c>
      <c r="Q91" t="str" cm="1">
        <f t="array" ref="Q91:R91">_xlfn.TEXTSPLIT(N91,"/")</f>
        <v>theater</v>
      </c>
      <c r="R91" t="str">
        <v>plays</v>
      </c>
      <c r="S91" s="19">
        <f t="shared" si="5"/>
        <v>40283.208333333336</v>
      </c>
      <c r="T91" s="19">
        <f t="shared" si="6"/>
        <v>40285.208333333336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7"/>
        <v>0.21384615384615385</v>
      </c>
      <c r="P92">
        <f t="shared" si="4"/>
        <v>6966</v>
      </c>
      <c r="Q92" t="str" cm="1">
        <f t="array" ref="Q92:R92">_xlfn.TEXTSPLIT(N92,"/")</f>
        <v>theater</v>
      </c>
      <c r="R92" t="str">
        <v>plays</v>
      </c>
      <c r="S92" s="19">
        <f t="shared" si="5"/>
        <v>42425.25</v>
      </c>
      <c r="T92" s="19">
        <f t="shared" si="6"/>
        <v>42425.25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7"/>
        <v>0.51595593000648088</v>
      </c>
      <c r="P93">
        <f t="shared" si="4"/>
        <v>114494</v>
      </c>
      <c r="Q93" t="str" cm="1">
        <f t="array" ref="Q93:R93">_xlfn.TEXTSPLIT(N93,"/")</f>
        <v>publishing</v>
      </c>
      <c r="R93" t="str">
        <v>translations</v>
      </c>
      <c r="S93" s="19">
        <f t="shared" si="5"/>
        <v>42588.208333333328</v>
      </c>
      <c r="T93" s="19">
        <f t="shared" si="6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7"/>
        <v>1.5887500000000001</v>
      </c>
      <c r="P94">
        <f t="shared" si="4"/>
        <v>35887.5</v>
      </c>
      <c r="Q94" t="str" cm="1">
        <f t="array" ref="Q94:R94">_xlfn.TEXTSPLIT(N94,"/")</f>
        <v>games</v>
      </c>
      <c r="R94" t="str">
        <v>video games</v>
      </c>
      <c r="S94" s="19">
        <f t="shared" si="5"/>
        <v>40352.208333333336</v>
      </c>
      <c r="T94" s="19">
        <f t="shared" si="6"/>
        <v>40353.208333333336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7"/>
        <v>0.39451286764705884</v>
      </c>
      <c r="P95">
        <f t="shared" si="4"/>
        <v>87338.5</v>
      </c>
      <c r="Q95" t="str" cm="1">
        <f t="array" ref="Q95:R95">_xlfn.TEXTSPLIT(N95,"/")</f>
        <v>theater</v>
      </c>
      <c r="R95" t="str">
        <v>plays</v>
      </c>
      <c r="S95" s="19">
        <f t="shared" si="5"/>
        <v>41202.208333333336</v>
      </c>
      <c r="T95" s="19">
        <f t="shared" si="6"/>
        <v>41206.208333333336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7"/>
        <v>2.036896551724138</v>
      </c>
      <c r="P96">
        <f t="shared" si="4"/>
        <v>5853.5</v>
      </c>
      <c r="Q96" t="str" cm="1">
        <f t="array" ref="Q96:R96">_xlfn.TEXTSPLIT(N96,"/")</f>
        <v>technology</v>
      </c>
      <c r="R96" t="str">
        <v>web</v>
      </c>
      <c r="S96" s="19">
        <f t="shared" si="5"/>
        <v>43562.208333333328</v>
      </c>
      <c r="T96" s="19">
        <f t="shared" si="6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7"/>
        <v>0.13</v>
      </c>
      <c r="P97">
        <f t="shared" si="4"/>
        <v>958.5</v>
      </c>
      <c r="Q97" t="str" cm="1">
        <f t="array" ref="Q97:R97">_xlfn.TEXTSPLIT(N97,"/")</f>
        <v>film &amp; video</v>
      </c>
      <c r="R97" t="str">
        <v>documentary</v>
      </c>
      <c r="S97" s="19">
        <f t="shared" si="5"/>
        <v>43752.208333333328</v>
      </c>
      <c r="T97" s="19">
        <f t="shared" si="6"/>
        <v>43759.208333333328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7"/>
        <v>1.1737876614060259</v>
      </c>
      <c r="P98">
        <f t="shared" si="4"/>
        <v>110606.5</v>
      </c>
      <c r="Q98" t="str" cm="1">
        <f t="array" ref="Q98:R98">_xlfn.TEXTSPLIT(N98,"/")</f>
        <v>theater</v>
      </c>
      <c r="R98" t="str">
        <v>plays</v>
      </c>
      <c r="S98" s="19">
        <f t="shared" si="5"/>
        <v>40612.25</v>
      </c>
      <c r="T98" s="19">
        <f t="shared" si="6"/>
        <v>40625.208333333336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7"/>
        <v>8.2669230769230762</v>
      </c>
      <c r="P99">
        <f t="shared" si="4"/>
        <v>6673.5</v>
      </c>
      <c r="Q99" t="str" cm="1">
        <f t="array" ref="Q99:R99">_xlfn.TEXTSPLIT(N99,"/")</f>
        <v>food</v>
      </c>
      <c r="R99" t="str">
        <v>food trucks</v>
      </c>
      <c r="S99" s="19">
        <f t="shared" si="5"/>
        <v>42180.208333333328</v>
      </c>
      <c r="T99" s="19">
        <f t="shared" si="6"/>
        <v>42234.208333333328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7"/>
        <v>0.66307770961145196</v>
      </c>
      <c r="P100">
        <f t="shared" si="4"/>
        <v>65375.5</v>
      </c>
      <c r="Q100" t="str" cm="1">
        <f t="array" ref="Q100:R100">_xlfn.TEXTSPLIT(N100,"/")</f>
        <v>games</v>
      </c>
      <c r="R100" t="str">
        <v>video games</v>
      </c>
      <c r="S100" s="19">
        <f t="shared" si="5"/>
        <v>42212.208333333328</v>
      </c>
      <c r="T100" s="19">
        <f t="shared" si="6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7"/>
        <v>0.96723684210526317</v>
      </c>
      <c r="P101">
        <f t="shared" si="4"/>
        <v>11275.5</v>
      </c>
      <c r="Q101" t="str" cm="1">
        <f t="array" ref="Q101:R101">_xlfn.TEXTSPLIT(N101,"/")</f>
        <v>theater</v>
      </c>
      <c r="R101" t="str">
        <v>plays</v>
      </c>
      <c r="S101" s="19">
        <f t="shared" si="5"/>
        <v>41968.25</v>
      </c>
      <c r="T101" s="19">
        <f t="shared" si="6"/>
        <v>41997.25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7"/>
        <v>0.99</v>
      </c>
      <c r="P102">
        <f t="shared" si="4"/>
        <v>50.5</v>
      </c>
      <c r="Q102" t="str" cm="1">
        <f t="array" ref="Q102:R102">_xlfn.TEXTSPLIT(N102,"/")</f>
        <v>theater</v>
      </c>
      <c r="R102" t="str">
        <v>plays</v>
      </c>
      <c r="S102" s="19">
        <f t="shared" si="5"/>
        <v>40835.208333333336</v>
      </c>
      <c r="T102" s="19">
        <f t="shared" si="6"/>
        <v>40853.208333333336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7"/>
        <v>9.2144444444444442</v>
      </c>
      <c r="P103">
        <f t="shared" si="4"/>
        <v>5046.5</v>
      </c>
      <c r="Q103" t="str" cm="1">
        <f t="array" ref="Q103:R103">_xlfn.TEXTSPLIT(N103,"/")</f>
        <v>music</v>
      </c>
      <c r="R103" t="str">
        <v>electric music</v>
      </c>
      <c r="S103" s="19">
        <f t="shared" si="5"/>
        <v>42056.25</v>
      </c>
      <c r="T103" s="19">
        <f t="shared" si="6"/>
        <v>42063.25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7"/>
        <v>1.8167567567567569</v>
      </c>
      <c r="P104">
        <f t="shared" si="4"/>
        <v>7061</v>
      </c>
      <c r="Q104" t="str" cm="1">
        <f t="array" ref="Q104:R104">_xlfn.TEXTSPLIT(N104,"/")</f>
        <v>technology</v>
      </c>
      <c r="R104" t="str">
        <v>wearables</v>
      </c>
      <c r="S104" s="19">
        <f t="shared" si="5"/>
        <v>43234.208333333328</v>
      </c>
      <c r="T104" s="19">
        <f t="shared" si="6"/>
        <v>43241.208333333328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7"/>
        <v>0.75390000000000001</v>
      </c>
      <c r="P105">
        <f t="shared" si="4"/>
        <v>6230.5</v>
      </c>
      <c r="Q105" t="str" cm="1">
        <f t="array" ref="Q105:R105">_xlfn.TEXTSPLIT(N105,"/")</f>
        <v>music</v>
      </c>
      <c r="R105" t="str">
        <v>electric music</v>
      </c>
      <c r="S105" s="19">
        <f t="shared" si="5"/>
        <v>40475.208333333336</v>
      </c>
      <c r="T105" s="19">
        <f t="shared" si="6"/>
        <v>40484.208333333336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7"/>
        <v>0.43140100671140941</v>
      </c>
      <c r="P106">
        <f t="shared" si="4"/>
        <v>144911.5</v>
      </c>
      <c r="Q106" t="str" cm="1">
        <f t="array" ref="Q106:R106">_xlfn.TEXTSPLIT(N106,"/")</f>
        <v>music</v>
      </c>
      <c r="R106" t="str">
        <v>indie rock</v>
      </c>
      <c r="S106" s="19">
        <f t="shared" si="5"/>
        <v>42878.208333333328</v>
      </c>
      <c r="T106" s="19">
        <f t="shared" si="6"/>
        <v>42879.208333333328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7"/>
        <v>0.44544117647058823</v>
      </c>
      <c r="P107">
        <f t="shared" si="4"/>
        <v>8314.5</v>
      </c>
      <c r="Q107" t="str" cm="1">
        <f t="array" ref="Q107:R107">_xlfn.TEXTSPLIT(N107,"/")</f>
        <v>technology</v>
      </c>
      <c r="R107" t="str">
        <v>web</v>
      </c>
      <c r="S107" s="19">
        <f t="shared" si="5"/>
        <v>41366.208333333336</v>
      </c>
      <c r="T107" s="19">
        <f t="shared" si="6"/>
        <v>41384.208333333336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7"/>
        <v>2.5912820512820511</v>
      </c>
      <c r="P108">
        <f t="shared" si="4"/>
        <v>8953</v>
      </c>
      <c r="Q108" t="str" cm="1">
        <f t="array" ref="Q108:R108">_xlfn.TEXTSPLIT(N108,"/")</f>
        <v>theater</v>
      </c>
      <c r="R108" t="str">
        <v>plays</v>
      </c>
      <c r="S108" s="19">
        <f t="shared" si="5"/>
        <v>43716.208333333328</v>
      </c>
      <c r="T108" s="19">
        <f t="shared" si="6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7"/>
        <v>0.86485714285714288</v>
      </c>
      <c r="P109">
        <f t="shared" si="4"/>
        <v>5013.5</v>
      </c>
      <c r="Q109" t="str" cm="1">
        <f t="array" ref="Q109:R109">_xlfn.TEXTSPLIT(N109,"/")</f>
        <v>theater</v>
      </c>
      <c r="R109" t="str">
        <v>plays</v>
      </c>
      <c r="S109" s="19">
        <f t="shared" si="5"/>
        <v>43213.208333333328</v>
      </c>
      <c r="T109" s="19">
        <f t="shared" si="6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7"/>
        <v>4.9526666666666666</v>
      </c>
      <c r="P110">
        <f t="shared" si="4"/>
        <v>5214.5</v>
      </c>
      <c r="Q110" t="str" cm="1">
        <f t="array" ref="Q110:R110">_xlfn.TEXTSPLIT(N110,"/")</f>
        <v>film &amp; video</v>
      </c>
      <c r="R110" t="str">
        <v>documentary</v>
      </c>
      <c r="S110" s="19">
        <f t="shared" si="5"/>
        <v>41005.208333333336</v>
      </c>
      <c r="T110" s="19">
        <f t="shared" si="6"/>
        <v>41042.208333333336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7"/>
        <v>0.4078846153846154</v>
      </c>
      <c r="P111">
        <f t="shared" si="4"/>
        <v>4139.5</v>
      </c>
      <c r="Q111" t="str" cm="1">
        <f t="array" ref="Q111:R111">_xlfn.TEXTSPLIT(N111,"/")</f>
        <v>film &amp; video</v>
      </c>
      <c r="R111" t="str">
        <v>television</v>
      </c>
      <c r="S111" s="19">
        <f t="shared" si="5"/>
        <v>41651.25</v>
      </c>
      <c r="T111" s="19">
        <f t="shared" si="6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7"/>
        <v>0.85037219101123596</v>
      </c>
      <c r="P112">
        <f t="shared" si="4"/>
        <v>81853.5</v>
      </c>
      <c r="Q112" t="str" cm="1">
        <f t="array" ref="Q112:R112">_xlfn.TEXTSPLIT(N112,"/")</f>
        <v>food</v>
      </c>
      <c r="R112" t="str">
        <v>food trucks</v>
      </c>
      <c r="S112" s="19">
        <f t="shared" si="5"/>
        <v>43354.208333333328</v>
      </c>
      <c r="T112" s="19">
        <f t="shared" si="6"/>
        <v>43373.208333333328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7"/>
        <v>0.1995602605863192</v>
      </c>
      <c r="P113">
        <f t="shared" si="4"/>
        <v>67526.5</v>
      </c>
      <c r="Q113" t="str" cm="1">
        <f t="array" ref="Q113:R113">_xlfn.TEXTSPLIT(N113,"/")</f>
        <v>publishing</v>
      </c>
      <c r="R113" t="str">
        <v>radio &amp; podcasts</v>
      </c>
      <c r="S113" s="19">
        <f t="shared" si="5"/>
        <v>41174.208333333336</v>
      </c>
      <c r="T113" s="19">
        <f t="shared" si="6"/>
        <v>41180.208333333336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7"/>
        <v>1.6882978723404256</v>
      </c>
      <c r="P114">
        <f t="shared" si="4"/>
        <v>8667.5</v>
      </c>
      <c r="Q114" t="str" cm="1">
        <f t="array" ref="Q114:R114">_xlfn.TEXTSPLIT(N114,"/")</f>
        <v>technology</v>
      </c>
      <c r="R114" t="str">
        <v>web</v>
      </c>
      <c r="S114" s="19">
        <f t="shared" si="5"/>
        <v>41875.208333333336</v>
      </c>
      <c r="T114" s="19">
        <f t="shared" si="6"/>
        <v>41890.208333333336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7"/>
        <v>2.7687878787878786</v>
      </c>
      <c r="P115">
        <f t="shared" si="4"/>
        <v>7868.5</v>
      </c>
      <c r="Q115" t="str" cm="1">
        <f t="array" ref="Q115:R115">_xlfn.TEXTSPLIT(N115,"/")</f>
        <v>food</v>
      </c>
      <c r="R115" t="str">
        <v>food trucks</v>
      </c>
      <c r="S115" s="19">
        <f t="shared" si="5"/>
        <v>42990.208333333328</v>
      </c>
      <c r="T115" s="19">
        <f t="shared" si="6"/>
        <v>42997.208333333328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7"/>
        <v>6.2715789473684209</v>
      </c>
      <c r="P116">
        <f t="shared" si="4"/>
        <v>7858</v>
      </c>
      <c r="Q116" t="str" cm="1">
        <f t="array" ref="Q116:R116">_xlfn.TEXTSPLIT(N116,"/")</f>
        <v>technology</v>
      </c>
      <c r="R116" t="str">
        <v>wearables</v>
      </c>
      <c r="S116" s="19">
        <f t="shared" si="5"/>
        <v>43564.208333333328</v>
      </c>
      <c r="T116" s="19">
        <f t="shared" si="6"/>
        <v>43565.208333333328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7"/>
        <v>0.12788242351529694</v>
      </c>
      <c r="P117">
        <f t="shared" si="4"/>
        <v>156041</v>
      </c>
      <c r="Q117" t="str" cm="1">
        <f t="array" ref="Q117:R117">_xlfn.TEXTSPLIT(N117,"/")</f>
        <v>publishing</v>
      </c>
      <c r="R117" t="str">
        <v>fiction</v>
      </c>
      <c r="S117" s="19">
        <f t="shared" si="5"/>
        <v>43056.25</v>
      </c>
      <c r="T117" s="19">
        <f t="shared" si="6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7"/>
        <v>0.12</v>
      </c>
      <c r="P118">
        <f t="shared" si="4"/>
        <v>6768</v>
      </c>
      <c r="Q118" t="str" cm="1">
        <f t="array" ref="Q118:R118">_xlfn.TEXTSPLIT(N118,"/")</f>
        <v>theater</v>
      </c>
      <c r="R118" t="str">
        <v>plays</v>
      </c>
      <c r="S118" s="19">
        <f t="shared" si="5"/>
        <v>42265.208333333328</v>
      </c>
      <c r="T118" s="19">
        <f t="shared" si="6"/>
        <v>42266.208333333328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7"/>
        <v>0.7393877551020408</v>
      </c>
      <c r="P119">
        <f t="shared" si="4"/>
        <v>6711.5</v>
      </c>
      <c r="Q119" t="str" cm="1">
        <f t="array" ref="Q119:R119">_xlfn.TEXTSPLIT(N119,"/")</f>
        <v>film &amp; video</v>
      </c>
      <c r="R119" t="str">
        <v>television</v>
      </c>
      <c r="S119" s="19">
        <f t="shared" si="5"/>
        <v>40808.208333333336</v>
      </c>
      <c r="T119" s="19">
        <f t="shared" si="6"/>
        <v>40814.208333333336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7"/>
        <v>0.17611111111111111</v>
      </c>
      <c r="P120">
        <f t="shared" si="4"/>
        <v>5875.5</v>
      </c>
      <c r="Q120" t="str" cm="1">
        <f t="array" ref="Q120:R120">_xlfn.TEXTSPLIT(N120,"/")</f>
        <v>photography</v>
      </c>
      <c r="R120" t="str">
        <v>photography books</v>
      </c>
      <c r="S120" s="19">
        <f t="shared" si="5"/>
        <v>41665.25</v>
      </c>
      <c r="T120" s="19">
        <f t="shared" si="6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7"/>
        <v>1.1496</v>
      </c>
      <c r="P121">
        <f t="shared" si="4"/>
        <v>7874</v>
      </c>
      <c r="Q121" t="str" cm="1">
        <f t="array" ref="Q121:R121">_xlfn.TEXTSPLIT(N121,"/")</f>
        <v>film &amp; video</v>
      </c>
      <c r="R121" t="str">
        <v>documentary</v>
      </c>
      <c r="S121" s="19">
        <f t="shared" si="5"/>
        <v>41806.208333333336</v>
      </c>
      <c r="T121" s="19">
        <f t="shared" si="6"/>
        <v>41823.208333333336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7"/>
        <v>0.49496671105193074</v>
      </c>
      <c r="P122">
        <f t="shared" si="4"/>
        <v>93686</v>
      </c>
      <c r="Q122" t="str" cm="1">
        <f t="array" ref="Q122:R122">_xlfn.TEXTSPLIT(N122,"/")</f>
        <v>games</v>
      </c>
      <c r="R122" t="str">
        <v>mobile games</v>
      </c>
      <c r="S122" s="19">
        <f t="shared" si="5"/>
        <v>42111.208333333328</v>
      </c>
      <c r="T122" s="19">
        <f t="shared" si="6"/>
        <v>42115.208333333328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7"/>
        <v>1.1933995584988963</v>
      </c>
      <c r="P123">
        <f t="shared" si="4"/>
        <v>72330.5</v>
      </c>
      <c r="Q123" t="str" cm="1">
        <f t="array" ref="Q123:R123">_xlfn.TEXTSPLIT(N123,"/")</f>
        <v>games</v>
      </c>
      <c r="R123" t="str">
        <v>video games</v>
      </c>
      <c r="S123" s="19">
        <f t="shared" si="5"/>
        <v>41917.208333333336</v>
      </c>
      <c r="T123" s="19">
        <f t="shared" si="6"/>
        <v>41930.208333333336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7"/>
        <v>0.35632309941520468</v>
      </c>
      <c r="P124">
        <f t="shared" si="4"/>
        <v>112427.5</v>
      </c>
      <c r="Q124" t="str" cm="1">
        <f t="array" ref="Q124:R124">_xlfn.TEXTSPLIT(N124,"/")</f>
        <v>publishing</v>
      </c>
      <c r="R124" t="str">
        <v>fiction</v>
      </c>
      <c r="S124" s="19">
        <f t="shared" si="5"/>
        <v>41970.25</v>
      </c>
      <c r="T124" s="19">
        <f t="shared" si="6"/>
        <v>41997.25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7"/>
        <v>0.81377602701181762</v>
      </c>
      <c r="P125">
        <f t="shared" si="4"/>
        <v>105396</v>
      </c>
      <c r="Q125" t="str" cm="1">
        <f t="array" ref="Q125:R125">_xlfn.TEXTSPLIT(N125,"/")</f>
        <v>theater</v>
      </c>
      <c r="R125" t="str">
        <v>plays</v>
      </c>
      <c r="S125" s="19">
        <f t="shared" si="5"/>
        <v>42332.25</v>
      </c>
      <c r="T125" s="19">
        <f t="shared" si="6"/>
        <v>42335.25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7"/>
        <v>2.6776923076923076</v>
      </c>
      <c r="P126">
        <f t="shared" si="4"/>
        <v>6081</v>
      </c>
      <c r="Q126" t="str" cm="1">
        <f t="array" ref="Q126:R126">_xlfn.TEXTSPLIT(N126,"/")</f>
        <v>photography</v>
      </c>
      <c r="R126" t="str">
        <v>photography books</v>
      </c>
      <c r="S126" s="19">
        <f t="shared" si="5"/>
        <v>43598.208333333328</v>
      </c>
      <c r="T126" s="19">
        <f t="shared" si="6"/>
        <v>43651.208333333328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7"/>
        <v>0.59905660377358494</v>
      </c>
      <c r="P127">
        <f t="shared" si="4"/>
        <v>6887.5</v>
      </c>
      <c r="Q127" t="str" cm="1">
        <f t="array" ref="Q127:R127">_xlfn.TEXTSPLIT(N127,"/")</f>
        <v>theater</v>
      </c>
      <c r="R127" t="str">
        <v>plays</v>
      </c>
      <c r="S127" s="19">
        <f t="shared" si="5"/>
        <v>43362.208333333328</v>
      </c>
      <c r="T127" s="19">
        <f t="shared" si="6"/>
        <v>43366.208333333328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7"/>
        <v>0.61366814650388457</v>
      </c>
      <c r="P128">
        <f t="shared" si="4"/>
        <v>124908.5</v>
      </c>
      <c r="Q128" t="str" cm="1">
        <f t="array" ref="Q128:R128">_xlfn.TEXTSPLIT(N128,"/")</f>
        <v>theater</v>
      </c>
      <c r="R128" t="str">
        <v>plays</v>
      </c>
      <c r="S128" s="19">
        <f t="shared" si="5"/>
        <v>42596.208333333328</v>
      </c>
      <c r="T128" s="19">
        <f t="shared" si="6"/>
        <v>42624.208333333328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7"/>
        <v>0.48578488372093021</v>
      </c>
      <c r="P129">
        <f t="shared" si="4"/>
        <v>78133.5</v>
      </c>
      <c r="Q129" t="str" cm="1">
        <f t="array" ref="Q129:R129">_xlfn.TEXTSPLIT(N129,"/")</f>
        <v>theater</v>
      </c>
      <c r="R129" t="str">
        <v>plays</v>
      </c>
      <c r="S129" s="19">
        <f t="shared" si="5"/>
        <v>40310.208333333336</v>
      </c>
      <c r="T129" s="19">
        <f t="shared" si="6"/>
        <v>40313.208333333336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7"/>
        <v>0.39665722379603402</v>
      </c>
      <c r="P130">
        <f t="shared" si="4"/>
        <v>56598</v>
      </c>
      <c r="Q130" t="str" cm="1">
        <f t="array" ref="Q130:R130">_xlfn.TEXTSPLIT(N130,"/")</f>
        <v>music</v>
      </c>
      <c r="R130" t="str">
        <v>rock</v>
      </c>
      <c r="S130" s="19">
        <f t="shared" si="5"/>
        <v>40417.208333333336</v>
      </c>
      <c r="T130" s="19">
        <f t="shared" si="6"/>
        <v>40430.208333333336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7"/>
        <v>0.96797306397306393</v>
      </c>
      <c r="P131">
        <f t="shared" ref="P131:P194" si="8">(D131+E131)/2</f>
        <v>76628</v>
      </c>
      <c r="Q131" t="str" cm="1">
        <f t="array" ref="Q131:R131">_xlfn.TEXTSPLIT(N131,"/")</f>
        <v>food</v>
      </c>
      <c r="R131" t="str">
        <v>food trucks</v>
      </c>
      <c r="S131" s="19">
        <f t="shared" ref="S131:S194" si="9">(((J131/60)/60)/24)+DATE(1970,1,1)</f>
        <v>42038.25</v>
      </c>
      <c r="T131" s="19">
        <f t="shared" ref="T131:T194" si="10">(((K131/60)/60)/24)+DATE(1970,1,1)</f>
        <v>42063.25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ref="O132:O195" si="11">ABS(D132-E132)/D132</f>
        <v>0.5546875</v>
      </c>
      <c r="P132">
        <f t="shared" si="8"/>
        <v>12262.5</v>
      </c>
      <c r="Q132" t="str" cm="1">
        <f t="array" ref="Q132:R132">_xlfn.TEXTSPLIT(N132,"/")</f>
        <v>film &amp; video</v>
      </c>
      <c r="R132" t="str">
        <v>drama</v>
      </c>
      <c r="S132" s="19">
        <f t="shared" si="9"/>
        <v>40842.208333333336</v>
      </c>
      <c r="T132" s="19">
        <f t="shared" si="10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1"/>
        <v>8.5974499089253188E-3</v>
      </c>
      <c r="P133">
        <f t="shared" si="8"/>
        <v>165408</v>
      </c>
      <c r="Q133" t="str" cm="1">
        <f t="array" ref="Q133:R133">_xlfn.TEXTSPLIT(N133,"/")</f>
        <v>technology</v>
      </c>
      <c r="R133" t="str">
        <v>web</v>
      </c>
      <c r="S133" s="19">
        <f t="shared" si="9"/>
        <v>41607.25</v>
      </c>
      <c r="T133" s="19">
        <f t="shared" si="10"/>
        <v>41620.25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1"/>
        <v>0.16181818181818181</v>
      </c>
      <c r="P134">
        <f t="shared" si="8"/>
        <v>3567</v>
      </c>
      <c r="Q134" t="str" cm="1">
        <f t="array" ref="Q134:R134">_xlfn.TEXTSPLIT(N134,"/")</f>
        <v>theater</v>
      </c>
      <c r="R134" t="str">
        <v>plays</v>
      </c>
      <c r="S134" s="19">
        <f t="shared" si="9"/>
        <v>43112.25</v>
      </c>
      <c r="T134" s="19">
        <f t="shared" si="10"/>
        <v>43128.25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1"/>
        <v>2.1077777777777778</v>
      </c>
      <c r="P135">
        <f t="shared" si="8"/>
        <v>9242.5</v>
      </c>
      <c r="Q135" t="str" cm="1">
        <f t="array" ref="Q135:R135">_xlfn.TEXTSPLIT(N135,"/")</f>
        <v>music</v>
      </c>
      <c r="R135" t="str">
        <v>world music</v>
      </c>
      <c r="S135" s="19">
        <f t="shared" si="9"/>
        <v>40767.208333333336</v>
      </c>
      <c r="T135" s="19">
        <f t="shared" si="10"/>
        <v>40789.208333333336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1"/>
        <v>0.10263316582914572</v>
      </c>
      <c r="P136">
        <f t="shared" si="8"/>
        <v>94394</v>
      </c>
      <c r="Q136" t="str" cm="1">
        <f t="array" ref="Q136:R136">_xlfn.TEXTSPLIT(N136,"/")</f>
        <v>film &amp; video</v>
      </c>
      <c r="R136" t="str">
        <v>documentary</v>
      </c>
      <c r="S136" s="19">
        <f t="shared" si="9"/>
        <v>40713.208333333336</v>
      </c>
      <c r="T136" s="19">
        <f t="shared" si="10"/>
        <v>40762.208333333336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1"/>
        <v>0.28727272727272729</v>
      </c>
      <c r="P137">
        <f t="shared" si="8"/>
        <v>6594</v>
      </c>
      <c r="Q137" t="str" cm="1">
        <f t="array" ref="Q137:R137">_xlfn.TEXTSPLIT(N137,"/")</f>
        <v>theater</v>
      </c>
      <c r="R137" t="str">
        <v>plays</v>
      </c>
      <c r="S137" s="19">
        <f t="shared" si="9"/>
        <v>41340.25</v>
      </c>
      <c r="T137" s="19">
        <f t="shared" si="10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1"/>
        <v>0.96713768115942034</v>
      </c>
      <c r="P138">
        <f t="shared" si="8"/>
        <v>42760.5</v>
      </c>
      <c r="Q138" t="str" cm="1">
        <f t="array" ref="Q138:R138">_xlfn.TEXTSPLIT(N138,"/")</f>
        <v>film &amp; video</v>
      </c>
      <c r="R138" t="str">
        <v>drama</v>
      </c>
      <c r="S138" s="19">
        <f t="shared" si="9"/>
        <v>41797.208333333336</v>
      </c>
      <c r="T138" s="19">
        <f t="shared" si="10"/>
        <v>41809.208333333336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1"/>
        <v>1.6177777777777778</v>
      </c>
      <c r="P139">
        <f t="shared" si="8"/>
        <v>3256</v>
      </c>
      <c r="Q139" t="str" cm="1">
        <f t="array" ref="Q139:R139">_xlfn.TEXTSPLIT(N139,"/")</f>
        <v>publishing</v>
      </c>
      <c r="R139" t="str">
        <v>nonfiction</v>
      </c>
      <c r="S139" s="19">
        <f t="shared" si="9"/>
        <v>40457.208333333336</v>
      </c>
      <c r="T139" s="19">
        <f t="shared" si="10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1"/>
        <v>0.04</v>
      </c>
      <c r="P140">
        <f t="shared" si="8"/>
        <v>9408</v>
      </c>
      <c r="Q140" t="str" cm="1">
        <f t="array" ref="Q140:R140">_xlfn.TEXTSPLIT(N140,"/")</f>
        <v>games</v>
      </c>
      <c r="R140" t="str">
        <v>mobile games</v>
      </c>
      <c r="S140" s="19">
        <f t="shared" si="9"/>
        <v>41180.208333333336</v>
      </c>
      <c r="T140" s="19">
        <f t="shared" si="10"/>
        <v>41186.208333333336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1"/>
        <v>0.79103148751357222</v>
      </c>
      <c r="P141">
        <f t="shared" si="8"/>
        <v>55673</v>
      </c>
      <c r="Q141" t="str" cm="1">
        <f t="array" ref="Q141:R141">_xlfn.TEXTSPLIT(N141,"/")</f>
        <v>technology</v>
      </c>
      <c r="R141" t="str">
        <v>wearables</v>
      </c>
      <c r="S141" s="19">
        <f t="shared" si="9"/>
        <v>42115.208333333328</v>
      </c>
      <c r="T141" s="19">
        <f t="shared" si="10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1"/>
        <v>1.2316363636363636</v>
      </c>
      <c r="P142">
        <f t="shared" si="8"/>
        <v>8887</v>
      </c>
      <c r="Q142" t="str" cm="1">
        <f t="array" ref="Q142:R142">_xlfn.TEXTSPLIT(N142,"/")</f>
        <v>film &amp; video</v>
      </c>
      <c r="R142" t="str">
        <v>documentary</v>
      </c>
      <c r="S142" s="19">
        <f t="shared" si="9"/>
        <v>43156.25</v>
      </c>
      <c r="T142" s="19">
        <f t="shared" si="10"/>
        <v>43161.25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1"/>
        <v>1.5909797822706066E-2</v>
      </c>
      <c r="P143">
        <f t="shared" si="8"/>
        <v>64811.5</v>
      </c>
      <c r="Q143" t="str" cm="1">
        <f t="array" ref="Q143:R143">_xlfn.TEXTSPLIT(N143,"/")</f>
        <v>technology</v>
      </c>
      <c r="R143" t="str">
        <v>web</v>
      </c>
      <c r="S143" s="19">
        <f t="shared" si="9"/>
        <v>42167.208333333328</v>
      </c>
      <c r="T143" s="19">
        <f t="shared" si="10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1"/>
        <v>1.3004</v>
      </c>
      <c r="P144">
        <f t="shared" si="8"/>
        <v>8251</v>
      </c>
      <c r="Q144" t="str" cm="1">
        <f t="array" ref="Q144:R144">_xlfn.TEXTSPLIT(N144,"/")</f>
        <v>technology</v>
      </c>
      <c r="R144" t="str">
        <v>web</v>
      </c>
      <c r="S144" s="19">
        <f t="shared" si="9"/>
        <v>41005.208333333336</v>
      </c>
      <c r="T144" s="19">
        <f t="shared" si="10"/>
        <v>41046.208333333336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1"/>
        <v>0.35592592592592592</v>
      </c>
      <c r="P145">
        <f t="shared" si="8"/>
        <v>6361</v>
      </c>
      <c r="Q145" t="str" cm="1">
        <f t="array" ref="Q145:R145">_xlfn.TEXTSPLIT(N145,"/")</f>
        <v>music</v>
      </c>
      <c r="R145" t="str">
        <v>indie rock</v>
      </c>
      <c r="S145" s="19">
        <f t="shared" si="9"/>
        <v>40357.208333333336</v>
      </c>
      <c r="T145" s="19">
        <f t="shared" si="10"/>
        <v>40377.208333333336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1"/>
        <v>0.29099999999999998</v>
      </c>
      <c r="P146">
        <f t="shared" si="8"/>
        <v>10309.5</v>
      </c>
      <c r="Q146" t="str" cm="1">
        <f t="array" ref="Q146:R146">_xlfn.TEXTSPLIT(N146,"/")</f>
        <v>theater</v>
      </c>
      <c r="R146" t="str">
        <v>plays</v>
      </c>
      <c r="S146" s="19">
        <f t="shared" si="9"/>
        <v>43633.208333333328</v>
      </c>
      <c r="T146" s="19">
        <f t="shared" si="10"/>
        <v>43641.208333333328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1"/>
        <v>1.3651199999999999</v>
      </c>
      <c r="P147">
        <f t="shared" si="8"/>
        <v>42064</v>
      </c>
      <c r="Q147" t="str" cm="1">
        <f t="array" ref="Q147:R147">_xlfn.TEXTSPLIT(N147,"/")</f>
        <v>technology</v>
      </c>
      <c r="R147" t="str">
        <v>wearables</v>
      </c>
      <c r="S147" s="19">
        <f t="shared" si="9"/>
        <v>41889.208333333336</v>
      </c>
      <c r="T147" s="19">
        <f t="shared" si="10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1"/>
        <v>0.82750000000000001</v>
      </c>
      <c r="P148">
        <f t="shared" si="8"/>
        <v>5159</v>
      </c>
      <c r="Q148" t="str" cm="1">
        <f t="array" ref="Q148:R148">_xlfn.TEXTSPLIT(N148,"/")</f>
        <v>theater</v>
      </c>
      <c r="R148" t="str">
        <v>plays</v>
      </c>
      <c r="S148" s="19">
        <f t="shared" si="9"/>
        <v>40855.25</v>
      </c>
      <c r="T148" s="19">
        <f t="shared" si="10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1"/>
        <v>0.12493975903614458</v>
      </c>
      <c r="P149">
        <f t="shared" si="8"/>
        <v>8818.5</v>
      </c>
      <c r="Q149" t="str" cm="1">
        <f t="array" ref="Q149:R149">_xlfn.TEXTSPLIT(N149,"/")</f>
        <v>theater</v>
      </c>
      <c r="R149" t="str">
        <v>plays</v>
      </c>
      <c r="S149" s="19">
        <f t="shared" si="9"/>
        <v>42534.208333333328</v>
      </c>
      <c r="T149" s="19">
        <f t="shared" si="10"/>
        <v>42540.208333333328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1"/>
        <v>0.21021505376344085</v>
      </c>
      <c r="P150">
        <f t="shared" si="8"/>
        <v>10277.5</v>
      </c>
      <c r="Q150" t="str" cm="1">
        <f t="array" ref="Q150:R150">_xlfn.TEXTSPLIT(N150,"/")</f>
        <v>technology</v>
      </c>
      <c r="R150" t="str">
        <v>wearables</v>
      </c>
      <c r="S150" s="19">
        <f t="shared" si="9"/>
        <v>42941.208333333328</v>
      </c>
      <c r="T150" s="19">
        <f t="shared" si="10"/>
        <v>42950.208333333328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1"/>
        <v>1.1987096774193549</v>
      </c>
      <c r="P151">
        <f t="shared" si="8"/>
        <v>9916</v>
      </c>
      <c r="Q151" t="str" cm="1">
        <f t="array" ref="Q151:R151">_xlfn.TEXTSPLIT(N151,"/")</f>
        <v>music</v>
      </c>
      <c r="R151" t="str">
        <v>indie rock</v>
      </c>
      <c r="S151" s="19">
        <f t="shared" si="9"/>
        <v>41275.25</v>
      </c>
      <c r="T151" s="19">
        <f t="shared" si="10"/>
        <v>41327.25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1"/>
        <v>0.99</v>
      </c>
      <c r="P152">
        <f t="shared" si="8"/>
        <v>50.5</v>
      </c>
      <c r="Q152" t="str" cm="1">
        <f t="array" ref="Q152:R152">_xlfn.TEXTSPLIT(N152,"/")</f>
        <v>music</v>
      </c>
      <c r="R152" t="str">
        <v>rock</v>
      </c>
      <c r="S152" s="19">
        <f t="shared" si="9"/>
        <v>43450.25</v>
      </c>
      <c r="T152" s="19">
        <f t="shared" si="10"/>
        <v>43451.25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1"/>
        <v>0.35833090379008747</v>
      </c>
      <c r="P153">
        <f t="shared" si="8"/>
        <v>112618.5</v>
      </c>
      <c r="Q153" t="str" cm="1">
        <f t="array" ref="Q153:R153">_xlfn.TEXTSPLIT(N153,"/")</f>
        <v>music</v>
      </c>
      <c r="R153" t="str">
        <v>electric music</v>
      </c>
      <c r="S153" s="19">
        <f t="shared" si="9"/>
        <v>41799.208333333336</v>
      </c>
      <c r="T153" s="19">
        <f t="shared" si="10"/>
        <v>41850.208333333336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1"/>
        <v>3.2306746987951809</v>
      </c>
      <c r="P154">
        <f t="shared" si="8"/>
        <v>108536.5</v>
      </c>
      <c r="Q154" t="str" cm="1">
        <f t="array" ref="Q154:R154">_xlfn.TEXTSPLIT(N154,"/")</f>
        <v>music</v>
      </c>
      <c r="R154" t="str">
        <v>indie rock</v>
      </c>
      <c r="S154" s="19">
        <f t="shared" si="9"/>
        <v>42783.25</v>
      </c>
      <c r="T154" s="19">
        <f t="shared" si="10"/>
        <v>42790.25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1"/>
        <v>7.0158394931362195E-2</v>
      </c>
      <c r="P155">
        <f t="shared" si="8"/>
        <v>182756</v>
      </c>
      <c r="Q155" t="str" cm="1">
        <f t="array" ref="Q155:R155">_xlfn.TEXTSPLIT(N155,"/")</f>
        <v>theater</v>
      </c>
      <c r="R155" t="str">
        <v>plays</v>
      </c>
      <c r="S155" s="19">
        <f t="shared" si="9"/>
        <v>41201.208333333336</v>
      </c>
      <c r="T155" s="19">
        <f t="shared" si="10"/>
        <v>41207.208333333336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1"/>
        <v>0.41243432574430822</v>
      </c>
      <c r="P156">
        <f t="shared" si="8"/>
        <v>135975</v>
      </c>
      <c r="Q156" t="str" cm="1">
        <f t="array" ref="Q156:R156">_xlfn.TEXTSPLIT(N156,"/")</f>
        <v>music</v>
      </c>
      <c r="R156" t="str">
        <v>indie rock</v>
      </c>
      <c r="S156" s="19">
        <f t="shared" si="9"/>
        <v>42502.208333333328</v>
      </c>
      <c r="T156" s="19">
        <f t="shared" si="10"/>
        <v>42525.208333333328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1"/>
        <v>0.3497777777777778</v>
      </c>
      <c r="P157">
        <f t="shared" si="8"/>
        <v>115103</v>
      </c>
      <c r="Q157" t="str" cm="1">
        <f t="array" ref="Q157:R157">_xlfn.TEXTSPLIT(N157,"/")</f>
        <v>theater</v>
      </c>
      <c r="R157" t="str">
        <v>plays</v>
      </c>
      <c r="S157" s="19">
        <f t="shared" si="9"/>
        <v>40262.208333333336</v>
      </c>
      <c r="T157" s="19">
        <f t="shared" si="10"/>
        <v>40277.208333333336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1"/>
        <v>0.26060439560439558</v>
      </c>
      <c r="P158">
        <f t="shared" si="8"/>
        <v>31657</v>
      </c>
      <c r="Q158" t="str" cm="1">
        <f t="array" ref="Q158:R158">_xlfn.TEXTSPLIT(N158,"/")</f>
        <v>music</v>
      </c>
      <c r="R158" t="str">
        <v>rock</v>
      </c>
      <c r="S158" s="19">
        <f t="shared" si="9"/>
        <v>43743.208333333328</v>
      </c>
      <c r="T158" s="19">
        <f t="shared" si="10"/>
        <v>43767.208333333328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1"/>
        <v>0.47333333333333333</v>
      </c>
      <c r="P159">
        <f t="shared" si="8"/>
        <v>3206</v>
      </c>
      <c r="Q159" t="str" cm="1">
        <f t="array" ref="Q159:R159">_xlfn.TEXTSPLIT(N159,"/")</f>
        <v>photography</v>
      </c>
      <c r="R159" t="str">
        <v>photography books</v>
      </c>
      <c r="S159" s="19">
        <f t="shared" si="9"/>
        <v>41638.25</v>
      </c>
      <c r="T159" s="19">
        <f t="shared" si="10"/>
        <v>41650.25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1"/>
        <v>1.2095238095238094</v>
      </c>
      <c r="P160">
        <f t="shared" si="8"/>
        <v>3370</v>
      </c>
      <c r="Q160" t="str" cm="1">
        <f t="array" ref="Q160:R160">_xlfn.TEXTSPLIT(N160,"/")</f>
        <v>music</v>
      </c>
      <c r="R160" t="str">
        <v>rock</v>
      </c>
      <c r="S160" s="19">
        <f t="shared" si="9"/>
        <v>42346.25</v>
      </c>
      <c r="T160" s="19">
        <f t="shared" si="10"/>
        <v>42347.25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1"/>
        <v>1.1506276150627615E-4</v>
      </c>
      <c r="P161">
        <f t="shared" si="8"/>
        <v>191211</v>
      </c>
      <c r="Q161" t="str" cm="1">
        <f t="array" ref="Q161:R161">_xlfn.TEXTSPLIT(N161,"/")</f>
        <v>theater</v>
      </c>
      <c r="R161" t="str">
        <v>plays</v>
      </c>
      <c r="S161" s="19">
        <f t="shared" si="9"/>
        <v>43551.208333333328</v>
      </c>
      <c r="T161" s="19">
        <f t="shared" si="10"/>
        <v>43569.208333333328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1"/>
        <v>0.62312500000000004</v>
      </c>
      <c r="P162">
        <f t="shared" si="8"/>
        <v>10492.5</v>
      </c>
      <c r="Q162" t="str" cm="1">
        <f t="array" ref="Q162:R162">_xlfn.TEXTSPLIT(N162,"/")</f>
        <v>technology</v>
      </c>
      <c r="R162" t="str">
        <v>wearables</v>
      </c>
      <c r="S162" s="19">
        <f t="shared" si="9"/>
        <v>43582.208333333328</v>
      </c>
      <c r="T162" s="19">
        <f t="shared" si="10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1"/>
        <v>0.21818181818181817</v>
      </c>
      <c r="P163">
        <f t="shared" si="8"/>
        <v>4900</v>
      </c>
      <c r="Q163" t="str" cm="1">
        <f t="array" ref="Q163:R163">_xlfn.TEXTSPLIT(N163,"/")</f>
        <v>technology</v>
      </c>
      <c r="R163" t="str">
        <v>web</v>
      </c>
      <c r="S163" s="19">
        <f t="shared" si="9"/>
        <v>42270.208333333328</v>
      </c>
      <c r="T163" s="19">
        <f t="shared" si="10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1"/>
        <v>0.49737704918032788</v>
      </c>
      <c r="P164">
        <f t="shared" si="8"/>
        <v>7617</v>
      </c>
      <c r="Q164" t="str" cm="1">
        <f t="array" ref="Q164:R164">_xlfn.TEXTSPLIT(N164,"/")</f>
        <v>music</v>
      </c>
      <c r="R164" t="str">
        <v>rock</v>
      </c>
      <c r="S164" s="19">
        <f t="shared" si="9"/>
        <v>43442.25</v>
      </c>
      <c r="T164" s="19">
        <f t="shared" si="10"/>
        <v>43472.25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1"/>
        <v>1.5325714285714285</v>
      </c>
      <c r="P165">
        <f t="shared" si="8"/>
        <v>6182</v>
      </c>
      <c r="Q165" t="str" cm="1">
        <f t="array" ref="Q165:R165">_xlfn.TEXTSPLIT(N165,"/")</f>
        <v>photography</v>
      </c>
      <c r="R165" t="str">
        <v>photography books</v>
      </c>
      <c r="S165" s="19">
        <f t="shared" si="9"/>
        <v>43028.208333333328</v>
      </c>
      <c r="T165" s="19">
        <f t="shared" si="10"/>
        <v>43077.25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1"/>
        <v>1.6943521594684386E-3</v>
      </c>
      <c r="P166">
        <f t="shared" si="8"/>
        <v>150627.5</v>
      </c>
      <c r="Q166" t="str" cm="1">
        <f t="array" ref="Q166:R166">_xlfn.TEXTSPLIT(N166,"/")</f>
        <v>theater</v>
      </c>
      <c r="R166" t="str">
        <v>plays</v>
      </c>
      <c r="S166" s="19">
        <f t="shared" si="9"/>
        <v>43016.208333333328</v>
      </c>
      <c r="T166" s="19">
        <f t="shared" si="10"/>
        <v>43017.208333333328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1"/>
        <v>0.2199004424778761</v>
      </c>
      <c r="P167">
        <f t="shared" si="8"/>
        <v>100339.5</v>
      </c>
      <c r="Q167" t="str" cm="1">
        <f t="array" ref="Q167:R167">_xlfn.TEXTSPLIT(N167,"/")</f>
        <v>technology</v>
      </c>
      <c r="R167" t="str">
        <v>web</v>
      </c>
      <c r="S167" s="19">
        <f t="shared" si="9"/>
        <v>42948.208333333328</v>
      </c>
      <c r="T167" s="19">
        <f t="shared" si="10"/>
        <v>42980.208333333328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1"/>
        <v>0.37132653061224491</v>
      </c>
      <c r="P168">
        <f t="shared" si="8"/>
        <v>11619.5</v>
      </c>
      <c r="Q168" t="str" cm="1">
        <f t="array" ref="Q168:R168">_xlfn.TEXTSPLIT(N168,"/")</f>
        <v>photography</v>
      </c>
      <c r="R168" t="str">
        <v>photography books</v>
      </c>
      <c r="S168" s="19">
        <f t="shared" si="9"/>
        <v>40534.25</v>
      </c>
      <c r="T168" s="19">
        <f t="shared" si="10"/>
        <v>40538.25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1"/>
        <v>3.1553846153846155</v>
      </c>
      <c r="P169">
        <f t="shared" si="8"/>
        <v>6702</v>
      </c>
      <c r="Q169" t="str" cm="1">
        <f t="array" ref="Q169:R169">_xlfn.TEXTSPLIT(N169,"/")</f>
        <v>theater</v>
      </c>
      <c r="R169" t="str">
        <v>plays</v>
      </c>
      <c r="S169" s="19">
        <f t="shared" si="9"/>
        <v>41435.208333333336</v>
      </c>
      <c r="T169" s="19">
        <f t="shared" si="10"/>
        <v>41445.208333333336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1"/>
        <v>0.6869086651053864</v>
      </c>
      <c r="P170">
        <f t="shared" si="8"/>
        <v>84103.5</v>
      </c>
      <c r="Q170" t="str" cm="1">
        <f t="array" ref="Q170:R170">_xlfn.TEXTSPLIT(N170,"/")</f>
        <v>music</v>
      </c>
      <c r="R170" t="str">
        <v>indie rock</v>
      </c>
      <c r="S170" s="19">
        <f t="shared" si="9"/>
        <v>43518.25</v>
      </c>
      <c r="T170" s="19">
        <f t="shared" si="10"/>
        <v>43541.208333333328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1"/>
        <v>3.240815450643777</v>
      </c>
      <c r="P171">
        <f t="shared" si="8"/>
        <v>61055.5</v>
      </c>
      <c r="Q171" t="str" cm="1">
        <f t="array" ref="Q171:R171">_xlfn.TEXTSPLIT(N171,"/")</f>
        <v>film &amp; video</v>
      </c>
      <c r="R171" t="str">
        <v>shorts</v>
      </c>
      <c r="S171" s="19">
        <f t="shared" si="9"/>
        <v>41077.208333333336</v>
      </c>
      <c r="T171" s="19">
        <f t="shared" si="10"/>
        <v>41105.208333333336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1"/>
        <v>0.97061137692716637</v>
      </c>
      <c r="P172">
        <f t="shared" si="8"/>
        <v>96814</v>
      </c>
      <c r="Q172" t="str" cm="1">
        <f t="array" ref="Q172:R172">_xlfn.TEXTSPLIT(N172,"/")</f>
        <v>music</v>
      </c>
      <c r="R172" t="str">
        <v>indie rock</v>
      </c>
      <c r="S172" s="19">
        <f t="shared" si="9"/>
        <v>42950.208333333328</v>
      </c>
      <c r="T172" s="19">
        <f t="shared" si="10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1"/>
        <v>0.89367346938775505</v>
      </c>
      <c r="P173">
        <f t="shared" si="8"/>
        <v>2710.5</v>
      </c>
      <c r="Q173" t="str" cm="1">
        <f t="array" ref="Q173:R173">_xlfn.TEXTSPLIT(N173,"/")</f>
        <v>publishing</v>
      </c>
      <c r="R173" t="str">
        <v>translations</v>
      </c>
      <c r="S173" s="19">
        <f t="shared" si="9"/>
        <v>41718.208333333336</v>
      </c>
      <c r="T173" s="19">
        <f t="shared" si="10"/>
        <v>41740.208333333336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1"/>
        <v>0.17125000000000001</v>
      </c>
      <c r="P174">
        <f t="shared" si="8"/>
        <v>731.5</v>
      </c>
      <c r="Q174" t="str" cm="1">
        <f t="array" ref="Q174:R174">_xlfn.TEXTSPLIT(N174,"/")</f>
        <v>film &amp; video</v>
      </c>
      <c r="R174" t="str">
        <v>documentary</v>
      </c>
      <c r="S174" s="19">
        <f t="shared" si="9"/>
        <v>41839.208333333336</v>
      </c>
      <c r="T174" s="19">
        <f t="shared" si="10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1"/>
        <v>0.63014477766287491</v>
      </c>
      <c r="P175">
        <f t="shared" si="8"/>
        <v>127167.5</v>
      </c>
      <c r="Q175" t="str" cm="1">
        <f t="array" ref="Q175:R175">_xlfn.TEXTSPLIT(N175,"/")</f>
        <v>theater</v>
      </c>
      <c r="R175" t="str">
        <v>plays</v>
      </c>
      <c r="S175" s="19">
        <f t="shared" si="9"/>
        <v>41412.208333333336</v>
      </c>
      <c r="T175" s="19">
        <f t="shared" si="10"/>
        <v>41418.208333333336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1"/>
        <v>7.9466666666666663</v>
      </c>
      <c r="P176">
        <f t="shared" si="8"/>
        <v>2984</v>
      </c>
      <c r="Q176" t="str" cm="1">
        <f t="array" ref="Q176:R176">_xlfn.TEXTSPLIT(N176,"/")</f>
        <v>technology</v>
      </c>
      <c r="R176" t="str">
        <v>wearables</v>
      </c>
      <c r="S176" s="19">
        <f t="shared" si="9"/>
        <v>42282.208333333328</v>
      </c>
      <c r="T176" s="19">
        <f t="shared" si="10"/>
        <v>42283.208333333328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1"/>
        <v>0.73808498896247243</v>
      </c>
      <c r="P177">
        <f t="shared" si="8"/>
        <v>114329.5</v>
      </c>
      <c r="Q177" t="str" cm="1">
        <f t="array" ref="Q177:R177">_xlfn.TEXTSPLIT(N177,"/")</f>
        <v>theater</v>
      </c>
      <c r="R177" t="str">
        <v>plays</v>
      </c>
      <c r="S177" s="19">
        <f t="shared" si="9"/>
        <v>42613.208333333328</v>
      </c>
      <c r="T177" s="19">
        <f t="shared" si="10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1"/>
        <v>0.25165217391304345</v>
      </c>
      <c r="P178">
        <f t="shared" si="8"/>
        <v>100530</v>
      </c>
      <c r="Q178" t="str" cm="1">
        <f t="array" ref="Q178:R178">_xlfn.TEXTSPLIT(N178,"/")</f>
        <v>theater</v>
      </c>
      <c r="R178" t="str">
        <v>plays</v>
      </c>
      <c r="S178" s="19">
        <f t="shared" si="9"/>
        <v>42616.208333333328</v>
      </c>
      <c r="T178" s="19">
        <f t="shared" si="10"/>
        <v>42625.208333333328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1"/>
        <v>3.1647680412371133</v>
      </c>
      <c r="P179">
        <f t="shared" si="8"/>
        <v>100196.5</v>
      </c>
      <c r="Q179" t="str" cm="1">
        <f t="array" ref="Q179:R179">_xlfn.TEXTSPLIT(N179,"/")</f>
        <v>theater</v>
      </c>
      <c r="R179" t="str">
        <v>plays</v>
      </c>
      <c r="S179" s="19">
        <f t="shared" si="9"/>
        <v>40497.25</v>
      </c>
      <c r="T179" s="19">
        <f t="shared" si="10"/>
        <v>40522.25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1"/>
        <v>3.7916666666666668E-2</v>
      </c>
      <c r="P180">
        <f t="shared" si="8"/>
        <v>7063.5</v>
      </c>
      <c r="Q180" t="str" cm="1">
        <f t="array" ref="Q180:R180">_xlfn.TEXTSPLIT(N180,"/")</f>
        <v>food</v>
      </c>
      <c r="R180" t="str">
        <v>food trucks</v>
      </c>
      <c r="S180" s="19">
        <f t="shared" si="9"/>
        <v>42999.208333333328</v>
      </c>
      <c r="T180" s="19">
        <f t="shared" si="10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1"/>
        <v>2.5771910112359548</v>
      </c>
      <c r="P181">
        <f t="shared" si="8"/>
        <v>101842.5</v>
      </c>
      <c r="Q181" t="str" cm="1">
        <f t="array" ref="Q181:R181">_xlfn.TEXTSPLIT(N181,"/")</f>
        <v>theater</v>
      </c>
      <c r="R181" t="str">
        <v>plays</v>
      </c>
      <c r="S181" s="19">
        <f t="shared" si="9"/>
        <v>41350.208333333336</v>
      </c>
      <c r="T181" s="19">
        <f t="shared" si="10"/>
        <v>41351.208333333336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1"/>
        <v>2.0845714285714285</v>
      </c>
      <c r="P182">
        <f t="shared" si="8"/>
        <v>114368</v>
      </c>
      <c r="Q182" t="str" cm="1">
        <f t="array" ref="Q182:R182">_xlfn.TEXTSPLIT(N182,"/")</f>
        <v>technology</v>
      </c>
      <c r="R182" t="str">
        <v>wearables</v>
      </c>
      <c r="S182" s="19">
        <f t="shared" si="9"/>
        <v>40259.208333333336</v>
      </c>
      <c r="T182" s="19">
        <f t="shared" si="10"/>
        <v>40264.208333333336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1"/>
        <v>0.38197674418604649</v>
      </c>
      <c r="P183">
        <f t="shared" si="8"/>
        <v>6957.5</v>
      </c>
      <c r="Q183" t="str" cm="1">
        <f t="array" ref="Q183:R183">_xlfn.TEXTSPLIT(N183,"/")</f>
        <v>technology</v>
      </c>
      <c r="R183" t="str">
        <v>web</v>
      </c>
      <c r="S183" s="19">
        <f t="shared" si="9"/>
        <v>43012.208333333328</v>
      </c>
      <c r="T183" s="19">
        <f t="shared" si="10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1"/>
        <v>6.2232472324723247</v>
      </c>
      <c r="P184">
        <f t="shared" si="8"/>
        <v>111425</v>
      </c>
      <c r="Q184" t="str" cm="1">
        <f t="array" ref="Q184:R184">_xlfn.TEXTSPLIT(N184,"/")</f>
        <v>theater</v>
      </c>
      <c r="R184" t="str">
        <v>plays</v>
      </c>
      <c r="S184" s="19">
        <f t="shared" si="9"/>
        <v>43631.208333333328</v>
      </c>
      <c r="T184" s="19">
        <f t="shared" si="10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1"/>
        <v>0.30882352941176472</v>
      </c>
      <c r="P185">
        <f t="shared" si="8"/>
        <v>4312.5</v>
      </c>
      <c r="Q185" t="str" cm="1">
        <f t="array" ref="Q185:R185">_xlfn.TEXTSPLIT(N185,"/")</f>
        <v>music</v>
      </c>
      <c r="R185" t="str">
        <v>rock</v>
      </c>
      <c r="S185" s="19">
        <f t="shared" si="9"/>
        <v>40430.208333333336</v>
      </c>
      <c r="T185" s="19">
        <f t="shared" si="10"/>
        <v>40443.208333333336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1"/>
        <v>1.9305555555555556</v>
      </c>
      <c r="P186">
        <f t="shared" si="8"/>
        <v>7075</v>
      </c>
      <c r="Q186" t="str" cm="1">
        <f t="array" ref="Q186:R186">_xlfn.TEXTSPLIT(N186,"/")</f>
        <v>theater</v>
      </c>
      <c r="R186" t="str">
        <v>plays</v>
      </c>
      <c r="S186" s="19">
        <f t="shared" si="9"/>
        <v>43588.208333333328</v>
      </c>
      <c r="T186" s="19">
        <f t="shared" si="10"/>
        <v>43589.208333333328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1"/>
        <v>0.28199999999999997</v>
      </c>
      <c r="P187">
        <f t="shared" si="8"/>
        <v>859</v>
      </c>
      <c r="Q187" t="str" cm="1">
        <f t="array" ref="Q187:R187">_xlfn.TEXTSPLIT(N187,"/")</f>
        <v>film &amp; video</v>
      </c>
      <c r="R187" t="str">
        <v>television</v>
      </c>
      <c r="S187" s="19">
        <f t="shared" si="9"/>
        <v>43233.208333333328</v>
      </c>
      <c r="T187" s="19">
        <f t="shared" si="10"/>
        <v>43244.208333333328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1"/>
        <v>0.68065315315315311</v>
      </c>
      <c r="P188">
        <f t="shared" si="8"/>
        <v>58579</v>
      </c>
      <c r="Q188" t="str" cm="1">
        <f t="array" ref="Q188:R188">_xlfn.TEXTSPLIT(N188,"/")</f>
        <v>theater</v>
      </c>
      <c r="R188" t="str">
        <v>plays</v>
      </c>
      <c r="S188" s="19">
        <f t="shared" si="9"/>
        <v>41782.208333333336</v>
      </c>
      <c r="T188" s="19">
        <f t="shared" si="10"/>
        <v>41797.208333333336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1"/>
        <v>1.2987375415282392</v>
      </c>
      <c r="P189">
        <f t="shared" si="8"/>
        <v>99292</v>
      </c>
      <c r="Q189" t="str" cm="1">
        <f t="array" ref="Q189:R189">_xlfn.TEXTSPLIT(N189,"/")</f>
        <v>film &amp; video</v>
      </c>
      <c r="R189" t="str">
        <v>shorts</v>
      </c>
      <c r="S189" s="19">
        <f t="shared" si="9"/>
        <v>41328.25</v>
      </c>
      <c r="T189" s="19">
        <f t="shared" si="10"/>
        <v>41356.208333333336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1"/>
        <v>0.67987804878048785</v>
      </c>
      <c r="P190">
        <f t="shared" si="8"/>
        <v>5412.5</v>
      </c>
      <c r="Q190" t="str" cm="1">
        <f t="array" ref="Q190:R190">_xlfn.TEXTSPLIT(N190,"/")</f>
        <v>theater</v>
      </c>
      <c r="R190" t="str">
        <v>plays</v>
      </c>
      <c r="S190" s="19">
        <f t="shared" si="9"/>
        <v>41975.25</v>
      </c>
      <c r="T190" s="19">
        <f t="shared" si="10"/>
        <v>41976.25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1"/>
        <v>0.76474647151071617</v>
      </c>
      <c r="P191">
        <f t="shared" si="8"/>
        <v>118152</v>
      </c>
      <c r="Q191" t="str" cm="1">
        <f t="array" ref="Q191:R191">_xlfn.TEXTSPLIT(N191,"/")</f>
        <v>theater</v>
      </c>
      <c r="R191" t="str">
        <v>plays</v>
      </c>
      <c r="S191" s="19">
        <f t="shared" si="9"/>
        <v>42433.25</v>
      </c>
      <c r="T191" s="19">
        <f t="shared" si="10"/>
        <v>42433.25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1"/>
        <v>0.31405405405405407</v>
      </c>
      <c r="P192">
        <f t="shared" si="8"/>
        <v>3119</v>
      </c>
      <c r="Q192" t="str" cm="1">
        <f t="array" ref="Q192:R192">_xlfn.TEXTSPLIT(N192,"/")</f>
        <v>theater</v>
      </c>
      <c r="R192" t="str">
        <v>plays</v>
      </c>
      <c r="S192" s="19">
        <f t="shared" si="9"/>
        <v>41429.208333333336</v>
      </c>
      <c r="T192" s="19">
        <f t="shared" si="10"/>
        <v>41430.208333333336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1"/>
        <v>0.62047619047619051</v>
      </c>
      <c r="P193">
        <f t="shared" si="8"/>
        <v>5794</v>
      </c>
      <c r="Q193" t="str" cm="1">
        <f t="array" ref="Q193:R193">_xlfn.TEXTSPLIT(N193,"/")</f>
        <v>theater</v>
      </c>
      <c r="R193" t="str">
        <v>plays</v>
      </c>
      <c r="S193" s="19">
        <f t="shared" si="9"/>
        <v>43536.208333333328</v>
      </c>
      <c r="T193" s="19">
        <f t="shared" si="10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1"/>
        <v>0.80007042253521132</v>
      </c>
      <c r="P194">
        <f t="shared" si="8"/>
        <v>25558.5</v>
      </c>
      <c r="Q194" t="str" cm="1">
        <f t="array" ref="Q194:R194">_xlfn.TEXTSPLIT(N194,"/")</f>
        <v>music</v>
      </c>
      <c r="R194" t="str">
        <v>rock</v>
      </c>
      <c r="S194" s="19">
        <f t="shared" si="9"/>
        <v>41817.208333333336</v>
      </c>
      <c r="T194" s="19">
        <f t="shared" si="10"/>
        <v>41821.208333333336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11"/>
        <v>0.54363636363636358</v>
      </c>
      <c r="P195">
        <f t="shared" ref="P195:P258" si="12">(D195+E195)/2</f>
        <v>4806</v>
      </c>
      <c r="Q195" t="str" cm="1">
        <f t="array" ref="Q195:R195">_xlfn.TEXTSPLIT(N195,"/")</f>
        <v>music</v>
      </c>
      <c r="R195" t="str">
        <v>indie rock</v>
      </c>
      <c r="S195" s="19">
        <f t="shared" ref="S195:S258" si="13">(((J195/60)/60)/24)+DATE(1970,1,1)</f>
        <v>43198.208333333328</v>
      </c>
      <c r="T195" s="19">
        <f t="shared" ref="T195:T258" si="14">(((K195/60)/60)/24)+DATE(1970,1,1)</f>
        <v>43202.208333333328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ref="O196:O259" si="15">ABS(D196-E196)/D196</f>
        <v>0.2276056338028169</v>
      </c>
      <c r="P196">
        <f t="shared" si="12"/>
        <v>7908</v>
      </c>
      <c r="Q196" t="str" cm="1">
        <f t="array" ref="Q196:R196">_xlfn.TEXTSPLIT(N196,"/")</f>
        <v>music</v>
      </c>
      <c r="R196" t="str">
        <v>metal</v>
      </c>
      <c r="S196" s="19">
        <f t="shared" si="13"/>
        <v>42261.208333333328</v>
      </c>
      <c r="T196" s="19">
        <f t="shared" si="14"/>
        <v>42277.208333333328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5"/>
        <v>2.61753164556962</v>
      </c>
      <c r="P197">
        <f t="shared" si="12"/>
        <v>36478.5</v>
      </c>
      <c r="Q197" t="str" cm="1">
        <f t="array" ref="Q197:R197">_xlfn.TEXTSPLIT(N197,"/")</f>
        <v>music</v>
      </c>
      <c r="R197" t="str">
        <v>electric music</v>
      </c>
      <c r="S197" s="19">
        <f t="shared" si="13"/>
        <v>43310.208333333328</v>
      </c>
      <c r="T197" s="19">
        <f t="shared" si="14"/>
        <v>43317.208333333328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5"/>
        <v>0.36853658536585365</v>
      </c>
      <c r="P198">
        <f t="shared" si="12"/>
        <v>6689</v>
      </c>
      <c r="Q198" t="str" cm="1">
        <f t="array" ref="Q198:R198">_xlfn.TEXTSPLIT(N198,"/")</f>
        <v>technology</v>
      </c>
      <c r="R198" t="str">
        <v>wearables</v>
      </c>
      <c r="S198" s="19">
        <f t="shared" si="13"/>
        <v>42616.208333333328</v>
      </c>
      <c r="T198" s="19">
        <f t="shared" si="14"/>
        <v>42635.208333333328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5"/>
        <v>1.9820475319926874</v>
      </c>
      <c r="P199">
        <f t="shared" si="12"/>
        <v>108909</v>
      </c>
      <c r="Q199" t="str" cm="1">
        <f t="array" ref="Q199:R199">_xlfn.TEXTSPLIT(N199,"/")</f>
        <v>film &amp; video</v>
      </c>
      <c r="R199" t="str">
        <v>drama</v>
      </c>
      <c r="S199" s="19">
        <f t="shared" si="13"/>
        <v>42909.208333333328</v>
      </c>
      <c r="T199" s="19">
        <f t="shared" si="14"/>
        <v>42923.208333333328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5"/>
        <v>0.90441455696202533</v>
      </c>
      <c r="P200">
        <f t="shared" si="12"/>
        <v>34620.5</v>
      </c>
      <c r="Q200" t="str" cm="1">
        <f t="array" ref="Q200:R200">_xlfn.TEXTSPLIT(N200,"/")</f>
        <v>music</v>
      </c>
      <c r="R200" t="str">
        <v>electric music</v>
      </c>
      <c r="S200" s="19">
        <f t="shared" si="13"/>
        <v>40396.208333333336</v>
      </c>
      <c r="T200" s="19">
        <f t="shared" si="14"/>
        <v>40425.208333333336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5"/>
        <v>0.4622222222222222</v>
      </c>
      <c r="P201">
        <f t="shared" si="12"/>
        <v>1384</v>
      </c>
      <c r="Q201" t="str" cm="1">
        <f t="array" ref="Q201:R201">_xlfn.TEXTSPLIT(N201,"/")</f>
        <v>music</v>
      </c>
      <c r="R201" t="str">
        <v>rock</v>
      </c>
      <c r="S201" s="19">
        <f t="shared" si="13"/>
        <v>42192.208333333328</v>
      </c>
      <c r="T201" s="19">
        <f t="shared" si="14"/>
        <v>42196.208333333328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5"/>
        <v>0.98</v>
      </c>
      <c r="P202">
        <f t="shared" si="12"/>
        <v>51</v>
      </c>
      <c r="Q202" t="str" cm="1">
        <f t="array" ref="Q202:R202">_xlfn.TEXTSPLIT(N202,"/")</f>
        <v>theater</v>
      </c>
      <c r="R202" t="str">
        <v>plays</v>
      </c>
      <c r="S202" s="19">
        <f t="shared" si="13"/>
        <v>40262.208333333336</v>
      </c>
      <c r="T202" s="19">
        <f t="shared" si="14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5"/>
        <v>5.8119047619047617</v>
      </c>
      <c r="P203">
        <f t="shared" si="12"/>
        <v>8202.5</v>
      </c>
      <c r="Q203" t="str" cm="1">
        <f t="array" ref="Q203:R203">_xlfn.TEXTSPLIT(N203,"/")</f>
        <v>technology</v>
      </c>
      <c r="R203" t="str">
        <v>web</v>
      </c>
      <c r="S203" s="19">
        <f t="shared" si="13"/>
        <v>41845.208333333336</v>
      </c>
      <c r="T203" s="19">
        <f t="shared" si="14"/>
        <v>41863.208333333336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5"/>
        <v>0.21168674698795181</v>
      </c>
      <c r="P204">
        <f t="shared" si="12"/>
        <v>7421.5</v>
      </c>
      <c r="Q204" t="str" cm="1">
        <f t="array" ref="Q204:R204">_xlfn.TEXTSPLIT(N204,"/")</f>
        <v>food</v>
      </c>
      <c r="R204" t="str">
        <v>food trucks</v>
      </c>
      <c r="S204" s="19">
        <f t="shared" si="13"/>
        <v>40818.208333333336</v>
      </c>
      <c r="T204" s="19">
        <f t="shared" si="14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5"/>
        <v>0.34407922168172345</v>
      </c>
      <c r="P205">
        <f t="shared" si="12"/>
        <v>168656.5</v>
      </c>
      <c r="Q205" t="str" cm="1">
        <f t="array" ref="Q205:R205">_xlfn.TEXTSPLIT(N205,"/")</f>
        <v>theater</v>
      </c>
      <c r="R205" t="str">
        <v>plays</v>
      </c>
      <c r="S205" s="19">
        <f t="shared" si="13"/>
        <v>42752.25</v>
      </c>
      <c r="T205" s="19">
        <f t="shared" si="14"/>
        <v>42754.25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5"/>
        <v>0.96628000000000003</v>
      </c>
      <c r="P206">
        <f t="shared" si="12"/>
        <v>38764.5</v>
      </c>
      <c r="Q206" t="str" cm="1">
        <f t="array" ref="Q206:R206">_xlfn.TEXTSPLIT(N206,"/")</f>
        <v>music</v>
      </c>
      <c r="R206" t="str">
        <v>jazz</v>
      </c>
      <c r="S206" s="19">
        <f t="shared" si="13"/>
        <v>40636.208333333336</v>
      </c>
      <c r="T206" s="19">
        <f t="shared" si="14"/>
        <v>40646.208333333336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5"/>
        <v>3.3184615384615386</v>
      </c>
      <c r="P207">
        <f t="shared" si="12"/>
        <v>3457</v>
      </c>
      <c r="Q207" t="str" cm="1">
        <f t="array" ref="Q207:R207">_xlfn.TEXTSPLIT(N207,"/")</f>
        <v>theater</v>
      </c>
      <c r="R207" t="str">
        <v>plays</v>
      </c>
      <c r="S207" s="19">
        <f t="shared" si="13"/>
        <v>43390.208333333328</v>
      </c>
      <c r="T207" s="19">
        <f t="shared" si="14"/>
        <v>43402.208333333328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5"/>
        <v>0.61155555555555552</v>
      </c>
      <c r="P208">
        <f t="shared" si="12"/>
        <v>6248</v>
      </c>
      <c r="Q208" t="str" cm="1">
        <f t="array" ref="Q208:R208">_xlfn.TEXTSPLIT(N208,"/")</f>
        <v>publishing</v>
      </c>
      <c r="R208" t="str">
        <v>fiction</v>
      </c>
      <c r="S208" s="19">
        <f t="shared" si="13"/>
        <v>40236.25</v>
      </c>
      <c r="T208" s="19">
        <f t="shared" si="14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5"/>
        <v>3.2570000000000001</v>
      </c>
      <c r="P209">
        <f t="shared" si="12"/>
        <v>2628.5</v>
      </c>
      <c r="Q209" t="str" cm="1">
        <f t="array" ref="Q209:R209">_xlfn.TEXTSPLIT(N209,"/")</f>
        <v>music</v>
      </c>
      <c r="R209" t="str">
        <v>rock</v>
      </c>
      <c r="S209" s="19">
        <f t="shared" si="13"/>
        <v>43340.208333333328</v>
      </c>
      <c r="T209" s="19">
        <f t="shared" si="14"/>
        <v>43360.208333333328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5"/>
        <v>1.122397155916709E-2</v>
      </c>
      <c r="P210">
        <f t="shared" si="12"/>
        <v>198005</v>
      </c>
      <c r="Q210" t="str" cm="1">
        <f t="array" ref="Q210:R210">_xlfn.TEXTSPLIT(N210,"/")</f>
        <v>film &amp; video</v>
      </c>
      <c r="R210" t="str">
        <v>documentary</v>
      </c>
      <c r="S210" s="19">
        <f t="shared" si="13"/>
        <v>43048.25</v>
      </c>
      <c r="T210" s="19">
        <f t="shared" si="14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5"/>
        <v>0.78811311053984578</v>
      </c>
      <c r="P211">
        <f t="shared" si="12"/>
        <v>117856</v>
      </c>
      <c r="Q211" t="str" cm="1">
        <f t="array" ref="Q211:R211">_xlfn.TEXTSPLIT(N211,"/")</f>
        <v>film &amp; video</v>
      </c>
      <c r="R211" t="str">
        <v>documentary</v>
      </c>
      <c r="S211" s="19">
        <f t="shared" si="13"/>
        <v>42496.208333333328</v>
      </c>
      <c r="T211" s="19">
        <f t="shared" si="14"/>
        <v>42503.208333333328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5"/>
        <v>0.32574468085106384</v>
      </c>
      <c r="P212">
        <f t="shared" si="12"/>
        <v>7869</v>
      </c>
      <c r="Q212" t="str" cm="1">
        <f t="array" ref="Q212:R212">_xlfn.TEXTSPLIT(N212,"/")</f>
        <v>film &amp; video</v>
      </c>
      <c r="R212" t="str">
        <v>science fiction</v>
      </c>
      <c r="S212" s="19">
        <f t="shared" si="13"/>
        <v>42797.25</v>
      </c>
      <c r="T212" s="19">
        <f t="shared" si="14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5"/>
        <v>5.0766283524904213E-2</v>
      </c>
      <c r="P213">
        <f t="shared" si="12"/>
        <v>101750</v>
      </c>
      <c r="Q213" t="str" cm="1">
        <f t="array" ref="Q213:R213">_xlfn.TEXTSPLIT(N213,"/")</f>
        <v>theater</v>
      </c>
      <c r="R213" t="str">
        <v>plays</v>
      </c>
      <c r="S213" s="19">
        <f t="shared" si="13"/>
        <v>41513.208333333336</v>
      </c>
      <c r="T213" s="19">
        <f t="shared" si="14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5"/>
        <v>0.51851851851851849</v>
      </c>
      <c r="P214">
        <f t="shared" si="12"/>
        <v>10200</v>
      </c>
      <c r="Q214" t="str" cm="1">
        <f t="array" ref="Q214:R214">_xlfn.TEXTSPLIT(N214,"/")</f>
        <v>theater</v>
      </c>
      <c r="R214" t="str">
        <v>plays</v>
      </c>
      <c r="S214" s="19">
        <f t="shared" si="13"/>
        <v>43814.25</v>
      </c>
      <c r="T214" s="19">
        <f t="shared" si="14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5"/>
        <v>0.95163822525597275</v>
      </c>
      <c r="P215">
        <f t="shared" si="12"/>
        <v>129724.5</v>
      </c>
      <c r="Q215" t="str" cm="1">
        <f t="array" ref="Q215:R215">_xlfn.TEXTSPLIT(N215,"/")</f>
        <v>music</v>
      </c>
      <c r="R215" t="str">
        <v>indie rock</v>
      </c>
      <c r="S215" s="19">
        <f t="shared" si="13"/>
        <v>40488.208333333336</v>
      </c>
      <c r="T215" s="19">
        <f t="shared" si="14"/>
        <v>40496.25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5"/>
        <v>9.2314285714285713</v>
      </c>
      <c r="P216">
        <f t="shared" si="12"/>
        <v>7862</v>
      </c>
      <c r="Q216" t="str" cm="1">
        <f t="array" ref="Q216:R216">_xlfn.TEXTSPLIT(N216,"/")</f>
        <v>music</v>
      </c>
      <c r="R216" t="str">
        <v>rock</v>
      </c>
      <c r="S216" s="19">
        <f t="shared" si="13"/>
        <v>40409.208333333336</v>
      </c>
      <c r="T216" s="19">
        <f t="shared" si="14"/>
        <v>40415.208333333336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5"/>
        <v>0.96158163265306118</v>
      </c>
      <c r="P217">
        <f t="shared" si="12"/>
        <v>81412</v>
      </c>
      <c r="Q217" t="str" cm="1">
        <f t="array" ref="Q217:R217">_xlfn.TEXTSPLIT(N217,"/")</f>
        <v>theater</v>
      </c>
      <c r="R217" t="str">
        <v>plays</v>
      </c>
      <c r="S217" s="19">
        <f t="shared" si="13"/>
        <v>43509.25</v>
      </c>
      <c r="T217" s="19">
        <f t="shared" si="14"/>
        <v>43511.25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5"/>
        <v>0.55070665571076416</v>
      </c>
      <c r="P218">
        <f t="shared" si="12"/>
        <v>155210.5</v>
      </c>
      <c r="Q218" t="str" cm="1">
        <f t="array" ref="Q218:R218">_xlfn.TEXTSPLIT(N218,"/")</f>
        <v>theater</v>
      </c>
      <c r="R218" t="str">
        <v>plays</v>
      </c>
      <c r="S218" s="19">
        <f t="shared" si="13"/>
        <v>40869.25</v>
      </c>
      <c r="T218" s="19">
        <f t="shared" si="14"/>
        <v>40871.25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5"/>
        <v>0.55246522411128285</v>
      </c>
      <c r="P219">
        <f t="shared" si="12"/>
        <v>93655.5</v>
      </c>
      <c r="Q219" t="str" cm="1">
        <f t="array" ref="Q219:R219">_xlfn.TEXTSPLIT(N219,"/")</f>
        <v>film &amp; video</v>
      </c>
      <c r="R219" t="str">
        <v>science fiction</v>
      </c>
      <c r="S219" s="19">
        <f t="shared" si="13"/>
        <v>43583.208333333328</v>
      </c>
      <c r="T219" s="19">
        <f t="shared" si="14"/>
        <v>43592.208333333328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5"/>
        <v>1.1594736842105262</v>
      </c>
      <c r="P220">
        <f t="shared" si="12"/>
        <v>9004.5</v>
      </c>
      <c r="Q220" t="str" cm="1">
        <f t="array" ref="Q220:R220">_xlfn.TEXTSPLIT(N220,"/")</f>
        <v>film &amp; video</v>
      </c>
      <c r="R220" t="str">
        <v>shorts</v>
      </c>
      <c r="S220" s="19">
        <f t="shared" si="13"/>
        <v>40858.25</v>
      </c>
      <c r="T220" s="19">
        <f t="shared" si="14"/>
        <v>40892.25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5"/>
        <v>2.3212709832134291</v>
      </c>
      <c r="P221">
        <f t="shared" si="12"/>
        <v>90098.5</v>
      </c>
      <c r="Q221" t="str" cm="1">
        <f t="array" ref="Q221:R221">_xlfn.TEXTSPLIT(N221,"/")</f>
        <v>film &amp; video</v>
      </c>
      <c r="R221" t="str">
        <v>animation</v>
      </c>
      <c r="S221" s="19">
        <f t="shared" si="13"/>
        <v>41137.208333333336</v>
      </c>
      <c r="T221" s="19">
        <f t="shared" si="14"/>
        <v>41149.208333333336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5"/>
        <v>0.91556962025316457</v>
      </c>
      <c r="P222">
        <f t="shared" si="12"/>
        <v>4283.5</v>
      </c>
      <c r="Q222" t="str" cm="1">
        <f t="array" ref="Q222:R222">_xlfn.TEXTSPLIT(N222,"/")</f>
        <v>theater</v>
      </c>
      <c r="R222" t="str">
        <v>plays</v>
      </c>
      <c r="S222" s="19">
        <f t="shared" si="13"/>
        <v>40725.208333333336</v>
      </c>
      <c r="T222" s="19">
        <f t="shared" si="14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5"/>
        <v>1.3744855967078189E-2</v>
      </c>
      <c r="P223">
        <f t="shared" si="12"/>
        <v>120665</v>
      </c>
      <c r="Q223" t="str" cm="1">
        <f t="array" ref="Q223:R223">_xlfn.TEXTSPLIT(N223,"/")</f>
        <v>food</v>
      </c>
      <c r="R223" t="str">
        <v>food trucks</v>
      </c>
      <c r="S223" s="19">
        <f t="shared" si="13"/>
        <v>41081.208333333336</v>
      </c>
      <c r="T223" s="19">
        <f t="shared" si="14"/>
        <v>41083.208333333336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5"/>
        <v>0.37979166666666669</v>
      </c>
      <c r="P224">
        <f t="shared" si="12"/>
        <v>5711.5</v>
      </c>
      <c r="Q224" t="str" cm="1">
        <f t="array" ref="Q224:R224">_xlfn.TEXTSPLIT(N224,"/")</f>
        <v>photography</v>
      </c>
      <c r="R224" t="str">
        <v>photography books</v>
      </c>
      <c r="S224" s="19">
        <f t="shared" si="13"/>
        <v>41914.208333333336</v>
      </c>
      <c r="T224" s="19">
        <f t="shared" si="14"/>
        <v>41915.208333333336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5"/>
        <v>6.1890034364261166E-2</v>
      </c>
      <c r="P225">
        <f t="shared" si="12"/>
        <v>84598.5</v>
      </c>
      <c r="Q225" t="str" cm="1">
        <f t="array" ref="Q225:R225">_xlfn.TEXTSPLIT(N225,"/")</f>
        <v>theater</v>
      </c>
      <c r="R225" t="str">
        <v>plays</v>
      </c>
      <c r="S225" s="19">
        <f t="shared" si="13"/>
        <v>42445.208333333328</v>
      </c>
      <c r="T225" s="19">
        <f t="shared" si="14"/>
        <v>42459.208333333328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5"/>
        <v>3.0363930885529156</v>
      </c>
      <c r="P226">
        <f t="shared" si="12"/>
        <v>116592.5</v>
      </c>
      <c r="Q226" t="str" cm="1">
        <f t="array" ref="Q226:R226">_xlfn.TEXTSPLIT(N226,"/")</f>
        <v>film &amp; video</v>
      </c>
      <c r="R226" t="str">
        <v>science fiction</v>
      </c>
      <c r="S226" s="19">
        <f t="shared" si="13"/>
        <v>41906.208333333336</v>
      </c>
      <c r="T226" s="19">
        <f t="shared" si="14"/>
        <v>41951.25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5"/>
        <v>1.6017404129793511</v>
      </c>
      <c r="P227">
        <f t="shared" si="12"/>
        <v>122099</v>
      </c>
      <c r="Q227" t="str" cm="1">
        <f t="array" ref="Q227:R227">_xlfn.TEXTSPLIT(N227,"/")</f>
        <v>music</v>
      </c>
      <c r="R227" t="str">
        <v>rock</v>
      </c>
      <c r="S227" s="19">
        <f t="shared" si="13"/>
        <v>41762.208333333336</v>
      </c>
      <c r="T227" s="19">
        <f t="shared" si="14"/>
        <v>41762.208333333336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5"/>
        <v>2.6663333333333332</v>
      </c>
      <c r="P228">
        <f t="shared" si="12"/>
        <v>6999.5</v>
      </c>
      <c r="Q228" t="str" cm="1">
        <f t="array" ref="Q228:R228">_xlfn.TEXTSPLIT(N228,"/")</f>
        <v>photography</v>
      </c>
      <c r="R228" t="str">
        <v>photography books</v>
      </c>
      <c r="S228" s="19">
        <f t="shared" si="13"/>
        <v>40276.208333333336</v>
      </c>
      <c r="T228" s="19">
        <f t="shared" si="14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5"/>
        <v>0.68720853858784892</v>
      </c>
      <c r="P229">
        <f t="shared" si="12"/>
        <v>81825.5</v>
      </c>
      <c r="Q229" t="str" cm="1">
        <f t="array" ref="Q229:R229">_xlfn.TEXTSPLIT(N229,"/")</f>
        <v>games</v>
      </c>
      <c r="R229" t="str">
        <v>mobile games</v>
      </c>
      <c r="S229" s="19">
        <f t="shared" si="13"/>
        <v>42139.208333333328</v>
      </c>
      <c r="T229" s="19">
        <f t="shared" si="14"/>
        <v>42145.208333333328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5"/>
        <v>0.19907179115300944</v>
      </c>
      <c r="P230">
        <f t="shared" si="12"/>
        <v>151626</v>
      </c>
      <c r="Q230" t="str" cm="1">
        <f t="array" ref="Q230:R230">_xlfn.TEXTSPLIT(N230,"/")</f>
        <v>film &amp; video</v>
      </c>
      <c r="R230" t="str">
        <v>animation</v>
      </c>
      <c r="S230" s="19">
        <f t="shared" si="13"/>
        <v>42613.208333333328</v>
      </c>
      <c r="T230" s="19">
        <f t="shared" si="14"/>
        <v>42638.208333333328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5"/>
        <v>0.93689252336448603</v>
      </c>
      <c r="P231">
        <f t="shared" si="12"/>
        <v>125699</v>
      </c>
      <c r="Q231" t="str" cm="1">
        <f t="array" ref="Q231:R231">_xlfn.TEXTSPLIT(N231,"/")</f>
        <v>games</v>
      </c>
      <c r="R231" t="str">
        <v>mobile games</v>
      </c>
      <c r="S231" s="19">
        <f t="shared" si="13"/>
        <v>42887.208333333328</v>
      </c>
      <c r="T231" s="19">
        <f t="shared" si="14"/>
        <v>42935.208333333328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5"/>
        <v>3.2016666666666667</v>
      </c>
      <c r="P232">
        <f t="shared" si="12"/>
        <v>6242</v>
      </c>
      <c r="Q232" t="str" cm="1">
        <f t="array" ref="Q232:R232">_xlfn.TEXTSPLIT(N232,"/")</f>
        <v>games</v>
      </c>
      <c r="R232" t="str">
        <v>video games</v>
      </c>
      <c r="S232" s="19">
        <f t="shared" si="13"/>
        <v>43805.25</v>
      </c>
      <c r="T232" s="19">
        <f t="shared" si="14"/>
        <v>43805.25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5"/>
        <v>0.23291666666666666</v>
      </c>
      <c r="P233">
        <f t="shared" si="12"/>
        <v>6361.5</v>
      </c>
      <c r="Q233" t="str" cm="1">
        <f t="array" ref="Q233:R233">_xlfn.TEXTSPLIT(N233,"/")</f>
        <v>theater</v>
      </c>
      <c r="R233" t="str">
        <v>plays</v>
      </c>
      <c r="S233" s="19">
        <f t="shared" si="13"/>
        <v>41415.208333333336</v>
      </c>
      <c r="T233" s="19">
        <f t="shared" si="14"/>
        <v>41473.208333333336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5"/>
        <v>0.71264705882352941</v>
      </c>
      <c r="P234">
        <f t="shared" si="12"/>
        <v>4611.5</v>
      </c>
      <c r="Q234" t="str" cm="1">
        <f t="array" ref="Q234:R234">_xlfn.TEXTSPLIT(N234,"/")</f>
        <v>theater</v>
      </c>
      <c r="R234" t="str">
        <v>plays</v>
      </c>
      <c r="S234" s="19">
        <f t="shared" si="13"/>
        <v>42576.208333333328</v>
      </c>
      <c r="T234" s="19">
        <f t="shared" si="14"/>
        <v>42577.208333333328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5"/>
        <v>0.57894736842105265</v>
      </c>
      <c r="P235">
        <f t="shared" si="12"/>
        <v>4900</v>
      </c>
      <c r="Q235" t="str" cm="1">
        <f t="array" ref="Q235:R235">_xlfn.TEXTSPLIT(N235,"/")</f>
        <v>film &amp; video</v>
      </c>
      <c r="R235" t="str">
        <v>animation</v>
      </c>
      <c r="S235" s="19">
        <f t="shared" si="13"/>
        <v>40706.208333333336</v>
      </c>
      <c r="T235" s="19">
        <f t="shared" si="14"/>
        <v>40722.208333333336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5"/>
        <v>9.0800000000000006E-2</v>
      </c>
      <c r="P236">
        <f t="shared" si="12"/>
        <v>7840.5</v>
      </c>
      <c r="Q236" t="str" cm="1">
        <f t="array" ref="Q236:R236">_xlfn.TEXTSPLIT(N236,"/")</f>
        <v>games</v>
      </c>
      <c r="R236" t="str">
        <v>video games</v>
      </c>
      <c r="S236" s="19">
        <f t="shared" si="13"/>
        <v>42969.208333333328</v>
      </c>
      <c r="T236" s="19">
        <f t="shared" si="14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5"/>
        <v>0.58267441860465119</v>
      </c>
      <c r="P237">
        <f t="shared" si="12"/>
        <v>6094.5</v>
      </c>
      <c r="Q237" t="str" cm="1">
        <f t="array" ref="Q237:R237">_xlfn.TEXTSPLIT(N237,"/")</f>
        <v>film &amp; video</v>
      </c>
      <c r="R237" t="str">
        <v>animation</v>
      </c>
      <c r="S237" s="19">
        <f t="shared" si="13"/>
        <v>42779.25</v>
      </c>
      <c r="T237" s="19">
        <f t="shared" si="14"/>
        <v>42784.25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5"/>
        <v>0.89055696202531642</v>
      </c>
      <c r="P238">
        <f t="shared" si="12"/>
        <v>21911.5</v>
      </c>
      <c r="Q238" t="str" cm="1">
        <f t="array" ref="Q238:R238">_xlfn.TEXTSPLIT(N238,"/")</f>
        <v>music</v>
      </c>
      <c r="R238" t="str">
        <v>rock</v>
      </c>
      <c r="S238" s="19">
        <f t="shared" si="13"/>
        <v>43641.208333333328</v>
      </c>
      <c r="T238" s="19">
        <f t="shared" si="14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5"/>
        <v>0.59376344086021504</v>
      </c>
      <c r="P239">
        <f t="shared" si="12"/>
        <v>12061</v>
      </c>
      <c r="Q239" t="str" cm="1">
        <f t="array" ref="Q239:R239">_xlfn.TEXTSPLIT(N239,"/")</f>
        <v>film &amp; video</v>
      </c>
      <c r="R239" t="str">
        <v>animation</v>
      </c>
      <c r="S239" s="19">
        <f t="shared" si="13"/>
        <v>41754.208333333336</v>
      </c>
      <c r="T239" s="19">
        <f t="shared" si="14"/>
        <v>41756.208333333336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5"/>
        <v>3.2241666666666666</v>
      </c>
      <c r="P240">
        <f t="shared" si="12"/>
        <v>6269</v>
      </c>
      <c r="Q240" t="str" cm="1">
        <f t="array" ref="Q240:R240">_xlfn.TEXTSPLIT(N240,"/")</f>
        <v>theater</v>
      </c>
      <c r="R240" t="str">
        <v>plays</v>
      </c>
      <c r="S240" s="19">
        <f t="shared" si="13"/>
        <v>43083.25</v>
      </c>
      <c r="T240" s="19">
        <f t="shared" si="14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5"/>
        <v>2.2812499999999999E-2</v>
      </c>
      <c r="P241">
        <f t="shared" si="12"/>
        <v>3163.5</v>
      </c>
      <c r="Q241" t="str" cm="1">
        <f t="array" ref="Q241:R241">_xlfn.TEXTSPLIT(N241,"/")</f>
        <v>technology</v>
      </c>
      <c r="R241" t="str">
        <v>wearables</v>
      </c>
      <c r="S241" s="19">
        <f t="shared" si="13"/>
        <v>42245.208333333328</v>
      </c>
      <c r="T241" s="19">
        <f t="shared" si="14"/>
        <v>42249.208333333328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5"/>
        <v>3.1878911564625851</v>
      </c>
      <c r="P242">
        <f t="shared" si="12"/>
        <v>76262</v>
      </c>
      <c r="Q242" t="str" cm="1">
        <f t="array" ref="Q242:R242">_xlfn.TEXTSPLIT(N242,"/")</f>
        <v>theater</v>
      </c>
      <c r="R242" t="str">
        <v>plays</v>
      </c>
      <c r="S242" s="19">
        <f t="shared" si="13"/>
        <v>40396.208333333336</v>
      </c>
      <c r="T242" s="19">
        <f t="shared" si="14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5"/>
        <v>1.9163204747774481E-2</v>
      </c>
      <c r="P243">
        <f t="shared" si="12"/>
        <v>170114.5</v>
      </c>
      <c r="Q243" t="str" cm="1">
        <f t="array" ref="Q243:R243">_xlfn.TEXTSPLIT(N243,"/")</f>
        <v>publishing</v>
      </c>
      <c r="R243" t="str">
        <v>nonfiction</v>
      </c>
      <c r="S243" s="19">
        <f t="shared" si="13"/>
        <v>41742.208333333336</v>
      </c>
      <c r="T243" s="19">
        <f t="shared" si="14"/>
        <v>41752.208333333336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5"/>
        <v>0.27726190476190476</v>
      </c>
      <c r="P244">
        <f t="shared" si="12"/>
        <v>9564.5</v>
      </c>
      <c r="Q244" t="str" cm="1">
        <f t="array" ref="Q244:R244">_xlfn.TEXTSPLIT(N244,"/")</f>
        <v>music</v>
      </c>
      <c r="R244" t="str">
        <v>rock</v>
      </c>
      <c r="S244" s="19">
        <f t="shared" si="13"/>
        <v>42865.208333333328</v>
      </c>
      <c r="T244" s="19">
        <f t="shared" si="14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5"/>
        <v>3.4521739130434783</v>
      </c>
      <c r="P245">
        <f t="shared" si="12"/>
        <v>6270</v>
      </c>
      <c r="Q245" t="str" cm="1">
        <f t="array" ref="Q245:R245">_xlfn.TEXTSPLIT(N245,"/")</f>
        <v>theater</v>
      </c>
      <c r="R245" t="str">
        <v>plays</v>
      </c>
      <c r="S245" s="19">
        <f t="shared" si="13"/>
        <v>43163.25</v>
      </c>
      <c r="T245" s="19">
        <f t="shared" si="14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5"/>
        <v>4.6971428571428575</v>
      </c>
      <c r="P246">
        <f t="shared" si="12"/>
        <v>2344</v>
      </c>
      <c r="Q246" t="str" cm="1">
        <f t="array" ref="Q246:R246">_xlfn.TEXTSPLIT(N246,"/")</f>
        <v>theater</v>
      </c>
      <c r="R246" t="str">
        <v>plays</v>
      </c>
      <c r="S246" s="19">
        <f t="shared" si="13"/>
        <v>41834.208333333336</v>
      </c>
      <c r="T246" s="19">
        <f t="shared" si="14"/>
        <v>41886.208333333336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5"/>
        <v>4.0934482758620687</v>
      </c>
      <c r="P247">
        <f t="shared" si="12"/>
        <v>8835.5</v>
      </c>
      <c r="Q247" t="str" cm="1">
        <f t="array" ref="Q247:R247">_xlfn.TEXTSPLIT(N247,"/")</f>
        <v>theater</v>
      </c>
      <c r="R247" t="str">
        <v>plays</v>
      </c>
      <c r="S247" s="19">
        <f t="shared" si="13"/>
        <v>41736.208333333336</v>
      </c>
      <c r="T247" s="19">
        <f t="shared" si="14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5"/>
        <v>2.2553333333333332</v>
      </c>
      <c r="P248">
        <f t="shared" si="12"/>
        <v>9574.5</v>
      </c>
      <c r="Q248" t="str" cm="1">
        <f t="array" ref="Q248:R248">_xlfn.TEXTSPLIT(N248,"/")</f>
        <v>technology</v>
      </c>
      <c r="R248" t="str">
        <v>web</v>
      </c>
      <c r="S248" s="19">
        <f t="shared" si="13"/>
        <v>41491.208333333336</v>
      </c>
      <c r="T248" s="19">
        <f t="shared" si="14"/>
        <v>41495.208333333336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5"/>
        <v>8.3261616161616168</v>
      </c>
      <c r="P249">
        <f t="shared" si="12"/>
        <v>102229</v>
      </c>
      <c r="Q249" t="str" cm="1">
        <f t="array" ref="Q249:R249">_xlfn.TEXTSPLIT(N249,"/")</f>
        <v>publishing</v>
      </c>
      <c r="R249" t="str">
        <v>fiction</v>
      </c>
      <c r="S249" s="19">
        <f t="shared" si="13"/>
        <v>42726.25</v>
      </c>
      <c r="T249" s="19">
        <f t="shared" si="14"/>
        <v>42741.25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5"/>
        <v>1.1133870967741935</v>
      </c>
      <c r="P250">
        <f t="shared" si="12"/>
        <v>9651.5</v>
      </c>
      <c r="Q250" t="str" cm="1">
        <f t="array" ref="Q250:R250">_xlfn.TEXTSPLIT(N250,"/")</f>
        <v>games</v>
      </c>
      <c r="R250" t="str">
        <v>mobile games</v>
      </c>
      <c r="S250" s="19">
        <f t="shared" si="13"/>
        <v>42004.25</v>
      </c>
      <c r="T250" s="19">
        <f t="shared" si="14"/>
        <v>42009.25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5"/>
        <v>1.7332520325203251</v>
      </c>
      <c r="P251">
        <f t="shared" si="12"/>
        <v>114797.5</v>
      </c>
      <c r="Q251" t="str" cm="1">
        <f t="array" ref="Q251:R251">_xlfn.TEXTSPLIT(N251,"/")</f>
        <v>publishing</v>
      </c>
      <c r="R251" t="str">
        <v>translations</v>
      </c>
      <c r="S251" s="19">
        <f t="shared" si="13"/>
        <v>42006.25</v>
      </c>
      <c r="T251" s="19">
        <f t="shared" si="14"/>
        <v>42013.25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5"/>
        <v>0.97</v>
      </c>
      <c r="P252">
        <f t="shared" si="12"/>
        <v>51.5</v>
      </c>
      <c r="Q252" t="str" cm="1">
        <f t="array" ref="Q252:R252">_xlfn.TEXTSPLIT(N252,"/")</f>
        <v>music</v>
      </c>
      <c r="R252" t="str">
        <v>rock</v>
      </c>
      <c r="S252" s="19">
        <f t="shared" si="13"/>
        <v>40203.25</v>
      </c>
      <c r="T252" s="19">
        <f t="shared" si="14"/>
        <v>40238.25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5"/>
        <v>0.45915492957746479</v>
      </c>
      <c r="P253">
        <f t="shared" si="12"/>
        <v>5470</v>
      </c>
      <c r="Q253" t="str" cm="1">
        <f t="array" ref="Q253:R253">_xlfn.TEXTSPLIT(N253,"/")</f>
        <v>theater</v>
      </c>
      <c r="R253" t="str">
        <v>plays</v>
      </c>
      <c r="S253" s="19">
        <f t="shared" si="13"/>
        <v>41252.25</v>
      </c>
      <c r="T253" s="19">
        <f t="shared" si="14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5"/>
        <v>5.2629999999999999</v>
      </c>
      <c r="P254">
        <f t="shared" si="12"/>
        <v>3631.5</v>
      </c>
      <c r="Q254" t="str" cm="1">
        <f t="array" ref="Q254:R254">_xlfn.TEXTSPLIT(N254,"/")</f>
        <v>theater</v>
      </c>
      <c r="R254" t="str">
        <v>plays</v>
      </c>
      <c r="S254" s="19">
        <f t="shared" si="13"/>
        <v>41572.208333333336</v>
      </c>
      <c r="T254" s="19">
        <f t="shared" si="14"/>
        <v>41577.208333333336</v>
      </c>
    </row>
    <row r="255" spans="1:20" ht="33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5"/>
        <v>0.10978600823045268</v>
      </c>
      <c r="P255">
        <f t="shared" si="12"/>
        <v>114830.5</v>
      </c>
      <c r="Q255" t="str" cm="1">
        <f t="array" ref="Q255:R255">_xlfn.TEXTSPLIT(N255,"/")</f>
        <v>film &amp; video</v>
      </c>
      <c r="R255" t="str">
        <v>drama</v>
      </c>
      <c r="S255" s="19">
        <f t="shared" si="13"/>
        <v>40641.208333333336</v>
      </c>
      <c r="T255" s="19">
        <f t="shared" si="14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5"/>
        <v>0.84891304347826091</v>
      </c>
      <c r="P256">
        <f t="shared" si="12"/>
        <v>6552.5</v>
      </c>
      <c r="Q256" t="str" cm="1">
        <f t="array" ref="Q256:R256">_xlfn.TEXTSPLIT(N256,"/")</f>
        <v>publishing</v>
      </c>
      <c r="R256" t="str">
        <v>nonfiction</v>
      </c>
      <c r="S256" s="19">
        <f t="shared" si="13"/>
        <v>42787.25</v>
      </c>
      <c r="T256" s="19">
        <f t="shared" si="14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5"/>
        <v>0.20167701863354037</v>
      </c>
      <c r="P257">
        <f t="shared" si="12"/>
        <v>88617.5</v>
      </c>
      <c r="Q257" t="str" cm="1">
        <f t="array" ref="Q257:R257">_xlfn.TEXTSPLIT(N257,"/")</f>
        <v>music</v>
      </c>
      <c r="R257" t="str">
        <v>rock</v>
      </c>
      <c r="S257" s="19">
        <f t="shared" si="13"/>
        <v>40590.25</v>
      </c>
      <c r="T257" s="19">
        <f t="shared" si="14"/>
        <v>40595.25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5"/>
        <v>0.76609756097560977</v>
      </c>
      <c r="P258">
        <f t="shared" si="12"/>
        <v>2529.5</v>
      </c>
      <c r="Q258" t="str" cm="1">
        <f t="array" ref="Q258:R258">_xlfn.TEXTSPLIT(N258,"/")</f>
        <v>music</v>
      </c>
      <c r="R258" t="str">
        <v>rock</v>
      </c>
      <c r="S258" s="19">
        <f t="shared" si="13"/>
        <v>42393.25</v>
      </c>
      <c r="T258" s="19">
        <f t="shared" si="14"/>
        <v>42430.25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15"/>
        <v>0.46</v>
      </c>
      <c r="P259">
        <f t="shared" ref="P259:P322" si="16">(D259+E259)/2</f>
        <v>7011</v>
      </c>
      <c r="Q259" t="str" cm="1">
        <f t="array" ref="Q259:R259">_xlfn.TEXTSPLIT(N259,"/")</f>
        <v>theater</v>
      </c>
      <c r="R259" t="str">
        <v>plays</v>
      </c>
      <c r="S259" s="19">
        <f t="shared" ref="S259:S322" si="17">(((J259/60)/60)/24)+DATE(1970,1,1)</f>
        <v>41338.25</v>
      </c>
      <c r="T259" s="19">
        <f t="shared" ref="T259:T322" si="18">(((K259/60)/60)/24)+DATE(1970,1,1)</f>
        <v>41352.208333333336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ref="O260:O323" si="19">ABS(D260-E260)/D260</f>
        <v>1.6848000000000001</v>
      </c>
      <c r="P260">
        <f t="shared" si="16"/>
        <v>9212</v>
      </c>
      <c r="Q260" t="str" cm="1">
        <f t="array" ref="Q260:R260">_xlfn.TEXTSPLIT(N260,"/")</f>
        <v>theater</v>
      </c>
      <c r="R260" t="str">
        <v>plays</v>
      </c>
      <c r="S260" s="19">
        <f t="shared" si="17"/>
        <v>42712.25</v>
      </c>
      <c r="T260" s="19">
        <f t="shared" si="18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9"/>
        <v>4.9749999999999996</v>
      </c>
      <c r="P261">
        <f t="shared" si="16"/>
        <v>6277.5</v>
      </c>
      <c r="Q261" t="str" cm="1">
        <f t="array" ref="Q261:R261">_xlfn.TEXTSPLIT(N261,"/")</f>
        <v>photography</v>
      </c>
      <c r="R261" t="str">
        <v>photography books</v>
      </c>
      <c r="S261" s="19">
        <f t="shared" si="17"/>
        <v>41251.25</v>
      </c>
      <c r="T261" s="19">
        <f t="shared" si="18"/>
        <v>41270.25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9"/>
        <v>0.57698412698412693</v>
      </c>
      <c r="P262">
        <f t="shared" si="16"/>
        <v>8117.5</v>
      </c>
      <c r="Q262" t="str" cm="1">
        <f t="array" ref="Q262:R262">_xlfn.TEXTSPLIT(N262,"/")</f>
        <v>music</v>
      </c>
      <c r="R262" t="str">
        <v>rock</v>
      </c>
      <c r="S262" s="19">
        <f t="shared" si="17"/>
        <v>41180.208333333336</v>
      </c>
      <c r="T262" s="19">
        <f t="shared" si="18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9"/>
        <v>0.68798339264531438</v>
      </c>
      <c r="P263">
        <f t="shared" si="16"/>
        <v>55301.5</v>
      </c>
      <c r="Q263" t="str" cm="1">
        <f t="array" ref="Q263:R263">_xlfn.TEXTSPLIT(N263,"/")</f>
        <v>music</v>
      </c>
      <c r="R263" t="str">
        <v>rock</v>
      </c>
      <c r="S263" s="19">
        <f t="shared" si="17"/>
        <v>40415.208333333336</v>
      </c>
      <c r="T263" s="19">
        <f t="shared" si="18"/>
        <v>40419.208333333336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9"/>
        <v>2.1341176470588237</v>
      </c>
      <c r="P264">
        <f t="shared" si="16"/>
        <v>3514</v>
      </c>
      <c r="Q264" t="str" cm="1">
        <f t="array" ref="Q264:R264">_xlfn.TEXTSPLIT(N264,"/")</f>
        <v>music</v>
      </c>
      <c r="R264" t="str">
        <v>indie rock</v>
      </c>
      <c r="S264" s="19">
        <f t="shared" si="17"/>
        <v>40638.208333333336</v>
      </c>
      <c r="T264" s="19">
        <f t="shared" si="18"/>
        <v>40664.208333333336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9"/>
        <v>2.7089655172413791</v>
      </c>
      <c r="P265">
        <f t="shared" si="16"/>
        <v>6828</v>
      </c>
      <c r="Q265" t="str" cm="1">
        <f t="array" ref="Q265:R265">_xlfn.TEXTSPLIT(N265,"/")</f>
        <v>photography</v>
      </c>
      <c r="R265" t="str">
        <v>photography books</v>
      </c>
      <c r="S265" s="19">
        <f t="shared" si="17"/>
        <v>40187.25</v>
      </c>
      <c r="T265" s="19">
        <f t="shared" si="18"/>
        <v>40187.25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9"/>
        <v>2.6266447368421053</v>
      </c>
      <c r="P266">
        <f t="shared" si="16"/>
        <v>105487.5</v>
      </c>
      <c r="Q266" t="str" cm="1">
        <f t="array" ref="Q266:R266">_xlfn.TEXTSPLIT(N266,"/")</f>
        <v>theater</v>
      </c>
      <c r="R266" t="str">
        <v>plays</v>
      </c>
      <c r="S266" s="19">
        <f t="shared" si="17"/>
        <v>41317.25</v>
      </c>
      <c r="T266" s="19">
        <f t="shared" si="18"/>
        <v>41333.25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9"/>
        <v>0.23081632653061224</v>
      </c>
      <c r="P267">
        <f t="shared" si="16"/>
        <v>5465.5</v>
      </c>
      <c r="Q267" t="str" cm="1">
        <f t="array" ref="Q267:R267">_xlfn.TEXTSPLIT(N267,"/")</f>
        <v>theater</v>
      </c>
      <c r="R267" t="str">
        <v>plays</v>
      </c>
      <c r="S267" s="19">
        <f t="shared" si="17"/>
        <v>42372.25</v>
      </c>
      <c r="T267" s="19">
        <f t="shared" si="18"/>
        <v>42416.25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9"/>
        <v>0.23233243967828418</v>
      </c>
      <c r="P268">
        <f t="shared" si="16"/>
        <v>98901</v>
      </c>
      <c r="Q268" t="str" cm="1">
        <f t="array" ref="Q268:R268">_xlfn.TEXTSPLIT(N268,"/")</f>
        <v>music</v>
      </c>
      <c r="R268" t="str">
        <v>jazz</v>
      </c>
      <c r="S268" s="19">
        <f t="shared" si="17"/>
        <v>41950.25</v>
      </c>
      <c r="T268" s="19">
        <f t="shared" si="18"/>
        <v>41983.25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9"/>
        <v>1.3362012987012988</v>
      </c>
      <c r="P269">
        <f t="shared" si="16"/>
        <v>102755</v>
      </c>
      <c r="Q269" t="str" cm="1">
        <f t="array" ref="Q269:R269">_xlfn.TEXTSPLIT(N269,"/")</f>
        <v>theater</v>
      </c>
      <c r="R269" t="str">
        <v>plays</v>
      </c>
      <c r="S269" s="19">
        <f t="shared" si="17"/>
        <v>41206.208333333336</v>
      </c>
      <c r="T269" s="19">
        <f t="shared" si="18"/>
        <v>41222.25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9"/>
        <v>0.80533333333333335</v>
      </c>
      <c r="P270">
        <f t="shared" si="16"/>
        <v>2104</v>
      </c>
      <c r="Q270" t="str" cm="1">
        <f t="array" ref="Q270:R270">_xlfn.TEXTSPLIT(N270,"/")</f>
        <v>film &amp; video</v>
      </c>
      <c r="R270" t="str">
        <v>documentary</v>
      </c>
      <c r="S270" s="19">
        <f t="shared" si="17"/>
        <v>41186.208333333336</v>
      </c>
      <c r="T270" s="19">
        <f t="shared" si="18"/>
        <v>41232.25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9"/>
        <v>1.5262857142857142</v>
      </c>
      <c r="P271">
        <f t="shared" si="16"/>
        <v>6171</v>
      </c>
      <c r="Q271" t="str" cm="1">
        <f t="array" ref="Q271:R271">_xlfn.TEXTSPLIT(N271,"/")</f>
        <v>film &amp; video</v>
      </c>
      <c r="R271" t="str">
        <v>television</v>
      </c>
      <c r="S271" s="19">
        <f t="shared" si="17"/>
        <v>43496.25</v>
      </c>
      <c r="T271" s="19">
        <f t="shared" si="18"/>
        <v>43517.25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9"/>
        <v>0.72823461759631969</v>
      </c>
      <c r="P272">
        <f t="shared" si="16"/>
        <v>110580</v>
      </c>
      <c r="Q272" t="str" cm="1">
        <f t="array" ref="Q272:R272">_xlfn.TEXTSPLIT(N272,"/")</f>
        <v>games</v>
      </c>
      <c r="R272" t="str">
        <v>video games</v>
      </c>
      <c r="S272" s="19">
        <f t="shared" si="17"/>
        <v>40514.25</v>
      </c>
      <c r="T272" s="19">
        <f t="shared" si="18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9"/>
        <v>0.9872934287573194</v>
      </c>
      <c r="P273">
        <f t="shared" si="16"/>
        <v>77826.5</v>
      </c>
      <c r="Q273" t="str" cm="1">
        <f t="array" ref="Q273:R273">_xlfn.TEXTSPLIT(N273,"/")</f>
        <v>photography</v>
      </c>
      <c r="R273" t="str">
        <v>photography books</v>
      </c>
      <c r="S273" s="19">
        <f t="shared" si="17"/>
        <v>42345.25</v>
      </c>
      <c r="T273" s="19">
        <f t="shared" si="18"/>
        <v>42376.25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9"/>
        <v>2.0400978473581213</v>
      </c>
      <c r="P274">
        <f t="shared" si="16"/>
        <v>103224.5</v>
      </c>
      <c r="Q274" t="str" cm="1">
        <f t="array" ref="Q274:R274">_xlfn.TEXTSPLIT(N274,"/")</f>
        <v>theater</v>
      </c>
      <c r="R274" t="str">
        <v>plays</v>
      </c>
      <c r="S274" s="19">
        <f t="shared" si="17"/>
        <v>43656.208333333328</v>
      </c>
      <c r="T274" s="19">
        <f t="shared" si="18"/>
        <v>43681.208333333328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9"/>
        <v>0.37230769230769228</v>
      </c>
      <c r="P275">
        <f t="shared" si="16"/>
        <v>9252</v>
      </c>
      <c r="Q275" t="str" cm="1">
        <f t="array" ref="Q275:R275">_xlfn.TEXTSPLIT(N275,"/")</f>
        <v>theater</v>
      </c>
      <c r="R275" t="str">
        <v>plays</v>
      </c>
      <c r="S275" s="19">
        <f t="shared" si="17"/>
        <v>42995.208333333328</v>
      </c>
      <c r="T275" s="19">
        <f t="shared" si="18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9"/>
        <v>0.67791666666666661</v>
      </c>
      <c r="P276">
        <f t="shared" si="16"/>
        <v>1586.5</v>
      </c>
      <c r="Q276" t="str" cm="1">
        <f t="array" ref="Q276:R276">_xlfn.TEXTSPLIT(N276,"/")</f>
        <v>theater</v>
      </c>
      <c r="R276" t="str">
        <v>plays</v>
      </c>
      <c r="S276" s="19">
        <f t="shared" si="17"/>
        <v>43045.25</v>
      </c>
      <c r="T276" s="19">
        <f t="shared" si="18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9"/>
        <v>1.415128205128205</v>
      </c>
      <c r="P277">
        <f t="shared" si="16"/>
        <v>6659.5</v>
      </c>
      <c r="Q277" t="str" cm="1">
        <f t="array" ref="Q277:R277">_xlfn.TEXTSPLIT(N277,"/")</f>
        <v>publishing</v>
      </c>
      <c r="R277" t="str">
        <v>translations</v>
      </c>
      <c r="S277" s="19">
        <f t="shared" si="17"/>
        <v>43561.208333333328</v>
      </c>
      <c r="T277" s="19">
        <f t="shared" si="18"/>
        <v>43569.208333333328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9"/>
        <v>3.2000000000000001E-2</v>
      </c>
      <c r="P278">
        <f t="shared" si="16"/>
        <v>5412</v>
      </c>
      <c r="Q278" t="str" cm="1">
        <f t="array" ref="Q278:R278">_xlfn.TEXTSPLIT(N278,"/")</f>
        <v>games</v>
      </c>
      <c r="R278" t="str">
        <v>video games</v>
      </c>
      <c r="S278" s="19">
        <f t="shared" si="17"/>
        <v>41018.208333333336</v>
      </c>
      <c r="T278" s="19">
        <f t="shared" si="18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9"/>
        <v>9.6642857142857146</v>
      </c>
      <c r="P279">
        <f t="shared" si="16"/>
        <v>4082.5</v>
      </c>
      <c r="Q279" t="str" cm="1">
        <f t="array" ref="Q279:R279">_xlfn.TEXTSPLIT(N279,"/")</f>
        <v>theater</v>
      </c>
      <c r="R279" t="str">
        <v>plays</v>
      </c>
      <c r="S279" s="19">
        <f t="shared" si="17"/>
        <v>40378.208333333336</v>
      </c>
      <c r="T279" s="19">
        <f t="shared" si="18"/>
        <v>40380.208333333336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9"/>
        <v>2.2588888888888889</v>
      </c>
      <c r="P280">
        <f t="shared" si="16"/>
        <v>5749.5</v>
      </c>
      <c r="Q280" t="str" cm="1">
        <f t="array" ref="Q280:R280">_xlfn.TEXTSPLIT(N280,"/")</f>
        <v>technology</v>
      </c>
      <c r="R280" t="str">
        <v>web</v>
      </c>
      <c r="S280" s="19">
        <f t="shared" si="17"/>
        <v>41239.25</v>
      </c>
      <c r="T280" s="19">
        <f t="shared" si="18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9"/>
        <v>0.70699999999999996</v>
      </c>
      <c r="P281">
        <f t="shared" si="16"/>
        <v>10828</v>
      </c>
      <c r="Q281" t="str" cm="1">
        <f t="array" ref="Q281:R281">_xlfn.TEXTSPLIT(N281,"/")</f>
        <v>theater</v>
      </c>
      <c r="R281" t="str">
        <v>plays</v>
      </c>
      <c r="S281" s="19">
        <f t="shared" si="17"/>
        <v>43346.208333333328</v>
      </c>
      <c r="T281" s="19">
        <f t="shared" si="18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9"/>
        <v>4.8144</v>
      </c>
      <c r="P282">
        <f t="shared" si="16"/>
        <v>8518</v>
      </c>
      <c r="Q282" t="str" cm="1">
        <f t="array" ref="Q282:R282">_xlfn.TEXTSPLIT(N282,"/")</f>
        <v>film &amp; video</v>
      </c>
      <c r="R282" t="str">
        <v>animation</v>
      </c>
      <c r="S282" s="19">
        <f t="shared" si="17"/>
        <v>43060.25</v>
      </c>
      <c r="T282" s="19">
        <f t="shared" si="18"/>
        <v>43066.25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9"/>
        <v>8.4790273556231005E-2</v>
      </c>
      <c r="P283">
        <f t="shared" si="16"/>
        <v>157526</v>
      </c>
      <c r="Q283" t="str" cm="1">
        <f t="array" ref="Q283:R283">_xlfn.TEXTSPLIT(N283,"/")</f>
        <v>theater</v>
      </c>
      <c r="R283" t="str">
        <v>plays</v>
      </c>
      <c r="S283" s="19">
        <f t="shared" si="17"/>
        <v>40979.25</v>
      </c>
      <c r="T283" s="19">
        <f t="shared" si="18"/>
        <v>41000.208333333336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9"/>
        <v>8.0476190476190479E-2</v>
      </c>
      <c r="P284">
        <f t="shared" si="16"/>
        <v>8738</v>
      </c>
      <c r="Q284" t="str" cm="1">
        <f t="array" ref="Q284:R284">_xlfn.TEXTSPLIT(N284,"/")</f>
        <v>film &amp; video</v>
      </c>
      <c r="R284" t="str">
        <v>television</v>
      </c>
      <c r="S284" s="19">
        <f t="shared" si="17"/>
        <v>42701.25</v>
      </c>
      <c r="T284" s="19">
        <f t="shared" si="18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9"/>
        <v>0.81271604938271602</v>
      </c>
      <c r="P285">
        <f t="shared" si="16"/>
        <v>4808.5</v>
      </c>
      <c r="Q285" t="str" cm="1">
        <f t="array" ref="Q285:R285">_xlfn.TEXTSPLIT(N285,"/")</f>
        <v>music</v>
      </c>
      <c r="R285" t="str">
        <v>rock</v>
      </c>
      <c r="S285" s="19">
        <f t="shared" si="17"/>
        <v>42520.208333333328</v>
      </c>
      <c r="T285" s="19">
        <f t="shared" si="18"/>
        <v>42525.208333333328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9"/>
        <v>0.16806122448979591</v>
      </c>
      <c r="P286">
        <f t="shared" si="16"/>
        <v>8976.5</v>
      </c>
      <c r="Q286" t="str" cm="1">
        <f t="array" ref="Q286:R286">_xlfn.TEXTSPLIT(N286,"/")</f>
        <v>technology</v>
      </c>
      <c r="R286" t="str">
        <v>web</v>
      </c>
      <c r="S286" s="19">
        <f t="shared" si="17"/>
        <v>41030.208333333336</v>
      </c>
      <c r="T286" s="19">
        <f t="shared" si="18"/>
        <v>41035.208333333336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9"/>
        <v>6.0633333333333335</v>
      </c>
      <c r="P287">
        <f t="shared" si="16"/>
        <v>3628.5</v>
      </c>
      <c r="Q287" t="str" cm="1">
        <f t="array" ref="Q287:R287">_xlfn.TEXTSPLIT(N287,"/")</f>
        <v>theater</v>
      </c>
      <c r="R287" t="str">
        <v>plays</v>
      </c>
      <c r="S287" s="19">
        <f t="shared" si="17"/>
        <v>42623.208333333328</v>
      </c>
      <c r="T287" s="19">
        <f t="shared" si="18"/>
        <v>42661.208333333328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9"/>
        <v>0.82553969669937555</v>
      </c>
      <c r="P288">
        <f t="shared" si="16"/>
        <v>65828.5</v>
      </c>
      <c r="Q288" t="str" cm="1">
        <f t="array" ref="Q288:R288">_xlfn.TEXTSPLIT(N288,"/")</f>
        <v>theater</v>
      </c>
      <c r="R288" t="str">
        <v>plays</v>
      </c>
      <c r="S288" s="19">
        <f t="shared" si="17"/>
        <v>42697.25</v>
      </c>
      <c r="T288" s="19">
        <f t="shared" si="18"/>
        <v>42704.25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9"/>
        <v>1.0973015873015872</v>
      </c>
      <c r="P289">
        <f t="shared" si="16"/>
        <v>9756.5</v>
      </c>
      <c r="Q289" t="str" cm="1">
        <f t="array" ref="Q289:R289">_xlfn.TEXTSPLIT(N289,"/")</f>
        <v>music</v>
      </c>
      <c r="R289" t="str">
        <v>electric music</v>
      </c>
      <c r="S289" s="19">
        <f t="shared" si="17"/>
        <v>42122.208333333328</v>
      </c>
      <c r="T289" s="19">
        <f t="shared" si="18"/>
        <v>42122.208333333328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9"/>
        <v>2.2142857142857141E-2</v>
      </c>
      <c r="P290">
        <f t="shared" si="16"/>
        <v>5538</v>
      </c>
      <c r="Q290" t="str" cm="1">
        <f t="array" ref="Q290:R290">_xlfn.TEXTSPLIT(N290,"/")</f>
        <v>music</v>
      </c>
      <c r="R290" t="str">
        <v>metal</v>
      </c>
      <c r="S290" s="19">
        <f t="shared" si="17"/>
        <v>40982.208333333336</v>
      </c>
      <c r="T290" s="19">
        <f t="shared" si="18"/>
        <v>40983.208333333336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9"/>
        <v>15.842499999999999</v>
      </c>
      <c r="P291">
        <f t="shared" si="16"/>
        <v>7137</v>
      </c>
      <c r="Q291" t="str" cm="1">
        <f t="array" ref="Q291:R291">_xlfn.TEXTSPLIT(N291,"/")</f>
        <v>theater</v>
      </c>
      <c r="R291" t="str">
        <v>plays</v>
      </c>
      <c r="S291" s="19">
        <f t="shared" si="17"/>
        <v>42219.208333333328</v>
      </c>
      <c r="T291" s="19">
        <f t="shared" si="18"/>
        <v>42222.208333333328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9"/>
        <v>0.45597864768683272</v>
      </c>
      <c r="P292">
        <f t="shared" si="16"/>
        <v>130161</v>
      </c>
      <c r="Q292" t="str" cm="1">
        <f t="array" ref="Q292:R292">_xlfn.TEXTSPLIT(N292,"/")</f>
        <v>film &amp; video</v>
      </c>
      <c r="R292" t="str">
        <v>documentary</v>
      </c>
      <c r="S292" s="19">
        <f t="shared" si="17"/>
        <v>41404.208333333336</v>
      </c>
      <c r="T292" s="19">
        <f t="shared" si="18"/>
        <v>41436.208333333336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9"/>
        <v>3.5661111111111112</v>
      </c>
      <c r="P293">
        <f t="shared" si="16"/>
        <v>5009.5</v>
      </c>
      <c r="Q293" t="str" cm="1">
        <f t="array" ref="Q293:R293">_xlfn.TEXTSPLIT(N293,"/")</f>
        <v>technology</v>
      </c>
      <c r="R293" t="str">
        <v>web</v>
      </c>
      <c r="S293" s="19">
        <f t="shared" si="17"/>
        <v>40831.208333333336</v>
      </c>
      <c r="T293" s="19">
        <f t="shared" si="18"/>
        <v>40835.208333333336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9"/>
        <v>0.90178082191780817</v>
      </c>
      <c r="P294">
        <f t="shared" si="16"/>
        <v>4008.5</v>
      </c>
      <c r="Q294" t="str" cm="1">
        <f t="array" ref="Q294:R294">_xlfn.TEXTSPLIT(N294,"/")</f>
        <v>food</v>
      </c>
      <c r="R294" t="str">
        <v>food trucks</v>
      </c>
      <c r="S294" s="19">
        <f t="shared" si="17"/>
        <v>40984.208333333336</v>
      </c>
      <c r="T294" s="19">
        <f t="shared" si="18"/>
        <v>41002.208333333336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9"/>
        <v>0.83615384615384614</v>
      </c>
      <c r="P295">
        <f t="shared" si="16"/>
        <v>3782.5</v>
      </c>
      <c r="Q295" t="str" cm="1">
        <f t="array" ref="Q295:R295">_xlfn.TEXTSPLIT(N295,"/")</f>
        <v>theater</v>
      </c>
      <c r="R295" t="str">
        <v>plays</v>
      </c>
      <c r="S295" s="19">
        <f t="shared" si="17"/>
        <v>40456.208333333336</v>
      </c>
      <c r="T295" s="19">
        <f t="shared" si="18"/>
        <v>40465.208333333336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9"/>
        <v>12.396666666666667</v>
      </c>
      <c r="P296">
        <f t="shared" si="16"/>
        <v>4319</v>
      </c>
      <c r="Q296" t="str" cm="1">
        <f t="array" ref="Q296:R296">_xlfn.TEXTSPLIT(N296,"/")</f>
        <v>theater</v>
      </c>
      <c r="R296" t="str">
        <v>plays</v>
      </c>
      <c r="S296" s="19">
        <f t="shared" si="17"/>
        <v>43399.208333333328</v>
      </c>
      <c r="T296" s="19">
        <f t="shared" si="18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9"/>
        <v>0.64349922239502333</v>
      </c>
      <c r="P297">
        <f t="shared" si="16"/>
        <v>130834.5</v>
      </c>
      <c r="Q297" t="str" cm="1">
        <f t="array" ref="Q297:R297">_xlfn.TEXTSPLIT(N297,"/")</f>
        <v>theater</v>
      </c>
      <c r="R297" t="str">
        <v>plays</v>
      </c>
      <c r="S297" s="19">
        <f t="shared" si="17"/>
        <v>41562.208333333336</v>
      </c>
      <c r="T297" s="19">
        <f t="shared" si="18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9"/>
        <v>0.45049180327868854</v>
      </c>
      <c r="P298">
        <f t="shared" si="16"/>
        <v>4726</v>
      </c>
      <c r="Q298" t="str" cm="1">
        <f t="array" ref="Q298:R298">_xlfn.TEXTSPLIT(N298,"/")</f>
        <v>theater</v>
      </c>
      <c r="R298" t="str">
        <v>plays</v>
      </c>
      <c r="S298" s="19">
        <f t="shared" si="17"/>
        <v>43493.25</v>
      </c>
      <c r="T298" s="19">
        <f t="shared" si="18"/>
        <v>43515.25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9"/>
        <v>5.7638888888888892E-2</v>
      </c>
      <c r="P299">
        <f t="shared" si="16"/>
        <v>6992.5</v>
      </c>
      <c r="Q299" t="str" cm="1">
        <f t="array" ref="Q299:R299">_xlfn.TEXTSPLIT(N299,"/")</f>
        <v>theater</v>
      </c>
      <c r="R299" t="str">
        <v>plays</v>
      </c>
      <c r="S299" s="19">
        <f t="shared" si="17"/>
        <v>41653.25</v>
      </c>
      <c r="T299" s="19">
        <f t="shared" si="18"/>
        <v>41662.25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9"/>
        <v>0.43914285714285717</v>
      </c>
      <c r="P300">
        <f t="shared" si="16"/>
        <v>4268.5</v>
      </c>
      <c r="Q300" t="str" cm="1">
        <f t="array" ref="Q300:R300">_xlfn.TEXTSPLIT(N300,"/")</f>
        <v>music</v>
      </c>
      <c r="R300" t="str">
        <v>rock</v>
      </c>
      <c r="S300" s="19">
        <f t="shared" si="17"/>
        <v>42426.25</v>
      </c>
      <c r="T300" s="19">
        <f t="shared" si="18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9"/>
        <v>0.48578947368421055</v>
      </c>
      <c r="P301">
        <f t="shared" si="16"/>
        <v>2877</v>
      </c>
      <c r="Q301" t="str" cm="1">
        <f t="array" ref="Q301:R301">_xlfn.TEXTSPLIT(N301,"/")</f>
        <v>food</v>
      </c>
      <c r="R301" t="str">
        <v>food trucks</v>
      </c>
      <c r="S301" s="19">
        <f t="shared" si="17"/>
        <v>42432.25</v>
      </c>
      <c r="T301" s="19">
        <f t="shared" si="18"/>
        <v>42488.208333333328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9"/>
        <v>0.95</v>
      </c>
      <c r="P302">
        <f t="shared" si="16"/>
        <v>52.5</v>
      </c>
      <c r="Q302" t="str" cm="1">
        <f t="array" ref="Q302:R302">_xlfn.TEXTSPLIT(N302,"/")</f>
        <v>publishing</v>
      </c>
      <c r="R302" t="str">
        <v>nonfiction</v>
      </c>
      <c r="S302" s="19">
        <f t="shared" si="17"/>
        <v>42977.208333333328</v>
      </c>
      <c r="T302" s="19">
        <f t="shared" si="18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9"/>
        <v>12.446666666666667</v>
      </c>
      <c r="P303">
        <f t="shared" si="16"/>
        <v>6501</v>
      </c>
      <c r="Q303" t="str" cm="1">
        <f t="array" ref="Q303:R303">_xlfn.TEXTSPLIT(N303,"/")</f>
        <v>film &amp; video</v>
      </c>
      <c r="R303" t="str">
        <v>documentary</v>
      </c>
      <c r="S303" s="19">
        <f t="shared" si="17"/>
        <v>42061.25</v>
      </c>
      <c r="T303" s="19">
        <f t="shared" si="18"/>
        <v>42078.208333333328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9"/>
        <v>0.68155059132720108</v>
      </c>
      <c r="P304">
        <f t="shared" si="16"/>
        <v>50167</v>
      </c>
      <c r="Q304" t="str" cm="1">
        <f t="array" ref="Q304:R304">_xlfn.TEXTSPLIT(N304,"/")</f>
        <v>theater</v>
      </c>
      <c r="R304" t="str">
        <v>plays</v>
      </c>
      <c r="S304" s="19">
        <f t="shared" si="17"/>
        <v>43345.208333333328</v>
      </c>
      <c r="T304" s="19">
        <f t="shared" si="18"/>
        <v>43359.208333333328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9"/>
        <v>0.17382352941176471</v>
      </c>
      <c r="P305">
        <f t="shared" si="16"/>
        <v>3104.5</v>
      </c>
      <c r="Q305" t="str" cm="1">
        <f t="array" ref="Q305:R305">_xlfn.TEXTSPLIT(N305,"/")</f>
        <v>music</v>
      </c>
      <c r="R305" t="str">
        <v>indie rock</v>
      </c>
      <c r="S305" s="19">
        <f t="shared" si="17"/>
        <v>42376.25</v>
      </c>
      <c r="T305" s="19">
        <f t="shared" si="18"/>
        <v>42381.25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9"/>
        <v>4.4614285714285717</v>
      </c>
      <c r="P306">
        <f t="shared" si="16"/>
        <v>6784.5</v>
      </c>
      <c r="Q306" t="str" cm="1">
        <f t="array" ref="Q306:R306">_xlfn.TEXTSPLIT(N306,"/")</f>
        <v>film &amp; video</v>
      </c>
      <c r="R306" t="str">
        <v>documentary</v>
      </c>
      <c r="S306" s="19">
        <f t="shared" si="17"/>
        <v>42589.208333333328</v>
      </c>
      <c r="T306" s="19">
        <f t="shared" si="18"/>
        <v>42630.208333333328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9"/>
        <v>1.8621428571428571</v>
      </c>
      <c r="P307">
        <f t="shared" si="16"/>
        <v>5407</v>
      </c>
      <c r="Q307" t="str" cm="1">
        <f t="array" ref="Q307:R307">_xlfn.TEXTSPLIT(N307,"/")</f>
        <v>theater</v>
      </c>
      <c r="R307" t="str">
        <v>plays</v>
      </c>
      <c r="S307" s="19">
        <f t="shared" si="17"/>
        <v>42448.208333333328</v>
      </c>
      <c r="T307" s="19">
        <f t="shared" si="18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9"/>
        <v>0.92092307692307696</v>
      </c>
      <c r="P308">
        <f t="shared" si="16"/>
        <v>3507</v>
      </c>
      <c r="Q308" t="str" cm="1">
        <f t="array" ref="Q308:R308">_xlfn.TEXTSPLIT(N308,"/")</f>
        <v>theater</v>
      </c>
      <c r="R308" t="str">
        <v>plays</v>
      </c>
      <c r="S308" s="19">
        <f t="shared" si="17"/>
        <v>42930.208333333328</v>
      </c>
      <c r="T308" s="19">
        <f t="shared" si="18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9"/>
        <v>0.32136778115501519</v>
      </c>
      <c r="P309">
        <f t="shared" si="16"/>
        <v>38186.5</v>
      </c>
      <c r="Q309" t="str" cm="1">
        <f t="array" ref="Q309:R309">_xlfn.TEXTSPLIT(N309,"/")</f>
        <v>publishing</v>
      </c>
      <c r="R309" t="str">
        <v>fiction</v>
      </c>
      <c r="S309" s="19">
        <f t="shared" si="17"/>
        <v>41066.208333333336</v>
      </c>
      <c r="T309" s="19">
        <f t="shared" si="18"/>
        <v>41086.208333333336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9"/>
        <v>0.25922165820642978</v>
      </c>
      <c r="P310">
        <f t="shared" si="16"/>
        <v>102880</v>
      </c>
      <c r="Q310" t="str" cm="1">
        <f t="array" ref="Q310:R310">_xlfn.TEXTSPLIT(N310,"/")</f>
        <v>theater</v>
      </c>
      <c r="R310" t="str">
        <v>plays</v>
      </c>
      <c r="S310" s="19">
        <f t="shared" si="17"/>
        <v>40651.208333333336</v>
      </c>
      <c r="T310" s="19">
        <f t="shared" si="18"/>
        <v>40652.208333333336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9"/>
        <v>0.24707317073170731</v>
      </c>
      <c r="P311">
        <f t="shared" si="16"/>
        <v>3593.5</v>
      </c>
      <c r="Q311" t="str" cm="1">
        <f t="array" ref="Q311:R311">_xlfn.TEXTSPLIT(N311,"/")</f>
        <v>music</v>
      </c>
      <c r="R311" t="str">
        <v>indie rock</v>
      </c>
      <c r="S311" s="19">
        <f t="shared" si="17"/>
        <v>40807.208333333336</v>
      </c>
      <c r="T311" s="19">
        <f t="shared" si="18"/>
        <v>40827.208333333336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9"/>
        <v>0.79666666666666663</v>
      </c>
      <c r="P312">
        <f t="shared" si="16"/>
        <v>4693</v>
      </c>
      <c r="Q312" t="str" cm="1">
        <f t="array" ref="Q312:R312">_xlfn.TEXTSPLIT(N312,"/")</f>
        <v>games</v>
      </c>
      <c r="R312" t="str">
        <v>video games</v>
      </c>
      <c r="S312" s="19">
        <f t="shared" si="17"/>
        <v>40277.208333333336</v>
      </c>
      <c r="T312" s="19">
        <f t="shared" si="18"/>
        <v>40293.208333333336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9"/>
        <v>1.0336507936507937</v>
      </c>
      <c r="P313">
        <f t="shared" si="16"/>
        <v>9556</v>
      </c>
      <c r="Q313" t="str" cm="1">
        <f t="array" ref="Q313:R313">_xlfn.TEXTSPLIT(N313,"/")</f>
        <v>theater</v>
      </c>
      <c r="R313" t="str">
        <v>plays</v>
      </c>
      <c r="S313" s="19">
        <f t="shared" si="17"/>
        <v>40590.25</v>
      </c>
      <c r="T313" s="19">
        <f t="shared" si="18"/>
        <v>40602.25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9"/>
        <v>2.1022842639593908</v>
      </c>
      <c r="P314">
        <f t="shared" si="16"/>
        <v>121222.5</v>
      </c>
      <c r="Q314" t="str" cm="1">
        <f t="array" ref="Q314:R314">_xlfn.TEXTSPLIT(N314,"/")</f>
        <v>theater</v>
      </c>
      <c r="R314" t="str">
        <v>plays</v>
      </c>
      <c r="S314" s="19">
        <f t="shared" si="17"/>
        <v>41572.208333333336</v>
      </c>
      <c r="T314" s="19">
        <f t="shared" si="18"/>
        <v>41579.208333333336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9"/>
        <v>2.9531818181818181</v>
      </c>
      <c r="P315">
        <f t="shared" si="16"/>
        <v>5448.5</v>
      </c>
      <c r="Q315" t="str" cm="1">
        <f t="array" ref="Q315:R315">_xlfn.TEXTSPLIT(N315,"/")</f>
        <v>music</v>
      </c>
      <c r="R315" t="str">
        <v>rock</v>
      </c>
      <c r="S315" s="19">
        <f t="shared" si="17"/>
        <v>40966.25</v>
      </c>
      <c r="T315" s="19">
        <f t="shared" si="18"/>
        <v>40968.25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9"/>
        <v>1.9471428571428571</v>
      </c>
      <c r="P316">
        <f t="shared" si="16"/>
        <v>2763</v>
      </c>
      <c r="Q316" t="str" cm="1">
        <f t="array" ref="Q316:R316">_xlfn.TEXTSPLIT(N316,"/")</f>
        <v>film &amp; video</v>
      </c>
      <c r="R316" t="str">
        <v>documentary</v>
      </c>
      <c r="S316" s="19">
        <f t="shared" si="17"/>
        <v>43536.208333333328</v>
      </c>
      <c r="T316" s="19">
        <f t="shared" si="18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9"/>
        <v>0.66105263157894734</v>
      </c>
      <c r="P317">
        <f t="shared" si="16"/>
        <v>6360</v>
      </c>
      <c r="Q317" t="str" cm="1">
        <f t="array" ref="Q317:R317">_xlfn.TEXTSPLIT(N317,"/")</f>
        <v>theater</v>
      </c>
      <c r="R317" t="str">
        <v>plays</v>
      </c>
      <c r="S317" s="19">
        <f t="shared" si="17"/>
        <v>41783.208333333336</v>
      </c>
      <c r="T317" s="19">
        <f t="shared" si="18"/>
        <v>41812.208333333336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9"/>
        <v>0.33322916666666669</v>
      </c>
      <c r="P318">
        <f t="shared" si="16"/>
        <v>8000.5</v>
      </c>
      <c r="Q318" t="str" cm="1">
        <f t="array" ref="Q318:R318">_xlfn.TEXTSPLIT(N318,"/")</f>
        <v>food</v>
      </c>
      <c r="R318" t="str">
        <v>food trucks</v>
      </c>
      <c r="S318" s="19">
        <f t="shared" si="17"/>
        <v>43788.25</v>
      </c>
      <c r="T318" s="19">
        <f t="shared" si="18"/>
        <v>43789.25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9"/>
        <v>0.80772727272727274</v>
      </c>
      <c r="P319">
        <f t="shared" si="16"/>
        <v>3934.5</v>
      </c>
      <c r="Q319" t="str" cm="1">
        <f t="array" ref="Q319:R319">_xlfn.TEXTSPLIT(N319,"/")</f>
        <v>theater</v>
      </c>
      <c r="R319" t="str">
        <v>plays</v>
      </c>
      <c r="S319" s="19">
        <f t="shared" si="17"/>
        <v>42869.208333333328</v>
      </c>
      <c r="T319" s="19">
        <f t="shared" si="18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9"/>
        <v>0.84157894736842109</v>
      </c>
      <c r="P320">
        <f t="shared" si="16"/>
        <v>3301.5</v>
      </c>
      <c r="Q320" t="str" cm="1">
        <f t="array" ref="Q320:R320">_xlfn.TEXTSPLIT(N320,"/")</f>
        <v>music</v>
      </c>
      <c r="R320" t="str">
        <v>rock</v>
      </c>
      <c r="S320" s="19">
        <f t="shared" si="17"/>
        <v>41684.25</v>
      </c>
      <c r="T320" s="19">
        <f t="shared" si="18"/>
        <v>41686.25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9"/>
        <v>0.61297619047619045</v>
      </c>
      <c r="P321">
        <f t="shared" si="16"/>
        <v>5825.5</v>
      </c>
      <c r="Q321" t="str" cm="1">
        <f t="array" ref="Q321:R321">_xlfn.TEXTSPLIT(N321,"/")</f>
        <v>technology</v>
      </c>
      <c r="R321" t="str">
        <v>web</v>
      </c>
      <c r="S321" s="19">
        <f t="shared" si="17"/>
        <v>40402.208333333336</v>
      </c>
      <c r="T321" s="19">
        <f t="shared" si="18"/>
        <v>40426.208333333336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9"/>
        <v>0.90412322274881518</v>
      </c>
      <c r="P322">
        <f t="shared" si="16"/>
        <v>46246</v>
      </c>
      <c r="Q322" t="str" cm="1">
        <f t="array" ref="Q322:R322">_xlfn.TEXTSPLIT(N322,"/")</f>
        <v>publishing</v>
      </c>
      <c r="R322" t="str">
        <v>fiction</v>
      </c>
      <c r="S322" s="19">
        <f t="shared" si="17"/>
        <v>40673.208333333336</v>
      </c>
      <c r="T322" s="19">
        <f t="shared" si="18"/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19"/>
        <v>5.8556338028169015E-2</v>
      </c>
      <c r="P323">
        <f t="shared" ref="P323:P386" si="20">(D323+E323)/2</f>
        <v>165411</v>
      </c>
      <c r="Q323" t="str" cm="1">
        <f t="array" ref="Q323:R323">_xlfn.TEXTSPLIT(N323,"/")</f>
        <v>film &amp; video</v>
      </c>
      <c r="R323" t="str">
        <v>shorts</v>
      </c>
      <c r="S323" s="19">
        <f t="shared" ref="S323:S386" si="21">(((J323/60)/60)/24)+DATE(1970,1,1)</f>
        <v>40634.208333333336</v>
      </c>
      <c r="T323" s="19">
        <f t="shared" ref="T323:T386" si="22">(((K323/60)/60)/24)+DATE(1970,1,1)</f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ref="O324:O387" si="23">ABS(D324-E324)/D324</f>
        <v>0.66562340966921119</v>
      </c>
      <c r="P324">
        <f t="shared" si="20"/>
        <v>157138.5</v>
      </c>
      <c r="Q324" t="str" cm="1">
        <f t="array" ref="Q324:R324">_xlfn.TEXTSPLIT(N324,"/")</f>
        <v>theater</v>
      </c>
      <c r="R324" t="str">
        <v>plays</v>
      </c>
      <c r="S324" s="19">
        <f t="shared" si="21"/>
        <v>40507.25</v>
      </c>
      <c r="T324" s="19">
        <f t="shared" si="22"/>
        <v>40520.25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3"/>
        <v>0.75865168539325845</v>
      </c>
      <c r="P325">
        <f t="shared" si="20"/>
        <v>5524</v>
      </c>
      <c r="Q325" t="str" cm="1">
        <f t="array" ref="Q325:R325">_xlfn.TEXTSPLIT(N325,"/")</f>
        <v>film &amp; video</v>
      </c>
      <c r="R325" t="str">
        <v>documentary</v>
      </c>
      <c r="S325" s="19">
        <f t="shared" si="21"/>
        <v>41725.208333333336</v>
      </c>
      <c r="T325" s="19">
        <f t="shared" si="22"/>
        <v>41727.208333333336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3"/>
        <v>0.64056338028169013</v>
      </c>
      <c r="P326">
        <f t="shared" si="20"/>
        <v>9374</v>
      </c>
      <c r="Q326" t="str" cm="1">
        <f t="array" ref="Q326:R326">_xlfn.TEXTSPLIT(N326,"/")</f>
        <v>theater</v>
      </c>
      <c r="R326" t="str">
        <v>plays</v>
      </c>
      <c r="S326" s="19">
        <f t="shared" si="21"/>
        <v>42176.208333333328</v>
      </c>
      <c r="T326" s="19">
        <f t="shared" si="22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3"/>
        <v>9.276923076923077E-2</v>
      </c>
      <c r="P327">
        <f t="shared" si="20"/>
        <v>6198.5</v>
      </c>
      <c r="Q327" t="str" cm="1">
        <f t="array" ref="Q327:R327">_xlfn.TEXTSPLIT(N327,"/")</f>
        <v>theater</v>
      </c>
      <c r="R327" t="str">
        <v>plays</v>
      </c>
      <c r="S327" s="19">
        <f t="shared" si="21"/>
        <v>43267.208333333328</v>
      </c>
      <c r="T327" s="19">
        <f t="shared" si="22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3"/>
        <v>0.53805555555555551</v>
      </c>
      <c r="P328">
        <f t="shared" si="20"/>
        <v>5263</v>
      </c>
      <c r="Q328" t="str" cm="1">
        <f t="array" ref="Q328:R328">_xlfn.TEXTSPLIT(N328,"/")</f>
        <v>film &amp; video</v>
      </c>
      <c r="R328" t="str">
        <v>animation</v>
      </c>
      <c r="S328" s="19">
        <f t="shared" si="21"/>
        <v>42364.25</v>
      </c>
      <c r="T328" s="19">
        <f t="shared" si="22"/>
        <v>42370.25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3"/>
        <v>0.61461538461538456</v>
      </c>
      <c r="P329">
        <f t="shared" si="20"/>
        <v>1801</v>
      </c>
      <c r="Q329" t="str" cm="1">
        <f t="array" ref="Q329:R329">_xlfn.TEXTSPLIT(N329,"/")</f>
        <v>theater</v>
      </c>
      <c r="R329" t="str">
        <v>plays</v>
      </c>
      <c r="S329" s="19">
        <f t="shared" si="21"/>
        <v>43705.208333333328</v>
      </c>
      <c r="T329" s="19">
        <f t="shared" si="22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3"/>
        <v>0.33562310030395137</v>
      </c>
      <c r="P330">
        <f t="shared" si="20"/>
        <v>115263</v>
      </c>
      <c r="Q330" t="str" cm="1">
        <f t="array" ref="Q330:R330">_xlfn.TEXTSPLIT(N330,"/")</f>
        <v>music</v>
      </c>
      <c r="R330" t="str">
        <v>rock</v>
      </c>
      <c r="S330" s="19">
        <f t="shared" si="21"/>
        <v>43434.25</v>
      </c>
      <c r="T330" s="19">
        <f t="shared" si="22"/>
        <v>43445.25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3"/>
        <v>0.77103411513859277</v>
      </c>
      <c r="P331">
        <f t="shared" si="20"/>
        <v>57638.5</v>
      </c>
      <c r="Q331" t="str" cm="1">
        <f t="array" ref="Q331:R331">_xlfn.TEXTSPLIT(N331,"/")</f>
        <v>games</v>
      </c>
      <c r="R331" t="str">
        <v>video games</v>
      </c>
      <c r="S331" s="19">
        <f t="shared" si="21"/>
        <v>42716.25</v>
      </c>
      <c r="T331" s="19">
        <f t="shared" si="22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3"/>
        <v>0.84955489614243318</v>
      </c>
      <c r="P332">
        <f t="shared" si="20"/>
        <v>48015</v>
      </c>
      <c r="Q332" t="str" cm="1">
        <f t="array" ref="Q332:R332">_xlfn.TEXTSPLIT(N332,"/")</f>
        <v>film &amp; video</v>
      </c>
      <c r="R332" t="str">
        <v>documentary</v>
      </c>
      <c r="S332" s="19">
        <f t="shared" si="21"/>
        <v>43077.25</v>
      </c>
      <c r="T332" s="19">
        <f t="shared" si="22"/>
        <v>43078.25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3"/>
        <v>3.4372727272727275</v>
      </c>
      <c r="P333">
        <f t="shared" si="20"/>
        <v>8971.5</v>
      </c>
      <c r="Q333" t="str" cm="1">
        <f t="array" ref="Q333:R333">_xlfn.TEXTSPLIT(N333,"/")</f>
        <v>food</v>
      </c>
      <c r="R333" t="str">
        <v>food trucks</v>
      </c>
      <c r="S333" s="19">
        <f t="shared" si="21"/>
        <v>40896.25</v>
      </c>
      <c r="T333" s="19">
        <f t="shared" si="22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3"/>
        <v>0.99980676328502416</v>
      </c>
      <c r="P334">
        <f t="shared" si="20"/>
        <v>31048</v>
      </c>
      <c r="Q334" t="str" cm="1">
        <f t="array" ref="Q334:R334">_xlfn.TEXTSPLIT(N334,"/")</f>
        <v>technology</v>
      </c>
      <c r="R334" t="str">
        <v>wearables</v>
      </c>
      <c r="S334" s="19">
        <f t="shared" si="21"/>
        <v>41361.208333333336</v>
      </c>
      <c r="T334" s="19">
        <f t="shared" si="22"/>
        <v>41362.208333333336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3"/>
        <v>0.23958333333333334</v>
      </c>
      <c r="P335">
        <f t="shared" si="20"/>
        <v>10750</v>
      </c>
      <c r="Q335" t="str" cm="1">
        <f t="array" ref="Q335:R335">_xlfn.TEXTSPLIT(N335,"/")</f>
        <v>theater</v>
      </c>
      <c r="R335" t="str">
        <v>plays</v>
      </c>
      <c r="S335" s="19">
        <f t="shared" si="21"/>
        <v>43424.25</v>
      </c>
      <c r="T335" s="19">
        <f t="shared" si="22"/>
        <v>43452.25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3"/>
        <v>0.86613293051359519</v>
      </c>
      <c r="P336">
        <f t="shared" si="20"/>
        <v>94869</v>
      </c>
      <c r="Q336" t="str" cm="1">
        <f t="array" ref="Q336:R336">_xlfn.TEXTSPLIT(N336,"/")</f>
        <v>music</v>
      </c>
      <c r="R336" t="str">
        <v>rock</v>
      </c>
      <c r="S336" s="19">
        <f t="shared" si="21"/>
        <v>43110.25</v>
      </c>
      <c r="T336" s="19">
        <f t="shared" si="22"/>
        <v>43117.25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3"/>
        <v>0.14285385500575373</v>
      </c>
      <c r="P337">
        <f t="shared" si="20"/>
        <v>186214</v>
      </c>
      <c r="Q337" t="str" cm="1">
        <f t="array" ref="Q337:R337">_xlfn.TEXTSPLIT(N337,"/")</f>
        <v>music</v>
      </c>
      <c r="R337" t="str">
        <v>rock</v>
      </c>
      <c r="S337" s="19">
        <f t="shared" si="21"/>
        <v>43784.25</v>
      </c>
      <c r="T337" s="19">
        <f t="shared" si="22"/>
        <v>43797.25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3"/>
        <v>2.9674681753889674E-2</v>
      </c>
      <c r="P338">
        <f t="shared" si="20"/>
        <v>69651</v>
      </c>
      <c r="Q338" t="str" cm="1">
        <f t="array" ref="Q338:R338">_xlfn.TEXTSPLIT(N338,"/")</f>
        <v>music</v>
      </c>
      <c r="R338" t="str">
        <v>rock</v>
      </c>
      <c r="S338" s="19">
        <f t="shared" si="21"/>
        <v>40527.25</v>
      </c>
      <c r="T338" s="19">
        <f t="shared" si="22"/>
        <v>40528.25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3"/>
        <v>0.22819047619047619</v>
      </c>
      <c r="P339">
        <f t="shared" si="20"/>
        <v>105282</v>
      </c>
      <c r="Q339" t="str" cm="1">
        <f t="array" ref="Q339:R339">_xlfn.TEXTSPLIT(N339,"/")</f>
        <v>theater</v>
      </c>
      <c r="R339" t="str">
        <v>plays</v>
      </c>
      <c r="S339" s="19">
        <f t="shared" si="21"/>
        <v>43780.25</v>
      </c>
      <c r="T339" s="19">
        <f t="shared" si="22"/>
        <v>43781.25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3"/>
        <v>0.79143266475644702</v>
      </c>
      <c r="P340">
        <f t="shared" si="20"/>
        <v>97421</v>
      </c>
      <c r="Q340" t="str" cm="1">
        <f t="array" ref="Q340:R340">_xlfn.TEXTSPLIT(N340,"/")</f>
        <v>theater</v>
      </c>
      <c r="R340" t="str">
        <v>plays</v>
      </c>
      <c r="S340" s="19">
        <f t="shared" si="21"/>
        <v>40821.208333333336</v>
      </c>
      <c r="T340" s="19">
        <f t="shared" si="22"/>
        <v>40851.208333333336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3"/>
        <v>0.20048422597212032</v>
      </c>
      <c r="P341">
        <f t="shared" si="20"/>
        <v>122637</v>
      </c>
      <c r="Q341" t="str" cm="1">
        <f t="array" ref="Q341:R341">_xlfn.TEXTSPLIT(N341,"/")</f>
        <v>theater</v>
      </c>
      <c r="R341" t="str">
        <v>plays</v>
      </c>
      <c r="S341" s="19">
        <f t="shared" si="21"/>
        <v>42949.208333333328</v>
      </c>
      <c r="T341" s="19">
        <f t="shared" si="22"/>
        <v>42963.208333333328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3"/>
        <v>5.757412398921833E-2</v>
      </c>
      <c r="P342">
        <f t="shared" si="20"/>
        <v>36032</v>
      </c>
      <c r="Q342" t="str" cm="1">
        <f t="array" ref="Q342:R342">_xlfn.TEXTSPLIT(N342,"/")</f>
        <v>photography</v>
      </c>
      <c r="R342" t="str">
        <v>photography books</v>
      </c>
      <c r="S342" s="19">
        <f t="shared" si="21"/>
        <v>40889.25</v>
      </c>
      <c r="T342" s="19">
        <f t="shared" si="22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3"/>
        <v>0.15330708661417322</v>
      </c>
      <c r="P343">
        <f t="shared" si="20"/>
        <v>105538.5</v>
      </c>
      <c r="Q343" t="str" cm="1">
        <f t="array" ref="Q343:R343">_xlfn.TEXTSPLIT(N343,"/")</f>
        <v>music</v>
      </c>
      <c r="R343" t="str">
        <v>indie rock</v>
      </c>
      <c r="S343" s="19">
        <f t="shared" si="21"/>
        <v>42244.208333333328</v>
      </c>
      <c r="T343" s="19">
        <f t="shared" si="22"/>
        <v>42251.208333333328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3"/>
        <v>0.33478079331941546</v>
      </c>
      <c r="P344">
        <f t="shared" si="20"/>
        <v>39882</v>
      </c>
      <c r="Q344" t="str" cm="1">
        <f t="array" ref="Q344:R344">_xlfn.TEXTSPLIT(N344,"/")</f>
        <v>theater</v>
      </c>
      <c r="R344" t="str">
        <v>plays</v>
      </c>
      <c r="S344" s="19">
        <f t="shared" si="21"/>
        <v>41475.208333333336</v>
      </c>
      <c r="T344" s="19">
        <f t="shared" si="22"/>
        <v>41487.208333333336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3"/>
        <v>0.46077777777777779</v>
      </c>
      <c r="P345">
        <f t="shared" si="20"/>
        <v>6926.5</v>
      </c>
      <c r="Q345" t="str" cm="1">
        <f t="array" ref="Q345:R345">_xlfn.TEXTSPLIT(N345,"/")</f>
        <v>theater</v>
      </c>
      <c r="R345" t="str">
        <v>plays</v>
      </c>
      <c r="S345" s="19">
        <f t="shared" si="21"/>
        <v>41597.25</v>
      </c>
      <c r="T345" s="19">
        <f t="shared" si="22"/>
        <v>41650.25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3"/>
        <v>0.58016700404858301</v>
      </c>
      <c r="P346">
        <f t="shared" si="20"/>
        <v>140279.5</v>
      </c>
      <c r="Q346" t="str" cm="1">
        <f t="array" ref="Q346:R346">_xlfn.TEXTSPLIT(N346,"/")</f>
        <v>games</v>
      </c>
      <c r="R346" t="str">
        <v>video games</v>
      </c>
      <c r="S346" s="19">
        <f t="shared" si="21"/>
        <v>43122.25</v>
      </c>
      <c r="T346" s="19">
        <f t="shared" si="22"/>
        <v>43162.25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3"/>
        <v>0.85305203045685274</v>
      </c>
      <c r="P347">
        <f t="shared" si="20"/>
        <v>90379.5</v>
      </c>
      <c r="Q347" t="str" cm="1">
        <f t="array" ref="Q347:R347">_xlfn.TEXTSPLIT(N347,"/")</f>
        <v>film &amp; video</v>
      </c>
      <c r="R347" t="str">
        <v>drama</v>
      </c>
      <c r="S347" s="19">
        <f t="shared" si="21"/>
        <v>42194.208333333328</v>
      </c>
      <c r="T347" s="19">
        <f t="shared" si="22"/>
        <v>42195.208333333328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3"/>
        <v>0.65525</v>
      </c>
      <c r="P348">
        <f t="shared" si="20"/>
        <v>5379</v>
      </c>
      <c r="Q348" t="str" cm="1">
        <f t="array" ref="Q348:R348">_xlfn.TEXTSPLIT(N348,"/")</f>
        <v>music</v>
      </c>
      <c r="R348" t="str">
        <v>indie rock</v>
      </c>
      <c r="S348" s="19">
        <f t="shared" si="21"/>
        <v>42971.208333333328</v>
      </c>
      <c r="T348" s="19">
        <f t="shared" si="22"/>
        <v>43026.208333333328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3"/>
        <v>13.007777777777777</v>
      </c>
      <c r="P349">
        <f t="shared" si="20"/>
        <v>6753.5</v>
      </c>
      <c r="Q349" t="str" cm="1">
        <f t="array" ref="Q349:R349">_xlfn.TEXTSPLIT(N349,"/")</f>
        <v>technology</v>
      </c>
      <c r="R349" t="str">
        <v>web</v>
      </c>
      <c r="S349" s="19">
        <f t="shared" si="21"/>
        <v>42046.25</v>
      </c>
      <c r="T349" s="19">
        <f t="shared" si="22"/>
        <v>42070.25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3"/>
        <v>0.28229648241206029</v>
      </c>
      <c r="P350">
        <f t="shared" si="20"/>
        <v>170911.5</v>
      </c>
      <c r="Q350" t="str" cm="1">
        <f t="array" ref="Q350:R350">_xlfn.TEXTSPLIT(N350,"/")</f>
        <v>food</v>
      </c>
      <c r="R350" t="str">
        <v>food trucks</v>
      </c>
      <c r="S350" s="19">
        <f t="shared" si="21"/>
        <v>42782.25</v>
      </c>
      <c r="T350" s="19">
        <f t="shared" si="22"/>
        <v>42795.25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3"/>
        <v>0.46925884955752212</v>
      </c>
      <c r="P351">
        <f t="shared" si="20"/>
        <v>138379</v>
      </c>
      <c r="Q351" t="str" cm="1">
        <f t="array" ref="Q351:R351">_xlfn.TEXTSPLIT(N351,"/")</f>
        <v>theater</v>
      </c>
      <c r="R351" t="str">
        <v>plays</v>
      </c>
      <c r="S351" s="19">
        <f t="shared" si="21"/>
        <v>42930.208333333328</v>
      </c>
      <c r="T351" s="19">
        <f t="shared" si="22"/>
        <v>42960.208333333328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3"/>
        <v>0.95</v>
      </c>
      <c r="P352">
        <f t="shared" si="20"/>
        <v>52.5</v>
      </c>
      <c r="Q352" t="str" cm="1">
        <f t="array" ref="Q352:R352">_xlfn.TEXTSPLIT(N352,"/")</f>
        <v>music</v>
      </c>
      <c r="R352" t="str">
        <v>jazz</v>
      </c>
      <c r="S352" s="19">
        <f t="shared" si="21"/>
        <v>42144.208333333328</v>
      </c>
      <c r="T352" s="19">
        <f t="shared" si="22"/>
        <v>42162.208333333328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3"/>
        <v>0.27707152496626181</v>
      </c>
      <c r="P353">
        <f t="shared" si="20"/>
        <v>84365.5</v>
      </c>
      <c r="Q353" t="str" cm="1">
        <f t="array" ref="Q353:R353">_xlfn.TEXTSPLIT(N353,"/")</f>
        <v>music</v>
      </c>
      <c r="R353" t="str">
        <v>rock</v>
      </c>
      <c r="S353" s="19">
        <f t="shared" si="21"/>
        <v>42240.208333333328</v>
      </c>
      <c r="T353" s="19">
        <f t="shared" si="22"/>
        <v>42254.208333333328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3"/>
        <v>0.65107142857142852</v>
      </c>
      <c r="P354">
        <f t="shared" si="20"/>
        <v>1888.5</v>
      </c>
      <c r="Q354" t="str" cm="1">
        <f t="array" ref="Q354:R354">_xlfn.TEXTSPLIT(N354,"/")</f>
        <v>theater</v>
      </c>
      <c r="R354" t="str">
        <v>plays</v>
      </c>
      <c r="S354" s="19">
        <f t="shared" si="21"/>
        <v>42315.25</v>
      </c>
      <c r="T354" s="19">
        <f t="shared" si="22"/>
        <v>42323.25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3"/>
        <v>3.105982142857143</v>
      </c>
      <c r="P355">
        <f t="shared" si="20"/>
        <v>85780.5</v>
      </c>
      <c r="Q355" t="str" cm="1">
        <f t="array" ref="Q355:R355">_xlfn.TEXTSPLIT(N355,"/")</f>
        <v>theater</v>
      </c>
      <c r="R355" t="str">
        <v>plays</v>
      </c>
      <c r="S355" s="19">
        <f t="shared" si="21"/>
        <v>43651.208333333328</v>
      </c>
      <c r="T355" s="19">
        <f t="shared" si="22"/>
        <v>43652.208333333328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3"/>
        <v>0.23737704918032787</v>
      </c>
      <c r="P356">
        <f t="shared" si="20"/>
        <v>6824</v>
      </c>
      <c r="Q356" t="str" cm="1">
        <f t="array" ref="Q356:R356">_xlfn.TEXTSPLIT(N356,"/")</f>
        <v>film &amp; video</v>
      </c>
      <c r="R356" t="str">
        <v>documentary</v>
      </c>
      <c r="S356" s="19">
        <f t="shared" si="21"/>
        <v>41520.208333333336</v>
      </c>
      <c r="T356" s="19">
        <f t="shared" si="22"/>
        <v>41527.208333333336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3"/>
        <v>0.41026315789473683</v>
      </c>
      <c r="P357">
        <f t="shared" si="20"/>
        <v>3020.5</v>
      </c>
      <c r="Q357" t="str" cm="1">
        <f t="array" ref="Q357:R357">_xlfn.TEXTSPLIT(N357,"/")</f>
        <v>technology</v>
      </c>
      <c r="R357" t="str">
        <v>wearables</v>
      </c>
      <c r="S357" s="19">
        <f t="shared" si="21"/>
        <v>42757.25</v>
      </c>
      <c r="T357" s="19">
        <f t="shared" si="22"/>
        <v>42797.25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3"/>
        <v>0.63107526881720433</v>
      </c>
      <c r="P358">
        <f t="shared" si="20"/>
        <v>6365.5</v>
      </c>
      <c r="Q358" t="str" cm="1">
        <f t="array" ref="Q358:R358">_xlfn.TEXTSPLIT(N358,"/")</f>
        <v>theater</v>
      </c>
      <c r="R358" t="str">
        <v>plays</v>
      </c>
      <c r="S358" s="19">
        <f t="shared" si="21"/>
        <v>40922.25</v>
      </c>
      <c r="T358" s="19">
        <f t="shared" si="22"/>
        <v>40931.25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3"/>
        <v>0.84913043478260875</v>
      </c>
      <c r="P359">
        <f t="shared" si="20"/>
        <v>3276.5</v>
      </c>
      <c r="Q359" t="str" cm="1">
        <f t="array" ref="Q359:R359">_xlfn.TEXTSPLIT(N359,"/")</f>
        <v>games</v>
      </c>
      <c r="R359" t="str">
        <v>video games</v>
      </c>
      <c r="S359" s="19">
        <f t="shared" si="21"/>
        <v>42250.208333333328</v>
      </c>
      <c r="T359" s="19">
        <f t="shared" si="22"/>
        <v>42275.208333333328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3"/>
        <v>0.88185567010309274</v>
      </c>
      <c r="P360">
        <f t="shared" si="20"/>
        <v>5423</v>
      </c>
      <c r="Q360" t="str" cm="1">
        <f t="array" ref="Q360:R360">_xlfn.TEXTSPLIT(N360,"/")</f>
        <v>photography</v>
      </c>
      <c r="R360" t="str">
        <v>photography books</v>
      </c>
      <c r="S360" s="19">
        <f t="shared" si="21"/>
        <v>43322.208333333328</v>
      </c>
      <c r="T360" s="19">
        <f t="shared" si="22"/>
        <v>43325.208333333328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3"/>
        <v>1.9870000000000001</v>
      </c>
      <c r="P361">
        <f t="shared" si="20"/>
        <v>7974</v>
      </c>
      <c r="Q361" t="str" cm="1">
        <f t="array" ref="Q361:R361">_xlfn.TEXTSPLIT(N361,"/")</f>
        <v>film &amp; video</v>
      </c>
      <c r="R361" t="str">
        <v>animation</v>
      </c>
      <c r="S361" s="19">
        <f t="shared" si="21"/>
        <v>40782.208333333336</v>
      </c>
      <c r="T361" s="19">
        <f t="shared" si="22"/>
        <v>40789.208333333336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3"/>
        <v>1.2635175879396985</v>
      </c>
      <c r="P362">
        <f t="shared" si="20"/>
        <v>97416</v>
      </c>
      <c r="Q362" t="str" cm="1">
        <f t="array" ref="Q362:R362">_xlfn.TEXTSPLIT(N362,"/")</f>
        <v>theater</v>
      </c>
      <c r="R362" t="str">
        <v>plays</v>
      </c>
      <c r="S362" s="19">
        <f t="shared" si="21"/>
        <v>40544.25</v>
      </c>
      <c r="T362" s="19">
        <f t="shared" si="22"/>
        <v>40558.25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3"/>
        <v>0.73563636363636364</v>
      </c>
      <c r="P363">
        <f t="shared" si="20"/>
        <v>7523</v>
      </c>
      <c r="Q363" t="str" cm="1">
        <f t="array" ref="Q363:R363">_xlfn.TEXTSPLIT(N363,"/")</f>
        <v>theater</v>
      </c>
      <c r="R363" t="str">
        <v>plays</v>
      </c>
      <c r="S363" s="19">
        <f t="shared" si="21"/>
        <v>43015.208333333328</v>
      </c>
      <c r="T363" s="19">
        <f t="shared" si="22"/>
        <v>43039.208333333328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3"/>
        <v>2.7175675675675675</v>
      </c>
      <c r="P364">
        <f t="shared" si="20"/>
        <v>8727.5</v>
      </c>
      <c r="Q364" t="str" cm="1">
        <f t="array" ref="Q364:R364">_xlfn.TEXTSPLIT(N364,"/")</f>
        <v>music</v>
      </c>
      <c r="R364" t="str">
        <v>rock</v>
      </c>
      <c r="S364" s="19">
        <f t="shared" si="21"/>
        <v>40570.25</v>
      </c>
      <c r="T364" s="19">
        <f t="shared" si="22"/>
        <v>40608.25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3"/>
        <v>0.60192307692307689</v>
      </c>
      <c r="P365">
        <f t="shared" si="20"/>
        <v>6765</v>
      </c>
      <c r="Q365" t="str" cm="1">
        <f t="array" ref="Q365:R365">_xlfn.TEXTSPLIT(N365,"/")</f>
        <v>music</v>
      </c>
      <c r="R365" t="str">
        <v>rock</v>
      </c>
      <c r="S365" s="19">
        <f t="shared" si="21"/>
        <v>40904.25</v>
      </c>
      <c r="T365" s="19">
        <f t="shared" si="22"/>
        <v>40905.25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3"/>
        <v>15.163333333333334</v>
      </c>
      <c r="P366">
        <f t="shared" si="20"/>
        <v>7723.5</v>
      </c>
      <c r="Q366" t="str" cm="1">
        <f t="array" ref="Q366:R366">_xlfn.TEXTSPLIT(N366,"/")</f>
        <v>music</v>
      </c>
      <c r="R366" t="str">
        <v>indie rock</v>
      </c>
      <c r="S366" s="19">
        <f t="shared" si="21"/>
        <v>43164.25</v>
      </c>
      <c r="T366" s="19">
        <f t="shared" si="22"/>
        <v>43194.208333333328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3"/>
        <v>6.3343749999999996</v>
      </c>
      <c r="P367">
        <f t="shared" si="20"/>
        <v>6667.5</v>
      </c>
      <c r="Q367" t="str" cm="1">
        <f t="array" ref="Q367:R367">_xlfn.TEXTSPLIT(N367,"/")</f>
        <v>theater</v>
      </c>
      <c r="R367" t="str">
        <v>plays</v>
      </c>
      <c r="S367" s="19">
        <f t="shared" si="21"/>
        <v>42733.25</v>
      </c>
      <c r="T367" s="19">
        <f t="shared" si="22"/>
        <v>42760.25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3"/>
        <v>4.9211111111111112</v>
      </c>
      <c r="P368">
        <f t="shared" si="20"/>
        <v>6229</v>
      </c>
      <c r="Q368" t="str" cm="1">
        <f t="array" ref="Q368:R368">_xlfn.TEXTSPLIT(N368,"/")</f>
        <v>theater</v>
      </c>
      <c r="R368" t="str">
        <v>plays</v>
      </c>
      <c r="S368" s="19">
        <f t="shared" si="21"/>
        <v>40546.25</v>
      </c>
      <c r="T368" s="19">
        <f t="shared" si="22"/>
        <v>40547.25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3"/>
        <v>0.81111111111111112</v>
      </c>
      <c r="P369">
        <f t="shared" si="20"/>
        <v>5885</v>
      </c>
      <c r="Q369" t="str" cm="1">
        <f t="array" ref="Q369:R369">_xlfn.TEXTSPLIT(N369,"/")</f>
        <v>theater</v>
      </c>
      <c r="R369" t="str">
        <v>plays</v>
      </c>
      <c r="S369" s="19">
        <f t="shared" si="21"/>
        <v>41930.208333333336</v>
      </c>
      <c r="T369" s="19">
        <f t="shared" si="22"/>
        <v>41954.25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3"/>
        <v>1.7680769230769231</v>
      </c>
      <c r="P370">
        <f t="shared" si="20"/>
        <v>9797</v>
      </c>
      <c r="Q370" t="str" cm="1">
        <f t="array" ref="Q370:R370">_xlfn.TEXTSPLIT(N370,"/")</f>
        <v>film &amp; video</v>
      </c>
      <c r="R370" t="str">
        <v>documentary</v>
      </c>
      <c r="S370" s="19">
        <f t="shared" si="21"/>
        <v>40464.208333333336</v>
      </c>
      <c r="T370" s="19">
        <f t="shared" si="22"/>
        <v>40487.208333333336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3"/>
        <v>1.7301851851851853</v>
      </c>
      <c r="P371">
        <f t="shared" si="20"/>
        <v>10071.5</v>
      </c>
      <c r="Q371" t="str" cm="1">
        <f t="array" ref="Q371:R371">_xlfn.TEXTSPLIT(N371,"/")</f>
        <v>film &amp; video</v>
      </c>
      <c r="R371" t="str">
        <v>television</v>
      </c>
      <c r="S371" s="19">
        <f t="shared" si="21"/>
        <v>41308.25</v>
      </c>
      <c r="T371" s="19">
        <f t="shared" si="22"/>
        <v>41347.208333333336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3"/>
        <v>0.59363312555654502</v>
      </c>
      <c r="P372">
        <f t="shared" si="20"/>
        <v>145632.5</v>
      </c>
      <c r="Q372" t="str" cm="1">
        <f t="array" ref="Q372:R372">_xlfn.TEXTSPLIT(N372,"/")</f>
        <v>theater</v>
      </c>
      <c r="R372" t="str">
        <v>plays</v>
      </c>
      <c r="S372" s="19">
        <f t="shared" si="21"/>
        <v>43570.208333333328</v>
      </c>
      <c r="T372" s="19">
        <f t="shared" si="22"/>
        <v>43576.208333333328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3"/>
        <v>0.32130021141649051</v>
      </c>
      <c r="P373">
        <f t="shared" si="20"/>
        <v>158805</v>
      </c>
      <c r="Q373" t="str" cm="1">
        <f t="array" ref="Q373:R373">_xlfn.TEXTSPLIT(N373,"/")</f>
        <v>theater</v>
      </c>
      <c r="R373" t="str">
        <v>plays</v>
      </c>
      <c r="S373" s="19">
        <f t="shared" si="21"/>
        <v>42043.25</v>
      </c>
      <c r="T373" s="19">
        <f t="shared" si="22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3"/>
        <v>14.915555555555555</v>
      </c>
      <c r="P374">
        <f t="shared" si="20"/>
        <v>7612</v>
      </c>
      <c r="Q374" t="str" cm="1">
        <f t="array" ref="Q374:R374">_xlfn.TEXTSPLIT(N374,"/")</f>
        <v>film &amp; video</v>
      </c>
      <c r="R374" t="str">
        <v>documentary</v>
      </c>
      <c r="S374" s="19">
        <f t="shared" si="21"/>
        <v>42012.25</v>
      </c>
      <c r="T374" s="19">
        <f t="shared" si="22"/>
        <v>42032.25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3"/>
        <v>6.3018222222222224</v>
      </c>
      <c r="P375">
        <f t="shared" si="20"/>
        <v>93395.5</v>
      </c>
      <c r="Q375" t="str" cm="1">
        <f t="array" ref="Q375:R375">_xlfn.TEXTSPLIT(N375,"/")</f>
        <v>theater</v>
      </c>
      <c r="R375" t="str">
        <v>plays</v>
      </c>
      <c r="S375" s="19">
        <f t="shared" si="21"/>
        <v>42964.208333333328</v>
      </c>
      <c r="T375" s="19">
        <f t="shared" si="22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3"/>
        <v>0.86814217443249697</v>
      </c>
      <c r="P376">
        <f t="shared" si="20"/>
        <v>94736.5</v>
      </c>
      <c r="Q376" t="str" cm="1">
        <f t="array" ref="Q376:R376">_xlfn.TEXTSPLIT(N376,"/")</f>
        <v>film &amp; video</v>
      </c>
      <c r="R376" t="str">
        <v>documentary</v>
      </c>
      <c r="S376" s="19">
        <f t="shared" si="21"/>
        <v>43476.25</v>
      </c>
      <c r="T376" s="19">
        <f t="shared" si="22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3"/>
        <v>0.45222222222222225</v>
      </c>
      <c r="P377">
        <f t="shared" si="20"/>
        <v>2089.5</v>
      </c>
      <c r="Q377" t="str" cm="1">
        <f t="array" ref="Q377:R377">_xlfn.TEXTSPLIT(N377,"/")</f>
        <v>music</v>
      </c>
      <c r="R377" t="str">
        <v>indie rock</v>
      </c>
      <c r="S377" s="19">
        <f t="shared" si="21"/>
        <v>42293.208333333328</v>
      </c>
      <c r="T377" s="19">
        <f t="shared" si="22"/>
        <v>42350.25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3"/>
        <v>2.6102941176470589</v>
      </c>
      <c r="P378">
        <f t="shared" si="20"/>
        <v>7837.5</v>
      </c>
      <c r="Q378" t="str" cm="1">
        <f t="array" ref="Q378:R378">_xlfn.TEXTSPLIT(N378,"/")</f>
        <v>music</v>
      </c>
      <c r="R378" t="str">
        <v>rock</v>
      </c>
      <c r="S378" s="19">
        <f t="shared" si="21"/>
        <v>41826.208333333336</v>
      </c>
      <c r="T378" s="19">
        <f t="shared" si="22"/>
        <v>41832.208333333336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3"/>
        <v>0.89742454728370225</v>
      </c>
      <c r="P379">
        <f t="shared" si="20"/>
        <v>27399</v>
      </c>
      <c r="Q379" t="str" cm="1">
        <f t="array" ref="Q379:R379">_xlfn.TEXTSPLIT(N379,"/")</f>
        <v>theater</v>
      </c>
      <c r="R379" t="str">
        <v>plays</v>
      </c>
      <c r="S379" s="19">
        <f t="shared" si="21"/>
        <v>43760.208333333328</v>
      </c>
      <c r="T379" s="19">
        <f t="shared" si="22"/>
        <v>43774.25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3"/>
        <v>0.86037037037037034</v>
      </c>
      <c r="P380">
        <f t="shared" si="20"/>
        <v>101541</v>
      </c>
      <c r="Q380" t="str" cm="1">
        <f t="array" ref="Q380:R380">_xlfn.TEXTSPLIT(N380,"/")</f>
        <v>film &amp; video</v>
      </c>
      <c r="R380" t="str">
        <v>documentary</v>
      </c>
      <c r="S380" s="19">
        <f t="shared" si="21"/>
        <v>43241.208333333328</v>
      </c>
      <c r="T380" s="19">
        <f t="shared" si="22"/>
        <v>43279.208333333328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3"/>
        <v>0.5955555555555555</v>
      </c>
      <c r="P381">
        <f t="shared" si="20"/>
        <v>5056</v>
      </c>
      <c r="Q381" t="str" cm="1">
        <f t="array" ref="Q381:R381">_xlfn.TEXTSPLIT(N381,"/")</f>
        <v>theater</v>
      </c>
      <c r="R381" t="str">
        <v>plays</v>
      </c>
      <c r="S381" s="19">
        <f t="shared" si="21"/>
        <v>40843.208333333336</v>
      </c>
      <c r="T381" s="19">
        <f t="shared" si="22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3"/>
        <v>0.60319999999999996</v>
      </c>
      <c r="P382">
        <f t="shared" si="20"/>
        <v>3254</v>
      </c>
      <c r="Q382" t="str" cm="1">
        <f t="array" ref="Q382:R382">_xlfn.TEXTSPLIT(N382,"/")</f>
        <v>theater</v>
      </c>
      <c r="R382" t="str">
        <v>plays</v>
      </c>
      <c r="S382" s="19">
        <f t="shared" si="21"/>
        <v>41448.208333333336</v>
      </c>
      <c r="T382" s="19">
        <f t="shared" si="22"/>
        <v>41453.208333333336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3"/>
        <v>0.8394339622641509</v>
      </c>
      <c r="P383">
        <f t="shared" si="20"/>
        <v>7524.5</v>
      </c>
      <c r="Q383" t="str" cm="1">
        <f t="array" ref="Q383:R383">_xlfn.TEXTSPLIT(N383,"/")</f>
        <v>theater</v>
      </c>
      <c r="R383" t="str">
        <v>plays</v>
      </c>
      <c r="S383" s="19">
        <f t="shared" si="21"/>
        <v>42163.208333333328</v>
      </c>
      <c r="T383" s="19">
        <f t="shared" si="22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3"/>
        <v>0.36230769230769233</v>
      </c>
      <c r="P384">
        <f t="shared" si="20"/>
        <v>7451.5</v>
      </c>
      <c r="Q384" t="str" cm="1">
        <f t="array" ref="Q384:R384">_xlfn.TEXTSPLIT(N384,"/")</f>
        <v>photography</v>
      </c>
      <c r="R384" t="str">
        <v>photography books</v>
      </c>
      <c r="S384" s="19">
        <f t="shared" si="21"/>
        <v>43024.208333333328</v>
      </c>
      <c r="T384" s="19">
        <f t="shared" si="22"/>
        <v>43043.208333333328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3"/>
        <v>1.2538095238095237</v>
      </c>
      <c r="P385">
        <f t="shared" si="20"/>
        <v>10249.5</v>
      </c>
      <c r="Q385" t="str" cm="1">
        <f t="array" ref="Q385:R385">_xlfn.TEXTSPLIT(N385,"/")</f>
        <v>food</v>
      </c>
      <c r="R385" t="str">
        <v>food trucks</v>
      </c>
      <c r="S385" s="19">
        <f t="shared" si="21"/>
        <v>43509.25</v>
      </c>
      <c r="T385" s="19">
        <f t="shared" si="22"/>
        <v>43515.25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3"/>
        <v>0.72009615384615389</v>
      </c>
      <c r="P386">
        <f t="shared" si="20"/>
        <v>155589.5</v>
      </c>
      <c r="Q386" t="str" cm="1">
        <f t="array" ref="Q386:R386">_xlfn.TEXTSPLIT(N386,"/")</f>
        <v>film &amp; video</v>
      </c>
      <c r="R386" t="str">
        <v>documentary</v>
      </c>
      <c r="S386" s="19">
        <f t="shared" si="21"/>
        <v>42776.25</v>
      </c>
      <c r="T386" s="19">
        <f t="shared" si="22"/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23"/>
        <v>0.46167095115681234</v>
      </c>
      <c r="P387">
        <f t="shared" ref="P387:P450" si="24">(D387+E387)/2</f>
        <v>47879.5</v>
      </c>
      <c r="Q387" t="str" cm="1">
        <f t="array" ref="Q387:R387">_xlfn.TEXTSPLIT(N387,"/")</f>
        <v>publishing</v>
      </c>
      <c r="R387" t="str">
        <v>nonfiction</v>
      </c>
      <c r="S387" s="19">
        <f t="shared" ref="S387:S450" si="25">(((J387/60)/60)/24)+DATE(1970,1,1)</f>
        <v>43553.208333333328</v>
      </c>
      <c r="T387" s="19">
        <f t="shared" ref="T387:T450" si="26">(((K387/60)/60)/24)+DATE(1970,1,1)</f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ref="O388:O451" si="27">ABS(D388-E388)/D388</f>
        <v>0.23576383763837638</v>
      </c>
      <c r="P388">
        <f t="shared" si="24"/>
        <v>119527</v>
      </c>
      <c r="Q388" t="str" cm="1">
        <f t="array" ref="Q388:R388">_xlfn.TEXTSPLIT(N388,"/")</f>
        <v>theater</v>
      </c>
      <c r="R388" t="str">
        <v>plays</v>
      </c>
      <c r="S388" s="19">
        <f t="shared" si="25"/>
        <v>40355.208333333336</v>
      </c>
      <c r="T388" s="19">
        <f t="shared" si="26"/>
        <v>40367.208333333336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7"/>
        <v>0.60738532110091747</v>
      </c>
      <c r="P389">
        <f t="shared" si="24"/>
        <v>75897.5</v>
      </c>
      <c r="Q389" t="str" cm="1">
        <f t="array" ref="Q389:R389">_xlfn.TEXTSPLIT(N389,"/")</f>
        <v>technology</v>
      </c>
      <c r="R389" t="str">
        <v>wearables</v>
      </c>
      <c r="S389" s="19">
        <f t="shared" si="25"/>
        <v>41072.208333333336</v>
      </c>
      <c r="T389" s="19">
        <f t="shared" si="26"/>
        <v>41077.208333333336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7"/>
        <v>0.88729965156794421</v>
      </c>
      <c r="P390">
        <f t="shared" si="24"/>
        <v>63869</v>
      </c>
      <c r="Q390" t="str" cm="1">
        <f t="array" ref="Q390:R390">_xlfn.TEXTSPLIT(N390,"/")</f>
        <v>music</v>
      </c>
      <c r="R390" t="str">
        <v>indie rock</v>
      </c>
      <c r="S390" s="19">
        <f t="shared" si="25"/>
        <v>40912.25</v>
      </c>
      <c r="T390" s="19">
        <f t="shared" si="26"/>
        <v>40914.25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7"/>
        <v>0.22110843373493977</v>
      </c>
      <c r="P391">
        <f t="shared" si="24"/>
        <v>92176</v>
      </c>
      <c r="Q391" t="str" cm="1">
        <f t="array" ref="Q391:R391">_xlfn.TEXTSPLIT(N391,"/")</f>
        <v>theater</v>
      </c>
      <c r="R391" t="str">
        <v>plays</v>
      </c>
      <c r="S391" s="19">
        <f t="shared" si="25"/>
        <v>40479.208333333336</v>
      </c>
      <c r="T391" s="19">
        <f t="shared" si="26"/>
        <v>40506.25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7"/>
        <v>0.86541666666666661</v>
      </c>
      <c r="P392">
        <f t="shared" si="24"/>
        <v>3438.5</v>
      </c>
      <c r="Q392" t="str" cm="1">
        <f t="array" ref="Q392:R392">_xlfn.TEXTSPLIT(N392,"/")</f>
        <v>photography</v>
      </c>
      <c r="R392" t="str">
        <v>photography books</v>
      </c>
      <c r="S392" s="19">
        <f t="shared" si="25"/>
        <v>41530.208333333336</v>
      </c>
      <c r="T392" s="19">
        <f t="shared" si="26"/>
        <v>41545.208333333336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7"/>
        <v>0.92726821192052977</v>
      </c>
      <c r="P393">
        <f t="shared" si="24"/>
        <v>32396.5</v>
      </c>
      <c r="Q393" t="str" cm="1">
        <f t="array" ref="Q393:R393">_xlfn.TEXTSPLIT(N393,"/")</f>
        <v>publishing</v>
      </c>
      <c r="R393" t="str">
        <v>nonfiction</v>
      </c>
      <c r="S393" s="19">
        <f t="shared" si="25"/>
        <v>41653.25</v>
      </c>
      <c r="T393" s="19">
        <f t="shared" si="26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7"/>
        <v>0.34357628765792031</v>
      </c>
      <c r="P394">
        <f t="shared" si="24"/>
        <v>85223</v>
      </c>
      <c r="Q394" t="str" cm="1">
        <f t="array" ref="Q394:R394">_xlfn.TEXTSPLIT(N394,"/")</f>
        <v>technology</v>
      </c>
      <c r="R394" t="str">
        <v>wearables</v>
      </c>
      <c r="S394" s="19">
        <f t="shared" si="25"/>
        <v>40549.25</v>
      </c>
      <c r="T394" s="19">
        <f t="shared" si="26"/>
        <v>40551.25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7"/>
        <v>1.2896178343949045</v>
      </c>
      <c r="P395">
        <f t="shared" si="24"/>
        <v>103294</v>
      </c>
      <c r="Q395" t="str" cm="1">
        <f t="array" ref="Q395:R395">_xlfn.TEXTSPLIT(N395,"/")</f>
        <v>music</v>
      </c>
      <c r="R395" t="str">
        <v>jazz</v>
      </c>
      <c r="S395" s="19">
        <f t="shared" si="25"/>
        <v>42933.208333333328</v>
      </c>
      <c r="T395" s="19">
        <f t="shared" si="26"/>
        <v>42934.208333333328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7"/>
        <v>3.6937500000000001</v>
      </c>
      <c r="P396">
        <f t="shared" si="24"/>
        <v>2277.5</v>
      </c>
      <c r="Q396" t="str" cm="1">
        <f t="array" ref="Q396:R396">_xlfn.TEXTSPLIT(N396,"/")</f>
        <v>film &amp; video</v>
      </c>
      <c r="R396" t="str">
        <v>documentary</v>
      </c>
      <c r="S396" s="19">
        <f t="shared" si="25"/>
        <v>41484.208333333336</v>
      </c>
      <c r="T396" s="19">
        <f t="shared" si="26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7"/>
        <v>0.30112676056338028</v>
      </c>
      <c r="P397">
        <f t="shared" si="24"/>
        <v>8169</v>
      </c>
      <c r="Q397" t="str" cm="1">
        <f t="array" ref="Q397:R397">_xlfn.TEXTSPLIT(N397,"/")</f>
        <v>theater</v>
      </c>
      <c r="R397" t="str">
        <v>plays</v>
      </c>
      <c r="S397" s="19">
        <f t="shared" si="25"/>
        <v>40885.25</v>
      </c>
      <c r="T397" s="19">
        <f t="shared" si="26"/>
        <v>40886.25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7"/>
        <v>0.67054229934924081</v>
      </c>
      <c r="P398">
        <f t="shared" si="24"/>
        <v>61556</v>
      </c>
      <c r="Q398" t="str" cm="1">
        <f t="array" ref="Q398:R398">_xlfn.TEXTSPLIT(N398,"/")</f>
        <v>film &amp; video</v>
      </c>
      <c r="R398" t="str">
        <v>drama</v>
      </c>
      <c r="S398" s="19">
        <f t="shared" si="25"/>
        <v>43378.208333333328</v>
      </c>
      <c r="T398" s="19">
        <f t="shared" si="26"/>
        <v>43386.208333333328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7"/>
        <v>0.73864197530864195</v>
      </c>
      <c r="P399">
        <f t="shared" si="24"/>
        <v>11091.5</v>
      </c>
      <c r="Q399" t="str" cm="1">
        <f t="array" ref="Q399:R399">_xlfn.TEXTSPLIT(N399,"/")</f>
        <v>music</v>
      </c>
      <c r="R399" t="str">
        <v>rock</v>
      </c>
      <c r="S399" s="19">
        <f t="shared" si="25"/>
        <v>41417.208333333336</v>
      </c>
      <c r="T399" s="19">
        <f t="shared" si="26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7"/>
        <v>6.1776470588235295</v>
      </c>
      <c r="P400">
        <f t="shared" si="24"/>
        <v>6951</v>
      </c>
      <c r="Q400" t="str" cm="1">
        <f t="array" ref="Q400:R400">_xlfn.TEXTSPLIT(N400,"/")</f>
        <v>film &amp; video</v>
      </c>
      <c r="R400" t="str">
        <v>animation</v>
      </c>
      <c r="S400" s="19">
        <f t="shared" si="25"/>
        <v>43228.208333333328</v>
      </c>
      <c r="T400" s="19">
        <f t="shared" si="26"/>
        <v>43230.208333333328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7"/>
        <v>0.36149023638232269</v>
      </c>
      <c r="P401">
        <f t="shared" si="24"/>
        <v>79713.5</v>
      </c>
      <c r="Q401" t="str" cm="1">
        <f t="array" ref="Q401:R401">_xlfn.TEXTSPLIT(N401,"/")</f>
        <v>music</v>
      </c>
      <c r="R401" t="str">
        <v>indie rock</v>
      </c>
      <c r="S401" s="19">
        <f t="shared" si="25"/>
        <v>40576.25</v>
      </c>
      <c r="T401" s="19">
        <f t="shared" si="26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7"/>
        <v>0.98</v>
      </c>
      <c r="P402">
        <f t="shared" si="24"/>
        <v>51</v>
      </c>
      <c r="Q402" t="str" cm="1">
        <f t="array" ref="Q402:R402">_xlfn.TEXTSPLIT(N402,"/")</f>
        <v>photography</v>
      </c>
      <c r="R402" t="str">
        <v>photography books</v>
      </c>
      <c r="S402" s="19">
        <f t="shared" si="25"/>
        <v>41502.208333333336</v>
      </c>
      <c r="T402" s="19">
        <f t="shared" si="26"/>
        <v>41524.208333333336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7"/>
        <v>14.302222222222222</v>
      </c>
      <c r="P403">
        <f t="shared" si="24"/>
        <v>7336</v>
      </c>
      <c r="Q403" t="str" cm="1">
        <f t="array" ref="Q403:R403">_xlfn.TEXTSPLIT(N403,"/")</f>
        <v>theater</v>
      </c>
      <c r="R403" t="str">
        <v>plays</v>
      </c>
      <c r="S403" s="19">
        <f t="shared" si="25"/>
        <v>43765.208333333328</v>
      </c>
      <c r="T403" s="19">
        <f t="shared" si="26"/>
        <v>43765.208333333328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7"/>
        <v>0.59643835616438357</v>
      </c>
      <c r="P404">
        <f t="shared" si="24"/>
        <v>5123</v>
      </c>
      <c r="Q404" t="str" cm="1">
        <f t="array" ref="Q404:R404">_xlfn.TEXTSPLIT(N404,"/")</f>
        <v>film &amp; video</v>
      </c>
      <c r="R404" t="str">
        <v>shorts</v>
      </c>
      <c r="S404" s="19">
        <f t="shared" si="25"/>
        <v>40914.25</v>
      </c>
      <c r="T404" s="19">
        <f t="shared" si="26"/>
        <v>40961.25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7"/>
        <v>0.13779366700715015</v>
      </c>
      <c r="P405">
        <f t="shared" si="24"/>
        <v>182310</v>
      </c>
      <c r="Q405" t="str" cm="1">
        <f t="array" ref="Q405:R405">_xlfn.TEXTSPLIT(N405,"/")</f>
        <v>theater</v>
      </c>
      <c r="R405" t="str">
        <v>plays</v>
      </c>
      <c r="S405" s="19">
        <f t="shared" si="25"/>
        <v>40310.208333333336</v>
      </c>
      <c r="T405" s="19">
        <f t="shared" si="26"/>
        <v>40346.208333333336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7"/>
        <v>2.1558486707566464</v>
      </c>
      <c r="P406">
        <f t="shared" si="24"/>
        <v>101610.5</v>
      </c>
      <c r="Q406" t="str" cm="1">
        <f t="array" ref="Q406:R406">_xlfn.TEXTSPLIT(N406,"/")</f>
        <v>theater</v>
      </c>
      <c r="R406" t="str">
        <v>plays</v>
      </c>
      <c r="S406" s="19">
        <f t="shared" si="25"/>
        <v>43053.25</v>
      </c>
      <c r="T406" s="19">
        <f t="shared" si="26"/>
        <v>43056.25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7"/>
        <v>0.10381756756756756</v>
      </c>
      <c r="P407">
        <f t="shared" si="24"/>
        <v>28063.5</v>
      </c>
      <c r="Q407" t="str" cm="1">
        <f t="array" ref="Q407:R407">_xlfn.TEXTSPLIT(N407,"/")</f>
        <v>theater</v>
      </c>
      <c r="R407" t="str">
        <v>plays</v>
      </c>
      <c r="S407" s="19">
        <f t="shared" si="25"/>
        <v>43255.208333333328</v>
      </c>
      <c r="T407" s="19">
        <f t="shared" si="26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7"/>
        <v>0.82145038167938933</v>
      </c>
      <c r="P408">
        <f t="shared" si="24"/>
        <v>55441.5</v>
      </c>
      <c r="Q408" t="str" cm="1">
        <f t="array" ref="Q408:R408">_xlfn.TEXTSPLIT(N408,"/")</f>
        <v>film &amp; video</v>
      </c>
      <c r="R408" t="str">
        <v>documentary</v>
      </c>
      <c r="S408" s="19">
        <f t="shared" si="25"/>
        <v>41304.25</v>
      </c>
      <c r="T408" s="19">
        <f t="shared" si="26"/>
        <v>41316.25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7"/>
        <v>2.5588235294117645</v>
      </c>
      <c r="P409">
        <f t="shared" si="24"/>
        <v>7750</v>
      </c>
      <c r="Q409" t="str" cm="1">
        <f t="array" ref="Q409:R409">_xlfn.TEXTSPLIT(N409,"/")</f>
        <v>theater</v>
      </c>
      <c r="R409" t="str">
        <v>plays</v>
      </c>
      <c r="S409" s="19">
        <f t="shared" si="25"/>
        <v>43751.208333333328</v>
      </c>
      <c r="T409" s="19">
        <f t="shared" si="26"/>
        <v>43758.208333333328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7"/>
        <v>0.31836956521739129</v>
      </c>
      <c r="P410">
        <f t="shared" si="24"/>
        <v>10664.5</v>
      </c>
      <c r="Q410" t="str" cm="1">
        <f t="array" ref="Q410:R410">_xlfn.TEXTSPLIT(N410,"/")</f>
        <v>film &amp; video</v>
      </c>
      <c r="R410" t="str">
        <v>documentary</v>
      </c>
      <c r="S410" s="19">
        <f t="shared" si="25"/>
        <v>42541.208333333328</v>
      </c>
      <c r="T410" s="19">
        <f t="shared" si="26"/>
        <v>42561.208333333328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7"/>
        <v>0.53684365781710919</v>
      </c>
      <c r="P411">
        <f t="shared" si="24"/>
        <v>99202</v>
      </c>
      <c r="Q411" t="str" cm="1">
        <f t="array" ref="Q411:R411">_xlfn.TEXTSPLIT(N411,"/")</f>
        <v>music</v>
      </c>
      <c r="R411" t="str">
        <v>rock</v>
      </c>
      <c r="S411" s="19">
        <f t="shared" si="25"/>
        <v>42843.208333333328</v>
      </c>
      <c r="T411" s="19">
        <f t="shared" si="26"/>
        <v>42847.208333333328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7"/>
        <v>0.63867273910214706</v>
      </c>
      <c r="P412">
        <f t="shared" si="24"/>
        <v>104618</v>
      </c>
      <c r="Q412" t="str" cm="1">
        <f t="array" ref="Q412:R412">_xlfn.TEXTSPLIT(N412,"/")</f>
        <v>games</v>
      </c>
      <c r="R412" t="str">
        <v>mobile games</v>
      </c>
      <c r="S412" s="19">
        <f t="shared" si="25"/>
        <v>42122.208333333328</v>
      </c>
      <c r="T412" s="19">
        <f t="shared" si="26"/>
        <v>42122.208333333328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7"/>
        <v>4.6282051282051283E-2</v>
      </c>
      <c r="P413">
        <f t="shared" si="24"/>
        <v>7980.5</v>
      </c>
      <c r="Q413" t="str" cm="1">
        <f t="array" ref="Q413:R413">_xlfn.TEXTSPLIT(N413,"/")</f>
        <v>theater</v>
      </c>
      <c r="R413" t="str">
        <v>plays</v>
      </c>
      <c r="S413" s="19">
        <f t="shared" si="25"/>
        <v>42884.208333333328</v>
      </c>
      <c r="T413" s="19">
        <f t="shared" si="26"/>
        <v>42886.208333333328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7"/>
        <v>5.6885714285714286</v>
      </c>
      <c r="P414">
        <f t="shared" si="24"/>
        <v>8073</v>
      </c>
      <c r="Q414" t="str" cm="1">
        <f t="array" ref="Q414:R414">_xlfn.TEXTSPLIT(N414,"/")</f>
        <v>publishing</v>
      </c>
      <c r="R414" t="str">
        <v>fiction</v>
      </c>
      <c r="S414" s="19">
        <f t="shared" si="25"/>
        <v>41642.25</v>
      </c>
      <c r="T414" s="19">
        <f t="shared" si="26"/>
        <v>41652.25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7"/>
        <v>0.37927176781002636</v>
      </c>
      <c r="P415">
        <f t="shared" si="24"/>
        <v>153564</v>
      </c>
      <c r="Q415" t="str" cm="1">
        <f t="array" ref="Q415:R415">_xlfn.TEXTSPLIT(N415,"/")</f>
        <v>film &amp; video</v>
      </c>
      <c r="R415" t="str">
        <v>animation</v>
      </c>
      <c r="S415" s="19">
        <f t="shared" si="25"/>
        <v>43431.25</v>
      </c>
      <c r="T415" s="19">
        <f t="shared" si="26"/>
        <v>43458.25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7"/>
        <v>0.15300212539851221</v>
      </c>
      <c r="P416">
        <f t="shared" si="24"/>
        <v>173802.5</v>
      </c>
      <c r="Q416" t="str" cm="1">
        <f t="array" ref="Q416:R416">_xlfn.TEXTSPLIT(N416,"/")</f>
        <v>food</v>
      </c>
      <c r="R416" t="str">
        <v>food trucks</v>
      </c>
      <c r="S416" s="19">
        <f t="shared" si="25"/>
        <v>40288.208333333336</v>
      </c>
      <c r="T416" s="19">
        <f t="shared" si="26"/>
        <v>40296.208333333336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7"/>
        <v>0.88940969162995598</v>
      </c>
      <c r="P417">
        <f t="shared" si="24"/>
        <v>63026</v>
      </c>
      <c r="Q417" t="str" cm="1">
        <f t="array" ref="Q417:R417">_xlfn.TEXTSPLIT(N417,"/")</f>
        <v>theater</v>
      </c>
      <c r="R417" t="str">
        <v>plays</v>
      </c>
      <c r="S417" s="19">
        <f t="shared" si="25"/>
        <v>40921.25</v>
      </c>
      <c r="T417" s="19">
        <f t="shared" si="26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7"/>
        <v>0.56161218424962855</v>
      </c>
      <c r="P418">
        <f t="shared" si="24"/>
        <v>96803.5</v>
      </c>
      <c r="Q418" t="str" cm="1">
        <f t="array" ref="Q418:R418">_xlfn.TEXTSPLIT(N418,"/")</f>
        <v>film &amp; video</v>
      </c>
      <c r="R418" t="str">
        <v>documentary</v>
      </c>
      <c r="S418" s="19">
        <f t="shared" si="25"/>
        <v>40560.25</v>
      </c>
      <c r="T418" s="19">
        <f t="shared" si="26"/>
        <v>40569.25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7"/>
        <v>0.44529411764705884</v>
      </c>
      <c r="P419">
        <f t="shared" si="24"/>
        <v>1321.5</v>
      </c>
      <c r="Q419" t="str" cm="1">
        <f t="array" ref="Q419:R419">_xlfn.TEXTSPLIT(N419,"/")</f>
        <v>theater</v>
      </c>
      <c r="R419" t="str">
        <v>plays</v>
      </c>
      <c r="S419" s="19">
        <f t="shared" si="25"/>
        <v>43407.208333333328</v>
      </c>
      <c r="T419" s="19">
        <f t="shared" si="26"/>
        <v>43431.25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7"/>
        <v>0.42600488698839339</v>
      </c>
      <c r="P420">
        <f t="shared" si="24"/>
        <v>128831.5</v>
      </c>
      <c r="Q420" t="str" cm="1">
        <f t="array" ref="Q420:R420">_xlfn.TEXTSPLIT(N420,"/")</f>
        <v>film &amp; video</v>
      </c>
      <c r="R420" t="str">
        <v>documentary</v>
      </c>
      <c r="S420" s="19">
        <f t="shared" si="25"/>
        <v>41035.208333333336</v>
      </c>
      <c r="T420" s="19">
        <f t="shared" si="26"/>
        <v>41036.208333333336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7"/>
        <v>0.23434973637961334</v>
      </c>
      <c r="P421">
        <f t="shared" si="24"/>
        <v>127134.5</v>
      </c>
      <c r="Q421" t="str" cm="1">
        <f t="array" ref="Q421:R421">_xlfn.TEXTSPLIT(N421,"/")</f>
        <v>technology</v>
      </c>
      <c r="R421" t="str">
        <v>web</v>
      </c>
      <c r="S421" s="19">
        <f t="shared" si="25"/>
        <v>40899.25</v>
      </c>
      <c r="T421" s="19">
        <f t="shared" si="26"/>
        <v>40905.25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7"/>
        <v>0.28460000000000002</v>
      </c>
      <c r="P422">
        <f t="shared" si="24"/>
        <v>5711.5</v>
      </c>
      <c r="Q422" t="str" cm="1">
        <f t="array" ref="Q422:R422">_xlfn.TEXTSPLIT(N422,"/")</f>
        <v>theater</v>
      </c>
      <c r="R422" t="str">
        <v>plays</v>
      </c>
      <c r="S422" s="19">
        <f t="shared" si="25"/>
        <v>42911.208333333328</v>
      </c>
      <c r="T422" s="19">
        <f t="shared" si="26"/>
        <v>42925.208333333328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7"/>
        <v>0.36010638297872338</v>
      </c>
      <c r="P423">
        <f t="shared" si="24"/>
        <v>7707.5</v>
      </c>
      <c r="Q423" t="str" cm="1">
        <f t="array" ref="Q423:R423">_xlfn.TEXTSPLIT(N423,"/")</f>
        <v>technology</v>
      </c>
      <c r="R423" t="str">
        <v>wearables</v>
      </c>
      <c r="S423" s="19">
        <f t="shared" si="25"/>
        <v>42915.208333333328</v>
      </c>
      <c r="T423" s="19">
        <f t="shared" si="26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7"/>
        <v>0.27298850574712646</v>
      </c>
      <c r="P424">
        <f t="shared" si="24"/>
        <v>9887.5</v>
      </c>
      <c r="Q424" t="str" cm="1">
        <f t="array" ref="Q424:R424">_xlfn.TEXTSPLIT(N424,"/")</f>
        <v>theater</v>
      </c>
      <c r="R424" t="str">
        <v>plays</v>
      </c>
      <c r="S424" s="19">
        <f t="shared" si="25"/>
        <v>40285.208333333336</v>
      </c>
      <c r="T424" s="19">
        <f t="shared" si="26"/>
        <v>40305.208333333336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7"/>
        <v>0.89361975642760483</v>
      </c>
      <c r="P425">
        <f t="shared" si="24"/>
        <v>81761.5</v>
      </c>
      <c r="Q425" t="str" cm="1">
        <f t="array" ref="Q425:R425">_xlfn.TEXTSPLIT(N425,"/")</f>
        <v>food</v>
      </c>
      <c r="R425" t="str">
        <v>food trucks</v>
      </c>
      <c r="S425" s="19">
        <f t="shared" si="25"/>
        <v>40808.208333333336</v>
      </c>
      <c r="T425" s="19">
        <f t="shared" si="26"/>
        <v>40810.208333333336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7"/>
        <v>0.59529411764705886</v>
      </c>
      <c r="P426">
        <f t="shared" si="24"/>
        <v>3582</v>
      </c>
      <c r="Q426" t="str" cm="1">
        <f t="array" ref="Q426:R426">_xlfn.TEXTSPLIT(N426,"/")</f>
        <v>music</v>
      </c>
      <c r="R426" t="str">
        <v>indie rock</v>
      </c>
      <c r="S426" s="19">
        <f t="shared" si="25"/>
        <v>43208.208333333328</v>
      </c>
      <c r="T426" s="19">
        <f t="shared" si="26"/>
        <v>43214.208333333328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7"/>
        <v>1.8766666666666667</v>
      </c>
      <c r="P427">
        <f t="shared" si="24"/>
        <v>5233.5</v>
      </c>
      <c r="Q427" t="str" cm="1">
        <f t="array" ref="Q427:R427">_xlfn.TEXTSPLIT(N427,"/")</f>
        <v>photography</v>
      </c>
      <c r="R427" t="str">
        <v>photography books</v>
      </c>
      <c r="S427" s="19">
        <f t="shared" si="25"/>
        <v>42213.208333333328</v>
      </c>
      <c r="T427" s="19">
        <f t="shared" si="26"/>
        <v>42219.208333333328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7"/>
        <v>4.7294444444444448</v>
      </c>
      <c r="P428">
        <f t="shared" si="24"/>
        <v>6056.5</v>
      </c>
      <c r="Q428" t="str" cm="1">
        <f t="array" ref="Q428:R428">_xlfn.TEXTSPLIT(N428,"/")</f>
        <v>theater</v>
      </c>
      <c r="R428" t="str">
        <v>plays</v>
      </c>
      <c r="S428" s="19">
        <f t="shared" si="25"/>
        <v>41332.25</v>
      </c>
      <c r="T428" s="19">
        <f t="shared" si="26"/>
        <v>41339.25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7"/>
        <v>0.1290429799426934</v>
      </c>
      <c r="P429">
        <f t="shared" si="24"/>
        <v>185759</v>
      </c>
      <c r="Q429" t="str" cm="1">
        <f t="array" ref="Q429:R429">_xlfn.TEXTSPLIT(N429,"/")</f>
        <v>theater</v>
      </c>
      <c r="R429" t="str">
        <v>plays</v>
      </c>
      <c r="S429" s="19">
        <f t="shared" si="25"/>
        <v>41895.208333333336</v>
      </c>
      <c r="T429" s="19">
        <f t="shared" si="26"/>
        <v>41927.208333333336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7"/>
        <v>0.53612426035502958</v>
      </c>
      <c r="P430">
        <f t="shared" si="24"/>
        <v>74218.5</v>
      </c>
      <c r="Q430" t="str" cm="1">
        <f t="array" ref="Q430:R430">_xlfn.TEXTSPLIT(N430,"/")</f>
        <v>film &amp; video</v>
      </c>
      <c r="R430" t="str">
        <v>animation</v>
      </c>
      <c r="S430" s="19">
        <f t="shared" si="25"/>
        <v>40585.25</v>
      </c>
      <c r="T430" s="19">
        <f t="shared" si="26"/>
        <v>40592.25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7"/>
        <v>9.324083769633508E-2</v>
      </c>
      <c r="P431">
        <f t="shared" si="24"/>
        <v>182095.5</v>
      </c>
      <c r="Q431" t="str" cm="1">
        <f t="array" ref="Q431:R431">_xlfn.TEXTSPLIT(N431,"/")</f>
        <v>photography</v>
      </c>
      <c r="R431" t="str">
        <v>photography books</v>
      </c>
      <c r="S431" s="19">
        <f t="shared" si="25"/>
        <v>41680.25</v>
      </c>
      <c r="T431" s="19">
        <f t="shared" si="26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7"/>
        <v>0.3225925925925926</v>
      </c>
      <c r="P432">
        <f t="shared" si="24"/>
        <v>6793.5</v>
      </c>
      <c r="Q432" t="str" cm="1">
        <f t="array" ref="Q432:R432">_xlfn.TEXTSPLIT(N432,"/")</f>
        <v>theater</v>
      </c>
      <c r="R432" t="str">
        <v>plays</v>
      </c>
      <c r="S432" s="19">
        <f t="shared" si="25"/>
        <v>43737.208333333328</v>
      </c>
      <c r="T432" s="19">
        <f t="shared" si="26"/>
        <v>43771.208333333328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7"/>
        <v>0.92490196078431375</v>
      </c>
      <c r="P433">
        <f t="shared" si="24"/>
        <v>7458.5</v>
      </c>
      <c r="Q433" t="str" cm="1">
        <f t="array" ref="Q433:R433">_xlfn.TEXTSPLIT(N433,"/")</f>
        <v>theater</v>
      </c>
      <c r="R433" t="str">
        <v>plays</v>
      </c>
      <c r="S433" s="19">
        <f t="shared" si="25"/>
        <v>43273.208333333328</v>
      </c>
      <c r="T433" s="19">
        <f t="shared" si="26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7"/>
        <v>0.17285714285714285</v>
      </c>
      <c r="P434">
        <f t="shared" si="24"/>
        <v>7034.5</v>
      </c>
      <c r="Q434" t="str" cm="1">
        <f t="array" ref="Q434:R434">_xlfn.TEXTSPLIT(N434,"/")</f>
        <v>theater</v>
      </c>
      <c r="R434" t="str">
        <v>plays</v>
      </c>
      <c r="S434" s="19">
        <f t="shared" si="25"/>
        <v>41761.208333333336</v>
      </c>
      <c r="T434" s="19">
        <f t="shared" si="26"/>
        <v>41781.208333333336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7"/>
        <v>0.45836079077429981</v>
      </c>
      <c r="P435">
        <f t="shared" si="24"/>
        <v>93577.5</v>
      </c>
      <c r="Q435" t="str" cm="1">
        <f t="array" ref="Q435:R435">_xlfn.TEXTSPLIT(N435,"/")</f>
        <v>film &amp; video</v>
      </c>
      <c r="R435" t="str">
        <v>documentary</v>
      </c>
      <c r="S435" s="19">
        <f t="shared" si="25"/>
        <v>41603.25</v>
      </c>
      <c r="T435" s="19">
        <f t="shared" si="26"/>
        <v>41619.25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7"/>
        <v>0.83277777777777773</v>
      </c>
      <c r="P436">
        <f t="shared" si="24"/>
        <v>3151.5</v>
      </c>
      <c r="Q436" t="str" cm="1">
        <f t="array" ref="Q436:R436">_xlfn.TEXTSPLIT(N436,"/")</f>
        <v>theater</v>
      </c>
      <c r="R436" t="str">
        <v>plays</v>
      </c>
      <c r="S436" s="19">
        <f t="shared" si="25"/>
        <v>42705.25</v>
      </c>
      <c r="T436" s="19">
        <f t="shared" si="26"/>
        <v>42719.25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7"/>
        <v>0.16876640419947506</v>
      </c>
      <c r="P437">
        <f t="shared" si="24"/>
        <v>165260</v>
      </c>
      <c r="Q437" t="str" cm="1">
        <f t="array" ref="Q437:R437">_xlfn.TEXTSPLIT(N437,"/")</f>
        <v>theater</v>
      </c>
      <c r="R437" t="str">
        <v>plays</v>
      </c>
      <c r="S437" s="19">
        <f t="shared" si="25"/>
        <v>41988.25</v>
      </c>
      <c r="T437" s="19">
        <f t="shared" si="26"/>
        <v>42000.25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7"/>
        <v>9.5215384615384622</v>
      </c>
      <c r="P438">
        <f t="shared" si="24"/>
        <v>7489</v>
      </c>
      <c r="Q438" t="str" cm="1">
        <f t="array" ref="Q438:R438">_xlfn.TEXTSPLIT(N438,"/")</f>
        <v>music</v>
      </c>
      <c r="R438" t="str">
        <v>jazz</v>
      </c>
      <c r="S438" s="19">
        <f t="shared" si="25"/>
        <v>43575.208333333328</v>
      </c>
      <c r="T438" s="19">
        <f t="shared" si="26"/>
        <v>43576.208333333328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7"/>
        <v>0.23074074074074075</v>
      </c>
      <c r="P439">
        <f t="shared" si="24"/>
        <v>9034.5</v>
      </c>
      <c r="Q439" t="str" cm="1">
        <f t="array" ref="Q439:R439">_xlfn.TEXTSPLIT(N439,"/")</f>
        <v>film &amp; video</v>
      </c>
      <c r="R439" t="str">
        <v>animation</v>
      </c>
      <c r="S439" s="19">
        <f t="shared" si="25"/>
        <v>42260.208333333328</v>
      </c>
      <c r="T439" s="19">
        <f t="shared" si="26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7"/>
        <v>0.78638554216867473</v>
      </c>
      <c r="P440">
        <f t="shared" si="24"/>
        <v>11563.5</v>
      </c>
      <c r="Q440" t="str" cm="1">
        <f t="array" ref="Q440:R440">_xlfn.TEXTSPLIT(N440,"/")</f>
        <v>theater</v>
      </c>
      <c r="R440" t="str">
        <v>plays</v>
      </c>
      <c r="S440" s="19">
        <f t="shared" si="25"/>
        <v>41337.25</v>
      </c>
      <c r="T440" s="19">
        <f t="shared" si="26"/>
        <v>41367.208333333336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7"/>
        <v>2.5528169014084505</v>
      </c>
      <c r="P441">
        <f t="shared" si="24"/>
        <v>64650</v>
      </c>
      <c r="Q441" t="str" cm="1">
        <f t="array" ref="Q441:R441">_xlfn.TEXTSPLIT(N441,"/")</f>
        <v>film &amp; video</v>
      </c>
      <c r="R441" t="str">
        <v>science fiction</v>
      </c>
      <c r="S441" s="19">
        <f t="shared" si="25"/>
        <v>42680.208333333328</v>
      </c>
      <c r="T441" s="19">
        <f t="shared" si="26"/>
        <v>42687.25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7"/>
        <v>0.61906341463414638</v>
      </c>
      <c r="P442">
        <f t="shared" si="24"/>
        <v>134227</v>
      </c>
      <c r="Q442" t="str" cm="1">
        <f t="array" ref="Q442:R442">_xlfn.TEXTSPLIT(N442,"/")</f>
        <v>film &amp; video</v>
      </c>
      <c r="R442" t="str">
        <v>television</v>
      </c>
      <c r="S442" s="19">
        <f t="shared" si="25"/>
        <v>42916.208333333328</v>
      </c>
      <c r="T442" s="19">
        <f t="shared" si="26"/>
        <v>42926.208333333328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7"/>
        <v>0.75085714285714289</v>
      </c>
      <c r="P443">
        <f t="shared" si="24"/>
        <v>4372</v>
      </c>
      <c r="Q443" t="str" cm="1">
        <f t="array" ref="Q443:R443">_xlfn.TEXTSPLIT(N443,"/")</f>
        <v>technology</v>
      </c>
      <c r="R443" t="str">
        <v>wearables</v>
      </c>
      <c r="S443" s="19">
        <f t="shared" si="25"/>
        <v>41025.208333333336</v>
      </c>
      <c r="T443" s="19">
        <f t="shared" si="26"/>
        <v>41053.208333333336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7"/>
        <v>0.98722222222222222</v>
      </c>
      <c r="P444">
        <f t="shared" si="24"/>
        <v>8065.5</v>
      </c>
      <c r="Q444" t="str" cm="1">
        <f t="array" ref="Q444:R444">_xlfn.TEXTSPLIT(N444,"/")</f>
        <v>theater</v>
      </c>
      <c r="R444" t="str">
        <v>plays</v>
      </c>
      <c r="S444" s="19">
        <f t="shared" si="25"/>
        <v>42980.208333333328</v>
      </c>
      <c r="T444" s="19">
        <f t="shared" si="26"/>
        <v>42996.208333333328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7"/>
        <v>0.65247311827956989</v>
      </c>
      <c r="P445">
        <f t="shared" si="24"/>
        <v>6266</v>
      </c>
      <c r="Q445" t="str" cm="1">
        <f t="array" ref="Q445:R445">_xlfn.TEXTSPLIT(N445,"/")</f>
        <v>theater</v>
      </c>
      <c r="R445" t="str">
        <v>plays</v>
      </c>
      <c r="S445" s="19">
        <f t="shared" si="25"/>
        <v>40451.208333333336</v>
      </c>
      <c r="T445" s="19">
        <f t="shared" si="26"/>
        <v>40470.208333333336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7"/>
        <v>0.76419354838709674</v>
      </c>
      <c r="P446">
        <f t="shared" si="24"/>
        <v>8569</v>
      </c>
      <c r="Q446" t="str" cm="1">
        <f t="array" ref="Q446:R446">_xlfn.TEXTSPLIT(N446,"/")</f>
        <v>music</v>
      </c>
      <c r="R446" t="str">
        <v>indie rock</v>
      </c>
      <c r="S446" s="19">
        <f t="shared" si="25"/>
        <v>40748.208333333336</v>
      </c>
      <c r="T446" s="19">
        <f t="shared" si="26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7"/>
        <v>4.1138095238095236</v>
      </c>
      <c r="P447">
        <f t="shared" si="24"/>
        <v>6419.5</v>
      </c>
      <c r="Q447" t="str" cm="1">
        <f t="array" ref="Q447:R447">_xlfn.TEXTSPLIT(N447,"/")</f>
        <v>theater</v>
      </c>
      <c r="R447" t="str">
        <v>plays</v>
      </c>
      <c r="S447" s="19">
        <f t="shared" si="25"/>
        <v>40515.25</v>
      </c>
      <c r="T447" s="19">
        <f t="shared" si="26"/>
        <v>40536.25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7"/>
        <v>0.17955882352941177</v>
      </c>
      <c r="P448">
        <f t="shared" si="24"/>
        <v>6189.5</v>
      </c>
      <c r="Q448" t="str" cm="1">
        <f t="array" ref="Q448:R448">_xlfn.TEXTSPLIT(N448,"/")</f>
        <v>technology</v>
      </c>
      <c r="R448" t="str">
        <v>wearables</v>
      </c>
      <c r="S448" s="19">
        <f t="shared" si="25"/>
        <v>41261.25</v>
      </c>
      <c r="T448" s="19">
        <f t="shared" si="26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7"/>
        <v>0.75673969072164948</v>
      </c>
      <c r="P449">
        <f t="shared" si="24"/>
        <v>96477</v>
      </c>
      <c r="Q449" t="str" cm="1">
        <f t="array" ref="Q449:R449">_xlfn.TEXTSPLIT(N449,"/")</f>
        <v>film &amp; video</v>
      </c>
      <c r="R449" t="str">
        <v>television</v>
      </c>
      <c r="S449" s="19">
        <f t="shared" si="25"/>
        <v>43088.25</v>
      </c>
      <c r="T449" s="19">
        <f t="shared" si="26"/>
        <v>43104.25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7"/>
        <v>0.49517241379310345</v>
      </c>
      <c r="P450">
        <f t="shared" si="24"/>
        <v>67642</v>
      </c>
      <c r="Q450" t="str" cm="1">
        <f t="array" ref="Q450:R450">_xlfn.TEXTSPLIT(N450,"/")</f>
        <v>games</v>
      </c>
      <c r="R450" t="str">
        <v>video games</v>
      </c>
      <c r="S450" s="19">
        <f t="shared" si="25"/>
        <v>41378.208333333336</v>
      </c>
      <c r="T450" s="19">
        <f t="shared" si="26"/>
        <v>41380.208333333336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27"/>
        <v>8.67</v>
      </c>
      <c r="P451">
        <f t="shared" ref="P451:P514" si="28">(D451+E451)/2</f>
        <v>4801.5</v>
      </c>
      <c r="Q451" t="str" cm="1">
        <f t="array" ref="Q451:R451">_xlfn.TEXTSPLIT(N451,"/")</f>
        <v>games</v>
      </c>
      <c r="R451" t="str">
        <v>video games</v>
      </c>
      <c r="S451" s="19">
        <f t="shared" ref="S451:S514" si="29">(((J451/60)/60)/24)+DATE(1970,1,1)</f>
        <v>43530.25</v>
      </c>
      <c r="T451" s="19">
        <f t="shared" ref="T451:T514" si="30">(((K451/60)/60)/24)+DATE(1970,1,1)</f>
        <v>43547.208333333328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ref="O452:O515" si="31">ABS(D452-E452)/D452</f>
        <v>0.96</v>
      </c>
      <c r="P452">
        <f t="shared" si="28"/>
        <v>52</v>
      </c>
      <c r="Q452" t="str" cm="1">
        <f t="array" ref="Q452:R452">_xlfn.TEXTSPLIT(N452,"/")</f>
        <v>film &amp; video</v>
      </c>
      <c r="R452" t="str">
        <v>animation</v>
      </c>
      <c r="S452" s="19">
        <f t="shared" si="29"/>
        <v>43394.208333333328</v>
      </c>
      <c r="T452" s="19">
        <f t="shared" si="30"/>
        <v>43417.25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1"/>
        <v>0.22845013477088949</v>
      </c>
      <c r="P453">
        <f t="shared" si="28"/>
        <v>165351</v>
      </c>
      <c r="Q453" t="str" cm="1">
        <f t="array" ref="Q453:R453">_xlfn.TEXTSPLIT(N453,"/")</f>
        <v>music</v>
      </c>
      <c r="R453" t="str">
        <v>rock</v>
      </c>
      <c r="S453" s="19">
        <f t="shared" si="29"/>
        <v>42935.208333333328</v>
      </c>
      <c r="T453" s="19">
        <f t="shared" si="30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1"/>
        <v>0.36562499999999998</v>
      </c>
      <c r="P454">
        <f t="shared" si="28"/>
        <v>3922.5</v>
      </c>
      <c r="Q454" t="str" cm="1">
        <f t="array" ref="Q454:R454">_xlfn.TEXTSPLIT(N454,"/")</f>
        <v>film &amp; video</v>
      </c>
      <c r="R454" t="str">
        <v>drama</v>
      </c>
      <c r="S454" s="19">
        <f t="shared" si="29"/>
        <v>40365.208333333336</v>
      </c>
      <c r="T454" s="19">
        <f t="shared" si="30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1"/>
        <v>0.43668311403508769</v>
      </c>
      <c r="P455">
        <f t="shared" si="28"/>
        <v>142574.5</v>
      </c>
      <c r="Q455" t="str" cm="1">
        <f t="array" ref="Q455:R455">_xlfn.TEXTSPLIT(N455,"/")</f>
        <v>film &amp; video</v>
      </c>
      <c r="R455" t="str">
        <v>science fiction</v>
      </c>
      <c r="S455" s="19">
        <f t="shared" si="29"/>
        <v>42705.25</v>
      </c>
      <c r="T455" s="19">
        <f t="shared" si="30"/>
        <v>42746.25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1"/>
        <v>0.55925000000000002</v>
      </c>
      <c r="P456">
        <f t="shared" si="28"/>
        <v>2881.5</v>
      </c>
      <c r="Q456" t="str" cm="1">
        <f t="array" ref="Q456:R456">_xlfn.TEXTSPLIT(N456,"/")</f>
        <v>film &amp; video</v>
      </c>
      <c r="R456" t="str">
        <v>drama</v>
      </c>
      <c r="S456" s="19">
        <f t="shared" si="29"/>
        <v>41568.208333333336</v>
      </c>
      <c r="T456" s="19">
        <f t="shared" si="30"/>
        <v>41604.25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1"/>
        <v>0.18372532188841201</v>
      </c>
      <c r="P457">
        <f t="shared" si="28"/>
        <v>127202</v>
      </c>
      <c r="Q457" t="str" cm="1">
        <f t="array" ref="Q457:R457">_xlfn.TEXTSPLIT(N457,"/")</f>
        <v>theater</v>
      </c>
      <c r="R457" t="str">
        <v>plays</v>
      </c>
      <c r="S457" s="19">
        <f t="shared" si="29"/>
        <v>40809.208333333336</v>
      </c>
      <c r="T457" s="19">
        <f t="shared" si="30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1"/>
        <v>4.1243169398907105E-2</v>
      </c>
      <c r="P458">
        <f t="shared" si="28"/>
        <v>149419</v>
      </c>
      <c r="Q458" t="str" cm="1">
        <f t="array" ref="Q458:R458">_xlfn.TEXTSPLIT(N458,"/")</f>
        <v>music</v>
      </c>
      <c r="R458" t="str">
        <v>indie rock</v>
      </c>
      <c r="S458" s="19">
        <f t="shared" si="29"/>
        <v>43141.25</v>
      </c>
      <c r="T458" s="19">
        <f t="shared" si="30"/>
        <v>43141.25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1"/>
        <v>0.73360000000000003</v>
      </c>
      <c r="P459">
        <f t="shared" si="28"/>
        <v>3166</v>
      </c>
      <c r="Q459" t="str" cm="1">
        <f t="array" ref="Q459:R459">_xlfn.TEXTSPLIT(N459,"/")</f>
        <v>theater</v>
      </c>
      <c r="R459" t="str">
        <v>plays</v>
      </c>
      <c r="S459" s="19">
        <f t="shared" si="29"/>
        <v>42657.208333333328</v>
      </c>
      <c r="T459" s="19">
        <f t="shared" si="30"/>
        <v>42659.208333333328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1"/>
        <v>2.5120118343195266</v>
      </c>
      <c r="P460">
        <f t="shared" si="28"/>
        <v>76253</v>
      </c>
      <c r="Q460" t="str" cm="1">
        <f t="array" ref="Q460:R460">_xlfn.TEXTSPLIT(N460,"/")</f>
        <v>theater</v>
      </c>
      <c r="R460" t="str">
        <v>plays</v>
      </c>
      <c r="S460" s="19">
        <f t="shared" si="29"/>
        <v>40265.208333333336</v>
      </c>
      <c r="T460" s="19">
        <f t="shared" si="30"/>
        <v>40309.208333333336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1"/>
        <v>9.9365079365079365E-2</v>
      </c>
      <c r="P461">
        <f t="shared" si="28"/>
        <v>5987</v>
      </c>
      <c r="Q461" t="str" cm="1">
        <f t="array" ref="Q461:R461">_xlfn.TEXTSPLIT(N461,"/")</f>
        <v>film &amp; video</v>
      </c>
      <c r="R461" t="str">
        <v>documentary</v>
      </c>
      <c r="S461" s="19">
        <f t="shared" si="29"/>
        <v>42001.25</v>
      </c>
      <c r="T461" s="19">
        <f t="shared" si="30"/>
        <v>42026.25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1"/>
        <v>0.71625000000000005</v>
      </c>
      <c r="P462">
        <f t="shared" si="28"/>
        <v>3259.5</v>
      </c>
      <c r="Q462" t="str" cm="1">
        <f t="array" ref="Q462:R462">_xlfn.TEXTSPLIT(N462,"/")</f>
        <v>theater</v>
      </c>
      <c r="R462" t="str">
        <v>plays</v>
      </c>
      <c r="S462" s="19">
        <f t="shared" si="29"/>
        <v>40399.208333333336</v>
      </c>
      <c r="T462" s="19">
        <f t="shared" si="30"/>
        <v>40402.208333333336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1"/>
        <v>0.4104655870445344</v>
      </c>
      <c r="P463">
        <f t="shared" si="28"/>
        <v>119077</v>
      </c>
      <c r="Q463" t="str" cm="1">
        <f t="array" ref="Q463:R463">_xlfn.TEXTSPLIT(N463,"/")</f>
        <v>film &amp; video</v>
      </c>
      <c r="R463" t="str">
        <v>drama</v>
      </c>
      <c r="S463" s="19">
        <f t="shared" si="29"/>
        <v>41757.208333333336</v>
      </c>
      <c r="T463" s="19">
        <f t="shared" si="30"/>
        <v>41777.208333333336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1"/>
        <v>0.69420550847457629</v>
      </c>
      <c r="P464">
        <f t="shared" si="28"/>
        <v>123267</v>
      </c>
      <c r="Q464" t="str" cm="1">
        <f t="array" ref="Q464:R464">_xlfn.TEXTSPLIT(N464,"/")</f>
        <v>games</v>
      </c>
      <c r="R464" t="str">
        <v>mobile games</v>
      </c>
      <c r="S464" s="19">
        <f t="shared" si="29"/>
        <v>41304.25</v>
      </c>
      <c r="T464" s="19">
        <f t="shared" si="30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1"/>
        <v>8.1645569620253169E-2</v>
      </c>
      <c r="P465">
        <f t="shared" si="28"/>
        <v>139782.5</v>
      </c>
      <c r="Q465" t="str" cm="1">
        <f t="array" ref="Q465:R465">_xlfn.TEXTSPLIT(N465,"/")</f>
        <v>film &amp; video</v>
      </c>
      <c r="R465" t="str">
        <v>animation</v>
      </c>
      <c r="S465" s="19">
        <f t="shared" si="29"/>
        <v>41639.25</v>
      </c>
      <c r="T465" s="19">
        <f t="shared" si="30"/>
        <v>41643.25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1"/>
        <v>0.33455056179775283</v>
      </c>
      <c r="P466">
        <f t="shared" si="28"/>
        <v>83110</v>
      </c>
      <c r="Q466" t="str" cm="1">
        <f t="array" ref="Q466:R466">_xlfn.TEXTSPLIT(N466,"/")</f>
        <v>theater</v>
      </c>
      <c r="R466" t="str">
        <v>plays</v>
      </c>
      <c r="S466" s="19">
        <f t="shared" si="29"/>
        <v>43142.25</v>
      </c>
      <c r="T466" s="19">
        <f t="shared" si="30"/>
        <v>43156.25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1"/>
        <v>0.87851063829787235</v>
      </c>
      <c r="P467">
        <f t="shared" si="28"/>
        <v>6764.5</v>
      </c>
      <c r="Q467" t="str" cm="1">
        <f t="array" ref="Q467:R467">_xlfn.TEXTSPLIT(N467,"/")</f>
        <v>publishing</v>
      </c>
      <c r="R467" t="str">
        <v>translations</v>
      </c>
      <c r="S467" s="19">
        <f t="shared" si="29"/>
        <v>43127.25</v>
      </c>
      <c r="T467" s="19">
        <f t="shared" si="30"/>
        <v>43136.25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1"/>
        <v>2.3199999999999998</v>
      </c>
      <c r="P468">
        <f t="shared" si="28"/>
        <v>2592</v>
      </c>
      <c r="Q468" t="str" cm="1">
        <f t="array" ref="Q468:R468">_xlfn.TEXTSPLIT(N468,"/")</f>
        <v>technology</v>
      </c>
      <c r="R468" t="str">
        <v>wearables</v>
      </c>
      <c r="S468" s="19">
        <f t="shared" si="29"/>
        <v>41409.208333333336</v>
      </c>
      <c r="T468" s="19">
        <f t="shared" si="30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1"/>
        <v>4.7521428571428572</v>
      </c>
      <c r="P469">
        <f t="shared" si="28"/>
        <v>4726.5</v>
      </c>
      <c r="Q469" t="str" cm="1">
        <f t="array" ref="Q469:R469">_xlfn.TEXTSPLIT(N469,"/")</f>
        <v>technology</v>
      </c>
      <c r="R469" t="str">
        <v>web</v>
      </c>
      <c r="S469" s="19">
        <f t="shared" si="29"/>
        <v>42331.25</v>
      </c>
      <c r="T469" s="19">
        <f t="shared" si="30"/>
        <v>42338.25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1"/>
        <v>0.59499999999999997</v>
      </c>
      <c r="P470">
        <f t="shared" si="28"/>
        <v>2810</v>
      </c>
      <c r="Q470" t="str" cm="1">
        <f t="array" ref="Q470:R470">_xlfn.TEXTSPLIT(N470,"/")</f>
        <v>theater</v>
      </c>
      <c r="R470" t="str">
        <v>plays</v>
      </c>
      <c r="S470" s="19">
        <f t="shared" si="29"/>
        <v>43569.208333333328</v>
      </c>
      <c r="T470" s="19">
        <f t="shared" si="30"/>
        <v>43585.208333333328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1"/>
        <v>0.84428571428571431</v>
      </c>
      <c r="P471">
        <f t="shared" si="28"/>
        <v>7964</v>
      </c>
      <c r="Q471" t="str" cm="1">
        <f t="array" ref="Q471:R471">_xlfn.TEXTSPLIT(N471,"/")</f>
        <v>film &amp; video</v>
      </c>
      <c r="R471" t="str">
        <v>drama</v>
      </c>
      <c r="S471" s="19">
        <f t="shared" si="29"/>
        <v>42142.208333333328</v>
      </c>
      <c r="T471" s="19">
        <f t="shared" si="30"/>
        <v>42144.208333333328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1"/>
        <v>1.8580555555555556</v>
      </c>
      <c r="P472">
        <f t="shared" si="28"/>
        <v>6944.5</v>
      </c>
      <c r="Q472" t="str" cm="1">
        <f t="array" ref="Q472:R472">_xlfn.TEXTSPLIT(N472,"/")</f>
        <v>technology</v>
      </c>
      <c r="R472" t="str">
        <v>wearables</v>
      </c>
      <c r="S472" s="19">
        <f t="shared" si="29"/>
        <v>42716.25</v>
      </c>
      <c r="T472" s="19">
        <f t="shared" si="30"/>
        <v>42723.25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1"/>
        <v>2.19</v>
      </c>
      <c r="P473">
        <f t="shared" si="28"/>
        <v>6494.5</v>
      </c>
      <c r="Q473" t="str" cm="1">
        <f t="array" ref="Q473:R473">_xlfn.TEXTSPLIT(N473,"/")</f>
        <v>food</v>
      </c>
      <c r="R473" t="str">
        <v>food trucks</v>
      </c>
      <c r="S473" s="19">
        <f t="shared" si="29"/>
        <v>41031.208333333336</v>
      </c>
      <c r="T473" s="19">
        <f t="shared" si="30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1"/>
        <v>0.60765929778933681</v>
      </c>
      <c r="P474">
        <f t="shared" si="28"/>
        <v>107071</v>
      </c>
      <c r="Q474" t="str" cm="1">
        <f t="array" ref="Q474:R474">_xlfn.TEXTSPLIT(N474,"/")</f>
        <v>music</v>
      </c>
      <c r="R474" t="str">
        <v>rock</v>
      </c>
      <c r="S474" s="19">
        <f t="shared" si="29"/>
        <v>43535.208333333328</v>
      </c>
      <c r="T474" s="19">
        <f t="shared" si="30"/>
        <v>43589.208333333328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1"/>
        <v>0.78139999999999998</v>
      </c>
      <c r="P475">
        <f t="shared" si="28"/>
        <v>6953.5</v>
      </c>
      <c r="Q475" t="str" cm="1">
        <f t="array" ref="Q475:R475">_xlfn.TEXTSPLIT(N475,"/")</f>
        <v>music</v>
      </c>
      <c r="R475" t="str">
        <v>electric music</v>
      </c>
      <c r="S475" s="19">
        <f t="shared" si="29"/>
        <v>43277.208333333328</v>
      </c>
      <c r="T475" s="19">
        <f t="shared" si="30"/>
        <v>43278.208333333328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1"/>
        <v>2.6515</v>
      </c>
      <c r="P476">
        <f t="shared" si="28"/>
        <v>9303</v>
      </c>
      <c r="Q476" t="str" cm="1">
        <f t="array" ref="Q476:R476">_xlfn.TEXTSPLIT(N476,"/")</f>
        <v>film &amp; video</v>
      </c>
      <c r="R476" t="str">
        <v>television</v>
      </c>
      <c r="S476" s="19">
        <f t="shared" si="29"/>
        <v>41989.25</v>
      </c>
      <c r="T476" s="19">
        <f t="shared" si="30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1"/>
        <v>0.13945945945945945</v>
      </c>
      <c r="P477">
        <f t="shared" si="28"/>
        <v>7916</v>
      </c>
      <c r="Q477" t="str" cm="1">
        <f t="array" ref="Q477:R477">_xlfn.TEXTSPLIT(N477,"/")</f>
        <v>publishing</v>
      </c>
      <c r="R477" t="str">
        <v>translations</v>
      </c>
      <c r="S477" s="19">
        <f t="shared" si="29"/>
        <v>41450.208333333336</v>
      </c>
      <c r="T477" s="19">
        <f t="shared" si="30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1"/>
        <v>0.70171279373368145</v>
      </c>
      <c r="P478">
        <f t="shared" si="28"/>
        <v>124311</v>
      </c>
      <c r="Q478" t="str" cm="1">
        <f t="array" ref="Q478:R478">_xlfn.TEXTSPLIT(N478,"/")</f>
        <v>publishing</v>
      </c>
      <c r="R478" t="str">
        <v>fiction</v>
      </c>
      <c r="S478" s="19">
        <f t="shared" si="29"/>
        <v>43322.208333333328</v>
      </c>
      <c r="T478" s="19">
        <f t="shared" si="30"/>
        <v>43328.208333333328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1"/>
        <v>0.45729411764705885</v>
      </c>
      <c r="P479">
        <f t="shared" si="28"/>
        <v>6556.5</v>
      </c>
      <c r="Q479" t="str" cm="1">
        <f t="array" ref="Q479:R479">_xlfn.TEXTSPLIT(N479,"/")</f>
        <v>film &amp; video</v>
      </c>
      <c r="R479" t="str">
        <v>science fiction</v>
      </c>
      <c r="S479" s="19">
        <f t="shared" si="29"/>
        <v>40720.208333333336</v>
      </c>
      <c r="T479" s="19">
        <f t="shared" si="30"/>
        <v>40747.208333333336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1"/>
        <v>1.3634156976744185</v>
      </c>
      <c r="P480">
        <f t="shared" si="28"/>
        <v>115701.5</v>
      </c>
      <c r="Q480" t="str" cm="1">
        <f t="array" ref="Q480:R480">_xlfn.TEXTSPLIT(N480,"/")</f>
        <v>technology</v>
      </c>
      <c r="R480" t="str">
        <v>wearables</v>
      </c>
      <c r="S480" s="19">
        <f t="shared" si="29"/>
        <v>42072.208333333328</v>
      </c>
      <c r="T480" s="19">
        <f t="shared" si="30"/>
        <v>42084.208333333328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1"/>
        <v>4.1291666666666664</v>
      </c>
      <c r="P481">
        <f t="shared" si="28"/>
        <v>7355</v>
      </c>
      <c r="Q481" t="str" cm="1">
        <f t="array" ref="Q481:R481">_xlfn.TEXTSPLIT(N481,"/")</f>
        <v>food</v>
      </c>
      <c r="R481" t="str">
        <v>food trucks</v>
      </c>
      <c r="S481" s="19">
        <f t="shared" si="29"/>
        <v>42945.208333333328</v>
      </c>
      <c r="T481" s="19">
        <f t="shared" si="30"/>
        <v>42947.208333333328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1"/>
        <v>6.5116279069767444E-3</v>
      </c>
      <c r="P482">
        <f t="shared" si="28"/>
        <v>8628</v>
      </c>
      <c r="Q482" t="str" cm="1">
        <f t="array" ref="Q482:R482">_xlfn.TEXTSPLIT(N482,"/")</f>
        <v>photography</v>
      </c>
      <c r="R482" t="str">
        <v>photography books</v>
      </c>
      <c r="S482" s="19">
        <f t="shared" si="29"/>
        <v>40248.25</v>
      </c>
      <c r="T482" s="19">
        <f t="shared" si="30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1"/>
        <v>0.18651576805696846</v>
      </c>
      <c r="P483">
        <f t="shared" si="28"/>
        <v>178265.5</v>
      </c>
      <c r="Q483" t="str" cm="1">
        <f t="array" ref="Q483:R483">_xlfn.TEXTSPLIT(N483,"/")</f>
        <v>theater</v>
      </c>
      <c r="R483" t="str">
        <v>plays</v>
      </c>
      <c r="S483" s="19">
        <f t="shared" si="29"/>
        <v>41913.208333333336</v>
      </c>
      <c r="T483" s="19">
        <f t="shared" si="30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1"/>
        <v>0.835952380952381</v>
      </c>
      <c r="P484">
        <f t="shared" si="28"/>
        <v>2444.5</v>
      </c>
      <c r="Q484" t="str" cm="1">
        <f t="array" ref="Q484:R484">_xlfn.TEXTSPLIT(N484,"/")</f>
        <v>publishing</v>
      </c>
      <c r="R484" t="str">
        <v>fiction</v>
      </c>
      <c r="S484" s="19">
        <f t="shared" si="29"/>
        <v>40963.25</v>
      </c>
      <c r="T484" s="19">
        <f t="shared" si="30"/>
        <v>40974.25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1"/>
        <v>0.47225382932166304</v>
      </c>
      <c r="P485">
        <f t="shared" si="28"/>
        <v>69818</v>
      </c>
      <c r="Q485" t="str" cm="1">
        <f t="array" ref="Q485:R485">_xlfn.TEXTSPLIT(N485,"/")</f>
        <v>theater</v>
      </c>
      <c r="R485" t="str">
        <v>plays</v>
      </c>
      <c r="S485" s="19">
        <f t="shared" si="29"/>
        <v>43811.25</v>
      </c>
      <c r="T485" s="19">
        <f t="shared" si="30"/>
        <v>43818.25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1"/>
        <v>1.6020608108108108</v>
      </c>
      <c r="P486">
        <f t="shared" si="28"/>
        <v>53310.5</v>
      </c>
      <c r="Q486" t="str" cm="1">
        <f t="array" ref="Q486:R486">_xlfn.TEXTSPLIT(N486,"/")</f>
        <v>food</v>
      </c>
      <c r="R486" t="str">
        <v>food trucks</v>
      </c>
      <c r="S486" s="19">
        <f t="shared" si="29"/>
        <v>41855.208333333336</v>
      </c>
      <c r="T486" s="19">
        <f t="shared" si="30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1"/>
        <v>0.69267108167770419</v>
      </c>
      <c r="P487">
        <f t="shared" si="28"/>
        <v>59222</v>
      </c>
      <c r="Q487" t="str" cm="1">
        <f t="array" ref="Q487:R487">_xlfn.TEXTSPLIT(N487,"/")</f>
        <v>theater</v>
      </c>
      <c r="R487" t="str">
        <v>plays</v>
      </c>
      <c r="S487" s="19">
        <f t="shared" si="29"/>
        <v>43626.208333333328</v>
      </c>
      <c r="T487" s="19">
        <f t="shared" si="30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1"/>
        <v>0.86499999999999999</v>
      </c>
      <c r="P488">
        <f t="shared" si="28"/>
        <v>2951</v>
      </c>
      <c r="Q488" t="str" cm="1">
        <f t="array" ref="Q488:R488">_xlfn.TEXTSPLIT(N488,"/")</f>
        <v>publishing</v>
      </c>
      <c r="R488" t="str">
        <v>translations</v>
      </c>
      <c r="S488" s="19">
        <f t="shared" si="29"/>
        <v>43168.25</v>
      </c>
      <c r="T488" s="19">
        <f t="shared" si="30"/>
        <v>43183.208333333328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1"/>
        <v>0.78625566636446054</v>
      </c>
      <c r="P489">
        <f t="shared" si="28"/>
        <v>153662</v>
      </c>
      <c r="Q489" t="str" cm="1">
        <f t="array" ref="Q489:R489">_xlfn.TEXTSPLIT(N489,"/")</f>
        <v>theater</v>
      </c>
      <c r="R489" t="str">
        <v>plays</v>
      </c>
      <c r="S489" s="19">
        <f t="shared" si="29"/>
        <v>42845.208333333328</v>
      </c>
      <c r="T489" s="19">
        <f t="shared" si="30"/>
        <v>42878.208333333328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1"/>
        <v>1.2005660377358491</v>
      </c>
      <c r="P490">
        <f t="shared" si="28"/>
        <v>8481.5</v>
      </c>
      <c r="Q490" t="str" cm="1">
        <f t="array" ref="Q490:R490">_xlfn.TEXTSPLIT(N490,"/")</f>
        <v>theater</v>
      </c>
      <c r="R490" t="str">
        <v>plays</v>
      </c>
      <c r="S490" s="19">
        <f t="shared" si="29"/>
        <v>42403.25</v>
      </c>
      <c r="T490" s="19">
        <f t="shared" si="30"/>
        <v>42420.25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1"/>
        <v>1.5108695652173912E-2</v>
      </c>
      <c r="P491">
        <f t="shared" si="28"/>
        <v>9269.5</v>
      </c>
      <c r="Q491" t="str" cm="1">
        <f t="array" ref="Q491:R491">_xlfn.TEXTSPLIT(N491,"/")</f>
        <v>technology</v>
      </c>
      <c r="R491" t="str">
        <v>wearables</v>
      </c>
      <c r="S491" s="19">
        <f t="shared" si="29"/>
        <v>40406.208333333336</v>
      </c>
      <c r="T491" s="19">
        <f t="shared" si="30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1"/>
        <v>0.91500000000000004</v>
      </c>
      <c r="P492">
        <f t="shared" si="28"/>
        <v>3498</v>
      </c>
      <c r="Q492" t="str" cm="1">
        <f t="array" ref="Q492:R492">_xlfn.TEXTSPLIT(N492,"/")</f>
        <v>journalism</v>
      </c>
      <c r="R492" t="str">
        <v>audio</v>
      </c>
      <c r="S492" s="19">
        <f t="shared" si="29"/>
        <v>43786.25</v>
      </c>
      <c r="T492" s="19">
        <f t="shared" si="30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1"/>
        <v>2.0534683098591549</v>
      </c>
      <c r="P493">
        <f t="shared" si="28"/>
        <v>115118.5</v>
      </c>
      <c r="Q493" t="str" cm="1">
        <f t="array" ref="Q493:R493">_xlfn.TEXTSPLIT(N493,"/")</f>
        <v>food</v>
      </c>
      <c r="R493" t="str">
        <v>food trucks</v>
      </c>
      <c r="S493" s="19">
        <f t="shared" si="29"/>
        <v>41456.208333333336</v>
      </c>
      <c r="T493" s="19">
        <f t="shared" si="30"/>
        <v>41482.208333333336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1"/>
        <v>0.76004712041884814</v>
      </c>
      <c r="P494">
        <f t="shared" si="28"/>
        <v>118415.5</v>
      </c>
      <c r="Q494" t="str" cm="1">
        <f t="array" ref="Q494:R494">_xlfn.TEXTSPLIT(N494,"/")</f>
        <v>film &amp; video</v>
      </c>
      <c r="R494" t="str">
        <v>shorts</v>
      </c>
      <c r="S494" s="19">
        <f t="shared" si="29"/>
        <v>40336.208333333336</v>
      </c>
      <c r="T494" s="19">
        <f t="shared" si="30"/>
        <v>40371.208333333336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1"/>
        <v>6.2377777777777776</v>
      </c>
      <c r="P495">
        <f t="shared" si="28"/>
        <v>3707</v>
      </c>
      <c r="Q495" t="str" cm="1">
        <f t="array" ref="Q495:R495">_xlfn.TEXTSPLIT(N495,"/")</f>
        <v>photography</v>
      </c>
      <c r="R495" t="str">
        <v>photography books</v>
      </c>
      <c r="S495" s="19">
        <f t="shared" si="29"/>
        <v>43645.208333333328</v>
      </c>
      <c r="T495" s="19">
        <f t="shared" si="30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1"/>
        <v>4.4736000000000002</v>
      </c>
      <c r="P496">
        <f t="shared" si="28"/>
        <v>8092</v>
      </c>
      <c r="Q496" t="str" cm="1">
        <f t="array" ref="Q496:R496">_xlfn.TEXTSPLIT(N496,"/")</f>
        <v>technology</v>
      </c>
      <c r="R496" t="str">
        <v>wearables</v>
      </c>
      <c r="S496" s="19">
        <f t="shared" si="29"/>
        <v>40990.208333333336</v>
      </c>
      <c r="T496" s="19">
        <f t="shared" si="30"/>
        <v>40991.208333333336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1"/>
        <v>3.145</v>
      </c>
      <c r="P497">
        <f t="shared" si="28"/>
        <v>8232</v>
      </c>
      <c r="Q497" t="str" cm="1">
        <f t="array" ref="Q497:R497">_xlfn.TEXTSPLIT(N497,"/")</f>
        <v>theater</v>
      </c>
      <c r="R497" t="str">
        <v>plays</v>
      </c>
      <c r="S497" s="19">
        <f t="shared" si="29"/>
        <v>41800.208333333336</v>
      </c>
      <c r="T497" s="19">
        <f t="shared" si="30"/>
        <v>41804.208333333336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1"/>
        <v>0.99093035908596305</v>
      </c>
      <c r="P498">
        <f t="shared" si="28"/>
        <v>92733.5</v>
      </c>
      <c r="Q498" t="str" cm="1">
        <f t="array" ref="Q498:R498">_xlfn.TEXTSPLIT(N498,"/")</f>
        <v>film &amp; video</v>
      </c>
      <c r="R498" t="str">
        <v>animation</v>
      </c>
      <c r="S498" s="19">
        <f t="shared" si="29"/>
        <v>42876.208333333328</v>
      </c>
      <c r="T498" s="19">
        <f t="shared" si="30"/>
        <v>42893.208333333328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1"/>
        <v>0.65826530612244893</v>
      </c>
      <c r="P499">
        <f t="shared" si="28"/>
        <v>6574.5</v>
      </c>
      <c r="Q499" t="str" cm="1">
        <f t="array" ref="Q499:R499">_xlfn.TEXTSPLIT(N499,"/")</f>
        <v>technology</v>
      </c>
      <c r="R499" t="str">
        <v>wearables</v>
      </c>
      <c r="S499" s="19">
        <f t="shared" si="29"/>
        <v>42724.25</v>
      </c>
      <c r="T499" s="19">
        <f t="shared" si="30"/>
        <v>42724.25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1"/>
        <v>0.76051189245087902</v>
      </c>
      <c r="P500">
        <f t="shared" si="28"/>
        <v>119858.5</v>
      </c>
      <c r="Q500" t="str" cm="1">
        <f t="array" ref="Q500:R500">_xlfn.TEXTSPLIT(N500,"/")</f>
        <v>technology</v>
      </c>
      <c r="R500" t="str">
        <v>web</v>
      </c>
      <c r="S500" s="19">
        <f t="shared" si="29"/>
        <v>42005.25</v>
      </c>
      <c r="T500" s="19">
        <f t="shared" si="30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1"/>
        <v>0.51927350427350427</v>
      </c>
      <c r="P501">
        <f t="shared" si="28"/>
        <v>121271.5</v>
      </c>
      <c r="Q501" t="str" cm="1">
        <f t="array" ref="Q501:R501">_xlfn.TEXTSPLIT(N501,"/")</f>
        <v>film &amp; video</v>
      </c>
      <c r="R501" t="str">
        <v>documentary</v>
      </c>
      <c r="S501" s="19">
        <f t="shared" si="29"/>
        <v>42444.208333333328</v>
      </c>
      <c r="T501" s="19">
        <f t="shared" si="30"/>
        <v>42449.208333333328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1"/>
        <v>1</v>
      </c>
      <c r="P502">
        <f t="shared" si="28"/>
        <v>50</v>
      </c>
      <c r="Q502" t="str" cm="1">
        <f t="array" ref="Q502:R502">_xlfn.TEXTSPLIT(N502,"/")</f>
        <v>theater</v>
      </c>
      <c r="R502" t="str">
        <v>plays</v>
      </c>
      <c r="S502" s="19">
        <f t="shared" si="29"/>
        <v>41395.208333333336</v>
      </c>
      <c r="T502" s="19">
        <f t="shared" si="30"/>
        <v>41423.208333333336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1"/>
        <v>0.29854817708333331</v>
      </c>
      <c r="P503">
        <f t="shared" si="28"/>
        <v>130671.5</v>
      </c>
      <c r="Q503" t="str" cm="1">
        <f t="array" ref="Q503:R503">_xlfn.TEXTSPLIT(N503,"/")</f>
        <v>film &amp; video</v>
      </c>
      <c r="R503" t="str">
        <v>documentary</v>
      </c>
      <c r="S503" s="19">
        <f t="shared" si="29"/>
        <v>41345.208333333336</v>
      </c>
      <c r="T503" s="19">
        <f t="shared" si="30"/>
        <v>41347.208333333336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1"/>
        <v>4.2992307692307694</v>
      </c>
      <c r="P504">
        <f t="shared" si="28"/>
        <v>4094.5</v>
      </c>
      <c r="Q504" t="str" cm="1">
        <f t="array" ref="Q504:R504">_xlfn.TEXTSPLIT(N504,"/")</f>
        <v>games</v>
      </c>
      <c r="R504" t="str">
        <v>video games</v>
      </c>
      <c r="S504" s="19">
        <f t="shared" si="29"/>
        <v>41117.208333333336</v>
      </c>
      <c r="T504" s="19">
        <f t="shared" si="30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1"/>
        <v>0.80325490196078431</v>
      </c>
      <c r="P505">
        <f t="shared" si="28"/>
        <v>35741.5</v>
      </c>
      <c r="Q505" t="str" cm="1">
        <f t="array" ref="Q505:R505">_xlfn.TEXTSPLIT(N505,"/")</f>
        <v>film &amp; video</v>
      </c>
      <c r="R505" t="str">
        <v>drama</v>
      </c>
      <c r="S505" s="19">
        <f t="shared" si="29"/>
        <v>42186.208333333328</v>
      </c>
      <c r="T505" s="19">
        <f t="shared" si="30"/>
        <v>42206.208333333328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1"/>
        <v>7.6799999999999993E-2</v>
      </c>
      <c r="P506">
        <f t="shared" si="28"/>
        <v>7212</v>
      </c>
      <c r="Q506" t="str" cm="1">
        <f t="array" ref="Q506:R506">_xlfn.TEXTSPLIT(N506,"/")</f>
        <v>music</v>
      </c>
      <c r="R506" t="str">
        <v>rock</v>
      </c>
      <c r="S506" s="19">
        <f t="shared" si="29"/>
        <v>42142.208333333328</v>
      </c>
      <c r="T506" s="19">
        <f t="shared" si="30"/>
        <v>42143.208333333328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1"/>
        <v>0.86098998887652944</v>
      </c>
      <c r="P507">
        <f t="shared" si="28"/>
        <v>51198.5</v>
      </c>
      <c r="Q507" t="str" cm="1">
        <f t="array" ref="Q507:R507">_xlfn.TEXTSPLIT(N507,"/")</f>
        <v>publishing</v>
      </c>
      <c r="R507" t="str">
        <v>radio &amp; podcasts</v>
      </c>
      <c r="S507" s="19">
        <f t="shared" si="29"/>
        <v>41341.25</v>
      </c>
      <c r="T507" s="19">
        <f t="shared" si="30"/>
        <v>41383.208333333336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1"/>
        <v>8.2707777777777771</v>
      </c>
      <c r="P508">
        <f t="shared" si="28"/>
        <v>92437</v>
      </c>
      <c r="Q508" t="str" cm="1">
        <f t="array" ref="Q508:R508">_xlfn.TEXTSPLIT(N508,"/")</f>
        <v>theater</v>
      </c>
      <c r="R508" t="str">
        <v>plays</v>
      </c>
      <c r="S508" s="19">
        <f t="shared" si="29"/>
        <v>43062.25</v>
      </c>
      <c r="T508" s="19">
        <f t="shared" si="30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1"/>
        <v>0.60142857142857142</v>
      </c>
      <c r="P509">
        <f t="shared" si="28"/>
        <v>1468.5</v>
      </c>
      <c r="Q509" t="str" cm="1">
        <f t="array" ref="Q509:R509">_xlfn.TEXTSPLIT(N509,"/")</f>
        <v>technology</v>
      </c>
      <c r="R509" t="str">
        <v>web</v>
      </c>
      <c r="S509" s="19">
        <f t="shared" si="29"/>
        <v>41373.208333333336</v>
      </c>
      <c r="T509" s="19">
        <f t="shared" si="30"/>
        <v>41422.208333333336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1"/>
        <v>0.12229299363057325</v>
      </c>
      <c r="P510">
        <f t="shared" si="28"/>
        <v>183260</v>
      </c>
      <c r="Q510" t="str" cm="1">
        <f t="array" ref="Q510:R510">_xlfn.TEXTSPLIT(N510,"/")</f>
        <v>theater</v>
      </c>
      <c r="R510" t="str">
        <v>plays</v>
      </c>
      <c r="S510" s="19">
        <f t="shared" si="29"/>
        <v>43310.208333333328</v>
      </c>
      <c r="T510" s="19">
        <f t="shared" si="30"/>
        <v>43331.208333333328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1"/>
        <v>0.29074183976261125</v>
      </c>
      <c r="P511">
        <f t="shared" si="28"/>
        <v>144005</v>
      </c>
      <c r="Q511" t="str" cm="1">
        <f t="array" ref="Q511:R511">_xlfn.TEXTSPLIT(N511,"/")</f>
        <v>theater</v>
      </c>
      <c r="R511" t="str">
        <v>plays</v>
      </c>
      <c r="S511" s="19">
        <f t="shared" si="29"/>
        <v>41034.208333333336</v>
      </c>
      <c r="T511" s="19">
        <f t="shared" si="30"/>
        <v>41044.208333333336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1"/>
        <v>0.19089743589743591</v>
      </c>
      <c r="P512">
        <f t="shared" si="28"/>
        <v>8544.5</v>
      </c>
      <c r="Q512" t="str" cm="1">
        <f t="array" ref="Q512:R512">_xlfn.TEXTSPLIT(N512,"/")</f>
        <v>film &amp; video</v>
      </c>
      <c r="R512" t="str">
        <v>drama</v>
      </c>
      <c r="S512" s="19">
        <f t="shared" si="29"/>
        <v>43251.208333333328</v>
      </c>
      <c r="T512" s="19">
        <f t="shared" si="30"/>
        <v>43275.208333333328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1"/>
        <v>0.7598240866035183</v>
      </c>
      <c r="P513">
        <f t="shared" si="28"/>
        <v>91649</v>
      </c>
      <c r="Q513" t="str" cm="1">
        <f t="array" ref="Q513:R513">_xlfn.TEXTSPLIT(N513,"/")</f>
        <v>theater</v>
      </c>
      <c r="R513" t="str">
        <v>plays</v>
      </c>
      <c r="S513" s="19">
        <f t="shared" si="29"/>
        <v>43671.208333333328</v>
      </c>
      <c r="T513" s="19">
        <f t="shared" si="30"/>
        <v>43681.208333333328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1"/>
        <v>0.3931868131868132</v>
      </c>
      <c r="P514">
        <f t="shared" si="28"/>
        <v>10889</v>
      </c>
      <c r="Q514" t="str" cm="1">
        <f t="array" ref="Q514:R514">_xlfn.TEXTSPLIT(N514,"/")</f>
        <v>games</v>
      </c>
      <c r="R514" t="str">
        <v>video games</v>
      </c>
      <c r="S514" s="19">
        <f t="shared" si="29"/>
        <v>41825.208333333336</v>
      </c>
      <c r="T514" s="19">
        <f t="shared" si="30"/>
        <v>41826.208333333336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31"/>
        <v>0.60722891566265058</v>
      </c>
      <c r="P515">
        <f t="shared" ref="P515:P578" si="32">(D515+E515)/2</f>
        <v>5780</v>
      </c>
      <c r="Q515" t="str" cm="1">
        <f t="array" ref="Q515:R515">_xlfn.TEXTSPLIT(N515,"/")</f>
        <v>film &amp; video</v>
      </c>
      <c r="R515" t="str">
        <v>television</v>
      </c>
      <c r="S515" s="19">
        <f t="shared" ref="S515:S578" si="33">(((J515/60)/60)/24)+DATE(1970,1,1)</f>
        <v>40430.208333333336</v>
      </c>
      <c r="T515" s="19">
        <f t="shared" ref="T515:T578" si="34">(((K515/60)/60)/24)+DATE(1970,1,1)</f>
        <v>40432.208333333336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ref="O516:O579" si="35">ABS(D516-E516)/D516</f>
        <v>0.77560922855082914</v>
      </c>
      <c r="P516">
        <f t="shared" si="32"/>
        <v>84911.5</v>
      </c>
      <c r="Q516" t="str" cm="1">
        <f t="array" ref="Q516:R516">_xlfn.TEXTSPLIT(N516,"/")</f>
        <v>music</v>
      </c>
      <c r="R516" t="str">
        <v>rock</v>
      </c>
      <c r="S516" s="19">
        <f t="shared" si="33"/>
        <v>41614.25</v>
      </c>
      <c r="T516" s="19">
        <f t="shared" si="34"/>
        <v>41619.25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5"/>
        <v>0.44220930232558142</v>
      </c>
      <c r="P517">
        <f t="shared" si="32"/>
        <v>6698.5</v>
      </c>
      <c r="Q517" t="str" cm="1">
        <f t="array" ref="Q517:R517">_xlfn.TEXTSPLIT(N517,"/")</f>
        <v>theater</v>
      </c>
      <c r="R517" t="str">
        <v>plays</v>
      </c>
      <c r="S517" s="19">
        <f t="shared" si="33"/>
        <v>40900.25</v>
      </c>
      <c r="T517" s="19">
        <f t="shared" si="34"/>
        <v>40902.25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5"/>
        <v>0.57476874003189793</v>
      </c>
      <c r="P518">
        <f t="shared" si="32"/>
        <v>89362</v>
      </c>
      <c r="Q518" t="str" cm="1">
        <f t="array" ref="Q518:R518">_xlfn.TEXTSPLIT(N518,"/")</f>
        <v>publishing</v>
      </c>
      <c r="R518" t="str">
        <v>nonfiction</v>
      </c>
      <c r="S518" s="19">
        <f t="shared" si="33"/>
        <v>40396.208333333336</v>
      </c>
      <c r="T518" s="19">
        <f t="shared" si="34"/>
        <v>40434.208333333336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5"/>
        <v>0.12</v>
      </c>
      <c r="P519">
        <f t="shared" si="32"/>
        <v>6254</v>
      </c>
      <c r="Q519" t="str" cm="1">
        <f t="array" ref="Q519:R519">_xlfn.TEXTSPLIT(N519,"/")</f>
        <v>food</v>
      </c>
      <c r="R519" t="str">
        <v>food trucks</v>
      </c>
      <c r="S519" s="19">
        <f t="shared" si="33"/>
        <v>42860.208333333328</v>
      </c>
      <c r="T519" s="19">
        <f t="shared" si="34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5"/>
        <v>0.92931818181818182</v>
      </c>
      <c r="P520">
        <f t="shared" si="32"/>
        <v>4711</v>
      </c>
      <c r="Q520" t="str" cm="1">
        <f t="array" ref="Q520:R520">_xlfn.TEXTSPLIT(N520,"/")</f>
        <v>film &amp; video</v>
      </c>
      <c r="R520" t="str">
        <v>animation</v>
      </c>
      <c r="S520" s="19">
        <f t="shared" si="33"/>
        <v>43154.25</v>
      </c>
      <c r="T520" s="19">
        <f t="shared" si="34"/>
        <v>43156.25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5"/>
        <v>1.7456387169386606E-2</v>
      </c>
      <c r="P521">
        <f t="shared" si="32"/>
        <v>179251</v>
      </c>
      <c r="Q521" t="str" cm="1">
        <f t="array" ref="Q521:R521">_xlfn.TEXTSPLIT(N521,"/")</f>
        <v>music</v>
      </c>
      <c r="R521" t="str">
        <v>rock</v>
      </c>
      <c r="S521" s="19">
        <f t="shared" si="33"/>
        <v>42012.25</v>
      </c>
      <c r="T521" s="19">
        <f t="shared" si="34"/>
        <v>42026.25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5"/>
        <v>3.2574999999999998</v>
      </c>
      <c r="P522">
        <f t="shared" si="32"/>
        <v>2103</v>
      </c>
      <c r="Q522" t="str" cm="1">
        <f t="array" ref="Q522:R522">_xlfn.TEXTSPLIT(N522,"/")</f>
        <v>theater</v>
      </c>
      <c r="R522" t="str">
        <v>plays</v>
      </c>
      <c r="S522" s="19">
        <f t="shared" si="33"/>
        <v>43574.208333333328</v>
      </c>
      <c r="T522" s="19">
        <f t="shared" si="34"/>
        <v>43577.208333333328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5"/>
        <v>0.45539473684210524</v>
      </c>
      <c r="P523">
        <f t="shared" si="32"/>
        <v>9330.5</v>
      </c>
      <c r="Q523" t="str" cm="1">
        <f t="array" ref="Q523:R523">_xlfn.TEXTSPLIT(N523,"/")</f>
        <v>film &amp; video</v>
      </c>
      <c r="R523" t="str">
        <v>drama</v>
      </c>
      <c r="S523" s="19">
        <f t="shared" si="33"/>
        <v>42605.208333333328</v>
      </c>
      <c r="T523" s="19">
        <f t="shared" si="34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5"/>
        <v>0.67546534653465351</v>
      </c>
      <c r="P524">
        <f t="shared" si="32"/>
        <v>33444.5</v>
      </c>
      <c r="Q524" t="str" cm="1">
        <f t="array" ref="Q524:R524">_xlfn.TEXTSPLIT(N524,"/")</f>
        <v>film &amp; video</v>
      </c>
      <c r="R524" t="str">
        <v>shorts</v>
      </c>
      <c r="S524" s="19">
        <f t="shared" si="33"/>
        <v>41093.208333333336</v>
      </c>
      <c r="T524" s="19">
        <f t="shared" si="34"/>
        <v>41105.208333333336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5"/>
        <v>6.003333333333333</v>
      </c>
      <c r="P525">
        <f t="shared" si="32"/>
        <v>3601.5</v>
      </c>
      <c r="Q525" t="str" cm="1">
        <f t="array" ref="Q525:R525">_xlfn.TEXTSPLIT(N525,"/")</f>
        <v>film &amp; video</v>
      </c>
      <c r="R525" t="str">
        <v>shorts</v>
      </c>
      <c r="S525" s="19">
        <f t="shared" si="33"/>
        <v>40241.25</v>
      </c>
      <c r="T525" s="19">
        <f t="shared" si="34"/>
        <v>40246.25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5"/>
        <v>0.16095139607032058</v>
      </c>
      <c r="P526">
        <f t="shared" si="32"/>
        <v>88918</v>
      </c>
      <c r="Q526" t="str" cm="1">
        <f t="array" ref="Q526:R526">_xlfn.TEXTSPLIT(N526,"/")</f>
        <v>theater</v>
      </c>
      <c r="R526" t="str">
        <v>plays</v>
      </c>
      <c r="S526" s="19">
        <f t="shared" si="33"/>
        <v>40294.208333333336</v>
      </c>
      <c r="T526" s="19">
        <f t="shared" si="34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5"/>
        <v>0.15809523809523809</v>
      </c>
      <c r="P527">
        <f t="shared" si="32"/>
        <v>1934</v>
      </c>
      <c r="Q527" t="str" cm="1">
        <f t="array" ref="Q527:R527">_xlfn.TEXTSPLIT(N527,"/")</f>
        <v>technology</v>
      </c>
      <c r="R527" t="str">
        <v>wearables</v>
      </c>
      <c r="S527" s="19">
        <f t="shared" si="33"/>
        <v>40505.25</v>
      </c>
      <c r="T527" s="19">
        <f t="shared" si="34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5"/>
        <v>0.55951807228915662</v>
      </c>
      <c r="P528">
        <f t="shared" si="32"/>
        <v>10622</v>
      </c>
      <c r="Q528" t="str" cm="1">
        <f t="array" ref="Q528:R528">_xlfn.TEXTSPLIT(N528,"/")</f>
        <v>theater</v>
      </c>
      <c r="R528" t="str">
        <v>plays</v>
      </c>
      <c r="S528" s="19">
        <f t="shared" si="33"/>
        <v>42364.25</v>
      </c>
      <c r="T528" s="19">
        <f t="shared" si="34"/>
        <v>42401.25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5"/>
        <v>3.8054968287526427E-3</v>
      </c>
      <c r="P529">
        <f t="shared" si="32"/>
        <v>188840</v>
      </c>
      <c r="Q529" t="str" cm="1">
        <f t="array" ref="Q529:R529">_xlfn.TEXTSPLIT(N529,"/")</f>
        <v>film &amp; video</v>
      </c>
      <c r="R529" t="str">
        <v>animation</v>
      </c>
      <c r="S529" s="19">
        <f t="shared" si="33"/>
        <v>42405.25</v>
      </c>
      <c r="T529" s="19">
        <f t="shared" si="34"/>
        <v>42441.25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5"/>
        <v>0.19700000000000001</v>
      </c>
      <c r="P530">
        <f t="shared" si="32"/>
        <v>8113.5</v>
      </c>
      <c r="Q530" t="str" cm="1">
        <f t="array" ref="Q530:R530">_xlfn.TEXTSPLIT(N530,"/")</f>
        <v>music</v>
      </c>
      <c r="R530" t="str">
        <v>indie rock</v>
      </c>
      <c r="S530" s="19">
        <f t="shared" si="33"/>
        <v>41601.25</v>
      </c>
      <c r="T530" s="19">
        <f t="shared" si="34"/>
        <v>41646.25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5"/>
        <v>0.88745098039215686</v>
      </c>
      <c r="P531">
        <f t="shared" si="32"/>
        <v>2837</v>
      </c>
      <c r="Q531" t="str" cm="1">
        <f t="array" ref="Q531:R531">_xlfn.TEXTSPLIT(N531,"/")</f>
        <v>games</v>
      </c>
      <c r="R531" t="str">
        <v>video games</v>
      </c>
      <c r="S531" s="19">
        <f t="shared" si="33"/>
        <v>41769.208333333336</v>
      </c>
      <c r="T531" s="19">
        <f t="shared" si="34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5"/>
        <v>8.2590476190476186E-2</v>
      </c>
      <c r="P532">
        <f t="shared" si="32"/>
        <v>100664</v>
      </c>
      <c r="Q532" t="str" cm="1">
        <f t="array" ref="Q532:R532">_xlfn.TEXTSPLIT(N532,"/")</f>
        <v>publishing</v>
      </c>
      <c r="R532" t="str">
        <v>fiction</v>
      </c>
      <c r="S532" s="19">
        <f t="shared" si="33"/>
        <v>40421.208333333336</v>
      </c>
      <c r="T532" s="19">
        <f t="shared" si="34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5"/>
        <v>4.4788430637386183E-2</v>
      </c>
      <c r="P533">
        <f t="shared" si="32"/>
        <v>182519</v>
      </c>
      <c r="Q533" t="str" cm="1">
        <f t="array" ref="Q533:R533">_xlfn.TEXTSPLIT(N533,"/")</f>
        <v>games</v>
      </c>
      <c r="R533" t="str">
        <v>video games</v>
      </c>
      <c r="S533" s="19">
        <f t="shared" si="33"/>
        <v>41589.25</v>
      </c>
      <c r="T533" s="19">
        <f t="shared" si="34"/>
        <v>41645.25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5"/>
        <v>4.0287499999999996</v>
      </c>
      <c r="P534">
        <f t="shared" si="32"/>
        <v>4823</v>
      </c>
      <c r="Q534" t="str" cm="1">
        <f t="array" ref="Q534:R534">_xlfn.TEXTSPLIT(N534,"/")</f>
        <v>theater</v>
      </c>
      <c r="R534" t="str">
        <v>plays</v>
      </c>
      <c r="S534" s="19">
        <f t="shared" si="33"/>
        <v>43125.25</v>
      </c>
      <c r="T534" s="19">
        <f t="shared" si="34"/>
        <v>43126.25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5"/>
        <v>0.59243944636678203</v>
      </c>
      <c r="P535">
        <f t="shared" si="32"/>
        <v>149843</v>
      </c>
      <c r="Q535" t="str" cm="1">
        <f t="array" ref="Q535:R535">_xlfn.TEXTSPLIT(N535,"/")</f>
        <v>music</v>
      </c>
      <c r="R535" t="str">
        <v>indie rock</v>
      </c>
      <c r="S535" s="19">
        <f t="shared" si="33"/>
        <v>41479.208333333336</v>
      </c>
      <c r="T535" s="19">
        <f t="shared" si="34"/>
        <v>41515.208333333336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5"/>
        <v>0.84977553310886644</v>
      </c>
      <c r="P536">
        <f t="shared" si="32"/>
        <v>51242.5</v>
      </c>
      <c r="Q536" t="str" cm="1">
        <f t="array" ref="Q536:R536">_xlfn.TEXTSPLIT(N536,"/")</f>
        <v>film &amp; video</v>
      </c>
      <c r="R536" t="str">
        <v>drama</v>
      </c>
      <c r="S536" s="19">
        <f t="shared" si="33"/>
        <v>43329.208333333328</v>
      </c>
      <c r="T536" s="19">
        <f t="shared" si="34"/>
        <v>43330.208333333328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5"/>
        <v>3.8203846153846155</v>
      </c>
      <c r="P537">
        <f t="shared" si="32"/>
        <v>7566.5</v>
      </c>
      <c r="Q537" t="str" cm="1">
        <f t="array" ref="Q537:R537">_xlfn.TEXTSPLIT(N537,"/")</f>
        <v>theater</v>
      </c>
      <c r="R537" t="str">
        <v>plays</v>
      </c>
      <c r="S537" s="19">
        <f t="shared" si="33"/>
        <v>43259.208333333328</v>
      </c>
      <c r="T537" s="19">
        <f t="shared" si="34"/>
        <v>43261.208333333328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5"/>
        <v>0.4996938775510204</v>
      </c>
      <c r="P538">
        <f t="shared" si="32"/>
        <v>12248.5</v>
      </c>
      <c r="Q538" t="str" cm="1">
        <f t="array" ref="Q538:R538">_xlfn.TEXTSPLIT(N538,"/")</f>
        <v>publishing</v>
      </c>
      <c r="R538" t="str">
        <v>fiction</v>
      </c>
      <c r="S538" s="19">
        <f t="shared" si="33"/>
        <v>40414.208333333336</v>
      </c>
      <c r="T538" s="19">
        <f t="shared" si="34"/>
        <v>40440.208333333336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5"/>
        <v>0.17221563981042654</v>
      </c>
      <c r="P539">
        <f t="shared" si="32"/>
        <v>91667.5</v>
      </c>
      <c r="Q539" t="str" cm="1">
        <f t="array" ref="Q539:R539">_xlfn.TEXTSPLIT(N539,"/")</f>
        <v>film &amp; video</v>
      </c>
      <c r="R539" t="str">
        <v>documentary</v>
      </c>
      <c r="S539" s="19">
        <f t="shared" si="33"/>
        <v>43342.208333333328</v>
      </c>
      <c r="T539" s="19">
        <f t="shared" si="34"/>
        <v>43365.208333333328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5"/>
        <v>0.62304031725049569</v>
      </c>
      <c r="P540">
        <f t="shared" si="32"/>
        <v>104167</v>
      </c>
      <c r="Q540" t="str" cm="1">
        <f t="array" ref="Q540:R540">_xlfn.TEXTSPLIT(N540,"/")</f>
        <v>games</v>
      </c>
      <c r="R540" t="str">
        <v>mobile games</v>
      </c>
      <c r="S540" s="19">
        <f t="shared" si="33"/>
        <v>41539.208333333336</v>
      </c>
      <c r="T540" s="19">
        <f t="shared" si="34"/>
        <v>41555.208333333336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5"/>
        <v>0.27346938775510204</v>
      </c>
      <c r="P541">
        <f t="shared" si="32"/>
        <v>8460</v>
      </c>
      <c r="Q541" t="str" cm="1">
        <f t="array" ref="Q541:R541">_xlfn.TEXTSPLIT(N541,"/")</f>
        <v>food</v>
      </c>
      <c r="R541" t="str">
        <v>food trucks</v>
      </c>
      <c r="S541" s="19">
        <f t="shared" si="33"/>
        <v>43647.208333333328</v>
      </c>
      <c r="T541" s="19">
        <f t="shared" si="34"/>
        <v>43653.208333333328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5"/>
        <v>1.6598113207547169</v>
      </c>
      <c r="P542">
        <f t="shared" si="32"/>
        <v>9698.5</v>
      </c>
      <c r="Q542" t="str" cm="1">
        <f t="array" ref="Q542:R542">_xlfn.TEXTSPLIT(N542,"/")</f>
        <v>photography</v>
      </c>
      <c r="R542" t="str">
        <v>photography books</v>
      </c>
      <c r="S542" s="19">
        <f t="shared" si="33"/>
        <v>43225.208333333328</v>
      </c>
      <c r="T542" s="19">
        <f t="shared" si="34"/>
        <v>43247.208333333328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5"/>
        <v>0.75794382022471907</v>
      </c>
      <c r="P543">
        <f t="shared" si="32"/>
        <v>110543</v>
      </c>
      <c r="Q543" t="str" cm="1">
        <f t="array" ref="Q543:R543">_xlfn.TEXTSPLIT(N543,"/")</f>
        <v>games</v>
      </c>
      <c r="R543" t="str">
        <v>mobile games</v>
      </c>
      <c r="S543" s="19">
        <f t="shared" si="33"/>
        <v>42165.208333333328</v>
      </c>
      <c r="T543" s="19">
        <f t="shared" si="34"/>
        <v>42191.208333333328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5"/>
        <v>0.97493506493506499</v>
      </c>
      <c r="P544">
        <f t="shared" si="32"/>
        <v>39465</v>
      </c>
      <c r="Q544" t="str" cm="1">
        <f t="array" ref="Q544:R544">_xlfn.TEXTSPLIT(N544,"/")</f>
        <v>music</v>
      </c>
      <c r="R544" t="str">
        <v>indie rock</v>
      </c>
      <c r="S544" s="19">
        <f t="shared" si="33"/>
        <v>42391.25</v>
      </c>
      <c r="T544" s="19">
        <f t="shared" si="34"/>
        <v>42421.25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5"/>
        <v>0.83670200235571257</v>
      </c>
      <c r="P545">
        <f t="shared" si="32"/>
        <v>49382</v>
      </c>
      <c r="Q545" t="str" cm="1">
        <f t="array" ref="Q545:R545">_xlfn.TEXTSPLIT(N545,"/")</f>
        <v>games</v>
      </c>
      <c r="R545" t="str">
        <v>video games</v>
      </c>
      <c r="S545" s="19">
        <f t="shared" si="33"/>
        <v>41528.208333333336</v>
      </c>
      <c r="T545" s="19">
        <f t="shared" si="34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5"/>
        <v>1.7649999999999999</v>
      </c>
      <c r="P546">
        <f t="shared" si="32"/>
        <v>5271</v>
      </c>
      <c r="Q546" t="str" cm="1">
        <f t="array" ref="Q546:R546">_xlfn.TEXTSPLIT(N546,"/")</f>
        <v>music</v>
      </c>
      <c r="R546" t="str">
        <v>rock</v>
      </c>
      <c r="S546" s="19">
        <f t="shared" si="33"/>
        <v>42377.25</v>
      </c>
      <c r="T546" s="19">
        <f t="shared" si="34"/>
        <v>42390.25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5"/>
        <v>0.11196428571428571</v>
      </c>
      <c r="P547">
        <f t="shared" si="32"/>
        <v>174454.5</v>
      </c>
      <c r="Q547" t="str" cm="1">
        <f t="array" ref="Q547:R547">_xlfn.TEXTSPLIT(N547,"/")</f>
        <v>theater</v>
      </c>
      <c r="R547" t="str">
        <v>plays</v>
      </c>
      <c r="S547" s="19">
        <f t="shared" si="33"/>
        <v>43824.25</v>
      </c>
      <c r="T547" s="19">
        <f t="shared" si="34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5"/>
        <v>0.63571428571428568</v>
      </c>
      <c r="P548">
        <f t="shared" si="32"/>
        <v>5535</v>
      </c>
      <c r="Q548" t="str" cm="1">
        <f t="array" ref="Q548:R548">_xlfn.TEXTSPLIT(N548,"/")</f>
        <v>theater</v>
      </c>
      <c r="R548" t="str">
        <v>plays</v>
      </c>
      <c r="S548" s="19">
        <f t="shared" si="33"/>
        <v>43360.208333333328</v>
      </c>
      <c r="T548" s="19">
        <f t="shared" si="34"/>
        <v>43363.208333333328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5"/>
        <v>8.69</v>
      </c>
      <c r="P549">
        <f t="shared" si="32"/>
        <v>6948.5</v>
      </c>
      <c r="Q549" t="str" cm="1">
        <f t="array" ref="Q549:R549">_xlfn.TEXTSPLIT(N549,"/")</f>
        <v>film &amp; video</v>
      </c>
      <c r="R549" t="str">
        <v>drama</v>
      </c>
      <c r="S549" s="19">
        <f t="shared" si="33"/>
        <v>42029.25</v>
      </c>
      <c r="T549" s="19">
        <f t="shared" si="34"/>
        <v>42041.25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5"/>
        <v>1.7091376701966716</v>
      </c>
      <c r="P550">
        <f t="shared" si="32"/>
        <v>122587</v>
      </c>
      <c r="Q550" t="str" cm="1">
        <f t="array" ref="Q550:R550">_xlfn.TEXTSPLIT(N550,"/")</f>
        <v>theater</v>
      </c>
      <c r="R550" t="str">
        <v>plays</v>
      </c>
      <c r="S550" s="19">
        <f t="shared" si="33"/>
        <v>42461.208333333328</v>
      </c>
      <c r="T550" s="19">
        <f t="shared" si="34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5"/>
        <v>1.8421355932203389</v>
      </c>
      <c r="P551">
        <f t="shared" si="32"/>
        <v>56671.5</v>
      </c>
      <c r="Q551" t="str" cm="1">
        <f t="array" ref="Q551:R551">_xlfn.TEXTSPLIT(N551,"/")</f>
        <v>technology</v>
      </c>
      <c r="R551" t="str">
        <v>wearables</v>
      </c>
      <c r="S551" s="19">
        <f t="shared" si="33"/>
        <v>41422.208333333336</v>
      </c>
      <c r="T551" s="19">
        <f t="shared" si="34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5"/>
        <v>0.96</v>
      </c>
      <c r="P552">
        <f t="shared" si="32"/>
        <v>52</v>
      </c>
      <c r="Q552" t="str" cm="1">
        <f t="array" ref="Q552:R552">_xlfn.TEXTSPLIT(N552,"/")</f>
        <v>music</v>
      </c>
      <c r="R552" t="str">
        <v>indie rock</v>
      </c>
      <c r="S552" s="19">
        <f t="shared" si="33"/>
        <v>40968.25</v>
      </c>
      <c r="T552" s="19">
        <f t="shared" si="34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5"/>
        <v>0.41367018323153804</v>
      </c>
      <c r="P553">
        <f t="shared" si="32"/>
        <v>142849</v>
      </c>
      <c r="Q553" t="str" cm="1">
        <f t="array" ref="Q553:R553">_xlfn.TEXTSPLIT(N553,"/")</f>
        <v>technology</v>
      </c>
      <c r="R553" t="str">
        <v>web</v>
      </c>
      <c r="S553" s="19">
        <f t="shared" si="33"/>
        <v>41993.25</v>
      </c>
      <c r="T553" s="19">
        <f t="shared" si="34"/>
        <v>42033.25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5"/>
        <v>1.4888888888888889E-2</v>
      </c>
      <c r="P554">
        <f t="shared" si="32"/>
        <v>8933</v>
      </c>
      <c r="Q554" t="str" cm="1">
        <f t="array" ref="Q554:R554">_xlfn.TEXTSPLIT(N554,"/")</f>
        <v>theater</v>
      </c>
      <c r="R554" t="str">
        <v>plays</v>
      </c>
      <c r="S554" s="19">
        <f t="shared" si="33"/>
        <v>42700.25</v>
      </c>
      <c r="T554" s="19">
        <f t="shared" si="34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5"/>
        <v>0.56024618991793673</v>
      </c>
      <c r="P555">
        <f t="shared" si="32"/>
        <v>122811</v>
      </c>
      <c r="Q555" t="str" cm="1">
        <f t="array" ref="Q555:R555">_xlfn.TEXTSPLIT(N555,"/")</f>
        <v>music</v>
      </c>
      <c r="R555" t="str">
        <v>rock</v>
      </c>
      <c r="S555" s="19">
        <f t="shared" si="33"/>
        <v>40545.25</v>
      </c>
      <c r="T555" s="19">
        <f t="shared" si="34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5"/>
        <v>0.51663157894736844</v>
      </c>
      <c r="P556">
        <f t="shared" si="32"/>
        <v>11954</v>
      </c>
      <c r="Q556" t="str" cm="1">
        <f t="array" ref="Q556:R556">_xlfn.TEXTSPLIT(N556,"/")</f>
        <v>music</v>
      </c>
      <c r="R556" t="str">
        <v>indie rock</v>
      </c>
      <c r="S556" s="19">
        <f t="shared" si="33"/>
        <v>42723.25</v>
      </c>
      <c r="T556" s="19">
        <f t="shared" si="34"/>
        <v>42729.25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5"/>
        <v>1.2363492063492063</v>
      </c>
      <c r="P557">
        <f t="shared" si="32"/>
        <v>10194.5</v>
      </c>
      <c r="Q557" t="str" cm="1">
        <f t="array" ref="Q557:R557">_xlfn.TEXTSPLIT(N557,"/")</f>
        <v>music</v>
      </c>
      <c r="R557" t="str">
        <v>rock</v>
      </c>
      <c r="S557" s="19">
        <f t="shared" si="33"/>
        <v>41731.208333333336</v>
      </c>
      <c r="T557" s="19">
        <f t="shared" si="34"/>
        <v>41762.208333333336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5"/>
        <v>1.3975</v>
      </c>
      <c r="P558">
        <f t="shared" si="32"/>
        <v>8833.5</v>
      </c>
      <c r="Q558" t="str" cm="1">
        <f t="array" ref="Q558:R558">_xlfn.TEXTSPLIT(N558,"/")</f>
        <v>publishing</v>
      </c>
      <c r="R558" t="str">
        <v>translations</v>
      </c>
      <c r="S558" s="19">
        <f t="shared" si="33"/>
        <v>40792.208333333336</v>
      </c>
      <c r="T558" s="19">
        <f t="shared" si="34"/>
        <v>40799.208333333336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5"/>
        <v>0.99333333333333329</v>
      </c>
      <c r="P559">
        <f t="shared" si="32"/>
        <v>8980</v>
      </c>
      <c r="Q559" t="str" cm="1">
        <f t="array" ref="Q559:R559">_xlfn.TEXTSPLIT(N559,"/")</f>
        <v>film &amp; video</v>
      </c>
      <c r="R559" t="str">
        <v>science fiction</v>
      </c>
      <c r="S559" s="19">
        <f t="shared" si="33"/>
        <v>42279.208333333328</v>
      </c>
      <c r="T559" s="19">
        <f t="shared" si="34"/>
        <v>42282.208333333328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5"/>
        <v>0.37344827586206897</v>
      </c>
      <c r="P560">
        <f t="shared" si="32"/>
        <v>6883</v>
      </c>
      <c r="Q560" t="str" cm="1">
        <f t="array" ref="Q560:R560">_xlfn.TEXTSPLIT(N560,"/")</f>
        <v>theater</v>
      </c>
      <c r="R560" t="str">
        <v>plays</v>
      </c>
      <c r="S560" s="19">
        <f t="shared" si="33"/>
        <v>42424.25</v>
      </c>
      <c r="T560" s="19">
        <f t="shared" si="34"/>
        <v>42467.208333333328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5"/>
        <v>9.6961063627730298E-3</v>
      </c>
      <c r="P561">
        <f t="shared" si="32"/>
        <v>105810.5</v>
      </c>
      <c r="Q561" t="str" cm="1">
        <f t="array" ref="Q561:R561">_xlfn.TEXTSPLIT(N561,"/")</f>
        <v>theater</v>
      </c>
      <c r="R561" t="str">
        <v>plays</v>
      </c>
      <c r="S561" s="19">
        <f t="shared" si="33"/>
        <v>42584.208333333328</v>
      </c>
      <c r="T561" s="19">
        <f t="shared" si="34"/>
        <v>42591.208333333328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5"/>
        <v>6.9416000000000002</v>
      </c>
      <c r="P562">
        <f t="shared" si="32"/>
        <v>89416</v>
      </c>
      <c r="Q562" t="str" cm="1">
        <f t="array" ref="Q562:R562">_xlfn.TEXTSPLIT(N562,"/")</f>
        <v>film &amp; video</v>
      </c>
      <c r="R562" t="str">
        <v>animation</v>
      </c>
      <c r="S562" s="19">
        <f t="shared" si="33"/>
        <v>40865.25</v>
      </c>
      <c r="T562" s="19">
        <f t="shared" si="34"/>
        <v>40905.25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5"/>
        <v>2.6970000000000001</v>
      </c>
      <c r="P563">
        <f t="shared" si="32"/>
        <v>7045.5</v>
      </c>
      <c r="Q563" t="str" cm="1">
        <f t="array" ref="Q563:R563">_xlfn.TEXTSPLIT(N563,"/")</f>
        <v>theater</v>
      </c>
      <c r="R563" t="str">
        <v>plays</v>
      </c>
      <c r="S563" s="19">
        <f t="shared" si="33"/>
        <v>40833.208333333336</v>
      </c>
      <c r="T563" s="19">
        <f t="shared" si="34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5"/>
        <v>0.87181818181818183</v>
      </c>
      <c r="P564">
        <f t="shared" si="32"/>
        <v>5584.5</v>
      </c>
      <c r="Q564" t="str" cm="1">
        <f t="array" ref="Q564:R564">_xlfn.TEXTSPLIT(N564,"/")</f>
        <v>music</v>
      </c>
      <c r="R564" t="str">
        <v>rock</v>
      </c>
      <c r="S564" s="19">
        <f t="shared" si="33"/>
        <v>43536.208333333328</v>
      </c>
      <c r="T564" s="19">
        <f t="shared" si="34"/>
        <v>43538.208333333328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5"/>
        <v>0.38027027027027027</v>
      </c>
      <c r="P565">
        <f t="shared" si="32"/>
        <v>4403.5</v>
      </c>
      <c r="Q565" t="str" cm="1">
        <f t="array" ref="Q565:R565">_xlfn.TEXTSPLIT(N565,"/")</f>
        <v>film &amp; video</v>
      </c>
      <c r="R565" t="str">
        <v>documentary</v>
      </c>
      <c r="S565" s="19">
        <f t="shared" si="33"/>
        <v>43417.25</v>
      </c>
      <c r="T565" s="19">
        <f t="shared" si="34"/>
        <v>43437.25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5"/>
        <v>0.16186721991701244</v>
      </c>
      <c r="P566">
        <f t="shared" si="32"/>
        <v>155046.5</v>
      </c>
      <c r="Q566" t="str" cm="1">
        <f t="array" ref="Q566:R566">_xlfn.TEXTSPLIT(N566,"/")</f>
        <v>theater</v>
      </c>
      <c r="R566" t="str">
        <v>plays</v>
      </c>
      <c r="S566" s="19">
        <f t="shared" si="33"/>
        <v>42078.208333333328</v>
      </c>
      <c r="T566" s="19">
        <f t="shared" si="34"/>
        <v>42086.208333333328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5"/>
        <v>1.0460063224446785</v>
      </c>
      <c r="P567">
        <f t="shared" si="32"/>
        <v>144533</v>
      </c>
      <c r="Q567" t="str" cm="1">
        <f t="array" ref="Q567:R567">_xlfn.TEXTSPLIT(N567,"/")</f>
        <v>theater</v>
      </c>
      <c r="R567" t="str">
        <v>plays</v>
      </c>
      <c r="S567" s="19">
        <f t="shared" si="33"/>
        <v>40862.25</v>
      </c>
      <c r="T567" s="19">
        <f t="shared" si="34"/>
        <v>40882.25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5"/>
        <v>0.5565591397849462</v>
      </c>
      <c r="P568">
        <f t="shared" si="32"/>
        <v>6712</v>
      </c>
      <c r="Q568" t="str" cm="1">
        <f t="array" ref="Q568:R568">_xlfn.TEXTSPLIT(N568,"/")</f>
        <v>music</v>
      </c>
      <c r="R568" t="str">
        <v>electric music</v>
      </c>
      <c r="S568" s="19">
        <f t="shared" si="33"/>
        <v>42424.25</v>
      </c>
      <c r="T568" s="19">
        <f t="shared" si="34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5"/>
        <v>1.1860294117647059</v>
      </c>
      <c r="P569">
        <f t="shared" si="32"/>
        <v>10832.5</v>
      </c>
      <c r="Q569" t="str" cm="1">
        <f t="array" ref="Q569:R569">_xlfn.TEXTSPLIT(N569,"/")</f>
        <v>music</v>
      </c>
      <c r="R569" t="str">
        <v>rock</v>
      </c>
      <c r="S569" s="19">
        <f t="shared" si="33"/>
        <v>41830.208333333336</v>
      </c>
      <c r="T569" s="19">
        <f t="shared" si="34"/>
        <v>41832.208333333336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5"/>
        <v>0.86033149171270717</v>
      </c>
      <c r="P570">
        <f t="shared" si="32"/>
        <v>103544</v>
      </c>
      <c r="Q570" t="str" cm="1">
        <f t="array" ref="Q570:R570">_xlfn.TEXTSPLIT(N570,"/")</f>
        <v>theater</v>
      </c>
      <c r="R570" t="str">
        <v>plays</v>
      </c>
      <c r="S570" s="19">
        <f t="shared" si="33"/>
        <v>40374.208333333336</v>
      </c>
      <c r="T570" s="19">
        <f t="shared" si="34"/>
        <v>40419.208333333336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5"/>
        <v>1.3733830845771144</v>
      </c>
      <c r="P571">
        <f t="shared" si="32"/>
        <v>33902.5</v>
      </c>
      <c r="Q571" t="str" cm="1">
        <f t="array" ref="Q571:R571">_xlfn.TEXTSPLIT(N571,"/")</f>
        <v>film &amp; video</v>
      </c>
      <c r="R571" t="str">
        <v>animation</v>
      </c>
      <c r="S571" s="19">
        <f t="shared" si="33"/>
        <v>40554.25</v>
      </c>
      <c r="T571" s="19">
        <f t="shared" si="34"/>
        <v>40566.25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5"/>
        <v>2.0565384615384614</v>
      </c>
      <c r="P572">
        <f t="shared" si="32"/>
        <v>63282</v>
      </c>
      <c r="Q572" t="str" cm="1">
        <f t="array" ref="Q572:R572">_xlfn.TEXTSPLIT(N572,"/")</f>
        <v>music</v>
      </c>
      <c r="R572" t="str">
        <v>rock</v>
      </c>
      <c r="S572" s="19">
        <f t="shared" si="33"/>
        <v>41993.25</v>
      </c>
      <c r="T572" s="19">
        <f t="shared" si="34"/>
        <v>41999.25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5"/>
        <v>5.8571428571428573E-2</v>
      </c>
      <c r="P573">
        <f t="shared" si="32"/>
        <v>3397.5</v>
      </c>
      <c r="Q573" t="str" cm="1">
        <f t="array" ref="Q573:R573">_xlfn.TEXTSPLIT(N573,"/")</f>
        <v>film &amp; video</v>
      </c>
      <c r="R573" t="str">
        <v>shorts</v>
      </c>
      <c r="S573" s="19">
        <f t="shared" si="33"/>
        <v>42174.208333333328</v>
      </c>
      <c r="T573" s="19">
        <f t="shared" si="34"/>
        <v>42221.208333333328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5"/>
        <v>0.45600000000000002</v>
      </c>
      <c r="P574">
        <f t="shared" si="32"/>
        <v>6948</v>
      </c>
      <c r="Q574" t="str" cm="1">
        <f t="array" ref="Q574:R574">_xlfn.TEXTSPLIT(N574,"/")</f>
        <v>music</v>
      </c>
      <c r="R574" t="str">
        <v>rock</v>
      </c>
      <c r="S574" s="19">
        <f t="shared" si="33"/>
        <v>42275.208333333328</v>
      </c>
      <c r="T574" s="19">
        <f t="shared" si="34"/>
        <v>42291.208333333328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5"/>
        <v>0.11880597014925373</v>
      </c>
      <c r="P575">
        <f t="shared" si="32"/>
        <v>7098</v>
      </c>
      <c r="Q575" t="str" cm="1">
        <f t="array" ref="Q575:R575">_xlfn.TEXTSPLIT(N575,"/")</f>
        <v>journalism</v>
      </c>
      <c r="R575" t="str">
        <v>audio</v>
      </c>
      <c r="S575" s="19">
        <f t="shared" si="33"/>
        <v>41761.208333333336</v>
      </c>
      <c r="T575" s="19">
        <f t="shared" si="34"/>
        <v>41763.208333333336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5"/>
        <v>2.6914814814814814</v>
      </c>
      <c r="P576">
        <f t="shared" si="32"/>
        <v>6333.5</v>
      </c>
      <c r="Q576" t="str" cm="1">
        <f t="array" ref="Q576:R576">_xlfn.TEXTSPLIT(N576,"/")</f>
        <v>food</v>
      </c>
      <c r="R576" t="str">
        <v>food trucks</v>
      </c>
      <c r="S576" s="19">
        <f t="shared" si="33"/>
        <v>43806.25</v>
      </c>
      <c r="T576" s="19">
        <f t="shared" si="34"/>
        <v>43816.25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5"/>
        <v>0.37069627851140458</v>
      </c>
      <c r="P577">
        <f t="shared" si="32"/>
        <v>67860.5</v>
      </c>
      <c r="Q577" t="str" cm="1">
        <f t="array" ref="Q577:R577">_xlfn.TEXTSPLIT(N577,"/")</f>
        <v>theater</v>
      </c>
      <c r="R577" t="str">
        <v>plays</v>
      </c>
      <c r="S577" s="19">
        <f t="shared" si="33"/>
        <v>41779.208333333336</v>
      </c>
      <c r="T577" s="19">
        <f t="shared" si="34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5"/>
        <v>0.3507216494845361</v>
      </c>
      <c r="P578">
        <f t="shared" si="32"/>
        <v>7999</v>
      </c>
      <c r="Q578" t="str" cm="1">
        <f t="array" ref="Q578:R578">_xlfn.TEXTSPLIT(N578,"/")</f>
        <v>theater</v>
      </c>
      <c r="R578" t="str">
        <v>plays</v>
      </c>
      <c r="S578" s="19">
        <f t="shared" si="33"/>
        <v>43040.208333333328</v>
      </c>
      <c r="T578" s="19">
        <f t="shared" si="34"/>
        <v>43057.25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35"/>
        <v>0.8114634146341464</v>
      </c>
      <c r="P579">
        <f t="shared" ref="P579:P642" si="36">(D579+E579)/2</f>
        <v>4873</v>
      </c>
      <c r="Q579" t="str" cm="1">
        <f t="array" ref="Q579:R579">_xlfn.TEXTSPLIT(N579,"/")</f>
        <v>music</v>
      </c>
      <c r="R579" t="str">
        <v>jazz</v>
      </c>
      <c r="S579" s="19">
        <f t="shared" ref="S579:S642" si="37">(((J579/60)/60)/24)+DATE(1970,1,1)</f>
        <v>40613.25</v>
      </c>
      <c r="T579" s="19">
        <f t="shared" ref="T579:T642" si="38">(((K579/60)/60)/24)+DATE(1970,1,1)</f>
        <v>40639.208333333336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ref="O580:O643" si="39">ABS(D580-E580)/D580</f>
        <v>0.83245595854922283</v>
      </c>
      <c r="P580">
        <f t="shared" si="36"/>
        <v>56334</v>
      </c>
      <c r="Q580" t="str" cm="1">
        <f t="array" ref="Q580:R580">_xlfn.TEXTSPLIT(N580,"/")</f>
        <v>film &amp; video</v>
      </c>
      <c r="R580" t="str">
        <v>science fiction</v>
      </c>
      <c r="S580" s="19">
        <f t="shared" si="37"/>
        <v>40878.25</v>
      </c>
      <c r="T580" s="19">
        <f t="shared" si="38"/>
        <v>40881.25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9"/>
        <v>1.1129032258064516E-2</v>
      </c>
      <c r="P581">
        <f t="shared" si="36"/>
        <v>6234.5</v>
      </c>
      <c r="Q581" t="str" cm="1">
        <f t="array" ref="Q581:R581">_xlfn.TEXTSPLIT(N581,"/")</f>
        <v>music</v>
      </c>
      <c r="R581" t="str">
        <v>jazz</v>
      </c>
      <c r="S581" s="19">
        <f t="shared" si="37"/>
        <v>40762.208333333336</v>
      </c>
      <c r="T581" s="19">
        <f t="shared" si="38"/>
        <v>40774.208333333336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9"/>
        <v>2.4150228310502282</v>
      </c>
      <c r="P582">
        <f t="shared" si="36"/>
        <v>96689</v>
      </c>
      <c r="Q582" t="str" cm="1">
        <f t="array" ref="Q582:R582">_xlfn.TEXTSPLIT(N582,"/")</f>
        <v>theater</v>
      </c>
      <c r="R582" t="str">
        <v>plays</v>
      </c>
      <c r="S582" s="19">
        <f t="shared" si="37"/>
        <v>41696.25</v>
      </c>
      <c r="T582" s="19">
        <f t="shared" si="38"/>
        <v>41704.25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9"/>
        <v>0.35983333333333334</v>
      </c>
      <c r="P583">
        <f t="shared" si="36"/>
        <v>4920.5</v>
      </c>
      <c r="Q583" t="str" cm="1">
        <f t="array" ref="Q583:R583">_xlfn.TEXTSPLIT(N583,"/")</f>
        <v>technology</v>
      </c>
      <c r="R583" t="str">
        <v>web</v>
      </c>
      <c r="S583" s="19">
        <f t="shared" si="37"/>
        <v>40662.208333333336</v>
      </c>
      <c r="T583" s="19">
        <f t="shared" si="38"/>
        <v>40677.208333333336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9"/>
        <v>0.47919540229885055</v>
      </c>
      <c r="P584">
        <f t="shared" si="36"/>
        <v>6615.5</v>
      </c>
      <c r="Q584" t="str" cm="1">
        <f t="array" ref="Q584:R584">_xlfn.TEXTSPLIT(N584,"/")</f>
        <v>games</v>
      </c>
      <c r="R584" t="str">
        <v>video games</v>
      </c>
      <c r="S584" s="19">
        <f t="shared" si="37"/>
        <v>42165.208333333328</v>
      </c>
      <c r="T584" s="19">
        <f t="shared" si="38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9"/>
        <v>2.2240211640211642</v>
      </c>
      <c r="P585">
        <f t="shared" si="36"/>
        <v>39917</v>
      </c>
      <c r="Q585" t="str" cm="1">
        <f t="array" ref="Q585:R585">_xlfn.TEXTSPLIT(N585,"/")</f>
        <v>film &amp; video</v>
      </c>
      <c r="R585" t="str">
        <v>documentary</v>
      </c>
      <c r="S585" s="19">
        <f t="shared" si="37"/>
        <v>40959.25</v>
      </c>
      <c r="T585" s="19">
        <f t="shared" si="38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9"/>
        <v>0.19508101851851853</v>
      </c>
      <c r="P586">
        <f t="shared" si="36"/>
        <v>94827.5</v>
      </c>
      <c r="Q586" t="str" cm="1">
        <f t="array" ref="Q586:R586">_xlfn.TEXTSPLIT(N586,"/")</f>
        <v>technology</v>
      </c>
      <c r="R586" t="str">
        <v>web</v>
      </c>
      <c r="S586" s="19">
        <f t="shared" si="37"/>
        <v>41024.208333333336</v>
      </c>
      <c r="T586" s="19">
        <f t="shared" si="38"/>
        <v>41038.208333333336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9"/>
        <v>0.46797752808988763</v>
      </c>
      <c r="P587">
        <f t="shared" si="36"/>
        <v>10982.5</v>
      </c>
      <c r="Q587" t="str" cm="1">
        <f t="array" ref="Q587:R587">_xlfn.TEXTSPLIT(N587,"/")</f>
        <v>publishing</v>
      </c>
      <c r="R587" t="str">
        <v>translations</v>
      </c>
      <c r="S587" s="19">
        <f t="shared" si="37"/>
        <v>40255.208333333336</v>
      </c>
      <c r="T587" s="19">
        <f t="shared" si="38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9"/>
        <v>8.5057142857142853</v>
      </c>
      <c r="P588">
        <f t="shared" si="36"/>
        <v>3677</v>
      </c>
      <c r="Q588" t="str" cm="1">
        <f t="array" ref="Q588:R588">_xlfn.TEXTSPLIT(N588,"/")</f>
        <v>music</v>
      </c>
      <c r="R588" t="str">
        <v>rock</v>
      </c>
      <c r="S588" s="19">
        <f t="shared" si="37"/>
        <v>40499.25</v>
      </c>
      <c r="T588" s="19">
        <f t="shared" si="38"/>
        <v>40518.25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9"/>
        <v>0.27106382978723403</v>
      </c>
      <c r="P589">
        <f t="shared" si="36"/>
        <v>8126</v>
      </c>
      <c r="Q589" t="str" cm="1">
        <f t="array" ref="Q589:R589">_xlfn.TEXTSPLIT(N589,"/")</f>
        <v>food</v>
      </c>
      <c r="R589" t="str">
        <v>food trucks</v>
      </c>
      <c r="S589" s="19">
        <f t="shared" si="37"/>
        <v>43484.25</v>
      </c>
      <c r="T589" s="19">
        <f t="shared" si="38"/>
        <v>43536.208333333328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9"/>
        <v>0.20991751269035533</v>
      </c>
      <c r="P590">
        <f t="shared" si="36"/>
        <v>141058.5</v>
      </c>
      <c r="Q590" t="str" cm="1">
        <f t="array" ref="Q590:R590">_xlfn.TEXTSPLIT(N590,"/")</f>
        <v>theater</v>
      </c>
      <c r="R590" t="str">
        <v>plays</v>
      </c>
      <c r="S590" s="19">
        <f t="shared" si="37"/>
        <v>40262.208333333336</v>
      </c>
      <c r="T590" s="19">
        <f t="shared" si="38"/>
        <v>40293.208333333336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9"/>
        <v>0.3527848101265823</v>
      </c>
      <c r="P591">
        <f t="shared" si="36"/>
        <v>6506.5</v>
      </c>
      <c r="Q591" t="str" cm="1">
        <f t="array" ref="Q591:R591">_xlfn.TEXTSPLIT(N591,"/")</f>
        <v>film &amp; video</v>
      </c>
      <c r="R591" t="str">
        <v>documentary</v>
      </c>
      <c r="S591" s="19">
        <f t="shared" si="37"/>
        <v>42190.208333333328</v>
      </c>
      <c r="T591" s="19">
        <f t="shared" si="38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9"/>
        <v>0.17971830985915493</v>
      </c>
      <c r="P592">
        <f t="shared" si="36"/>
        <v>6462</v>
      </c>
      <c r="Q592" t="str" cm="1">
        <f t="array" ref="Q592:R592">_xlfn.TEXTSPLIT(N592,"/")</f>
        <v>publishing</v>
      </c>
      <c r="R592" t="str">
        <v>radio &amp; podcasts</v>
      </c>
      <c r="S592" s="19">
        <f t="shared" si="37"/>
        <v>41994.25</v>
      </c>
      <c r="T592" s="19">
        <f t="shared" si="38"/>
        <v>42005.25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9"/>
        <v>9.3766666666666669</v>
      </c>
      <c r="P593">
        <f t="shared" si="36"/>
        <v>3413</v>
      </c>
      <c r="Q593" t="str" cm="1">
        <f t="array" ref="Q593:R593">_xlfn.TEXTSPLIT(N593,"/")</f>
        <v>games</v>
      </c>
      <c r="R593" t="str">
        <v>video games</v>
      </c>
      <c r="S593" s="19">
        <f t="shared" si="37"/>
        <v>40373.208333333336</v>
      </c>
      <c r="T593" s="19">
        <f t="shared" si="38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9"/>
        <v>0.87089923469387753</v>
      </c>
      <c r="P594">
        <f t="shared" si="36"/>
        <v>88521.5</v>
      </c>
      <c r="Q594" t="str" cm="1">
        <f t="array" ref="Q594:R594">_xlfn.TEXTSPLIT(N594,"/")</f>
        <v>theater</v>
      </c>
      <c r="R594" t="str">
        <v>plays</v>
      </c>
      <c r="S594" s="19">
        <f t="shared" si="37"/>
        <v>41789.208333333336</v>
      </c>
      <c r="T594" s="19">
        <f t="shared" si="38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9"/>
        <v>0.54842105263157892</v>
      </c>
      <c r="P595">
        <f t="shared" si="36"/>
        <v>154944</v>
      </c>
      <c r="Q595" t="str" cm="1">
        <f t="array" ref="Q595:R595">_xlfn.TEXTSPLIT(N595,"/")</f>
        <v>film &amp; video</v>
      </c>
      <c r="R595" t="str">
        <v>animation</v>
      </c>
      <c r="S595" s="19">
        <f t="shared" si="37"/>
        <v>41724.208333333336</v>
      </c>
      <c r="T595" s="19">
        <f t="shared" si="38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9"/>
        <v>0.92900826446280993</v>
      </c>
      <c r="P596">
        <f t="shared" si="36"/>
        <v>84233.5</v>
      </c>
      <c r="Q596" t="str" cm="1">
        <f t="array" ref="Q596:R596">_xlfn.TEXTSPLIT(N596,"/")</f>
        <v>theater</v>
      </c>
      <c r="R596" t="str">
        <v>plays</v>
      </c>
      <c r="S596" s="19">
        <f t="shared" si="37"/>
        <v>42548.208333333328</v>
      </c>
      <c r="T596" s="19">
        <f t="shared" si="38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9"/>
        <v>1.0852773826458038</v>
      </c>
      <c r="P597">
        <f t="shared" si="36"/>
        <v>108447.5</v>
      </c>
      <c r="Q597" t="str" cm="1">
        <f t="array" ref="Q597:R597">_xlfn.TEXTSPLIT(N597,"/")</f>
        <v>theater</v>
      </c>
      <c r="R597" t="str">
        <v>plays</v>
      </c>
      <c r="S597" s="19">
        <f t="shared" si="37"/>
        <v>40253.208333333336</v>
      </c>
      <c r="T597" s="19">
        <f t="shared" si="38"/>
        <v>40274.208333333336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9"/>
        <v>3.1645569620253164E-3</v>
      </c>
      <c r="P598">
        <f t="shared" si="36"/>
        <v>7887.5</v>
      </c>
      <c r="Q598" t="str" cm="1">
        <f t="array" ref="Q598:R598">_xlfn.TEXTSPLIT(N598,"/")</f>
        <v>film &amp; video</v>
      </c>
      <c r="R598" t="str">
        <v>drama</v>
      </c>
      <c r="S598" s="19">
        <f t="shared" si="37"/>
        <v>42434.25</v>
      </c>
      <c r="T598" s="19">
        <f t="shared" si="38"/>
        <v>42441.25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9"/>
        <v>1.0159756097560975</v>
      </c>
      <c r="P599">
        <f t="shared" si="36"/>
        <v>111289.5</v>
      </c>
      <c r="Q599" t="str" cm="1">
        <f t="array" ref="Q599:R599">_xlfn.TEXTSPLIT(N599,"/")</f>
        <v>theater</v>
      </c>
      <c r="R599" t="str">
        <v>plays</v>
      </c>
      <c r="S599" s="19">
        <f t="shared" si="37"/>
        <v>43786.25</v>
      </c>
      <c r="T599" s="19">
        <f t="shared" si="38"/>
        <v>43804.25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9"/>
        <v>0.62090322580645163</v>
      </c>
      <c r="P600">
        <f t="shared" si="36"/>
        <v>142184</v>
      </c>
      <c r="Q600" t="str" cm="1">
        <f t="array" ref="Q600:R600">_xlfn.TEXTSPLIT(N600,"/")</f>
        <v>music</v>
      </c>
      <c r="R600" t="str">
        <v>rock</v>
      </c>
      <c r="S600" s="19">
        <f t="shared" si="37"/>
        <v>40344.208333333336</v>
      </c>
      <c r="T600" s="19">
        <f t="shared" si="38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9"/>
        <v>0.96356379187455454</v>
      </c>
      <c r="P601">
        <f t="shared" si="36"/>
        <v>72706</v>
      </c>
      <c r="Q601" t="str" cm="1">
        <f t="array" ref="Q601:R601">_xlfn.TEXTSPLIT(N601,"/")</f>
        <v>film &amp; video</v>
      </c>
      <c r="R601" t="str">
        <v>documentary</v>
      </c>
      <c r="S601" s="19">
        <f t="shared" si="37"/>
        <v>42047.25</v>
      </c>
      <c r="T601" s="19">
        <f t="shared" si="38"/>
        <v>42055.25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9"/>
        <v>0.95</v>
      </c>
      <c r="P602">
        <f t="shared" si="36"/>
        <v>52.5</v>
      </c>
      <c r="Q602" t="str" cm="1">
        <f t="array" ref="Q602:R602">_xlfn.TEXTSPLIT(N602,"/")</f>
        <v>food</v>
      </c>
      <c r="R602" t="str">
        <v>food trucks</v>
      </c>
      <c r="S602" s="19">
        <f t="shared" si="37"/>
        <v>41485.208333333336</v>
      </c>
      <c r="T602" s="19">
        <f t="shared" si="38"/>
        <v>41497.208333333336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9"/>
        <v>1.0663492063492064</v>
      </c>
      <c r="P603">
        <f t="shared" si="36"/>
        <v>9659</v>
      </c>
      <c r="Q603" t="str" cm="1">
        <f t="array" ref="Q603:R603">_xlfn.TEXTSPLIT(N603,"/")</f>
        <v>technology</v>
      </c>
      <c r="R603" t="str">
        <v>wearables</v>
      </c>
      <c r="S603" s="19">
        <f t="shared" si="37"/>
        <v>41789.208333333336</v>
      </c>
      <c r="T603" s="19">
        <f t="shared" si="38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9"/>
        <v>0.28236286919831222</v>
      </c>
      <c r="P604">
        <f t="shared" si="36"/>
        <v>81138</v>
      </c>
      <c r="Q604" t="str" cm="1">
        <f t="array" ref="Q604:R604">_xlfn.TEXTSPLIT(N604,"/")</f>
        <v>theater</v>
      </c>
      <c r="R604" t="str">
        <v>plays</v>
      </c>
      <c r="S604" s="19">
        <f t="shared" si="37"/>
        <v>42160.208333333328</v>
      </c>
      <c r="T604" s="19">
        <f t="shared" si="38"/>
        <v>42171.208333333328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9"/>
        <v>0.19660377358490566</v>
      </c>
      <c r="P605">
        <f t="shared" si="36"/>
        <v>5821</v>
      </c>
      <c r="Q605" t="str" cm="1">
        <f t="array" ref="Q605:R605">_xlfn.TEXTSPLIT(N605,"/")</f>
        <v>theater</v>
      </c>
      <c r="R605" t="str">
        <v>plays</v>
      </c>
      <c r="S605" s="19">
        <f t="shared" si="37"/>
        <v>43573.208333333328</v>
      </c>
      <c r="T605" s="19">
        <f t="shared" si="38"/>
        <v>43600.208333333328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9"/>
        <v>0.70730552423900794</v>
      </c>
      <c r="P606">
        <f t="shared" si="36"/>
        <v>120069</v>
      </c>
      <c r="Q606" t="str" cm="1">
        <f t="array" ref="Q606:R606">_xlfn.TEXTSPLIT(N606,"/")</f>
        <v>theater</v>
      </c>
      <c r="R606" t="str">
        <v>plays</v>
      </c>
      <c r="S606" s="19">
        <f t="shared" si="37"/>
        <v>40565.25</v>
      </c>
      <c r="T606" s="19">
        <f t="shared" si="38"/>
        <v>40586.25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9"/>
        <v>0.87212121212121207</v>
      </c>
      <c r="P607">
        <f t="shared" si="36"/>
        <v>4739</v>
      </c>
      <c r="Q607" t="str" cm="1">
        <f t="array" ref="Q607:R607">_xlfn.TEXTSPLIT(N607,"/")</f>
        <v>publishing</v>
      </c>
      <c r="R607" t="str">
        <v>nonfiction</v>
      </c>
      <c r="S607" s="19">
        <f t="shared" si="37"/>
        <v>42280.208333333328</v>
      </c>
      <c r="T607" s="19">
        <f t="shared" si="38"/>
        <v>42321.25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9"/>
        <v>0.88382352941176467</v>
      </c>
      <c r="P608">
        <f t="shared" si="36"/>
        <v>4902.5</v>
      </c>
      <c r="Q608" t="str" cm="1">
        <f t="array" ref="Q608:R608">_xlfn.TEXTSPLIT(N608,"/")</f>
        <v>music</v>
      </c>
      <c r="R608" t="str">
        <v>rock</v>
      </c>
      <c r="S608" s="19">
        <f t="shared" si="37"/>
        <v>42436.25</v>
      </c>
      <c r="T608" s="19">
        <f t="shared" si="38"/>
        <v>42447.208333333328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9"/>
        <v>0.31298691860465117</v>
      </c>
      <c r="P609">
        <f t="shared" si="36"/>
        <v>159133.5</v>
      </c>
      <c r="Q609" t="str" cm="1">
        <f t="array" ref="Q609:R609">_xlfn.TEXTSPLIT(N609,"/")</f>
        <v>food</v>
      </c>
      <c r="R609" t="str">
        <v>food trucks</v>
      </c>
      <c r="S609" s="19">
        <f t="shared" si="37"/>
        <v>41721.208333333336</v>
      </c>
      <c r="T609" s="19">
        <f t="shared" si="38"/>
        <v>41723.208333333336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9"/>
        <v>1.8397435897435896</v>
      </c>
      <c r="P610">
        <f t="shared" si="36"/>
        <v>7487.5</v>
      </c>
      <c r="Q610" t="str" cm="1">
        <f t="array" ref="Q610:R610">_xlfn.TEXTSPLIT(N610,"/")</f>
        <v>music</v>
      </c>
      <c r="R610" t="str">
        <v>jazz</v>
      </c>
      <c r="S610" s="19">
        <f t="shared" si="37"/>
        <v>43530.25</v>
      </c>
      <c r="T610" s="19">
        <f t="shared" si="38"/>
        <v>43534.25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9"/>
        <v>0.20419999999999999</v>
      </c>
      <c r="P611">
        <f t="shared" si="36"/>
        <v>11021</v>
      </c>
      <c r="Q611" t="str" cm="1">
        <f t="array" ref="Q611:R611">_xlfn.TEXTSPLIT(N611,"/")</f>
        <v>film &amp; video</v>
      </c>
      <c r="R611" t="str">
        <v>science fiction</v>
      </c>
      <c r="S611" s="19">
        <f t="shared" si="37"/>
        <v>43481.25</v>
      </c>
      <c r="T611" s="19">
        <f t="shared" si="38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9"/>
        <v>3.1905607476635516</v>
      </c>
      <c r="P612">
        <f t="shared" si="36"/>
        <v>111078</v>
      </c>
      <c r="Q612" t="str" cm="1">
        <f t="array" ref="Q612:R612">_xlfn.TEXTSPLIT(N612,"/")</f>
        <v>theater</v>
      </c>
      <c r="R612" t="str">
        <v>plays</v>
      </c>
      <c r="S612" s="19">
        <f t="shared" si="37"/>
        <v>41259.25</v>
      </c>
      <c r="T612" s="19">
        <f t="shared" si="38"/>
        <v>41273.25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9"/>
        <v>0.86146341463414633</v>
      </c>
      <c r="P613">
        <f t="shared" si="36"/>
        <v>4668</v>
      </c>
      <c r="Q613" t="str" cm="1">
        <f t="array" ref="Q613:R613">_xlfn.TEXTSPLIT(N613,"/")</f>
        <v>theater</v>
      </c>
      <c r="R613" t="str">
        <v>plays</v>
      </c>
      <c r="S613" s="19">
        <f t="shared" si="37"/>
        <v>41480.208333333336</v>
      </c>
      <c r="T613" s="19">
        <f t="shared" si="38"/>
        <v>41492.208333333336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9"/>
        <v>0.39435483870967741</v>
      </c>
      <c r="P614">
        <f t="shared" si="36"/>
        <v>7422.5</v>
      </c>
      <c r="Q614" t="str" cm="1">
        <f t="array" ref="Q614:R614">_xlfn.TEXTSPLIT(N614,"/")</f>
        <v>music</v>
      </c>
      <c r="R614" t="str">
        <v>electric music</v>
      </c>
      <c r="S614" s="19">
        <f t="shared" si="37"/>
        <v>40474.208333333336</v>
      </c>
      <c r="T614" s="19">
        <f t="shared" si="38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9"/>
        <v>0.74</v>
      </c>
      <c r="P615">
        <f t="shared" si="36"/>
        <v>1507</v>
      </c>
      <c r="Q615" t="str" cm="1">
        <f t="array" ref="Q615:R615">_xlfn.TEXTSPLIT(N615,"/")</f>
        <v>theater</v>
      </c>
      <c r="R615" t="str">
        <v>plays</v>
      </c>
      <c r="S615" s="19">
        <f t="shared" si="37"/>
        <v>42973.208333333328</v>
      </c>
      <c r="T615" s="19">
        <f t="shared" si="38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9"/>
        <v>0.55490566037735845</v>
      </c>
      <c r="P616">
        <f t="shared" si="36"/>
        <v>33852.5</v>
      </c>
      <c r="Q616" t="str" cm="1">
        <f t="array" ref="Q616:R616">_xlfn.TEXTSPLIT(N616,"/")</f>
        <v>theater</v>
      </c>
      <c r="R616" t="str">
        <v>plays</v>
      </c>
      <c r="S616" s="19">
        <f t="shared" si="37"/>
        <v>42746.25</v>
      </c>
      <c r="T616" s="19">
        <f t="shared" si="38"/>
        <v>42764.25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9"/>
        <v>0.70447058823529407</v>
      </c>
      <c r="P617">
        <f t="shared" si="36"/>
        <v>11494</v>
      </c>
      <c r="Q617" t="str" cm="1">
        <f t="array" ref="Q617:R617">_xlfn.TEXTSPLIT(N617,"/")</f>
        <v>theater</v>
      </c>
      <c r="R617" t="str">
        <v>plays</v>
      </c>
      <c r="S617" s="19">
        <f t="shared" si="37"/>
        <v>42489.208333333328</v>
      </c>
      <c r="T617" s="19">
        <f t="shared" si="38"/>
        <v>42499.208333333328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9"/>
        <v>0.89515624999999999</v>
      </c>
      <c r="P618">
        <f t="shared" si="36"/>
        <v>9264.5</v>
      </c>
      <c r="Q618" t="str" cm="1">
        <f t="array" ref="Q618:R618">_xlfn.TEXTSPLIT(N618,"/")</f>
        <v>music</v>
      </c>
      <c r="R618" t="str">
        <v>indie rock</v>
      </c>
      <c r="S618" s="19">
        <f t="shared" si="37"/>
        <v>41537.208333333336</v>
      </c>
      <c r="T618" s="19">
        <f t="shared" si="38"/>
        <v>41538.208333333336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9"/>
        <v>1.4971428571428571</v>
      </c>
      <c r="P619">
        <f t="shared" si="36"/>
        <v>2448</v>
      </c>
      <c r="Q619" t="str" cm="1">
        <f t="array" ref="Q619:R619">_xlfn.TEXTSPLIT(N619,"/")</f>
        <v>theater</v>
      </c>
      <c r="R619" t="str">
        <v>plays</v>
      </c>
      <c r="S619" s="19">
        <f t="shared" si="37"/>
        <v>41794.208333333336</v>
      </c>
      <c r="T619" s="19">
        <f t="shared" si="38"/>
        <v>41804.208333333336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9"/>
        <v>0.51139476334340384</v>
      </c>
      <c r="P620">
        <f t="shared" si="36"/>
        <v>147818.5</v>
      </c>
      <c r="Q620" t="str" cm="1">
        <f t="array" ref="Q620:R620">_xlfn.TEXTSPLIT(N620,"/")</f>
        <v>publishing</v>
      </c>
      <c r="R620" t="str">
        <v>nonfiction</v>
      </c>
      <c r="S620" s="19">
        <f t="shared" si="37"/>
        <v>41396.208333333336</v>
      </c>
      <c r="T620" s="19">
        <f t="shared" si="38"/>
        <v>41417.208333333336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9"/>
        <v>0.71538029606942322</v>
      </c>
      <c r="P621">
        <f t="shared" si="36"/>
        <v>125828.5</v>
      </c>
      <c r="Q621" t="str" cm="1">
        <f t="array" ref="Q621:R621">_xlfn.TEXTSPLIT(N621,"/")</f>
        <v>theater</v>
      </c>
      <c r="R621" t="str">
        <v>plays</v>
      </c>
      <c r="S621" s="19">
        <f t="shared" si="37"/>
        <v>40669.208333333336</v>
      </c>
      <c r="T621" s="19">
        <f t="shared" si="38"/>
        <v>40670.208333333336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9"/>
        <v>1.680232558139535</v>
      </c>
      <c r="P622">
        <f t="shared" si="36"/>
        <v>7912.5</v>
      </c>
      <c r="Q622" t="str" cm="1">
        <f t="array" ref="Q622:R622">_xlfn.TEXTSPLIT(N622,"/")</f>
        <v>photography</v>
      </c>
      <c r="R622" t="str">
        <v>photography books</v>
      </c>
      <c r="S622" s="19">
        <f t="shared" si="37"/>
        <v>42559.208333333328</v>
      </c>
      <c r="T622" s="19">
        <f t="shared" si="38"/>
        <v>42563.208333333328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9"/>
        <v>5.1980078125000002</v>
      </c>
      <c r="P623">
        <f t="shared" si="36"/>
        <v>92134.5</v>
      </c>
      <c r="Q623" t="str" cm="1">
        <f t="array" ref="Q623:R623">_xlfn.TEXTSPLIT(N623,"/")</f>
        <v>theater</v>
      </c>
      <c r="R623" t="str">
        <v>plays</v>
      </c>
      <c r="S623" s="19">
        <f t="shared" si="37"/>
        <v>42626.208333333328</v>
      </c>
      <c r="T623" s="19">
        <f t="shared" si="38"/>
        <v>42631.208333333328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9"/>
        <v>0.96869841269841273</v>
      </c>
      <c r="P624">
        <f t="shared" si="36"/>
        <v>97458</v>
      </c>
      <c r="Q624" t="str" cm="1">
        <f t="array" ref="Q624:R624">_xlfn.TEXTSPLIT(N624,"/")</f>
        <v>music</v>
      </c>
      <c r="R624" t="str">
        <v>indie rock</v>
      </c>
      <c r="S624" s="19">
        <f t="shared" si="37"/>
        <v>43205.208333333328</v>
      </c>
      <c r="T624" s="19">
        <f t="shared" si="38"/>
        <v>43231.208333333328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9"/>
        <v>0.5992152704135737</v>
      </c>
      <c r="P625">
        <f t="shared" si="36"/>
        <v>122553</v>
      </c>
      <c r="Q625" t="str" cm="1">
        <f t="array" ref="Q625:R625">_xlfn.TEXTSPLIT(N625,"/")</f>
        <v>theater</v>
      </c>
      <c r="R625" t="str">
        <v>plays</v>
      </c>
      <c r="S625" s="19">
        <f t="shared" si="37"/>
        <v>42201.208333333328</v>
      </c>
      <c r="T625" s="19">
        <f t="shared" si="38"/>
        <v>42206.208333333328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9"/>
        <v>1.793921568627451</v>
      </c>
      <c r="P626">
        <f t="shared" si="36"/>
        <v>9674.5</v>
      </c>
      <c r="Q626" t="str" cm="1">
        <f t="array" ref="Q626:R626">_xlfn.TEXTSPLIT(N626,"/")</f>
        <v>photography</v>
      </c>
      <c r="R626" t="str">
        <v>photography books</v>
      </c>
      <c r="S626" s="19">
        <f t="shared" si="37"/>
        <v>42029.25</v>
      </c>
      <c r="T626" s="19">
        <f t="shared" si="38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9"/>
        <v>0.22626666666666667</v>
      </c>
      <c r="P627">
        <f t="shared" si="36"/>
        <v>6651.5</v>
      </c>
      <c r="Q627" t="str" cm="1">
        <f t="array" ref="Q627:R627">_xlfn.TEXTSPLIT(N627,"/")</f>
        <v>theater</v>
      </c>
      <c r="R627" t="str">
        <v>plays</v>
      </c>
      <c r="S627" s="19">
        <f t="shared" si="37"/>
        <v>43857.25</v>
      </c>
      <c r="T627" s="19">
        <f t="shared" si="38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9"/>
        <v>1.06328125</v>
      </c>
      <c r="P628">
        <f t="shared" si="36"/>
        <v>9802.5</v>
      </c>
      <c r="Q628" t="str" cm="1">
        <f t="array" ref="Q628:R628">_xlfn.TEXTSPLIT(N628,"/")</f>
        <v>theater</v>
      </c>
      <c r="R628" t="str">
        <v>plays</v>
      </c>
      <c r="S628" s="19">
        <f t="shared" si="37"/>
        <v>40449.208333333336</v>
      </c>
      <c r="T628" s="19">
        <f t="shared" si="38"/>
        <v>40458.208333333336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9"/>
        <v>5.9424999999999999</v>
      </c>
      <c r="P629">
        <f t="shared" si="36"/>
        <v>6354</v>
      </c>
      <c r="Q629" t="str" cm="1">
        <f t="array" ref="Q629:R629">_xlfn.TEXTSPLIT(N629,"/")</f>
        <v>food</v>
      </c>
      <c r="R629" t="str">
        <v>food trucks</v>
      </c>
      <c r="S629" s="19">
        <f t="shared" si="37"/>
        <v>40345.208333333336</v>
      </c>
      <c r="T629" s="19">
        <f t="shared" si="38"/>
        <v>40369.208333333336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9"/>
        <v>0.5178947368421053</v>
      </c>
      <c r="P630">
        <f t="shared" si="36"/>
        <v>2392</v>
      </c>
      <c r="Q630" t="str" cm="1">
        <f t="array" ref="Q630:R630">_xlfn.TEXTSPLIT(N630,"/")</f>
        <v>music</v>
      </c>
      <c r="R630" t="str">
        <v>indie rock</v>
      </c>
      <c r="S630" s="19">
        <f t="shared" si="37"/>
        <v>40455.208333333336</v>
      </c>
      <c r="T630" s="19">
        <f t="shared" si="38"/>
        <v>40458.208333333336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9"/>
        <v>0.3541792782305006</v>
      </c>
      <c r="P631">
        <f t="shared" si="36"/>
        <v>70688</v>
      </c>
      <c r="Q631" t="str" cm="1">
        <f t="array" ref="Q631:R631">_xlfn.TEXTSPLIT(N631,"/")</f>
        <v>theater</v>
      </c>
      <c r="R631" t="str">
        <v>plays</v>
      </c>
      <c r="S631" s="19">
        <f t="shared" si="37"/>
        <v>42557.208333333328</v>
      </c>
      <c r="T631" s="19">
        <f t="shared" si="38"/>
        <v>42559.208333333328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9"/>
        <v>0.37126315789473685</v>
      </c>
      <c r="P632">
        <f t="shared" si="36"/>
        <v>7736.5</v>
      </c>
      <c r="Q632" t="str" cm="1">
        <f t="array" ref="Q632:R632">_xlfn.TEXTSPLIT(N632,"/")</f>
        <v>theater</v>
      </c>
      <c r="R632" t="str">
        <v>plays</v>
      </c>
      <c r="S632" s="19">
        <f t="shared" si="37"/>
        <v>43586.208333333328</v>
      </c>
      <c r="T632" s="19">
        <f t="shared" si="38"/>
        <v>43597.208333333328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9"/>
        <v>2.1039864864864866</v>
      </c>
      <c r="P633">
        <f t="shared" si="36"/>
        <v>121478</v>
      </c>
      <c r="Q633" t="str" cm="1">
        <f t="array" ref="Q633:R633">_xlfn.TEXTSPLIT(N633,"/")</f>
        <v>theater</v>
      </c>
      <c r="R633" t="str">
        <v>plays</v>
      </c>
      <c r="S633" s="19">
        <f t="shared" si="37"/>
        <v>43550.208333333328</v>
      </c>
      <c r="T633" s="19">
        <f t="shared" si="38"/>
        <v>43554.208333333328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9"/>
        <v>0.57140083217753124</v>
      </c>
      <c r="P634">
        <f t="shared" si="36"/>
        <v>51501</v>
      </c>
      <c r="Q634" t="str" cm="1">
        <f t="array" ref="Q634:R634">_xlfn.TEXTSPLIT(N634,"/")</f>
        <v>theater</v>
      </c>
      <c r="R634" t="str">
        <v>plays</v>
      </c>
      <c r="S634" s="19">
        <f t="shared" si="37"/>
        <v>41945.208333333336</v>
      </c>
      <c r="T634" s="19">
        <f t="shared" si="38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9"/>
        <v>0.16880597014925372</v>
      </c>
      <c r="P635">
        <f t="shared" si="36"/>
        <v>6134.5</v>
      </c>
      <c r="Q635" t="str" cm="1">
        <f t="array" ref="Q635:R635">_xlfn.TEXTSPLIT(N635,"/")</f>
        <v>film &amp; video</v>
      </c>
      <c r="R635" t="str">
        <v>animation</v>
      </c>
      <c r="S635" s="19">
        <f t="shared" si="37"/>
        <v>42315.25</v>
      </c>
      <c r="T635" s="19">
        <f t="shared" si="38"/>
        <v>42319.25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9"/>
        <v>0.21468697123519459</v>
      </c>
      <c r="P636">
        <f t="shared" si="36"/>
        <v>105512</v>
      </c>
      <c r="Q636" t="str" cm="1">
        <f t="array" ref="Q636:R636">_xlfn.TEXTSPLIT(N636,"/")</f>
        <v>film &amp; video</v>
      </c>
      <c r="R636" t="str">
        <v>television</v>
      </c>
      <c r="S636" s="19">
        <f t="shared" si="37"/>
        <v>42819.208333333328</v>
      </c>
      <c r="T636" s="19">
        <f t="shared" si="38"/>
        <v>42833.208333333328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9"/>
        <v>0.14093525179856115</v>
      </c>
      <c r="P637">
        <f t="shared" si="36"/>
        <v>148795</v>
      </c>
      <c r="Q637" t="str" cm="1">
        <f t="array" ref="Q637:R637">_xlfn.TEXTSPLIT(N637,"/")</f>
        <v>film &amp; video</v>
      </c>
      <c r="R637" t="str">
        <v>television</v>
      </c>
      <c r="S637" s="19">
        <f t="shared" si="37"/>
        <v>41314.25</v>
      </c>
      <c r="T637" s="19">
        <f t="shared" si="38"/>
        <v>41346.208333333336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9"/>
        <v>0.35462316641375824</v>
      </c>
      <c r="P638">
        <f t="shared" si="36"/>
        <v>162645.5</v>
      </c>
      <c r="Q638" t="str" cm="1">
        <f t="array" ref="Q638:R638">_xlfn.TEXTSPLIT(N638,"/")</f>
        <v>film &amp; video</v>
      </c>
      <c r="R638" t="str">
        <v>animation</v>
      </c>
      <c r="S638" s="19">
        <f t="shared" si="37"/>
        <v>40926.25</v>
      </c>
      <c r="T638" s="19">
        <f t="shared" si="38"/>
        <v>40971.25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9"/>
        <v>0.20588235294117646</v>
      </c>
      <c r="P639">
        <f t="shared" si="36"/>
        <v>7625</v>
      </c>
      <c r="Q639" t="str" cm="1">
        <f t="array" ref="Q639:R639">_xlfn.TEXTSPLIT(N639,"/")</f>
        <v>theater</v>
      </c>
      <c r="R639" t="str">
        <v>plays</v>
      </c>
      <c r="S639" s="19">
        <f t="shared" si="37"/>
        <v>42688.25</v>
      </c>
      <c r="T639" s="19">
        <f t="shared" si="38"/>
        <v>42696.25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9"/>
        <v>0.88580882352941182</v>
      </c>
      <c r="P640">
        <f t="shared" si="36"/>
        <v>45459</v>
      </c>
      <c r="Q640" t="str" cm="1">
        <f t="array" ref="Q640:R640">_xlfn.TEXTSPLIT(N640,"/")</f>
        <v>theater</v>
      </c>
      <c r="R640" t="str">
        <v>plays</v>
      </c>
      <c r="S640" s="19">
        <f t="shared" si="37"/>
        <v>40386.208333333336</v>
      </c>
      <c r="T640" s="19">
        <f t="shared" si="38"/>
        <v>40398.208333333336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9"/>
        <v>0.43813953488372093</v>
      </c>
      <c r="P641">
        <f t="shared" si="36"/>
        <v>6716</v>
      </c>
      <c r="Q641" t="str" cm="1">
        <f t="array" ref="Q641:R641">_xlfn.TEXTSPLIT(N641,"/")</f>
        <v>film &amp; video</v>
      </c>
      <c r="R641" t="str">
        <v>drama</v>
      </c>
      <c r="S641" s="19">
        <f t="shared" si="37"/>
        <v>43309.208333333328</v>
      </c>
      <c r="T641" s="19">
        <f t="shared" si="38"/>
        <v>43309.208333333328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9"/>
        <v>0.83498330550918198</v>
      </c>
      <c r="P642">
        <f t="shared" si="36"/>
        <v>69784.5</v>
      </c>
      <c r="Q642" t="str" cm="1">
        <f t="array" ref="Q642:R642">_xlfn.TEXTSPLIT(N642,"/")</f>
        <v>theater</v>
      </c>
      <c r="R642" t="str">
        <v>plays</v>
      </c>
      <c r="S642" s="19">
        <f t="shared" si="37"/>
        <v>42387.25</v>
      </c>
      <c r="T642" s="19">
        <f t="shared" si="38"/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39"/>
        <v>0.1996808510638298</v>
      </c>
      <c r="P643">
        <f t="shared" ref="P643:P706" si="40">(D643+E643)/2</f>
        <v>10338.5</v>
      </c>
      <c r="Q643" t="str" cm="1">
        <f t="array" ref="Q643:R643">_xlfn.TEXTSPLIT(N643,"/")</f>
        <v>theater</v>
      </c>
      <c r="R643" t="str">
        <v>plays</v>
      </c>
      <c r="S643" s="19">
        <f t="shared" ref="S643:S706" si="41">(((J643/60)/60)/24)+DATE(1970,1,1)</f>
        <v>42786.25</v>
      </c>
      <c r="T643" s="19">
        <f t="shared" ref="T643:T706" si="42">(((K643/60)/60)/24)+DATE(1970,1,1)</f>
        <v>42814.208333333328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ref="O644:O707" si="43">ABS(D644-E644)/D644</f>
        <v>0.45456521739130434</v>
      </c>
      <c r="P644">
        <f t="shared" si="40"/>
        <v>11291</v>
      </c>
      <c r="Q644" t="str" cm="1">
        <f t="array" ref="Q644:R644">_xlfn.TEXTSPLIT(N644,"/")</f>
        <v>technology</v>
      </c>
      <c r="R644" t="str">
        <v>wearables</v>
      </c>
      <c r="S644" s="19">
        <f t="shared" si="41"/>
        <v>43451.25</v>
      </c>
      <c r="T644" s="19">
        <f t="shared" si="42"/>
        <v>43460.25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3"/>
        <v>1.2138255033557046</v>
      </c>
      <c r="P645">
        <f t="shared" si="40"/>
        <v>23943</v>
      </c>
      <c r="Q645" t="str" cm="1">
        <f t="array" ref="Q645:R645">_xlfn.TEXTSPLIT(N645,"/")</f>
        <v>theater</v>
      </c>
      <c r="R645" t="str">
        <v>plays</v>
      </c>
      <c r="S645" s="19">
        <f t="shared" si="41"/>
        <v>42795.25</v>
      </c>
      <c r="T645" s="19">
        <f t="shared" si="42"/>
        <v>42813.208333333328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3"/>
        <v>0.51603305785123965</v>
      </c>
      <c r="P646">
        <f t="shared" si="40"/>
        <v>125692</v>
      </c>
      <c r="Q646" t="str" cm="1">
        <f t="array" ref="Q646:R646">_xlfn.TEXTSPLIT(N646,"/")</f>
        <v>theater</v>
      </c>
      <c r="R646" t="str">
        <v>plays</v>
      </c>
      <c r="S646" s="19">
        <f t="shared" si="41"/>
        <v>43452.25</v>
      </c>
      <c r="T646" s="19">
        <f t="shared" si="42"/>
        <v>43468.25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3"/>
        <v>7.0884955752212389E-2</v>
      </c>
      <c r="P647">
        <f t="shared" si="40"/>
        <v>185291.5</v>
      </c>
      <c r="Q647" t="str" cm="1">
        <f t="array" ref="Q647:R647">_xlfn.TEXTSPLIT(N647,"/")</f>
        <v>music</v>
      </c>
      <c r="R647" t="str">
        <v>rock</v>
      </c>
      <c r="S647" s="19">
        <f t="shared" si="41"/>
        <v>43369.208333333328</v>
      </c>
      <c r="T647" s="19">
        <f t="shared" si="42"/>
        <v>43390.208333333328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3"/>
        <v>0.11400202634245188</v>
      </c>
      <c r="P648">
        <f t="shared" si="40"/>
        <v>93074</v>
      </c>
      <c r="Q648" t="str" cm="1">
        <f t="array" ref="Q648:R648">_xlfn.TEXTSPLIT(N648,"/")</f>
        <v>games</v>
      </c>
      <c r="R648" t="str">
        <v>video games</v>
      </c>
      <c r="S648" s="19">
        <f t="shared" si="41"/>
        <v>41346.208333333336</v>
      </c>
      <c r="T648" s="19">
        <f t="shared" si="42"/>
        <v>41357.208333333336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3"/>
        <v>0.58599999999999997</v>
      </c>
      <c r="P649">
        <f t="shared" si="40"/>
        <v>3181.5</v>
      </c>
      <c r="Q649" t="str" cm="1">
        <f t="array" ref="Q649:R649">_xlfn.TEXTSPLIT(N649,"/")</f>
        <v>publishing</v>
      </c>
      <c r="R649" t="str">
        <v>translations</v>
      </c>
      <c r="S649" s="19">
        <f t="shared" si="41"/>
        <v>43199.208333333328</v>
      </c>
      <c r="T649" s="19">
        <f t="shared" si="42"/>
        <v>43223.208333333328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3"/>
        <v>0.36943204868154156</v>
      </c>
      <c r="P650">
        <f t="shared" si="40"/>
        <v>80387</v>
      </c>
      <c r="Q650" t="str" cm="1">
        <f t="array" ref="Q650:R650">_xlfn.TEXTSPLIT(N650,"/")</f>
        <v>food</v>
      </c>
      <c r="R650" t="str">
        <v>food trucks</v>
      </c>
      <c r="S650" s="19">
        <f t="shared" si="41"/>
        <v>42922.208333333328</v>
      </c>
      <c r="T650" s="19">
        <f t="shared" si="42"/>
        <v>42940.208333333328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3"/>
        <v>0.51517666392769101</v>
      </c>
      <c r="P651">
        <f t="shared" si="40"/>
        <v>90351.5</v>
      </c>
      <c r="Q651" t="str" cm="1">
        <f t="array" ref="Q651:R651">_xlfn.TEXTSPLIT(N651,"/")</f>
        <v>theater</v>
      </c>
      <c r="R651" t="str">
        <v>plays</v>
      </c>
      <c r="S651" s="19">
        <f t="shared" si="41"/>
        <v>40471.208333333336</v>
      </c>
      <c r="T651" s="19">
        <f t="shared" si="42"/>
        <v>40482.208333333336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3"/>
        <v>0.98</v>
      </c>
      <c r="P652">
        <f t="shared" si="40"/>
        <v>51</v>
      </c>
      <c r="Q652" t="str" cm="1">
        <f t="array" ref="Q652:R652">_xlfn.TEXTSPLIT(N652,"/")</f>
        <v>music</v>
      </c>
      <c r="R652" t="str">
        <v>jazz</v>
      </c>
      <c r="S652" s="19">
        <f t="shared" si="41"/>
        <v>41828.208333333336</v>
      </c>
      <c r="T652" s="19">
        <f t="shared" si="42"/>
        <v>41855.208333333336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3"/>
        <v>0.11520589730554143</v>
      </c>
      <c r="P653">
        <f t="shared" si="40"/>
        <v>185369.5</v>
      </c>
      <c r="Q653" t="str" cm="1">
        <f t="array" ref="Q653:R653">_xlfn.TEXTSPLIT(N653,"/")</f>
        <v>film &amp; video</v>
      </c>
      <c r="R653" t="str">
        <v>shorts</v>
      </c>
      <c r="S653" s="19">
        <f t="shared" si="41"/>
        <v>41692.25</v>
      </c>
      <c r="T653" s="19">
        <f t="shared" si="42"/>
        <v>41707.25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3"/>
        <v>0.26840000000000003</v>
      </c>
      <c r="P654">
        <f t="shared" si="40"/>
        <v>11342</v>
      </c>
      <c r="Q654" t="str" cm="1">
        <f t="array" ref="Q654:R654">_xlfn.TEXTSPLIT(N654,"/")</f>
        <v>technology</v>
      </c>
      <c r="R654" t="str">
        <v>web</v>
      </c>
      <c r="S654" s="19">
        <f t="shared" si="41"/>
        <v>42587.208333333328</v>
      </c>
      <c r="T654" s="19">
        <f t="shared" si="42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3"/>
        <v>22.388333333333332</v>
      </c>
      <c r="P655">
        <f t="shared" si="40"/>
        <v>7316.5</v>
      </c>
      <c r="Q655" t="str" cm="1">
        <f t="array" ref="Q655:R655">_xlfn.TEXTSPLIT(N655,"/")</f>
        <v>technology</v>
      </c>
      <c r="R655" t="str">
        <v>web</v>
      </c>
      <c r="S655" s="19">
        <f t="shared" si="41"/>
        <v>42468.208333333328</v>
      </c>
      <c r="T655" s="19">
        <f t="shared" si="42"/>
        <v>42470.208333333328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3"/>
        <v>4.0838857142857146</v>
      </c>
      <c r="P656">
        <f t="shared" si="40"/>
        <v>106468</v>
      </c>
      <c r="Q656" t="str" cm="1">
        <f t="array" ref="Q656:R656">_xlfn.TEXTSPLIT(N656,"/")</f>
        <v>music</v>
      </c>
      <c r="R656" t="str">
        <v>metal</v>
      </c>
      <c r="S656" s="19">
        <f t="shared" si="41"/>
        <v>42240.208333333328</v>
      </c>
      <c r="T656" s="19">
        <f t="shared" si="42"/>
        <v>42245.208333333328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3"/>
        <v>0.9147826086956522</v>
      </c>
      <c r="P657">
        <f t="shared" si="40"/>
        <v>10056</v>
      </c>
      <c r="Q657" t="str" cm="1">
        <f t="array" ref="Q657:R657">_xlfn.TEXTSPLIT(N657,"/")</f>
        <v>photography</v>
      </c>
      <c r="R657" t="str">
        <v>photography books</v>
      </c>
      <c r="S657" s="19">
        <f t="shared" si="41"/>
        <v>42796.25</v>
      </c>
      <c r="T657" s="19">
        <f t="shared" si="42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3"/>
        <v>0.57872466216216212</v>
      </c>
      <c r="P658">
        <f t="shared" si="40"/>
        <v>84139.5</v>
      </c>
      <c r="Q658" t="str" cm="1">
        <f t="array" ref="Q658:R658">_xlfn.TEXTSPLIT(N658,"/")</f>
        <v>food</v>
      </c>
      <c r="R658" t="str">
        <v>food trucks</v>
      </c>
      <c r="S658" s="19">
        <f t="shared" si="41"/>
        <v>43097.25</v>
      </c>
      <c r="T658" s="19">
        <f t="shared" si="42"/>
        <v>43102.25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3"/>
        <v>0.91759999999999997</v>
      </c>
      <c r="P659">
        <f t="shared" si="40"/>
        <v>5412</v>
      </c>
      <c r="Q659" t="str" cm="1">
        <f t="array" ref="Q659:R659">_xlfn.TEXTSPLIT(N659,"/")</f>
        <v>film &amp; video</v>
      </c>
      <c r="R659" t="str">
        <v>science fiction</v>
      </c>
      <c r="S659" s="19">
        <f t="shared" si="41"/>
        <v>43096.25</v>
      </c>
      <c r="T659" s="19">
        <f t="shared" si="42"/>
        <v>43112.25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3"/>
        <v>0.39935361216730036</v>
      </c>
      <c r="P660">
        <f t="shared" si="40"/>
        <v>42097</v>
      </c>
      <c r="Q660" t="str" cm="1">
        <f t="array" ref="Q660:R660">_xlfn.TEXTSPLIT(N660,"/")</f>
        <v>music</v>
      </c>
      <c r="R660" t="str">
        <v>rock</v>
      </c>
      <c r="S660" s="19">
        <f t="shared" si="41"/>
        <v>42246.208333333328</v>
      </c>
      <c r="T660" s="19">
        <f t="shared" si="42"/>
        <v>42269.208333333328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3"/>
        <v>0.52767191383595691</v>
      </c>
      <c r="P661">
        <f t="shared" si="40"/>
        <v>88855</v>
      </c>
      <c r="Q661" t="str" cm="1">
        <f t="array" ref="Q661:R661">_xlfn.TEXTSPLIT(N661,"/")</f>
        <v>film &amp; video</v>
      </c>
      <c r="R661" t="str">
        <v>documentary</v>
      </c>
      <c r="S661" s="19">
        <f t="shared" si="41"/>
        <v>40570.25</v>
      </c>
      <c r="T661" s="19">
        <f t="shared" si="42"/>
        <v>40571.25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3"/>
        <v>0.18263736263736263</v>
      </c>
      <c r="P662">
        <f t="shared" si="40"/>
        <v>8269</v>
      </c>
      <c r="Q662" t="str" cm="1">
        <f t="array" ref="Q662:R662">_xlfn.TEXTSPLIT(N662,"/")</f>
        <v>theater</v>
      </c>
      <c r="R662" t="str">
        <v>plays</v>
      </c>
      <c r="S662" s="19">
        <f t="shared" si="41"/>
        <v>42237.208333333328</v>
      </c>
      <c r="T662" s="19">
        <f t="shared" si="42"/>
        <v>42246.208333333328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3"/>
        <v>0.45812734082397005</v>
      </c>
      <c r="P663">
        <f t="shared" si="40"/>
        <v>82336</v>
      </c>
      <c r="Q663" t="str" cm="1">
        <f t="array" ref="Q663:R663">_xlfn.TEXTSPLIT(N663,"/")</f>
        <v>music</v>
      </c>
      <c r="R663" t="str">
        <v>jazz</v>
      </c>
      <c r="S663" s="19">
        <f t="shared" si="41"/>
        <v>40996.208333333336</v>
      </c>
      <c r="T663" s="19">
        <f t="shared" si="42"/>
        <v>41026.208333333336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3"/>
        <v>2.131868131868132E-2</v>
      </c>
      <c r="P664">
        <f t="shared" si="40"/>
        <v>9003</v>
      </c>
      <c r="Q664" t="str" cm="1">
        <f t="array" ref="Q664:R664">_xlfn.TEXTSPLIT(N664,"/")</f>
        <v>theater</v>
      </c>
      <c r="R664" t="str">
        <v>plays</v>
      </c>
      <c r="S664" s="19">
        <f t="shared" si="41"/>
        <v>43443.25</v>
      </c>
      <c r="T664" s="19">
        <f t="shared" si="42"/>
        <v>43447.25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3"/>
        <v>0.2276</v>
      </c>
      <c r="P665">
        <f t="shared" si="40"/>
        <v>8862</v>
      </c>
      <c r="Q665" t="str" cm="1">
        <f t="array" ref="Q665:R665">_xlfn.TEXTSPLIT(N665,"/")</f>
        <v>theater</v>
      </c>
      <c r="R665" t="str">
        <v>plays</v>
      </c>
      <c r="S665" s="19">
        <f t="shared" si="41"/>
        <v>40458.208333333336</v>
      </c>
      <c r="T665" s="19">
        <f t="shared" si="42"/>
        <v>40481.208333333336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3"/>
        <v>0.66535264483627199</v>
      </c>
      <c r="P666">
        <f t="shared" si="40"/>
        <v>52985.5</v>
      </c>
      <c r="Q666" t="str" cm="1">
        <f t="array" ref="Q666:R666">_xlfn.TEXTSPLIT(N666,"/")</f>
        <v>music</v>
      </c>
      <c r="R666" t="str">
        <v>jazz</v>
      </c>
      <c r="S666" s="19">
        <f t="shared" si="41"/>
        <v>40959.25</v>
      </c>
      <c r="T666" s="19">
        <f t="shared" si="42"/>
        <v>40969.25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3"/>
        <v>1.3958823529411766</v>
      </c>
      <c r="P667">
        <f t="shared" si="40"/>
        <v>8659.5</v>
      </c>
      <c r="Q667" t="str" cm="1">
        <f t="array" ref="Q667:R667">_xlfn.TEXTSPLIT(N667,"/")</f>
        <v>film &amp; video</v>
      </c>
      <c r="R667" t="str">
        <v>documentary</v>
      </c>
      <c r="S667" s="19">
        <f t="shared" si="41"/>
        <v>40733.208333333336</v>
      </c>
      <c r="T667" s="19">
        <f t="shared" si="42"/>
        <v>40747.208333333336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3"/>
        <v>0.35967741935483871</v>
      </c>
      <c r="P668">
        <f t="shared" si="40"/>
        <v>2542.5</v>
      </c>
      <c r="Q668" t="str" cm="1">
        <f t="array" ref="Q668:R668">_xlfn.TEXTSPLIT(N668,"/")</f>
        <v>theater</v>
      </c>
      <c r="R668" t="str">
        <v>plays</v>
      </c>
      <c r="S668" s="19">
        <f t="shared" si="41"/>
        <v>41516.208333333336</v>
      </c>
      <c r="T668" s="19">
        <f t="shared" si="42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3"/>
        <v>0.76159420289855073</v>
      </c>
      <c r="P669">
        <f t="shared" si="40"/>
        <v>9527.5</v>
      </c>
      <c r="Q669" t="str" cm="1">
        <f t="array" ref="Q669:R669">_xlfn.TEXTSPLIT(N669,"/")</f>
        <v>journalism</v>
      </c>
      <c r="R669" t="str">
        <v>audio</v>
      </c>
      <c r="S669" s="19">
        <f t="shared" si="41"/>
        <v>41892.208333333336</v>
      </c>
      <c r="T669" s="19">
        <f t="shared" si="42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3"/>
        <v>0.79661818181818178</v>
      </c>
      <c r="P670">
        <f t="shared" si="40"/>
        <v>16546.5</v>
      </c>
      <c r="Q670" t="str" cm="1">
        <f t="array" ref="Q670:R670">_xlfn.TEXTSPLIT(N670,"/")</f>
        <v>theater</v>
      </c>
      <c r="R670" t="str">
        <v>plays</v>
      </c>
      <c r="S670" s="19">
        <f t="shared" si="41"/>
        <v>41122.208333333336</v>
      </c>
      <c r="T670" s="19">
        <f t="shared" si="42"/>
        <v>41134.208333333336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3"/>
        <v>2.5864754098360656</v>
      </c>
      <c r="P671">
        <f t="shared" si="40"/>
        <v>111910</v>
      </c>
      <c r="Q671" t="str" cm="1">
        <f t="array" ref="Q671:R671">_xlfn.TEXTSPLIT(N671,"/")</f>
        <v>theater</v>
      </c>
      <c r="R671" t="str">
        <v>plays</v>
      </c>
      <c r="S671" s="19">
        <f t="shared" si="41"/>
        <v>42912.208333333328</v>
      </c>
      <c r="T671" s="19">
        <f t="shared" si="42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3"/>
        <v>3.6885802469135802</v>
      </c>
      <c r="P672">
        <f t="shared" si="40"/>
        <v>46077.5</v>
      </c>
      <c r="Q672" t="str" cm="1">
        <f t="array" ref="Q672:R672">_xlfn.TEXTSPLIT(N672,"/")</f>
        <v>music</v>
      </c>
      <c r="R672" t="str">
        <v>indie rock</v>
      </c>
      <c r="S672" s="19">
        <f t="shared" si="41"/>
        <v>42425.25</v>
      </c>
      <c r="T672" s="19">
        <f t="shared" si="42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3"/>
        <v>0.22056352459016393</v>
      </c>
      <c r="P673">
        <f t="shared" si="40"/>
        <v>108363.5</v>
      </c>
      <c r="Q673" t="str" cm="1">
        <f t="array" ref="Q673:R673">_xlfn.TEXTSPLIT(N673,"/")</f>
        <v>theater</v>
      </c>
      <c r="R673" t="str">
        <v>plays</v>
      </c>
      <c r="S673" s="19">
        <f t="shared" si="41"/>
        <v>40390.208333333336</v>
      </c>
      <c r="T673" s="19">
        <f t="shared" si="42"/>
        <v>40394.208333333336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3"/>
        <v>0.44068216270843863</v>
      </c>
      <c r="P674">
        <f t="shared" si="40"/>
        <v>154294.5</v>
      </c>
      <c r="Q674" t="str" cm="1">
        <f t="array" ref="Q674:R674">_xlfn.TEXTSPLIT(N674,"/")</f>
        <v>theater</v>
      </c>
      <c r="R674" t="str">
        <v>plays</v>
      </c>
      <c r="S674" s="19">
        <f t="shared" si="41"/>
        <v>43180.208333333328</v>
      </c>
      <c r="T674" s="19">
        <f t="shared" si="42"/>
        <v>43190.208333333328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3"/>
        <v>0.56339285714285714</v>
      </c>
      <c r="P675">
        <f t="shared" si="40"/>
        <v>4022.5</v>
      </c>
      <c r="Q675" t="str" cm="1">
        <f t="array" ref="Q675:R675">_xlfn.TEXTSPLIT(N675,"/")</f>
        <v>music</v>
      </c>
      <c r="R675" t="str">
        <v>indie rock</v>
      </c>
      <c r="S675" s="19">
        <f t="shared" si="41"/>
        <v>42475.208333333328</v>
      </c>
      <c r="T675" s="19">
        <f t="shared" si="42"/>
        <v>42496.208333333328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3"/>
        <v>0.66461628588166377</v>
      </c>
      <c r="P676">
        <f t="shared" si="40"/>
        <v>113975</v>
      </c>
      <c r="Q676" t="str" cm="1">
        <f t="array" ref="Q676:R676">_xlfn.TEXTSPLIT(N676,"/")</f>
        <v>photography</v>
      </c>
      <c r="R676" t="str">
        <v>photography books</v>
      </c>
      <c r="S676" s="19">
        <f t="shared" si="41"/>
        <v>40774.208333333336</v>
      </c>
      <c r="T676" s="19">
        <f t="shared" si="42"/>
        <v>40821.208333333336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3"/>
        <v>0.22979381443298968</v>
      </c>
      <c r="P677">
        <f t="shared" si="40"/>
        <v>10814.5</v>
      </c>
      <c r="Q677" t="str" cm="1">
        <f t="array" ref="Q677:R677">_xlfn.TEXTSPLIT(N677,"/")</f>
        <v>journalism</v>
      </c>
      <c r="R677" t="str">
        <v>audio</v>
      </c>
      <c r="S677" s="19">
        <f t="shared" si="41"/>
        <v>43719.208333333328</v>
      </c>
      <c r="T677" s="19">
        <f t="shared" si="42"/>
        <v>43726.208333333328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3"/>
        <v>0.89749598715890855</v>
      </c>
      <c r="P678">
        <f t="shared" si="40"/>
        <v>90257</v>
      </c>
      <c r="Q678" t="str" cm="1">
        <f t="array" ref="Q678:R678">_xlfn.TEXTSPLIT(N678,"/")</f>
        <v>photography</v>
      </c>
      <c r="R678" t="str">
        <v>photography books</v>
      </c>
      <c r="S678" s="19">
        <f t="shared" si="41"/>
        <v>41178.208333333336</v>
      </c>
      <c r="T678" s="19">
        <f t="shared" si="42"/>
        <v>41187.208333333336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3"/>
        <v>0.16377358490566038</v>
      </c>
      <c r="P679">
        <f t="shared" si="40"/>
        <v>4866</v>
      </c>
      <c r="Q679" t="str" cm="1">
        <f t="array" ref="Q679:R679">_xlfn.TEXTSPLIT(N679,"/")</f>
        <v>publishing</v>
      </c>
      <c r="R679" t="str">
        <v>fiction</v>
      </c>
      <c r="S679" s="19">
        <f t="shared" si="41"/>
        <v>42561.208333333328</v>
      </c>
      <c r="T679" s="19">
        <f t="shared" si="42"/>
        <v>42611.208333333328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3"/>
        <v>0.82031155778894471</v>
      </c>
      <c r="P680">
        <f t="shared" si="40"/>
        <v>58689.5</v>
      </c>
      <c r="Q680" t="str" cm="1">
        <f t="array" ref="Q680:R680">_xlfn.TEXTSPLIT(N680,"/")</f>
        <v>film &amp; video</v>
      </c>
      <c r="R680" t="str">
        <v>drama</v>
      </c>
      <c r="S680" s="19">
        <f t="shared" si="41"/>
        <v>43484.25</v>
      </c>
      <c r="T680" s="19">
        <f t="shared" si="42"/>
        <v>43486.25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3"/>
        <v>9.3650000000000002</v>
      </c>
      <c r="P681">
        <f t="shared" si="40"/>
        <v>7955.5</v>
      </c>
      <c r="Q681" t="str" cm="1">
        <f t="array" ref="Q681:R681">_xlfn.TEXTSPLIT(N681,"/")</f>
        <v>food</v>
      </c>
      <c r="R681" t="str">
        <v>food trucks</v>
      </c>
      <c r="S681" s="19">
        <f t="shared" si="41"/>
        <v>43756.208333333328</v>
      </c>
      <c r="T681" s="19">
        <f t="shared" si="42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3"/>
        <v>2.5947802197802197E-2</v>
      </c>
      <c r="P682">
        <f t="shared" si="40"/>
        <v>143711</v>
      </c>
      <c r="Q682" t="str" cm="1">
        <f t="array" ref="Q682:R682">_xlfn.TEXTSPLIT(N682,"/")</f>
        <v>games</v>
      </c>
      <c r="R682" t="str">
        <v>mobile games</v>
      </c>
      <c r="S682" s="19">
        <f t="shared" si="41"/>
        <v>43813.25</v>
      </c>
      <c r="T682" s="19">
        <f t="shared" si="42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3"/>
        <v>0.13613796849538295</v>
      </c>
      <c r="P683">
        <f t="shared" si="40"/>
        <v>171568.5</v>
      </c>
      <c r="Q683" t="str" cm="1">
        <f t="array" ref="Q683:R683">_xlfn.TEXTSPLIT(N683,"/")</f>
        <v>theater</v>
      </c>
      <c r="R683" t="str">
        <v>plays</v>
      </c>
      <c r="S683" s="19">
        <f t="shared" si="41"/>
        <v>40898.25</v>
      </c>
      <c r="T683" s="19">
        <f t="shared" si="42"/>
        <v>40904.25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3"/>
        <v>0.50166666666666671</v>
      </c>
      <c r="P684">
        <f t="shared" si="40"/>
        <v>6754.5</v>
      </c>
      <c r="Q684" t="str" cm="1">
        <f t="array" ref="Q684:R684">_xlfn.TEXTSPLIT(N684,"/")</f>
        <v>theater</v>
      </c>
      <c r="R684" t="str">
        <v>plays</v>
      </c>
      <c r="S684" s="19">
        <f t="shared" si="41"/>
        <v>41619.25</v>
      </c>
      <c r="T684" s="19">
        <f t="shared" si="42"/>
        <v>41628.25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3"/>
        <v>2.5843478260869563</v>
      </c>
      <c r="P685">
        <f t="shared" si="40"/>
        <v>5272</v>
      </c>
      <c r="Q685" t="str" cm="1">
        <f t="array" ref="Q685:R685">_xlfn.TEXTSPLIT(N685,"/")</f>
        <v>theater</v>
      </c>
      <c r="R685" t="str">
        <v>plays</v>
      </c>
      <c r="S685" s="19">
        <f t="shared" si="41"/>
        <v>43359.208333333328</v>
      </c>
      <c r="T685" s="19">
        <f t="shared" si="42"/>
        <v>43361.208333333328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3"/>
        <v>4.4285714285714288</v>
      </c>
      <c r="P686">
        <f t="shared" si="40"/>
        <v>4500</v>
      </c>
      <c r="Q686" t="str" cm="1">
        <f t="array" ref="Q686:R686">_xlfn.TEXTSPLIT(N686,"/")</f>
        <v>publishing</v>
      </c>
      <c r="R686" t="str">
        <v>nonfiction</v>
      </c>
      <c r="S686" s="19">
        <f t="shared" si="41"/>
        <v>40358.208333333336</v>
      </c>
      <c r="T686" s="19">
        <f t="shared" si="42"/>
        <v>40378.208333333336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3"/>
        <v>0.32499285714285714</v>
      </c>
      <c r="P687">
        <f t="shared" si="40"/>
        <v>117250.5</v>
      </c>
      <c r="Q687" t="str" cm="1">
        <f t="array" ref="Q687:R687">_xlfn.TEXTSPLIT(N687,"/")</f>
        <v>theater</v>
      </c>
      <c r="R687" t="str">
        <v>plays</v>
      </c>
      <c r="S687" s="19">
        <f t="shared" si="41"/>
        <v>42239.208333333328</v>
      </c>
      <c r="T687" s="19">
        <f t="shared" si="42"/>
        <v>42263.208333333328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3"/>
        <v>0.91746666666666665</v>
      </c>
      <c r="P688">
        <f t="shared" si="40"/>
        <v>10940.5</v>
      </c>
      <c r="Q688" t="str" cm="1">
        <f t="array" ref="Q688:R688">_xlfn.TEXTSPLIT(N688,"/")</f>
        <v>technology</v>
      </c>
      <c r="R688" t="str">
        <v>wearables</v>
      </c>
      <c r="S688" s="19">
        <f t="shared" si="41"/>
        <v>43186.208333333328</v>
      </c>
      <c r="T688" s="19">
        <f t="shared" si="42"/>
        <v>43197.208333333328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3"/>
        <v>8.32</v>
      </c>
      <c r="P689">
        <f t="shared" si="40"/>
        <v>7740</v>
      </c>
      <c r="Q689" t="str" cm="1">
        <f t="array" ref="Q689:R689">_xlfn.TEXTSPLIT(N689,"/")</f>
        <v>theater</v>
      </c>
      <c r="R689" t="str">
        <v>plays</v>
      </c>
      <c r="S689" s="19">
        <f t="shared" si="41"/>
        <v>42806.25</v>
      </c>
      <c r="T689" s="19">
        <f t="shared" si="42"/>
        <v>42809.208333333328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3"/>
        <v>3.2927586206896553</v>
      </c>
      <c r="P690">
        <f t="shared" si="40"/>
        <v>7674.5</v>
      </c>
      <c r="Q690" t="str" cm="1">
        <f t="array" ref="Q690:R690">_xlfn.TEXTSPLIT(N690,"/")</f>
        <v>film &amp; video</v>
      </c>
      <c r="R690" t="str">
        <v>television</v>
      </c>
      <c r="S690" s="19">
        <f t="shared" si="41"/>
        <v>43475.25</v>
      </c>
      <c r="T690" s="19">
        <f t="shared" si="42"/>
        <v>43491.25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3"/>
        <v>6.5753424657534251E-3</v>
      </c>
      <c r="P691">
        <f t="shared" si="40"/>
        <v>7324</v>
      </c>
      <c r="Q691" t="str" cm="1">
        <f t="array" ref="Q691:R691">_xlfn.TEXTSPLIT(N691,"/")</f>
        <v>technology</v>
      </c>
      <c r="R691" t="str">
        <v>web</v>
      </c>
      <c r="S691" s="19">
        <f t="shared" si="41"/>
        <v>41576.208333333336</v>
      </c>
      <c r="T691" s="19">
        <f t="shared" si="42"/>
        <v>41588.25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3"/>
        <v>1.2661111111111112</v>
      </c>
      <c r="P692">
        <f t="shared" si="40"/>
        <v>5879</v>
      </c>
      <c r="Q692" t="str" cm="1">
        <f t="array" ref="Q692:R692">_xlfn.TEXTSPLIT(N692,"/")</f>
        <v>film &amp; video</v>
      </c>
      <c r="R692" t="str">
        <v>documentary</v>
      </c>
      <c r="S692" s="19">
        <f t="shared" si="41"/>
        <v>40874.25</v>
      </c>
      <c r="T692" s="19">
        <f t="shared" si="42"/>
        <v>40880.25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3"/>
        <v>0.42380000000000001</v>
      </c>
      <c r="P693">
        <f t="shared" si="40"/>
        <v>6059.5</v>
      </c>
      <c r="Q693" t="str" cm="1">
        <f t="array" ref="Q693:R693">_xlfn.TEXTSPLIT(N693,"/")</f>
        <v>film &amp; video</v>
      </c>
      <c r="R693" t="str">
        <v>documentary</v>
      </c>
      <c r="S693" s="19">
        <f t="shared" si="41"/>
        <v>41185.208333333336</v>
      </c>
      <c r="T693" s="19">
        <f t="shared" si="42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3"/>
        <v>9.3666666666666662E-2</v>
      </c>
      <c r="P694">
        <f t="shared" si="40"/>
        <v>5719</v>
      </c>
      <c r="Q694" t="str" cm="1">
        <f t="array" ref="Q694:R694">_xlfn.TEXTSPLIT(N694,"/")</f>
        <v>music</v>
      </c>
      <c r="R694" t="str">
        <v>rock</v>
      </c>
      <c r="S694" s="19">
        <f t="shared" si="41"/>
        <v>43655.208333333328</v>
      </c>
      <c r="T694" s="19">
        <f t="shared" si="42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3"/>
        <v>0.36033259423503328</v>
      </c>
      <c r="P695">
        <f t="shared" si="40"/>
        <v>147898</v>
      </c>
      <c r="Q695" t="str" cm="1">
        <f t="array" ref="Q695:R695">_xlfn.TEXTSPLIT(N695,"/")</f>
        <v>theater</v>
      </c>
      <c r="R695" t="str">
        <v>plays</v>
      </c>
      <c r="S695" s="19">
        <f t="shared" si="41"/>
        <v>43025.208333333328</v>
      </c>
      <c r="T695" s="19">
        <f t="shared" si="42"/>
        <v>43042.208333333328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3"/>
        <v>0.15868131868131868</v>
      </c>
      <c r="P696">
        <f t="shared" si="40"/>
        <v>8378</v>
      </c>
      <c r="Q696" t="str" cm="1">
        <f t="array" ref="Q696:R696">_xlfn.TEXTSPLIT(N696,"/")</f>
        <v>theater</v>
      </c>
      <c r="R696" t="str">
        <v>plays</v>
      </c>
      <c r="S696" s="19">
        <f t="shared" si="41"/>
        <v>43066.25</v>
      </c>
      <c r="T696" s="19">
        <f t="shared" si="42"/>
        <v>43103.25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3"/>
        <v>0.33934782608695652</v>
      </c>
      <c r="P697">
        <f t="shared" si="40"/>
        <v>10761</v>
      </c>
      <c r="Q697" t="str" cm="1">
        <f t="array" ref="Q697:R697">_xlfn.TEXTSPLIT(N697,"/")</f>
        <v>music</v>
      </c>
      <c r="R697" t="str">
        <v>rock</v>
      </c>
      <c r="S697" s="19">
        <f t="shared" si="41"/>
        <v>42322.25</v>
      </c>
      <c r="T697" s="19">
        <f t="shared" si="42"/>
        <v>42338.25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3"/>
        <v>0.40957952468007314</v>
      </c>
      <c r="P698">
        <f t="shared" si="40"/>
        <v>130494</v>
      </c>
      <c r="Q698" t="str" cm="1">
        <f t="array" ref="Q698:R698">_xlfn.TEXTSPLIT(N698,"/")</f>
        <v>theater</v>
      </c>
      <c r="R698" t="str">
        <v>plays</v>
      </c>
      <c r="S698" s="19">
        <f t="shared" si="41"/>
        <v>42114.208333333328</v>
      </c>
      <c r="T698" s="19">
        <f t="shared" si="42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3"/>
        <v>0.52800620636152051</v>
      </c>
      <c r="P699">
        <f t="shared" si="40"/>
        <v>162930</v>
      </c>
      <c r="Q699" t="str" cm="1">
        <f t="array" ref="Q699:R699">_xlfn.TEXTSPLIT(N699,"/")</f>
        <v>music</v>
      </c>
      <c r="R699" t="str">
        <v>electric music</v>
      </c>
      <c r="S699" s="19">
        <f t="shared" si="41"/>
        <v>43190.208333333328</v>
      </c>
      <c r="T699" s="19">
        <f t="shared" si="42"/>
        <v>43192.208333333328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3"/>
        <v>3.4669121140142516</v>
      </c>
      <c r="P700">
        <f t="shared" si="40"/>
        <v>115078.5</v>
      </c>
      <c r="Q700" t="str" cm="1">
        <f t="array" ref="Q700:R700">_xlfn.TEXTSPLIT(N700,"/")</f>
        <v>technology</v>
      </c>
      <c r="R700" t="str">
        <v>wearables</v>
      </c>
      <c r="S700" s="19">
        <f t="shared" si="41"/>
        <v>40871.25</v>
      </c>
      <c r="T700" s="19">
        <f t="shared" si="42"/>
        <v>40885.25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3"/>
        <v>0.15608108108108107</v>
      </c>
      <c r="P701">
        <f t="shared" si="40"/>
        <v>6822.5</v>
      </c>
      <c r="Q701" t="str" cm="1">
        <f t="array" ref="Q701:R701">_xlfn.TEXTSPLIT(N701,"/")</f>
        <v>film &amp; video</v>
      </c>
      <c r="R701" t="str">
        <v>drama</v>
      </c>
      <c r="S701" s="19">
        <f t="shared" si="41"/>
        <v>43641.208333333328</v>
      </c>
      <c r="T701" s="19">
        <f t="shared" si="42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3"/>
        <v>0.97</v>
      </c>
      <c r="P702">
        <f t="shared" si="40"/>
        <v>51.5</v>
      </c>
      <c r="Q702" t="str" cm="1">
        <f t="array" ref="Q702:R702">_xlfn.TEXTSPLIT(N702,"/")</f>
        <v>technology</v>
      </c>
      <c r="R702" t="str">
        <v>wearables</v>
      </c>
      <c r="S702" s="19">
        <f t="shared" si="41"/>
        <v>40203.25</v>
      </c>
      <c r="T702" s="19">
        <f t="shared" si="42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3"/>
        <v>0.7502692307692308</v>
      </c>
      <c r="P703">
        <f t="shared" si="40"/>
        <v>71507</v>
      </c>
      <c r="Q703" t="str" cm="1">
        <f t="array" ref="Q703:R703">_xlfn.TEXTSPLIT(N703,"/")</f>
        <v>theater</v>
      </c>
      <c r="R703" t="str">
        <v>plays</v>
      </c>
      <c r="S703" s="19">
        <f t="shared" si="41"/>
        <v>40629.208333333336</v>
      </c>
      <c r="T703" s="19">
        <f t="shared" si="42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3"/>
        <v>0.45862068965517239</v>
      </c>
      <c r="P704">
        <f t="shared" si="40"/>
        <v>6705</v>
      </c>
      <c r="Q704" t="str" cm="1">
        <f t="array" ref="Q704:R704">_xlfn.TEXTSPLIT(N704,"/")</f>
        <v>technology</v>
      </c>
      <c r="R704" t="str">
        <v>wearables</v>
      </c>
      <c r="S704" s="19">
        <f t="shared" si="41"/>
        <v>41477.208333333336</v>
      </c>
      <c r="T704" s="19">
        <f t="shared" si="42"/>
        <v>41482.208333333336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3"/>
        <v>2.1187381703470032</v>
      </c>
      <c r="P705">
        <f t="shared" si="40"/>
        <v>130564</v>
      </c>
      <c r="Q705" t="str" cm="1">
        <f t="array" ref="Q705:R705">_xlfn.TEXTSPLIT(N705,"/")</f>
        <v>publishing</v>
      </c>
      <c r="R705" t="str">
        <v>translations</v>
      </c>
      <c r="S705" s="19">
        <f t="shared" si="41"/>
        <v>41020.208333333336</v>
      </c>
      <c r="T705" s="19">
        <f t="shared" si="42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3"/>
        <v>0.227816091954023</v>
      </c>
      <c r="P706">
        <f t="shared" si="40"/>
        <v>9691</v>
      </c>
      <c r="Q706" t="str" cm="1">
        <f t="array" ref="Q706:R706">_xlfn.TEXTSPLIT(N706,"/")</f>
        <v>film &amp; video</v>
      </c>
      <c r="R706" t="str">
        <v>animation</v>
      </c>
      <c r="S706" s="19">
        <f t="shared" si="41"/>
        <v>42555.208333333328</v>
      </c>
      <c r="T706" s="19">
        <f t="shared" si="42"/>
        <v>42570.208333333328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43"/>
        <v>9.7348261638185024E-3</v>
      </c>
      <c r="P707">
        <f t="shared" ref="P707:P770" si="44">(D707+E707)/2</f>
        <v>168874</v>
      </c>
      <c r="Q707" t="str" cm="1">
        <f t="array" ref="Q707:R707">_xlfn.TEXTSPLIT(N707,"/")</f>
        <v>publishing</v>
      </c>
      <c r="R707" t="str">
        <v>nonfiction</v>
      </c>
      <c r="S707" s="19">
        <f t="shared" ref="S707:S770" si="45">(((J707/60)/60)/24)+DATE(1970,1,1)</f>
        <v>41619.25</v>
      </c>
      <c r="T707" s="19">
        <f t="shared" ref="T707:T770" si="46">(((K707/60)/60)/24)+DATE(1970,1,1)</f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ref="O708:O771" si="47">ABS(D708-E708)/D708</f>
        <v>0.27846863468634686</v>
      </c>
      <c r="P708">
        <f t="shared" si="44"/>
        <v>123493</v>
      </c>
      <c r="Q708" t="str" cm="1">
        <f t="array" ref="Q708:R708">_xlfn.TEXTSPLIT(N708,"/")</f>
        <v>technology</v>
      </c>
      <c r="R708" t="str">
        <v>web</v>
      </c>
      <c r="S708" s="19">
        <f t="shared" si="45"/>
        <v>43471.25</v>
      </c>
      <c r="T708" s="19">
        <f t="shared" si="46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7"/>
        <v>0.5861643835616438</v>
      </c>
      <c r="P709">
        <f t="shared" si="44"/>
        <v>9439.5</v>
      </c>
      <c r="Q709" t="str" cm="1">
        <f t="array" ref="Q709:R709">_xlfn.TEXTSPLIT(N709,"/")</f>
        <v>film &amp; video</v>
      </c>
      <c r="R709" t="str">
        <v>drama</v>
      </c>
      <c r="S709" s="19">
        <f t="shared" si="45"/>
        <v>43442.25</v>
      </c>
      <c r="T709" s="19">
        <f t="shared" si="46"/>
        <v>43478.25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7"/>
        <v>6.0705882352941174</v>
      </c>
      <c r="P710">
        <f t="shared" si="44"/>
        <v>6860</v>
      </c>
      <c r="Q710" t="str" cm="1">
        <f t="array" ref="Q710:R710">_xlfn.TEXTSPLIT(N710,"/")</f>
        <v>theater</v>
      </c>
      <c r="R710" t="str">
        <v>plays</v>
      </c>
      <c r="S710" s="19">
        <f t="shared" si="45"/>
        <v>42877.208333333328</v>
      </c>
      <c r="T710" s="19">
        <f t="shared" si="46"/>
        <v>42887.208333333328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7"/>
        <v>0.42387755102040814</v>
      </c>
      <c r="P711">
        <f t="shared" si="44"/>
        <v>11877</v>
      </c>
      <c r="Q711" t="str" cm="1">
        <f t="array" ref="Q711:R711">_xlfn.TEXTSPLIT(N711,"/")</f>
        <v>theater</v>
      </c>
      <c r="R711" t="str">
        <v>plays</v>
      </c>
      <c r="S711" s="19">
        <f t="shared" si="45"/>
        <v>41018.208333333336</v>
      </c>
      <c r="T711" s="19">
        <f t="shared" si="46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7"/>
        <v>0.47860465116279072</v>
      </c>
      <c r="P712">
        <f t="shared" si="44"/>
        <v>5329</v>
      </c>
      <c r="Q712" t="str" cm="1">
        <f t="array" ref="Q712:R712">_xlfn.TEXTSPLIT(N712,"/")</f>
        <v>theater</v>
      </c>
      <c r="R712" t="str">
        <v>plays</v>
      </c>
      <c r="S712" s="19">
        <f t="shared" si="45"/>
        <v>43295.208333333328</v>
      </c>
      <c r="T712" s="19">
        <f t="shared" si="46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7"/>
        <v>0.79677419354838708</v>
      </c>
      <c r="P713">
        <f t="shared" si="44"/>
        <v>3730</v>
      </c>
      <c r="Q713" t="str" cm="1">
        <f t="array" ref="Q713:R713">_xlfn.TEXTSPLIT(N713,"/")</f>
        <v>theater</v>
      </c>
      <c r="R713" t="str">
        <v>plays</v>
      </c>
      <c r="S713" s="19">
        <f t="shared" si="45"/>
        <v>42393.25</v>
      </c>
      <c r="T713" s="19">
        <f t="shared" si="46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7"/>
        <v>17.40625</v>
      </c>
      <c r="P714">
        <f t="shared" si="44"/>
        <v>7762.5</v>
      </c>
      <c r="Q714" t="str" cm="1">
        <f t="array" ref="Q714:R714">_xlfn.TEXTSPLIT(N714,"/")</f>
        <v>theater</v>
      </c>
      <c r="R714" t="str">
        <v>plays</v>
      </c>
      <c r="S714" s="19">
        <f t="shared" si="45"/>
        <v>42559.208333333328</v>
      </c>
      <c r="T714" s="19">
        <f t="shared" si="46"/>
        <v>42600.208333333328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7"/>
        <v>0.61942028985507247</v>
      </c>
      <c r="P715">
        <f t="shared" si="44"/>
        <v>9037</v>
      </c>
      <c r="Q715" t="str" cm="1">
        <f t="array" ref="Q715:R715">_xlfn.TEXTSPLIT(N715,"/")</f>
        <v>publishing</v>
      </c>
      <c r="R715" t="str">
        <v>radio &amp; podcasts</v>
      </c>
      <c r="S715" s="19">
        <f t="shared" si="45"/>
        <v>42604.208333333328</v>
      </c>
      <c r="T715" s="19">
        <f t="shared" si="46"/>
        <v>42616.208333333328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7"/>
        <v>3.7282077922077921</v>
      </c>
      <c r="P716">
        <f t="shared" si="44"/>
        <v>110268</v>
      </c>
      <c r="Q716" t="str" cm="1">
        <f t="array" ref="Q716:R716">_xlfn.TEXTSPLIT(N716,"/")</f>
        <v>music</v>
      </c>
      <c r="R716" t="str">
        <v>rock</v>
      </c>
      <c r="S716" s="19">
        <f t="shared" si="45"/>
        <v>41870.208333333336</v>
      </c>
      <c r="T716" s="19">
        <f t="shared" si="46"/>
        <v>41871.208333333336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7"/>
        <v>0.75533898305084746</v>
      </c>
      <c r="P717">
        <f t="shared" si="44"/>
        <v>73435</v>
      </c>
      <c r="Q717" t="str" cm="1">
        <f t="array" ref="Q717:R717">_xlfn.TEXTSPLIT(N717,"/")</f>
        <v>games</v>
      </c>
      <c r="R717" t="str">
        <v>mobile games</v>
      </c>
      <c r="S717" s="19">
        <f t="shared" si="45"/>
        <v>40397.208333333336</v>
      </c>
      <c r="T717" s="19">
        <f t="shared" si="46"/>
        <v>40402.208333333336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7"/>
        <v>4.1764999999999999</v>
      </c>
      <c r="P718">
        <f t="shared" si="44"/>
        <v>6176.5</v>
      </c>
      <c r="Q718" t="str" cm="1">
        <f t="array" ref="Q718:R718">_xlfn.TEXTSPLIT(N718,"/")</f>
        <v>theater</v>
      </c>
      <c r="R718" t="str">
        <v>plays</v>
      </c>
      <c r="S718" s="19">
        <f t="shared" si="45"/>
        <v>41465.208333333336</v>
      </c>
      <c r="T718" s="19">
        <f t="shared" si="46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7"/>
        <v>1.4764285714285714</v>
      </c>
      <c r="P719">
        <f t="shared" si="44"/>
        <v>9734</v>
      </c>
      <c r="Q719" t="str" cm="1">
        <f t="array" ref="Q719:R719">_xlfn.TEXTSPLIT(N719,"/")</f>
        <v>film &amp; video</v>
      </c>
      <c r="R719" t="str">
        <v>documentary</v>
      </c>
      <c r="S719" s="19">
        <f t="shared" si="45"/>
        <v>40777.208333333336</v>
      </c>
      <c r="T719" s="19">
        <f t="shared" si="46"/>
        <v>40798.208333333336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7"/>
        <v>2.0481927710843373E-3</v>
      </c>
      <c r="P720">
        <f t="shared" si="44"/>
        <v>8308.5</v>
      </c>
      <c r="Q720" t="str" cm="1">
        <f t="array" ref="Q720:R720">_xlfn.TEXTSPLIT(N720,"/")</f>
        <v>technology</v>
      </c>
      <c r="R720" t="str">
        <v>wearables</v>
      </c>
      <c r="S720" s="19">
        <f t="shared" si="45"/>
        <v>41442.208333333336</v>
      </c>
      <c r="T720" s="19">
        <f t="shared" si="46"/>
        <v>41468.208333333336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7"/>
        <v>0.53</v>
      </c>
      <c r="P721">
        <f t="shared" si="44"/>
        <v>8728.5</v>
      </c>
      <c r="Q721" t="str" cm="1">
        <f t="array" ref="Q721:R721">_xlfn.TEXTSPLIT(N721,"/")</f>
        <v>publishing</v>
      </c>
      <c r="R721" t="str">
        <v>fiction</v>
      </c>
      <c r="S721" s="19">
        <f t="shared" si="45"/>
        <v>41058.208333333336</v>
      </c>
      <c r="T721" s="19">
        <f t="shared" si="46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7"/>
        <v>0.62908045977011495</v>
      </c>
      <c r="P722">
        <f t="shared" si="44"/>
        <v>5963.5</v>
      </c>
      <c r="Q722" t="str" cm="1">
        <f t="array" ref="Q722:R722">_xlfn.TEXTSPLIT(N722,"/")</f>
        <v>theater</v>
      </c>
      <c r="R722" t="str">
        <v>plays</v>
      </c>
      <c r="S722" s="19">
        <f t="shared" si="45"/>
        <v>43152.25</v>
      </c>
      <c r="T722" s="19">
        <f t="shared" si="46"/>
        <v>43166.25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7"/>
        <v>0.95607605177993527</v>
      </c>
      <c r="P723">
        <f t="shared" si="44"/>
        <v>64514.5</v>
      </c>
      <c r="Q723" t="str" cm="1">
        <f t="array" ref="Q723:R723">_xlfn.TEXTSPLIT(N723,"/")</f>
        <v>music</v>
      </c>
      <c r="R723" t="str">
        <v>rock</v>
      </c>
      <c r="S723" s="19">
        <f t="shared" si="45"/>
        <v>43194.208333333328</v>
      </c>
      <c r="T723" s="19">
        <f t="shared" si="46"/>
        <v>43200.208333333328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7"/>
        <v>0.56507216494845358</v>
      </c>
      <c r="P724">
        <f t="shared" si="44"/>
        <v>62203</v>
      </c>
      <c r="Q724" t="str" cm="1">
        <f t="array" ref="Q724:R724">_xlfn.TEXTSPLIT(N724,"/")</f>
        <v>film &amp; video</v>
      </c>
      <c r="R724" t="str">
        <v>documentary</v>
      </c>
      <c r="S724" s="19">
        <f t="shared" si="45"/>
        <v>43045.25</v>
      </c>
      <c r="T724" s="19">
        <f t="shared" si="46"/>
        <v>43072.25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7"/>
        <v>1.7040816326530612</v>
      </c>
      <c r="P725">
        <f t="shared" si="44"/>
        <v>9075</v>
      </c>
      <c r="Q725" t="str" cm="1">
        <f t="array" ref="Q725:R725">_xlfn.TEXTSPLIT(N725,"/")</f>
        <v>theater</v>
      </c>
      <c r="R725" t="str">
        <v>plays</v>
      </c>
      <c r="S725" s="19">
        <f t="shared" si="45"/>
        <v>42431.25</v>
      </c>
      <c r="T725" s="19">
        <f t="shared" si="46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7"/>
        <v>0.34059523809523812</v>
      </c>
      <c r="P726">
        <f t="shared" si="44"/>
        <v>9830.5</v>
      </c>
      <c r="Q726" t="str" cm="1">
        <f t="array" ref="Q726:R726">_xlfn.TEXTSPLIT(N726,"/")</f>
        <v>theater</v>
      </c>
      <c r="R726" t="str">
        <v>plays</v>
      </c>
      <c r="S726" s="19">
        <f t="shared" si="45"/>
        <v>41934.208333333336</v>
      </c>
      <c r="T726" s="19">
        <f t="shared" si="46"/>
        <v>41936.208333333336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7"/>
        <v>0.49601966873706005</v>
      </c>
      <c r="P727">
        <f t="shared" si="44"/>
        <v>145284.5</v>
      </c>
      <c r="Q727" t="str" cm="1">
        <f t="array" ref="Q727:R727">_xlfn.TEXTSPLIT(N727,"/")</f>
        <v>games</v>
      </c>
      <c r="R727" t="str">
        <v>mobile games</v>
      </c>
      <c r="S727" s="19">
        <f t="shared" si="45"/>
        <v>41958.25</v>
      </c>
      <c r="T727" s="19">
        <f t="shared" si="46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7"/>
        <v>0.11184162062615101</v>
      </c>
      <c r="P728">
        <f t="shared" si="44"/>
        <v>51263.5</v>
      </c>
      <c r="Q728" t="str" cm="1">
        <f t="array" ref="Q728:R728">_xlfn.TEXTSPLIT(N728,"/")</f>
        <v>theater</v>
      </c>
      <c r="R728" t="str">
        <v>plays</v>
      </c>
      <c r="S728" s="19">
        <f t="shared" si="45"/>
        <v>40476.208333333336</v>
      </c>
      <c r="T728" s="19">
        <f t="shared" si="46"/>
        <v>40482.208333333336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7"/>
        <v>0.65</v>
      </c>
      <c r="P729">
        <f t="shared" si="44"/>
        <v>11792.5</v>
      </c>
      <c r="Q729" t="str" cm="1">
        <f t="array" ref="Q729:R729">_xlfn.TEXTSPLIT(N729,"/")</f>
        <v>technology</v>
      </c>
      <c r="R729" t="str">
        <v>web</v>
      </c>
      <c r="S729" s="19">
        <f t="shared" si="45"/>
        <v>43485.25</v>
      </c>
      <c r="T729" s="19">
        <f t="shared" si="46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7"/>
        <v>0.82499999999999996</v>
      </c>
      <c r="P730">
        <f t="shared" si="44"/>
        <v>2467.5</v>
      </c>
      <c r="Q730" t="str" cm="1">
        <f t="array" ref="Q730:R730">_xlfn.TEXTSPLIT(N730,"/")</f>
        <v>theater</v>
      </c>
      <c r="R730" t="str">
        <v>plays</v>
      </c>
      <c r="S730" s="19">
        <f t="shared" si="45"/>
        <v>42515.208333333328</v>
      </c>
      <c r="T730" s="19">
        <f t="shared" si="46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7"/>
        <v>0.8566071428571429</v>
      </c>
      <c r="P731">
        <f t="shared" si="44"/>
        <v>7998.5</v>
      </c>
      <c r="Q731" t="str" cm="1">
        <f t="array" ref="Q731:R731">_xlfn.TEXTSPLIT(N731,"/")</f>
        <v>film &amp; video</v>
      </c>
      <c r="R731" t="str">
        <v>drama</v>
      </c>
      <c r="S731" s="19">
        <f t="shared" si="45"/>
        <v>41309.25</v>
      </c>
      <c r="T731" s="19">
        <f t="shared" si="46"/>
        <v>41311.25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7"/>
        <v>3.1266319444444446</v>
      </c>
      <c r="P732">
        <f t="shared" si="44"/>
        <v>73823.5</v>
      </c>
      <c r="Q732" t="str" cm="1">
        <f t="array" ref="Q732:R732">_xlfn.TEXTSPLIT(N732,"/")</f>
        <v>technology</v>
      </c>
      <c r="R732" t="str">
        <v>wearables</v>
      </c>
      <c r="S732" s="19">
        <f t="shared" si="45"/>
        <v>42147.208333333328</v>
      </c>
      <c r="T732" s="19">
        <f t="shared" si="46"/>
        <v>42153.208333333328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7"/>
        <v>9.7500000000000003E-2</v>
      </c>
      <c r="P733">
        <f t="shared" si="44"/>
        <v>7610</v>
      </c>
      <c r="Q733" t="str" cm="1">
        <f t="array" ref="Q733:R733">_xlfn.TEXTSPLIT(N733,"/")</f>
        <v>technology</v>
      </c>
      <c r="R733" t="str">
        <v>web</v>
      </c>
      <c r="S733" s="19">
        <f t="shared" si="45"/>
        <v>42939.208333333328</v>
      </c>
      <c r="T733" s="19">
        <f t="shared" si="46"/>
        <v>42940.208333333328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7"/>
        <v>8.0153846153846159E-2</v>
      </c>
      <c r="P734">
        <f t="shared" si="44"/>
        <v>112311</v>
      </c>
      <c r="Q734" t="str" cm="1">
        <f t="array" ref="Q734:R734">_xlfn.TEXTSPLIT(N734,"/")</f>
        <v>music</v>
      </c>
      <c r="R734" t="str">
        <v>rock</v>
      </c>
      <c r="S734" s="19">
        <f t="shared" si="45"/>
        <v>42816.208333333328</v>
      </c>
      <c r="T734" s="19">
        <f t="shared" si="46"/>
        <v>42839.208333333328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7"/>
        <v>4.2700632911392402</v>
      </c>
      <c r="P735">
        <f t="shared" si="44"/>
        <v>49533.5</v>
      </c>
      <c r="Q735" t="str" cm="1">
        <f t="array" ref="Q735:R735">_xlfn.TEXTSPLIT(N735,"/")</f>
        <v>music</v>
      </c>
      <c r="R735" t="str">
        <v>metal</v>
      </c>
      <c r="S735" s="19">
        <f t="shared" si="45"/>
        <v>41844.208333333336</v>
      </c>
      <c r="T735" s="19">
        <f t="shared" si="46"/>
        <v>41857.208333333336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7"/>
        <v>2.1914285714285713</v>
      </c>
      <c r="P736">
        <f t="shared" si="44"/>
        <v>8802</v>
      </c>
      <c r="Q736" t="str" cm="1">
        <f t="array" ref="Q736:R736">_xlfn.TEXTSPLIT(N736,"/")</f>
        <v>theater</v>
      </c>
      <c r="R736" t="str">
        <v>plays</v>
      </c>
      <c r="S736" s="19">
        <f t="shared" si="45"/>
        <v>42763.25</v>
      </c>
      <c r="T736" s="19">
        <f t="shared" si="46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7"/>
        <v>2.5418867924528303</v>
      </c>
      <c r="P737">
        <f t="shared" si="44"/>
        <v>84252</v>
      </c>
      <c r="Q737" t="str" cm="1">
        <f t="array" ref="Q737:R737">_xlfn.TEXTSPLIT(N737,"/")</f>
        <v>photography</v>
      </c>
      <c r="R737" t="str">
        <v>photography books</v>
      </c>
      <c r="S737" s="19">
        <f t="shared" si="45"/>
        <v>42459.208333333328</v>
      </c>
      <c r="T737" s="19">
        <f t="shared" si="46"/>
        <v>42466.208333333328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7"/>
        <v>0.67103896103896099</v>
      </c>
      <c r="P738">
        <f t="shared" si="44"/>
        <v>5116.5</v>
      </c>
      <c r="Q738" t="str" cm="1">
        <f t="array" ref="Q738:R738">_xlfn.TEXTSPLIT(N738,"/")</f>
        <v>publishing</v>
      </c>
      <c r="R738" t="str">
        <v>nonfiction</v>
      </c>
      <c r="S738" s="19">
        <f t="shared" si="45"/>
        <v>42055.25</v>
      </c>
      <c r="T738" s="19">
        <f t="shared" si="46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7"/>
        <v>0.35891891891891892</v>
      </c>
      <c r="P739">
        <f t="shared" si="44"/>
        <v>4364</v>
      </c>
      <c r="Q739" t="str" cm="1">
        <f t="array" ref="Q739:R739">_xlfn.TEXTSPLIT(N739,"/")</f>
        <v>music</v>
      </c>
      <c r="R739" t="str">
        <v>indie rock</v>
      </c>
      <c r="S739" s="19">
        <f t="shared" si="45"/>
        <v>42685.25</v>
      </c>
      <c r="T739" s="19">
        <f t="shared" si="46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7"/>
        <v>0.97915662650602409</v>
      </c>
      <c r="P740">
        <f t="shared" si="44"/>
        <v>38128.5</v>
      </c>
      <c r="Q740" t="str" cm="1">
        <f t="array" ref="Q740:R740">_xlfn.TEXTSPLIT(N740,"/")</f>
        <v>theater</v>
      </c>
      <c r="R740" t="str">
        <v>plays</v>
      </c>
      <c r="S740" s="19">
        <f t="shared" si="45"/>
        <v>41959.25</v>
      </c>
      <c r="T740" s="19">
        <f t="shared" si="46"/>
        <v>41981.25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7"/>
        <v>0.39</v>
      </c>
      <c r="P741">
        <f t="shared" si="44"/>
        <v>8050</v>
      </c>
      <c r="Q741" t="str" cm="1">
        <f t="array" ref="Q741:R741">_xlfn.TEXTSPLIT(N741,"/")</f>
        <v>music</v>
      </c>
      <c r="R741" t="str">
        <v>indie rock</v>
      </c>
      <c r="S741" s="19">
        <f t="shared" si="45"/>
        <v>41089.208333333336</v>
      </c>
      <c r="T741" s="19">
        <f t="shared" si="46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7"/>
        <v>0.69962264150943398</v>
      </c>
      <c r="P742">
        <f t="shared" si="44"/>
        <v>3446</v>
      </c>
      <c r="Q742" t="str" cm="1">
        <f t="array" ref="Q742:R742">_xlfn.TEXTSPLIT(N742,"/")</f>
        <v>theater</v>
      </c>
      <c r="R742" t="str">
        <v>plays</v>
      </c>
      <c r="S742" s="19">
        <f t="shared" si="45"/>
        <v>42769.25</v>
      </c>
      <c r="T742" s="19">
        <f t="shared" si="46"/>
        <v>42772.25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7"/>
        <v>10.791666666666666</v>
      </c>
      <c r="P743">
        <f t="shared" si="44"/>
        <v>7675</v>
      </c>
      <c r="Q743" t="str" cm="1">
        <f t="array" ref="Q743:R743">_xlfn.TEXTSPLIT(N743,"/")</f>
        <v>theater</v>
      </c>
      <c r="R743" t="str">
        <v>plays</v>
      </c>
      <c r="S743" s="19">
        <f t="shared" si="45"/>
        <v>40321.208333333336</v>
      </c>
      <c r="T743" s="19">
        <f t="shared" si="46"/>
        <v>40322.208333333336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7"/>
        <v>10.260833333333334</v>
      </c>
      <c r="P744">
        <f t="shared" si="44"/>
        <v>7356.5</v>
      </c>
      <c r="Q744" t="str" cm="1">
        <f t="array" ref="Q744:R744">_xlfn.TEXTSPLIT(N744,"/")</f>
        <v>music</v>
      </c>
      <c r="R744" t="str">
        <v>electric music</v>
      </c>
      <c r="S744" s="19">
        <f t="shared" si="45"/>
        <v>40197.25</v>
      </c>
      <c r="T744" s="19">
        <f t="shared" si="46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7"/>
        <v>0.87076923076923074</v>
      </c>
      <c r="P745">
        <f t="shared" si="44"/>
        <v>2202</v>
      </c>
      <c r="Q745" t="str" cm="1">
        <f t="array" ref="Q745:R745">_xlfn.TEXTSPLIT(N745,"/")</f>
        <v>theater</v>
      </c>
      <c r="R745" t="str">
        <v>plays</v>
      </c>
      <c r="S745" s="19">
        <f t="shared" si="45"/>
        <v>42298.208333333328</v>
      </c>
      <c r="T745" s="19">
        <f t="shared" si="46"/>
        <v>42304.208333333328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7"/>
        <v>6.12</v>
      </c>
      <c r="P746">
        <f t="shared" si="44"/>
        <v>8120</v>
      </c>
      <c r="Q746" t="str" cm="1">
        <f t="array" ref="Q746:R746">_xlfn.TEXTSPLIT(N746,"/")</f>
        <v>theater</v>
      </c>
      <c r="R746" t="str">
        <v>plays</v>
      </c>
      <c r="S746" s="19">
        <f t="shared" si="45"/>
        <v>43322.208333333328</v>
      </c>
      <c r="T746" s="19">
        <f t="shared" si="46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7"/>
        <v>0.69695652173913047</v>
      </c>
      <c r="P747">
        <f t="shared" si="44"/>
        <v>4495.5</v>
      </c>
      <c r="Q747" t="str" cm="1">
        <f t="array" ref="Q747:R747">_xlfn.TEXTSPLIT(N747,"/")</f>
        <v>technology</v>
      </c>
      <c r="R747" t="str">
        <v>wearables</v>
      </c>
      <c r="S747" s="19">
        <f t="shared" si="45"/>
        <v>40328.208333333336</v>
      </c>
      <c r="T747" s="19">
        <f t="shared" si="46"/>
        <v>40355.208333333336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7"/>
        <v>1.125089605734767</v>
      </c>
      <c r="P748">
        <f t="shared" si="44"/>
        <v>87190</v>
      </c>
      <c r="Q748" t="str" cm="1">
        <f t="array" ref="Q748:R748">_xlfn.TEXTSPLIT(N748,"/")</f>
        <v>technology</v>
      </c>
      <c r="R748" t="str">
        <v>web</v>
      </c>
      <c r="S748" s="19">
        <f t="shared" si="45"/>
        <v>40825.208333333336</v>
      </c>
      <c r="T748" s="19">
        <f t="shared" si="46"/>
        <v>40830.208333333336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7"/>
        <v>1.2885714285714285</v>
      </c>
      <c r="P749">
        <f t="shared" si="44"/>
        <v>8057</v>
      </c>
      <c r="Q749" t="str" cm="1">
        <f t="array" ref="Q749:R749">_xlfn.TEXTSPLIT(N749,"/")</f>
        <v>theater</v>
      </c>
      <c r="R749" t="str">
        <v>plays</v>
      </c>
      <c r="S749" s="19">
        <f t="shared" si="45"/>
        <v>40423.208333333336</v>
      </c>
      <c r="T749" s="19">
        <f t="shared" si="46"/>
        <v>40434.208333333336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7"/>
        <v>0.6504002052334531</v>
      </c>
      <c r="P750">
        <f t="shared" si="44"/>
        <v>131518.5</v>
      </c>
      <c r="Q750" t="str" cm="1">
        <f t="array" ref="Q750:R750">_xlfn.TEXTSPLIT(N750,"/")</f>
        <v>film &amp; video</v>
      </c>
      <c r="R750" t="str">
        <v>animation</v>
      </c>
      <c r="S750" s="19">
        <f t="shared" si="45"/>
        <v>40238.25</v>
      </c>
      <c r="T750" s="19">
        <f t="shared" si="46"/>
        <v>40263.208333333336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7"/>
        <v>0.572906976744186</v>
      </c>
      <c r="P751">
        <f t="shared" si="44"/>
        <v>11063.5</v>
      </c>
      <c r="Q751" t="str" cm="1">
        <f t="array" ref="Q751:R751">_xlfn.TEXTSPLIT(N751,"/")</f>
        <v>technology</v>
      </c>
      <c r="R751" t="str">
        <v>wearables</v>
      </c>
      <c r="S751" s="19">
        <f t="shared" si="45"/>
        <v>41920.208333333336</v>
      </c>
      <c r="T751" s="19">
        <f t="shared" si="46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7"/>
        <v>0.99</v>
      </c>
      <c r="P752">
        <f t="shared" si="44"/>
        <v>50.5</v>
      </c>
      <c r="Q752" t="str" cm="1">
        <f t="array" ref="Q752:R752">_xlfn.TEXTSPLIT(N752,"/")</f>
        <v>music</v>
      </c>
      <c r="R752" t="str">
        <v>electric music</v>
      </c>
      <c r="S752" s="19">
        <f t="shared" si="45"/>
        <v>40360.208333333336</v>
      </c>
      <c r="T752" s="19">
        <f t="shared" si="46"/>
        <v>40385.208333333336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7"/>
        <v>1.3230555555555557</v>
      </c>
      <c r="P753">
        <f t="shared" si="44"/>
        <v>5981.5</v>
      </c>
      <c r="Q753" t="str" cm="1">
        <f t="array" ref="Q753:R753">_xlfn.TEXTSPLIT(N753,"/")</f>
        <v>publishing</v>
      </c>
      <c r="R753" t="str">
        <v>nonfiction</v>
      </c>
      <c r="S753" s="19">
        <f t="shared" si="45"/>
        <v>42446.208333333328</v>
      </c>
      <c r="T753" s="19">
        <f t="shared" si="46"/>
        <v>42461.208333333328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7"/>
        <v>7.5517241379310346E-2</v>
      </c>
      <c r="P754">
        <f t="shared" si="44"/>
        <v>5581</v>
      </c>
      <c r="Q754" t="str" cm="1">
        <f t="array" ref="Q754:R754">_xlfn.TEXTSPLIT(N754,"/")</f>
        <v>theater</v>
      </c>
      <c r="R754" t="str">
        <v>plays</v>
      </c>
      <c r="S754" s="19">
        <f t="shared" si="45"/>
        <v>40395.208333333336</v>
      </c>
      <c r="T754" s="19">
        <f t="shared" si="46"/>
        <v>40413.208333333336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7"/>
        <v>1.5670212765957447</v>
      </c>
      <c r="P755">
        <f t="shared" si="44"/>
        <v>8382.5</v>
      </c>
      <c r="Q755" t="str" cm="1">
        <f t="array" ref="Q755:R755">_xlfn.TEXTSPLIT(N755,"/")</f>
        <v>photography</v>
      </c>
      <c r="R755" t="str">
        <v>photography books</v>
      </c>
      <c r="S755" s="19">
        <f t="shared" si="45"/>
        <v>40321.208333333336</v>
      </c>
      <c r="T755" s="19">
        <f t="shared" si="46"/>
        <v>40336.208333333336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7"/>
        <v>0.68470170454545454</v>
      </c>
      <c r="P756">
        <f t="shared" si="44"/>
        <v>94501.5</v>
      </c>
      <c r="Q756" t="str" cm="1">
        <f t="array" ref="Q756:R756">_xlfn.TEXTSPLIT(N756,"/")</f>
        <v>theater</v>
      </c>
      <c r="R756" t="str">
        <v>plays</v>
      </c>
      <c r="S756" s="19">
        <f t="shared" si="45"/>
        <v>41210.208333333336</v>
      </c>
      <c r="T756" s="19">
        <f t="shared" si="46"/>
        <v>41263.25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7"/>
        <v>0.6657777777777778</v>
      </c>
      <c r="P757">
        <f t="shared" si="44"/>
        <v>5998</v>
      </c>
      <c r="Q757" t="str" cm="1">
        <f t="array" ref="Q757:R757">_xlfn.TEXTSPLIT(N757,"/")</f>
        <v>theater</v>
      </c>
      <c r="R757" t="str">
        <v>plays</v>
      </c>
      <c r="S757" s="19">
        <f t="shared" si="45"/>
        <v>43096.25</v>
      </c>
      <c r="T757" s="19">
        <f t="shared" si="46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7"/>
        <v>6.7207692307692311</v>
      </c>
      <c r="P758">
        <f t="shared" si="44"/>
        <v>5668.5</v>
      </c>
      <c r="Q758" t="str" cm="1">
        <f t="array" ref="Q758:R758">_xlfn.TEXTSPLIT(N758,"/")</f>
        <v>theater</v>
      </c>
      <c r="R758" t="str">
        <v>plays</v>
      </c>
      <c r="S758" s="19">
        <f t="shared" si="45"/>
        <v>42024.25</v>
      </c>
      <c r="T758" s="19">
        <f t="shared" si="46"/>
        <v>42030.25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7"/>
        <v>3.0685714285714285</v>
      </c>
      <c r="P759">
        <f t="shared" si="44"/>
        <v>3548</v>
      </c>
      <c r="Q759" t="str" cm="1">
        <f t="array" ref="Q759:R759">_xlfn.TEXTSPLIT(N759,"/")</f>
        <v>film &amp; video</v>
      </c>
      <c r="R759" t="str">
        <v>drama</v>
      </c>
      <c r="S759" s="19">
        <f t="shared" si="45"/>
        <v>40675.208333333336</v>
      </c>
      <c r="T759" s="19">
        <f t="shared" si="46"/>
        <v>40679.208333333336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7"/>
        <v>4.6420608108108112</v>
      </c>
      <c r="P760">
        <f t="shared" si="44"/>
        <v>98302.5</v>
      </c>
      <c r="Q760" t="str" cm="1">
        <f t="array" ref="Q760:R760">_xlfn.TEXTSPLIT(N760,"/")</f>
        <v>music</v>
      </c>
      <c r="R760" t="str">
        <v>rock</v>
      </c>
      <c r="S760" s="19">
        <f t="shared" si="45"/>
        <v>41936.208333333336</v>
      </c>
      <c r="T760" s="19">
        <f t="shared" si="46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7"/>
        <v>0.3157313432835821</v>
      </c>
      <c r="P761">
        <f t="shared" si="44"/>
        <v>141057.5</v>
      </c>
      <c r="Q761" t="str" cm="1">
        <f t="array" ref="Q761:R761">_xlfn.TEXTSPLIT(N761,"/")</f>
        <v>music</v>
      </c>
      <c r="R761" t="str">
        <v>electric music</v>
      </c>
      <c r="S761" s="19">
        <f t="shared" si="45"/>
        <v>43136.25</v>
      </c>
      <c r="T761" s="19">
        <f t="shared" si="46"/>
        <v>43166.25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7"/>
        <v>0.65648033126293992</v>
      </c>
      <c r="P762">
        <f t="shared" si="44"/>
        <v>32446</v>
      </c>
      <c r="Q762" t="str" cm="1">
        <f t="array" ref="Q762:R762">_xlfn.TEXTSPLIT(N762,"/")</f>
        <v>games</v>
      </c>
      <c r="R762" t="str">
        <v>video games</v>
      </c>
      <c r="S762" s="19">
        <f t="shared" si="45"/>
        <v>43678.208333333328</v>
      </c>
      <c r="T762" s="19">
        <f t="shared" si="46"/>
        <v>43707.208333333328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7"/>
        <v>5.5545454545454547</v>
      </c>
      <c r="P763">
        <f t="shared" si="44"/>
        <v>8310</v>
      </c>
      <c r="Q763" t="str" cm="1">
        <f t="array" ref="Q763:R763">_xlfn.TEXTSPLIT(N763,"/")</f>
        <v>music</v>
      </c>
      <c r="R763" t="str">
        <v>rock</v>
      </c>
      <c r="S763" s="19">
        <f t="shared" si="45"/>
        <v>42938.208333333328</v>
      </c>
      <c r="T763" s="19">
        <f t="shared" si="46"/>
        <v>42943.208333333328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7"/>
        <v>0.77257142857142858</v>
      </c>
      <c r="P764">
        <f t="shared" si="44"/>
        <v>4852</v>
      </c>
      <c r="Q764" t="str" cm="1">
        <f t="array" ref="Q764:R764">_xlfn.TEXTSPLIT(N764,"/")</f>
        <v>music</v>
      </c>
      <c r="R764" t="str">
        <v>jazz</v>
      </c>
      <c r="S764" s="19">
        <f t="shared" si="45"/>
        <v>41241.25</v>
      </c>
      <c r="T764" s="19">
        <f t="shared" si="46"/>
        <v>41252.25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7"/>
        <v>0.13178571428571428</v>
      </c>
      <c r="P765">
        <f t="shared" si="44"/>
        <v>5969</v>
      </c>
      <c r="Q765" t="str" cm="1">
        <f t="array" ref="Q765:R765">_xlfn.TEXTSPLIT(N765,"/")</f>
        <v>theater</v>
      </c>
      <c r="R765" t="str">
        <v>plays</v>
      </c>
      <c r="S765" s="19">
        <f t="shared" si="45"/>
        <v>41037.208333333336</v>
      </c>
      <c r="T765" s="19">
        <f t="shared" si="46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7"/>
        <v>6.2818181818181822</v>
      </c>
      <c r="P766">
        <f t="shared" si="44"/>
        <v>4555</v>
      </c>
      <c r="Q766" t="str" cm="1">
        <f t="array" ref="Q766:R766">_xlfn.TEXTSPLIT(N766,"/")</f>
        <v>music</v>
      </c>
      <c r="R766" t="str">
        <v>rock</v>
      </c>
      <c r="S766" s="19">
        <f t="shared" si="45"/>
        <v>40676.208333333336</v>
      </c>
      <c r="T766" s="19">
        <f t="shared" si="46"/>
        <v>40684.208333333336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7"/>
        <v>1.0833333333333333</v>
      </c>
      <c r="P767">
        <f t="shared" si="44"/>
        <v>6012.5</v>
      </c>
      <c r="Q767" t="str" cm="1">
        <f t="array" ref="Q767:R767">_xlfn.TEXTSPLIT(N767,"/")</f>
        <v>music</v>
      </c>
      <c r="R767" t="str">
        <v>indie rock</v>
      </c>
      <c r="S767" s="19">
        <f t="shared" si="45"/>
        <v>42840.208333333328</v>
      </c>
      <c r="T767" s="19">
        <f t="shared" si="46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7"/>
        <v>0.68828767123287671</v>
      </c>
      <c r="P768">
        <f t="shared" si="44"/>
        <v>28726.5</v>
      </c>
      <c r="Q768" t="str" cm="1">
        <f t="array" ref="Q768:R768">_xlfn.TEXTSPLIT(N768,"/")</f>
        <v>film &amp; video</v>
      </c>
      <c r="R768" t="str">
        <v>science fiction</v>
      </c>
      <c r="S768" s="19">
        <f t="shared" si="45"/>
        <v>43362.208333333328</v>
      </c>
      <c r="T768" s="19">
        <f t="shared" si="46"/>
        <v>43363.208333333328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7"/>
        <v>0.43032921810699587</v>
      </c>
      <c r="P769">
        <f t="shared" si="44"/>
        <v>76286</v>
      </c>
      <c r="Q769" t="str" cm="1">
        <f t="array" ref="Q769:R769">_xlfn.TEXTSPLIT(N769,"/")</f>
        <v>publishing</v>
      </c>
      <c r="R769" t="str">
        <v>translations</v>
      </c>
      <c r="S769" s="19">
        <f t="shared" si="45"/>
        <v>42283.208333333328</v>
      </c>
      <c r="T769" s="19">
        <f t="shared" si="46"/>
        <v>42328.25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7"/>
        <v>1.31</v>
      </c>
      <c r="P770">
        <f t="shared" si="44"/>
        <v>7944</v>
      </c>
      <c r="Q770" t="str" cm="1">
        <f t="array" ref="Q770:R770">_xlfn.TEXTSPLIT(N770,"/")</f>
        <v>theater</v>
      </c>
      <c r="R770" t="str">
        <v>plays</v>
      </c>
      <c r="S770" s="19">
        <f t="shared" si="45"/>
        <v>41619.25</v>
      </c>
      <c r="T770" s="19">
        <f t="shared" si="46"/>
        <v>41634.25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47"/>
        <v>0.13132165605095542</v>
      </c>
      <c r="P771">
        <f t="shared" ref="P771:P834" si="48">(D771+E771)/2</f>
        <v>117353</v>
      </c>
      <c r="Q771" t="str" cm="1">
        <f t="array" ref="Q771:R771">_xlfn.TEXTSPLIT(N771,"/")</f>
        <v>games</v>
      </c>
      <c r="R771" t="str">
        <v>video games</v>
      </c>
      <c r="S771" s="19">
        <f t="shared" ref="S771:S834" si="49">(((J771/60)/60)/24)+DATE(1970,1,1)</f>
        <v>41501.208333333336</v>
      </c>
      <c r="T771" s="19">
        <f t="shared" ref="T771:T834" si="50">(((K771/60)/60)/24)+DATE(1970,1,1)</f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ref="O772:O835" si="51">ABS(D772-E772)/D772</f>
        <v>1.7074418604651163</v>
      </c>
      <c r="P772">
        <f t="shared" si="48"/>
        <v>7971</v>
      </c>
      <c r="Q772" t="str" cm="1">
        <f t="array" ref="Q772:R772">_xlfn.TEXTSPLIT(N772,"/")</f>
        <v>theater</v>
      </c>
      <c r="R772" t="str">
        <v>plays</v>
      </c>
      <c r="S772" s="19">
        <f t="shared" si="49"/>
        <v>41743.208333333336</v>
      </c>
      <c r="T772" s="19">
        <f t="shared" si="50"/>
        <v>41750.208333333336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51"/>
        <v>0.50553571428571431</v>
      </c>
      <c r="P773">
        <f t="shared" si="48"/>
        <v>4184.5</v>
      </c>
      <c r="Q773" t="str" cm="1">
        <f t="array" ref="Q773:R773">_xlfn.TEXTSPLIT(N773,"/")</f>
        <v>theater</v>
      </c>
      <c r="R773" t="str">
        <v>plays</v>
      </c>
      <c r="S773" s="19">
        <f t="shared" si="49"/>
        <v>43491.25</v>
      </c>
      <c r="T773" s="19">
        <f t="shared" si="50"/>
        <v>43518.25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51"/>
        <v>0.13359625668449199</v>
      </c>
      <c r="P774">
        <f t="shared" si="48"/>
        <v>159593</v>
      </c>
      <c r="Q774" t="str" cm="1">
        <f t="array" ref="Q774:R774">_xlfn.TEXTSPLIT(N774,"/")</f>
        <v>music</v>
      </c>
      <c r="R774" t="str">
        <v>indie rock</v>
      </c>
      <c r="S774" s="19">
        <f t="shared" si="49"/>
        <v>43505.25</v>
      </c>
      <c r="T774" s="19">
        <f t="shared" si="50"/>
        <v>43509.25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51"/>
        <v>0.90555555555555556</v>
      </c>
      <c r="P775">
        <f t="shared" si="48"/>
        <v>77142.5</v>
      </c>
      <c r="Q775" t="str" cm="1">
        <f t="array" ref="Q775:R775">_xlfn.TEXTSPLIT(N775,"/")</f>
        <v>theater</v>
      </c>
      <c r="R775" t="str">
        <v>plays</v>
      </c>
      <c r="S775" s="19">
        <f t="shared" si="49"/>
        <v>42838.208333333328</v>
      </c>
      <c r="T775" s="19">
        <f t="shared" si="50"/>
        <v>42848.208333333328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51"/>
        <v>0.35499999999999998</v>
      </c>
      <c r="P776">
        <f t="shared" si="48"/>
        <v>5887.5</v>
      </c>
      <c r="Q776" t="str" cm="1">
        <f t="array" ref="Q776:R776">_xlfn.TEXTSPLIT(N776,"/")</f>
        <v>technology</v>
      </c>
      <c r="R776" t="str">
        <v>web</v>
      </c>
      <c r="S776" s="19">
        <f t="shared" si="49"/>
        <v>42513.208333333328</v>
      </c>
      <c r="T776" s="19">
        <f t="shared" si="50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51"/>
        <v>0.89702127659574471</v>
      </c>
      <c r="P777">
        <f t="shared" si="48"/>
        <v>5184</v>
      </c>
      <c r="Q777" t="str" cm="1">
        <f t="array" ref="Q777:R777">_xlfn.TEXTSPLIT(N777,"/")</f>
        <v>music</v>
      </c>
      <c r="R777" t="str">
        <v>rock</v>
      </c>
      <c r="S777" s="19">
        <f t="shared" si="49"/>
        <v>41949.25</v>
      </c>
      <c r="T777" s="19">
        <f t="shared" si="50"/>
        <v>41959.25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51"/>
        <v>0.34455776173285196</v>
      </c>
      <c r="P778">
        <f t="shared" si="48"/>
        <v>91711.5</v>
      </c>
      <c r="Q778" t="str" cm="1">
        <f t="array" ref="Q778:R778">_xlfn.TEXTSPLIT(N778,"/")</f>
        <v>theater</v>
      </c>
      <c r="R778" t="str">
        <v>plays</v>
      </c>
      <c r="S778" s="19">
        <f t="shared" si="49"/>
        <v>43650.208333333328</v>
      </c>
      <c r="T778" s="19">
        <f t="shared" si="50"/>
        <v>43668.208333333328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51"/>
        <v>0.50973347547974412</v>
      </c>
      <c r="P779">
        <f t="shared" si="48"/>
        <v>69893.5</v>
      </c>
      <c r="Q779" t="str" cm="1">
        <f t="array" ref="Q779:R779">_xlfn.TEXTSPLIT(N779,"/")</f>
        <v>theater</v>
      </c>
      <c r="R779" t="str">
        <v>plays</v>
      </c>
      <c r="S779" s="19">
        <f t="shared" si="49"/>
        <v>40809.208333333336</v>
      </c>
      <c r="T779" s="19">
        <f t="shared" si="50"/>
        <v>40838.208333333336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51"/>
        <v>6.8792307692307695</v>
      </c>
      <c r="P780">
        <f t="shared" si="48"/>
        <v>5771.5</v>
      </c>
      <c r="Q780" t="str" cm="1">
        <f t="array" ref="Q780:R780">_xlfn.TEXTSPLIT(N780,"/")</f>
        <v>film &amp; video</v>
      </c>
      <c r="R780" t="str">
        <v>animation</v>
      </c>
      <c r="S780" s="19">
        <f t="shared" si="49"/>
        <v>40768.208333333336</v>
      </c>
      <c r="T780" s="19">
        <f t="shared" si="50"/>
        <v>40773.208333333336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51"/>
        <v>0.19693652253909844</v>
      </c>
      <c r="P781">
        <f t="shared" si="48"/>
        <v>97996.5</v>
      </c>
      <c r="Q781" t="str" cm="1">
        <f t="array" ref="Q781:R781">_xlfn.TEXTSPLIT(N781,"/")</f>
        <v>theater</v>
      </c>
      <c r="R781" t="str">
        <v>plays</v>
      </c>
      <c r="S781" s="19">
        <f t="shared" si="49"/>
        <v>42230.208333333328</v>
      </c>
      <c r="T781" s="19">
        <f t="shared" si="50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51"/>
        <v>6.2941176470588237E-2</v>
      </c>
      <c r="P782">
        <f t="shared" si="48"/>
        <v>5260.5</v>
      </c>
      <c r="Q782" t="str" cm="1">
        <f t="array" ref="Q782:R782">_xlfn.TEXTSPLIT(N782,"/")</f>
        <v>film &amp; video</v>
      </c>
      <c r="R782" t="str">
        <v>drama</v>
      </c>
      <c r="S782" s="19">
        <f t="shared" si="49"/>
        <v>42573.208333333328</v>
      </c>
      <c r="T782" s="19">
        <f t="shared" si="50"/>
        <v>42592.208333333328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51"/>
        <v>0.49264367816091953</v>
      </c>
      <c r="P783">
        <f t="shared" si="48"/>
        <v>6557</v>
      </c>
      <c r="Q783" t="str" cm="1">
        <f t="array" ref="Q783:R783">_xlfn.TEXTSPLIT(N783,"/")</f>
        <v>theater</v>
      </c>
      <c r="R783" t="str">
        <v>plays</v>
      </c>
      <c r="S783" s="19">
        <f t="shared" si="49"/>
        <v>40482.208333333336</v>
      </c>
      <c r="T783" s="19">
        <f t="shared" si="50"/>
        <v>40533.25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51"/>
        <v>1.1531372549019607</v>
      </c>
      <c r="P784">
        <f t="shared" si="48"/>
        <v>8040.5</v>
      </c>
      <c r="Q784" t="str" cm="1">
        <f t="array" ref="Q784:R784">_xlfn.TEXTSPLIT(N784,"/")</f>
        <v>film &amp; video</v>
      </c>
      <c r="R784" t="str">
        <v>animation</v>
      </c>
      <c r="S784" s="19">
        <f t="shared" si="49"/>
        <v>40603.25</v>
      </c>
      <c r="T784" s="19">
        <f t="shared" si="50"/>
        <v>40631.208333333336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51"/>
        <v>0.4122972972972973</v>
      </c>
      <c r="P785">
        <f t="shared" si="48"/>
        <v>8925.5</v>
      </c>
      <c r="Q785" t="str" cm="1">
        <f t="array" ref="Q785:R785">_xlfn.TEXTSPLIT(N785,"/")</f>
        <v>music</v>
      </c>
      <c r="R785" t="str">
        <v>rock</v>
      </c>
      <c r="S785" s="19">
        <f t="shared" si="49"/>
        <v>41625.25</v>
      </c>
      <c r="T785" s="19">
        <f t="shared" si="50"/>
        <v>41632.25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51"/>
        <v>0.15337457817772779</v>
      </c>
      <c r="P786">
        <f t="shared" si="48"/>
        <v>95717.5</v>
      </c>
      <c r="Q786" t="str" cm="1">
        <f t="array" ref="Q786:R786">_xlfn.TEXTSPLIT(N786,"/")</f>
        <v>technology</v>
      </c>
      <c r="R786" t="str">
        <v>web</v>
      </c>
      <c r="S786" s="19">
        <f t="shared" si="49"/>
        <v>42435.25</v>
      </c>
      <c r="T786" s="19">
        <f t="shared" si="50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51"/>
        <v>0.93119402985074629</v>
      </c>
      <c r="P787">
        <f t="shared" si="48"/>
        <v>9819.5</v>
      </c>
      <c r="Q787" t="str" cm="1">
        <f t="array" ref="Q787:R787">_xlfn.TEXTSPLIT(N787,"/")</f>
        <v>film &amp; video</v>
      </c>
      <c r="R787" t="str">
        <v>animation</v>
      </c>
      <c r="S787" s="19">
        <f t="shared" si="49"/>
        <v>43582.208333333328</v>
      </c>
      <c r="T787" s="19">
        <f t="shared" si="50"/>
        <v>43616.208333333328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51"/>
        <v>6.2973333333333334</v>
      </c>
      <c r="P788">
        <f t="shared" si="48"/>
        <v>6223</v>
      </c>
      <c r="Q788" t="str" cm="1">
        <f t="array" ref="Q788:R788">_xlfn.TEXTSPLIT(N788,"/")</f>
        <v>music</v>
      </c>
      <c r="R788" t="str">
        <v>jazz</v>
      </c>
      <c r="S788" s="19">
        <f t="shared" si="49"/>
        <v>43186.208333333328</v>
      </c>
      <c r="T788" s="19">
        <f t="shared" si="50"/>
        <v>43193.208333333328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51"/>
        <v>3.3660130718954247E-3</v>
      </c>
      <c r="P789">
        <f t="shared" si="48"/>
        <v>61097</v>
      </c>
      <c r="Q789" t="str" cm="1">
        <f t="array" ref="Q789:R789">_xlfn.TEXTSPLIT(N789,"/")</f>
        <v>music</v>
      </c>
      <c r="R789" t="str">
        <v>rock</v>
      </c>
      <c r="S789" s="19">
        <f t="shared" si="49"/>
        <v>40684.208333333336</v>
      </c>
      <c r="T789" s="19">
        <f t="shared" si="50"/>
        <v>40693.208333333336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51"/>
        <v>0.11833333333333333</v>
      </c>
      <c r="P790">
        <f t="shared" si="48"/>
        <v>3387</v>
      </c>
      <c r="Q790" t="str" cm="1">
        <f t="array" ref="Q790:R790">_xlfn.TEXTSPLIT(N790,"/")</f>
        <v>film &amp; video</v>
      </c>
      <c r="R790" t="str">
        <v>animation</v>
      </c>
      <c r="S790" s="19">
        <f t="shared" si="49"/>
        <v>41202.208333333336</v>
      </c>
      <c r="T790" s="19">
        <f t="shared" si="50"/>
        <v>41223.25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51"/>
        <v>0.62766666666666671</v>
      </c>
      <c r="P791">
        <f t="shared" si="48"/>
        <v>6175.5</v>
      </c>
      <c r="Q791" t="str" cm="1">
        <f t="array" ref="Q791:R791">_xlfn.TEXTSPLIT(N791,"/")</f>
        <v>theater</v>
      </c>
      <c r="R791" t="str">
        <v>plays</v>
      </c>
      <c r="S791" s="19">
        <f t="shared" si="49"/>
        <v>41786.208333333336</v>
      </c>
      <c r="T791" s="19">
        <f t="shared" si="50"/>
        <v>41823.208333333336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51"/>
        <v>0.69459924690693919</v>
      </c>
      <c r="P792">
        <f t="shared" si="48"/>
        <v>121337</v>
      </c>
      <c r="Q792" t="str" cm="1">
        <f t="array" ref="Q792:R792">_xlfn.TEXTSPLIT(N792,"/")</f>
        <v>theater</v>
      </c>
      <c r="R792" t="str">
        <v>plays</v>
      </c>
      <c r="S792" s="19">
        <f t="shared" si="49"/>
        <v>40223.25</v>
      </c>
      <c r="T792" s="19">
        <f t="shared" si="50"/>
        <v>40229.25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51"/>
        <v>0.74285714285714288</v>
      </c>
      <c r="P793">
        <f t="shared" si="48"/>
        <v>1320</v>
      </c>
      <c r="Q793" t="str" cm="1">
        <f t="array" ref="Q793:R793">_xlfn.TEXTSPLIT(N793,"/")</f>
        <v>food</v>
      </c>
      <c r="R793" t="str">
        <v>food trucks</v>
      </c>
      <c r="S793" s="19">
        <f t="shared" si="49"/>
        <v>42715.25</v>
      </c>
      <c r="T793" s="19">
        <f t="shared" si="50"/>
        <v>42731.25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51"/>
        <v>0.66</v>
      </c>
      <c r="P794">
        <f t="shared" si="48"/>
        <v>1340</v>
      </c>
      <c r="Q794" t="str" cm="1">
        <f t="array" ref="Q794:R794">_xlfn.TEXTSPLIT(N794,"/")</f>
        <v>theater</v>
      </c>
      <c r="R794" t="str">
        <v>plays</v>
      </c>
      <c r="S794" s="19">
        <f t="shared" si="49"/>
        <v>41451.208333333336</v>
      </c>
      <c r="T794" s="19">
        <f t="shared" si="50"/>
        <v>41479.208333333336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51"/>
        <v>10.859090909090909</v>
      </c>
      <c r="P795">
        <f t="shared" si="48"/>
        <v>7072.5</v>
      </c>
      <c r="Q795" t="str" cm="1">
        <f t="array" ref="Q795:R795">_xlfn.TEXTSPLIT(N795,"/")</f>
        <v>publishing</v>
      </c>
      <c r="R795" t="str">
        <v>nonfiction</v>
      </c>
      <c r="S795" s="19">
        <f t="shared" si="49"/>
        <v>41450.208333333336</v>
      </c>
      <c r="T795" s="19">
        <f t="shared" si="50"/>
        <v>41454.208333333336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51"/>
        <v>0.25393939393939396</v>
      </c>
      <c r="P796">
        <f t="shared" si="48"/>
        <v>7438</v>
      </c>
      <c r="Q796" t="str" cm="1">
        <f t="array" ref="Q796:R796">_xlfn.TEXTSPLIT(N796,"/")</f>
        <v>music</v>
      </c>
      <c r="R796" t="str">
        <v>rock</v>
      </c>
      <c r="S796" s="19">
        <f t="shared" si="49"/>
        <v>43091.25</v>
      </c>
      <c r="T796" s="19">
        <f t="shared" si="50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51"/>
        <v>0.85605633802816905</v>
      </c>
      <c r="P797">
        <f t="shared" si="48"/>
        <v>4061</v>
      </c>
      <c r="Q797" t="str" cm="1">
        <f t="array" ref="Q797:R797">_xlfn.TEXTSPLIT(N797,"/")</f>
        <v>film &amp; video</v>
      </c>
      <c r="R797" t="str">
        <v>drama</v>
      </c>
      <c r="S797" s="19">
        <f t="shared" si="49"/>
        <v>42675.208333333328</v>
      </c>
      <c r="T797" s="19">
        <f t="shared" si="50"/>
        <v>42678.208333333328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51"/>
        <v>0.45192307692307693</v>
      </c>
      <c r="P798">
        <f t="shared" si="48"/>
        <v>6037.5</v>
      </c>
      <c r="Q798" t="str" cm="1">
        <f t="array" ref="Q798:R798">_xlfn.TEXTSPLIT(N798,"/")</f>
        <v>games</v>
      </c>
      <c r="R798" t="str">
        <v>mobile games</v>
      </c>
      <c r="S798" s="19">
        <f t="shared" si="49"/>
        <v>41859.208333333336</v>
      </c>
      <c r="T798" s="19">
        <f t="shared" si="50"/>
        <v>41866.208333333336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51"/>
        <v>9.6315789473684216E-2</v>
      </c>
      <c r="P799">
        <f t="shared" si="48"/>
        <v>7966</v>
      </c>
      <c r="Q799" t="str" cm="1">
        <f t="array" ref="Q799:R799">_xlfn.TEXTSPLIT(N799,"/")</f>
        <v>technology</v>
      </c>
      <c r="R799" t="str">
        <v>web</v>
      </c>
      <c r="S799" s="19">
        <f t="shared" si="49"/>
        <v>43464.25</v>
      </c>
      <c r="T799" s="19">
        <f t="shared" si="50"/>
        <v>43487.25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51"/>
        <v>0.88470588235294123</v>
      </c>
      <c r="P800">
        <f t="shared" si="48"/>
        <v>4904</v>
      </c>
      <c r="Q800" t="str" cm="1">
        <f t="array" ref="Q800:R800">_xlfn.TEXTSPLIT(N800,"/")</f>
        <v>theater</v>
      </c>
      <c r="R800" t="str">
        <v>plays</v>
      </c>
      <c r="S800" s="19">
        <f t="shared" si="49"/>
        <v>41060.208333333336</v>
      </c>
      <c r="T800" s="19">
        <f t="shared" si="50"/>
        <v>41088.208333333336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51"/>
        <v>0.12991715976331361</v>
      </c>
      <c r="P801">
        <f t="shared" si="48"/>
        <v>79011</v>
      </c>
      <c r="Q801" t="str" cm="1">
        <f t="array" ref="Q801:R801">_xlfn.TEXTSPLIT(N801,"/")</f>
        <v>theater</v>
      </c>
      <c r="R801" t="str">
        <v>plays</v>
      </c>
      <c r="S801" s="19">
        <f t="shared" si="49"/>
        <v>42399.25</v>
      </c>
      <c r="T801" s="19">
        <f t="shared" si="50"/>
        <v>42403.25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51"/>
        <v>0.99</v>
      </c>
      <c r="P802">
        <f t="shared" si="48"/>
        <v>50.5</v>
      </c>
      <c r="Q802" t="str" cm="1">
        <f t="array" ref="Q802:R802">_xlfn.TEXTSPLIT(N802,"/")</f>
        <v>music</v>
      </c>
      <c r="R802" t="str">
        <v>rock</v>
      </c>
      <c r="S802" s="19">
        <f t="shared" si="49"/>
        <v>42167.208333333328</v>
      </c>
      <c r="T802" s="19">
        <f t="shared" si="50"/>
        <v>42171.208333333328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51"/>
        <v>1.0291304347826087</v>
      </c>
      <c r="P803">
        <f t="shared" si="48"/>
        <v>3483.5</v>
      </c>
      <c r="Q803" t="str" cm="1">
        <f t="array" ref="Q803:R803">_xlfn.TEXTSPLIT(N803,"/")</f>
        <v>photography</v>
      </c>
      <c r="R803" t="str">
        <v>photography books</v>
      </c>
      <c r="S803" s="19">
        <f t="shared" si="49"/>
        <v>43830.25</v>
      </c>
      <c r="T803" s="19">
        <f t="shared" si="50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51"/>
        <v>0.9703225806451613</v>
      </c>
      <c r="P804">
        <f t="shared" si="48"/>
        <v>9208</v>
      </c>
      <c r="Q804" t="str" cm="1">
        <f t="array" ref="Q804:R804">_xlfn.TEXTSPLIT(N804,"/")</f>
        <v>photography</v>
      </c>
      <c r="R804" t="str">
        <v>photography books</v>
      </c>
      <c r="S804" s="19">
        <f t="shared" si="49"/>
        <v>43650.208333333328</v>
      </c>
      <c r="T804" s="19">
        <f t="shared" si="50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51"/>
        <v>7.0000000000000007E-2</v>
      </c>
      <c r="P805">
        <f t="shared" si="48"/>
        <v>6313.5</v>
      </c>
      <c r="Q805" t="str" cm="1">
        <f t="array" ref="Q805:R805">_xlfn.TEXTSPLIT(N805,"/")</f>
        <v>theater</v>
      </c>
      <c r="R805" t="str">
        <v>plays</v>
      </c>
      <c r="S805" s="19">
        <f t="shared" si="49"/>
        <v>43492.25</v>
      </c>
      <c r="T805" s="19">
        <f t="shared" si="50"/>
        <v>43526.25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51"/>
        <v>1.6873076923076924</v>
      </c>
      <c r="P806">
        <f t="shared" si="48"/>
        <v>4793.5</v>
      </c>
      <c r="Q806" t="str" cm="1">
        <f t="array" ref="Q806:R806">_xlfn.TEXTSPLIT(N806,"/")</f>
        <v>music</v>
      </c>
      <c r="R806" t="str">
        <v>rock</v>
      </c>
      <c r="S806" s="19">
        <f t="shared" si="49"/>
        <v>43102.25</v>
      </c>
      <c r="T806" s="19">
        <f t="shared" si="50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51"/>
        <v>0.49154639175257731</v>
      </c>
      <c r="P807">
        <f t="shared" si="48"/>
        <v>7316</v>
      </c>
      <c r="Q807" t="str" cm="1">
        <f t="array" ref="Q807:R807">_xlfn.TEXTSPLIT(N807,"/")</f>
        <v>film &amp; video</v>
      </c>
      <c r="R807" t="str">
        <v>documentary</v>
      </c>
      <c r="S807" s="19">
        <f t="shared" si="49"/>
        <v>41958.25</v>
      </c>
      <c r="T807" s="19">
        <f t="shared" si="50"/>
        <v>42009.25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51"/>
        <v>10.802857142857142</v>
      </c>
      <c r="P808">
        <f t="shared" si="48"/>
        <v>4481</v>
      </c>
      <c r="Q808" t="str" cm="1">
        <f t="array" ref="Q808:R808">_xlfn.TEXTSPLIT(N808,"/")</f>
        <v>film &amp; video</v>
      </c>
      <c r="R808" t="str">
        <v>drama</v>
      </c>
      <c r="S808" s="19">
        <f t="shared" si="49"/>
        <v>40973.25</v>
      </c>
      <c r="T808" s="19">
        <f t="shared" si="50"/>
        <v>40997.208333333336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51"/>
        <v>1.64</v>
      </c>
      <c r="P809">
        <f t="shared" si="48"/>
        <v>1274</v>
      </c>
      <c r="Q809" t="str" cm="1">
        <f t="array" ref="Q809:R809">_xlfn.TEXTSPLIT(N809,"/")</f>
        <v>theater</v>
      </c>
      <c r="R809" t="str">
        <v>plays</v>
      </c>
      <c r="S809" s="19">
        <f t="shared" si="49"/>
        <v>43753.208333333328</v>
      </c>
      <c r="T809" s="19">
        <f t="shared" si="50"/>
        <v>43797.25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51"/>
        <v>0.69557692307692309</v>
      </c>
      <c r="P810">
        <f t="shared" si="48"/>
        <v>3391.5</v>
      </c>
      <c r="Q810" t="str" cm="1">
        <f t="array" ref="Q810:R810">_xlfn.TEXTSPLIT(N810,"/")</f>
        <v>food</v>
      </c>
      <c r="R810" t="str">
        <v>food trucks</v>
      </c>
      <c r="S810" s="19">
        <f t="shared" si="49"/>
        <v>42507.208333333328</v>
      </c>
      <c r="T810" s="19">
        <f t="shared" si="50"/>
        <v>42524.208333333328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51"/>
        <v>0.37119318181818184</v>
      </c>
      <c r="P811">
        <f t="shared" si="48"/>
        <v>114668</v>
      </c>
      <c r="Q811" t="str" cm="1">
        <f t="array" ref="Q811:R811">_xlfn.TEXTSPLIT(N811,"/")</f>
        <v>film &amp; video</v>
      </c>
      <c r="R811" t="str">
        <v>documentary</v>
      </c>
      <c r="S811" s="19">
        <f t="shared" si="49"/>
        <v>41135.208333333336</v>
      </c>
      <c r="T811" s="19">
        <f t="shared" si="50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51"/>
        <v>0.93125000000000002</v>
      </c>
      <c r="P812">
        <f t="shared" si="48"/>
        <v>9380</v>
      </c>
      <c r="Q812" t="str" cm="1">
        <f t="array" ref="Q812:R812">_xlfn.TEXTSPLIT(N812,"/")</f>
        <v>theater</v>
      </c>
      <c r="R812" t="str">
        <v>plays</v>
      </c>
      <c r="S812" s="19">
        <f t="shared" si="49"/>
        <v>43067.25</v>
      </c>
      <c r="T812" s="19">
        <f t="shared" si="50"/>
        <v>43077.25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51"/>
        <v>0.22897297297297298</v>
      </c>
      <c r="P813">
        <f t="shared" si="48"/>
        <v>81910</v>
      </c>
      <c r="Q813" t="str" cm="1">
        <f t="array" ref="Q813:R813">_xlfn.TEXTSPLIT(N813,"/")</f>
        <v>games</v>
      </c>
      <c r="R813" t="str">
        <v>video games</v>
      </c>
      <c r="S813" s="19">
        <f t="shared" si="49"/>
        <v>42378.25</v>
      </c>
      <c r="T813" s="19">
        <f t="shared" si="50"/>
        <v>42380.25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51"/>
        <v>1.2552763819095478</v>
      </c>
      <c r="P814">
        <f t="shared" si="48"/>
        <v>97170</v>
      </c>
      <c r="Q814" t="str" cm="1">
        <f t="array" ref="Q814:R814">_xlfn.TEXTSPLIT(N814,"/")</f>
        <v>publishing</v>
      </c>
      <c r="R814" t="str">
        <v>nonfiction</v>
      </c>
      <c r="S814" s="19">
        <f t="shared" si="49"/>
        <v>43206.208333333328</v>
      </c>
      <c r="T814" s="19">
        <f t="shared" si="50"/>
        <v>43211.208333333328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51"/>
        <v>1.3940625</v>
      </c>
      <c r="P815">
        <f t="shared" si="48"/>
        <v>5430.5</v>
      </c>
      <c r="Q815" t="str" cm="1">
        <f t="array" ref="Q815:R815">_xlfn.TEXTSPLIT(N815,"/")</f>
        <v>games</v>
      </c>
      <c r="R815" t="str">
        <v>video games</v>
      </c>
      <c r="S815" s="19">
        <f t="shared" si="49"/>
        <v>41148.208333333336</v>
      </c>
      <c r="T815" s="19">
        <f t="shared" si="50"/>
        <v>41158.208333333336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51"/>
        <v>7.8125E-2</v>
      </c>
      <c r="P816">
        <f t="shared" si="48"/>
        <v>3075</v>
      </c>
      <c r="Q816" t="str" cm="1">
        <f t="array" ref="Q816:R816">_xlfn.TEXTSPLIT(N816,"/")</f>
        <v>music</v>
      </c>
      <c r="R816" t="str">
        <v>rock</v>
      </c>
      <c r="S816" s="19">
        <f t="shared" si="49"/>
        <v>42517.208333333328</v>
      </c>
      <c r="T816" s="19">
        <f t="shared" si="50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51"/>
        <v>0.30233333333333334</v>
      </c>
      <c r="P817">
        <f t="shared" si="48"/>
        <v>10360.5</v>
      </c>
      <c r="Q817" t="str" cm="1">
        <f t="array" ref="Q817:R817">_xlfn.TEXTSPLIT(N817,"/")</f>
        <v>music</v>
      </c>
      <c r="R817" t="str">
        <v>rock</v>
      </c>
      <c r="S817" s="19">
        <f t="shared" si="49"/>
        <v>43068.25</v>
      </c>
      <c r="T817" s="19">
        <f t="shared" si="50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51"/>
        <v>5.1521739130434785</v>
      </c>
      <c r="P818">
        <f t="shared" si="48"/>
        <v>8225</v>
      </c>
      <c r="Q818" t="str" cm="1">
        <f t="array" ref="Q818:R818">_xlfn.TEXTSPLIT(N818,"/")</f>
        <v>theater</v>
      </c>
      <c r="R818" t="str">
        <v>plays</v>
      </c>
      <c r="S818" s="19">
        <f t="shared" si="49"/>
        <v>41680.25</v>
      </c>
      <c r="T818" s="19">
        <f t="shared" si="50"/>
        <v>41682.25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51"/>
        <v>2.687953216374269</v>
      </c>
      <c r="P819">
        <f t="shared" si="48"/>
        <v>120246</v>
      </c>
      <c r="Q819" t="str" cm="1">
        <f t="array" ref="Q819:R819">_xlfn.TEXTSPLIT(N819,"/")</f>
        <v>publishing</v>
      </c>
      <c r="R819" t="str">
        <v>nonfiction</v>
      </c>
      <c r="S819" s="19">
        <f t="shared" si="49"/>
        <v>43589.208333333328</v>
      </c>
      <c r="T819" s="19">
        <f t="shared" si="50"/>
        <v>43617.208333333328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51"/>
        <v>9.9485714285714284</v>
      </c>
      <c r="P820">
        <f t="shared" si="48"/>
        <v>4182</v>
      </c>
      <c r="Q820" t="str" cm="1">
        <f t="array" ref="Q820:R820">_xlfn.TEXTSPLIT(N820,"/")</f>
        <v>theater</v>
      </c>
      <c r="R820" t="str">
        <v>plays</v>
      </c>
      <c r="S820" s="19">
        <f t="shared" si="49"/>
        <v>43486.25</v>
      </c>
      <c r="T820" s="19">
        <f t="shared" si="50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51"/>
        <v>0.49337078651685395</v>
      </c>
      <c r="P821">
        <f t="shared" si="48"/>
        <v>6704.5</v>
      </c>
      <c r="Q821" t="str" cm="1">
        <f t="array" ref="Q821:R821">_xlfn.TEXTSPLIT(N821,"/")</f>
        <v>games</v>
      </c>
      <c r="R821" t="str">
        <v>video games</v>
      </c>
      <c r="S821" s="19">
        <f t="shared" si="49"/>
        <v>41237.25</v>
      </c>
      <c r="T821" s="19">
        <f t="shared" si="50"/>
        <v>41252.25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51"/>
        <v>7.0060000000000002</v>
      </c>
      <c r="P822">
        <f t="shared" si="48"/>
        <v>6754.5</v>
      </c>
      <c r="Q822" t="str" cm="1">
        <f t="array" ref="Q822:R822">_xlfn.TEXTSPLIT(N822,"/")</f>
        <v>music</v>
      </c>
      <c r="R822" t="str">
        <v>rock</v>
      </c>
      <c r="S822" s="19">
        <f t="shared" si="49"/>
        <v>43310.208333333328</v>
      </c>
      <c r="T822" s="19">
        <f t="shared" si="50"/>
        <v>43323.208333333328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51"/>
        <v>1.9128571428571428</v>
      </c>
      <c r="P823">
        <f t="shared" si="48"/>
        <v>9586.5</v>
      </c>
      <c r="Q823" t="str" cm="1">
        <f t="array" ref="Q823:R823">_xlfn.TEXTSPLIT(N823,"/")</f>
        <v>film &amp; video</v>
      </c>
      <c r="R823" t="str">
        <v>documentary</v>
      </c>
      <c r="S823" s="19">
        <f t="shared" si="49"/>
        <v>42794.25</v>
      </c>
      <c r="T823" s="19">
        <f t="shared" si="50"/>
        <v>42807.208333333328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51"/>
        <v>2.4996666666666667</v>
      </c>
      <c r="P824">
        <f t="shared" si="48"/>
        <v>121491</v>
      </c>
      <c r="Q824" t="str" cm="1">
        <f t="array" ref="Q824:R824">_xlfn.TEXTSPLIT(N824,"/")</f>
        <v>music</v>
      </c>
      <c r="R824" t="str">
        <v>rock</v>
      </c>
      <c r="S824" s="19">
        <f t="shared" si="49"/>
        <v>41698.25</v>
      </c>
      <c r="T824" s="19">
        <f t="shared" si="50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51"/>
        <v>2.5707317073170732</v>
      </c>
      <c r="P825">
        <f t="shared" si="48"/>
        <v>9370</v>
      </c>
      <c r="Q825" t="str" cm="1">
        <f t="array" ref="Q825:R825">_xlfn.TEXTSPLIT(N825,"/")</f>
        <v>music</v>
      </c>
      <c r="R825" t="str">
        <v>rock</v>
      </c>
      <c r="S825" s="19">
        <f t="shared" si="49"/>
        <v>41892.208333333336</v>
      </c>
      <c r="T825" s="19">
        <f t="shared" si="50"/>
        <v>41917.208333333336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51"/>
        <v>0.26489411764705884</v>
      </c>
      <c r="P826">
        <f t="shared" si="48"/>
        <v>96258</v>
      </c>
      <c r="Q826" t="str" cm="1">
        <f t="array" ref="Q826:R826">_xlfn.TEXTSPLIT(N826,"/")</f>
        <v>publishing</v>
      </c>
      <c r="R826" t="str">
        <v>nonfiction</v>
      </c>
      <c r="S826" s="19">
        <f t="shared" si="49"/>
        <v>40348.208333333336</v>
      </c>
      <c r="T826" s="19">
        <f t="shared" si="50"/>
        <v>40380.208333333336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51"/>
        <v>2.875</v>
      </c>
      <c r="P827">
        <f t="shared" si="48"/>
        <v>8775</v>
      </c>
      <c r="Q827" t="str" cm="1">
        <f t="array" ref="Q827:R827">_xlfn.TEXTSPLIT(N827,"/")</f>
        <v>film &amp; video</v>
      </c>
      <c r="R827" t="str">
        <v>shorts</v>
      </c>
      <c r="S827" s="19">
        <f t="shared" si="49"/>
        <v>42941.208333333328</v>
      </c>
      <c r="T827" s="19">
        <f t="shared" si="50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51"/>
        <v>3.570357142857143</v>
      </c>
      <c r="P828">
        <f t="shared" si="48"/>
        <v>7798.5</v>
      </c>
      <c r="Q828" t="str" cm="1">
        <f t="array" ref="Q828:R828">_xlfn.TEXTSPLIT(N828,"/")</f>
        <v>theater</v>
      </c>
      <c r="R828" t="str">
        <v>plays</v>
      </c>
      <c r="S828" s="19">
        <f t="shared" si="49"/>
        <v>40525.25</v>
      </c>
      <c r="T828" s="19">
        <f t="shared" si="50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51"/>
        <v>1.6669565217391304</v>
      </c>
      <c r="P829">
        <f t="shared" si="48"/>
        <v>4217</v>
      </c>
      <c r="Q829" t="str" cm="1">
        <f t="array" ref="Q829:R829">_xlfn.TEXTSPLIT(N829,"/")</f>
        <v>film &amp; video</v>
      </c>
      <c r="R829" t="str">
        <v>drama</v>
      </c>
      <c r="S829" s="19">
        <f t="shared" si="49"/>
        <v>40666.208333333336</v>
      </c>
      <c r="T829" s="19">
        <f t="shared" si="50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51"/>
        <v>0.31</v>
      </c>
      <c r="P830">
        <f t="shared" si="48"/>
        <v>5999.5</v>
      </c>
      <c r="Q830" t="str" cm="1">
        <f t="array" ref="Q830:R830">_xlfn.TEXTSPLIT(N830,"/")</f>
        <v>theater</v>
      </c>
      <c r="R830" t="str">
        <v>plays</v>
      </c>
      <c r="S830" s="19">
        <f t="shared" si="49"/>
        <v>43340.208333333328</v>
      </c>
      <c r="T830" s="19">
        <f t="shared" si="50"/>
        <v>43365.208333333328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51"/>
        <v>0.48656250000000001</v>
      </c>
      <c r="P831">
        <f t="shared" si="48"/>
        <v>7264.5</v>
      </c>
      <c r="Q831" t="str" cm="1">
        <f t="array" ref="Q831:R831">_xlfn.TEXTSPLIT(N831,"/")</f>
        <v>theater</v>
      </c>
      <c r="R831" t="str">
        <v>plays</v>
      </c>
      <c r="S831" s="19">
        <f t="shared" si="49"/>
        <v>42164.208333333328</v>
      </c>
      <c r="T831" s="19">
        <f t="shared" si="50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51"/>
        <v>0.9882894736842105</v>
      </c>
      <c r="P832">
        <f t="shared" si="48"/>
        <v>61512</v>
      </c>
      <c r="Q832" t="str" cm="1">
        <f t="array" ref="Q832:R832">_xlfn.TEXTSPLIT(N832,"/")</f>
        <v>theater</v>
      </c>
      <c r="R832" t="str">
        <v>plays</v>
      </c>
      <c r="S832" s="19">
        <f t="shared" si="49"/>
        <v>43103.25</v>
      </c>
      <c r="T832" s="19">
        <f t="shared" si="50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51"/>
        <v>8.9773429454170953E-2</v>
      </c>
      <c r="P833">
        <f t="shared" si="48"/>
        <v>101458.5</v>
      </c>
      <c r="Q833" t="str" cm="1">
        <f t="array" ref="Q833:R833">_xlfn.TEXTSPLIT(N833,"/")</f>
        <v>photography</v>
      </c>
      <c r="R833" t="str">
        <v>photography books</v>
      </c>
      <c r="S833" s="19">
        <f t="shared" si="49"/>
        <v>40994.208333333336</v>
      </c>
      <c r="T833" s="19">
        <f t="shared" si="50"/>
        <v>41028.208333333336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51"/>
        <v>2.1517592592592591</v>
      </c>
      <c r="P834">
        <f t="shared" si="48"/>
        <v>89678</v>
      </c>
      <c r="Q834" t="str" cm="1">
        <f t="array" ref="Q834:R834">_xlfn.TEXTSPLIT(N834,"/")</f>
        <v>publishing</v>
      </c>
      <c r="R834" t="str">
        <v>translations</v>
      </c>
      <c r="S834" s="19">
        <f t="shared" si="49"/>
        <v>42299.208333333328</v>
      </c>
      <c r="T834" s="19">
        <f t="shared" si="50"/>
        <v>42333.25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51"/>
        <v>0.57691176470588235</v>
      </c>
      <c r="P835">
        <f t="shared" ref="P835:P898" si="52">(D835+E835)/2</f>
        <v>8761.5</v>
      </c>
      <c r="Q835" t="str" cm="1">
        <f t="array" ref="Q835:R835">_xlfn.TEXTSPLIT(N835,"/")</f>
        <v>publishing</v>
      </c>
      <c r="R835" t="str">
        <v>translations</v>
      </c>
      <c r="S835" s="19">
        <f t="shared" ref="S835:S898" si="53">(((J835/60)/60)/24)+DATE(1970,1,1)</f>
        <v>40588.25</v>
      </c>
      <c r="T835" s="19">
        <f t="shared" ref="T835:T898" si="54">(((K835/60)/60)/24)+DATE(1970,1,1)</f>
        <v>40599.25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ref="O836:O899" si="55">ABS(D836-E836)/D836</f>
        <v>0.53808219178082195</v>
      </c>
      <c r="P836">
        <f t="shared" si="52"/>
        <v>9264</v>
      </c>
      <c r="Q836" t="str" cm="1">
        <f t="array" ref="Q836:R836">_xlfn.TEXTSPLIT(N836,"/")</f>
        <v>theater</v>
      </c>
      <c r="R836" t="str">
        <v>plays</v>
      </c>
      <c r="S836" s="19">
        <f t="shared" si="53"/>
        <v>41448.208333333336</v>
      </c>
      <c r="T836" s="19">
        <f t="shared" si="54"/>
        <v>41454.208333333336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5"/>
        <v>0.10261020881670534</v>
      </c>
      <c r="P837">
        <f t="shared" si="52"/>
        <v>81777.5</v>
      </c>
      <c r="Q837" t="str" cm="1">
        <f t="array" ref="Q837:R837">_xlfn.TEXTSPLIT(N837,"/")</f>
        <v>technology</v>
      </c>
      <c r="R837" t="str">
        <v>web</v>
      </c>
      <c r="S837" s="19">
        <f t="shared" si="53"/>
        <v>42063.25</v>
      </c>
      <c r="T837" s="19">
        <f t="shared" si="54"/>
        <v>42069.25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5"/>
        <v>0.24864197530864199</v>
      </c>
      <c r="P838">
        <f t="shared" si="52"/>
        <v>7093</v>
      </c>
      <c r="Q838" t="str" cm="1">
        <f t="array" ref="Q838:R838">_xlfn.TEXTSPLIT(N838,"/")</f>
        <v>music</v>
      </c>
      <c r="R838" t="str">
        <v>indie rock</v>
      </c>
      <c r="S838" s="19">
        <f t="shared" si="53"/>
        <v>40214.25</v>
      </c>
      <c r="T838" s="19">
        <f t="shared" si="54"/>
        <v>40225.25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5"/>
        <v>7.5288135593220336</v>
      </c>
      <c r="P839">
        <f t="shared" si="52"/>
        <v>84330</v>
      </c>
      <c r="Q839" t="str" cm="1">
        <f t="array" ref="Q839:R839">_xlfn.TEXTSPLIT(N839,"/")</f>
        <v>music</v>
      </c>
      <c r="R839" t="str">
        <v>jazz</v>
      </c>
      <c r="S839" s="19">
        <f t="shared" si="53"/>
        <v>40629.208333333336</v>
      </c>
      <c r="T839" s="19">
        <f t="shared" si="54"/>
        <v>40683.208333333336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5"/>
        <v>0.38906249999999998</v>
      </c>
      <c r="P840">
        <f t="shared" si="52"/>
        <v>7645</v>
      </c>
      <c r="Q840" t="str" cm="1">
        <f t="array" ref="Q840:R840">_xlfn.TEXTSPLIT(N840,"/")</f>
        <v>theater</v>
      </c>
      <c r="R840" t="str">
        <v>plays</v>
      </c>
      <c r="S840" s="19">
        <f t="shared" si="53"/>
        <v>43370.208333333328</v>
      </c>
      <c r="T840" s="19">
        <f t="shared" si="54"/>
        <v>43379.208333333328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5"/>
        <v>0.90181818181818185</v>
      </c>
      <c r="P841">
        <f t="shared" si="52"/>
        <v>11172</v>
      </c>
      <c r="Q841" t="str" cm="1">
        <f t="array" ref="Q841:R841">_xlfn.TEXTSPLIT(N841,"/")</f>
        <v>film &amp; video</v>
      </c>
      <c r="R841" t="str">
        <v>documentary</v>
      </c>
      <c r="S841" s="19">
        <f t="shared" si="53"/>
        <v>41715.208333333336</v>
      </c>
      <c r="T841" s="19">
        <f t="shared" si="54"/>
        <v>41760.208333333336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5"/>
        <v>2.4333619948409286E-3</v>
      </c>
      <c r="P842">
        <f t="shared" si="52"/>
        <v>116441.5</v>
      </c>
      <c r="Q842" t="str" cm="1">
        <f t="array" ref="Q842:R842">_xlfn.TEXTSPLIT(N842,"/")</f>
        <v>theater</v>
      </c>
      <c r="R842" t="str">
        <v>plays</v>
      </c>
      <c r="S842" s="19">
        <f t="shared" si="53"/>
        <v>41836.208333333336</v>
      </c>
      <c r="T842" s="19">
        <f t="shared" si="54"/>
        <v>41838.208333333336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5"/>
        <v>0.42758241758241761</v>
      </c>
      <c r="P843">
        <f t="shared" si="52"/>
        <v>11045.5</v>
      </c>
      <c r="Q843" t="str" cm="1">
        <f t="array" ref="Q843:R843">_xlfn.TEXTSPLIT(N843,"/")</f>
        <v>technology</v>
      </c>
      <c r="R843" t="str">
        <v>web</v>
      </c>
      <c r="S843" s="19">
        <f t="shared" si="53"/>
        <v>42419.25</v>
      </c>
      <c r="T843" s="19">
        <f t="shared" si="54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5"/>
        <v>4.6313333333333331</v>
      </c>
      <c r="P844">
        <f t="shared" si="52"/>
        <v>4973.5</v>
      </c>
      <c r="Q844" t="str" cm="1">
        <f t="array" ref="Q844:R844">_xlfn.TEXTSPLIT(N844,"/")</f>
        <v>technology</v>
      </c>
      <c r="R844" t="str">
        <v>wearables</v>
      </c>
      <c r="S844" s="19">
        <f t="shared" si="53"/>
        <v>43266.208333333328</v>
      </c>
      <c r="T844" s="19">
        <f t="shared" si="54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5"/>
        <v>0.69284090909090912</v>
      </c>
      <c r="P845">
        <f t="shared" si="52"/>
        <v>5751.5</v>
      </c>
      <c r="Q845" t="str" cm="1">
        <f t="array" ref="Q845:R845">_xlfn.TEXTSPLIT(N845,"/")</f>
        <v>photography</v>
      </c>
      <c r="R845" t="str">
        <v>photography books</v>
      </c>
      <c r="S845" s="19">
        <f t="shared" si="53"/>
        <v>43338.208333333328</v>
      </c>
      <c r="T845" s="19">
        <f t="shared" si="54"/>
        <v>43344.208333333328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5"/>
        <v>6.0227272727272725E-3</v>
      </c>
      <c r="P846">
        <f t="shared" si="52"/>
        <v>8773.5</v>
      </c>
      <c r="Q846" t="str" cm="1">
        <f t="array" ref="Q846:R846">_xlfn.TEXTSPLIT(N846,"/")</f>
        <v>film &amp; video</v>
      </c>
      <c r="R846" t="str">
        <v>documentary</v>
      </c>
      <c r="S846" s="19">
        <f t="shared" si="53"/>
        <v>40930.25</v>
      </c>
      <c r="T846" s="19">
        <f t="shared" si="54"/>
        <v>40933.25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5"/>
        <v>0.97549356223175965</v>
      </c>
      <c r="P847">
        <f t="shared" si="52"/>
        <v>103993.5</v>
      </c>
      <c r="Q847" t="str" cm="1">
        <f t="array" ref="Q847:R847">_xlfn.TEXTSPLIT(N847,"/")</f>
        <v>technology</v>
      </c>
      <c r="R847" t="str">
        <v>web</v>
      </c>
      <c r="S847" s="19">
        <f t="shared" si="53"/>
        <v>43235.208333333328</v>
      </c>
      <c r="T847" s="19">
        <f t="shared" si="54"/>
        <v>43272.208333333328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5"/>
        <v>4.085</v>
      </c>
      <c r="P848">
        <f t="shared" si="52"/>
        <v>3042.5</v>
      </c>
      <c r="Q848" t="str" cm="1">
        <f t="array" ref="Q848:R848">_xlfn.TEXTSPLIT(N848,"/")</f>
        <v>technology</v>
      </c>
      <c r="R848" t="str">
        <v>web</v>
      </c>
      <c r="S848" s="19">
        <f t="shared" si="53"/>
        <v>43302.208333333328</v>
      </c>
      <c r="T848" s="19">
        <f t="shared" si="54"/>
        <v>43338.208333333328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5"/>
        <v>1.3774468085106384</v>
      </c>
      <c r="P849">
        <f t="shared" si="52"/>
        <v>7937</v>
      </c>
      <c r="Q849" t="str" cm="1">
        <f t="array" ref="Q849:R849">_xlfn.TEXTSPLIT(N849,"/")</f>
        <v>food</v>
      </c>
      <c r="R849" t="str">
        <v>food trucks</v>
      </c>
      <c r="S849" s="19">
        <f t="shared" si="53"/>
        <v>43107.25</v>
      </c>
      <c r="T849" s="19">
        <f t="shared" si="54"/>
        <v>43110.25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5"/>
        <v>2.3846875000000001</v>
      </c>
      <c r="P850">
        <f t="shared" si="52"/>
        <v>7015.5</v>
      </c>
      <c r="Q850" t="str" cm="1">
        <f t="array" ref="Q850:R850">_xlfn.TEXTSPLIT(N850,"/")</f>
        <v>film &amp; video</v>
      </c>
      <c r="R850" t="str">
        <v>drama</v>
      </c>
      <c r="S850" s="19">
        <f t="shared" si="53"/>
        <v>40341.208333333336</v>
      </c>
      <c r="T850" s="19">
        <f t="shared" si="54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5"/>
        <v>0.33089552238805969</v>
      </c>
      <c r="P851">
        <f t="shared" si="52"/>
        <v>7808.5</v>
      </c>
      <c r="Q851" t="str" cm="1">
        <f t="array" ref="Q851:R851">_xlfn.TEXTSPLIT(N851,"/")</f>
        <v>music</v>
      </c>
      <c r="R851" t="str">
        <v>indie rock</v>
      </c>
      <c r="S851" s="19">
        <f t="shared" si="53"/>
        <v>40948.25</v>
      </c>
      <c r="T851" s="19">
        <f t="shared" si="54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5"/>
        <v>0.99</v>
      </c>
      <c r="P852">
        <f t="shared" si="52"/>
        <v>50.5</v>
      </c>
      <c r="Q852" t="str" cm="1">
        <f t="array" ref="Q852:R852">_xlfn.TEXTSPLIT(N852,"/")</f>
        <v>music</v>
      </c>
      <c r="R852" t="str">
        <v>rock</v>
      </c>
      <c r="S852" s="19">
        <f t="shared" si="53"/>
        <v>40866.25</v>
      </c>
      <c r="T852" s="19">
        <f t="shared" si="54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5"/>
        <v>1.0780000000000001</v>
      </c>
      <c r="P853">
        <f t="shared" si="52"/>
        <v>9234</v>
      </c>
      <c r="Q853" t="str" cm="1">
        <f t="array" ref="Q853:R853">_xlfn.TEXTSPLIT(N853,"/")</f>
        <v>music</v>
      </c>
      <c r="R853" t="str">
        <v>electric music</v>
      </c>
      <c r="S853" s="19">
        <f t="shared" si="53"/>
        <v>41031.208333333336</v>
      </c>
      <c r="T853" s="19">
        <f t="shared" si="54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5"/>
        <v>0.48877551020408161</v>
      </c>
      <c r="P854">
        <f t="shared" si="52"/>
        <v>3702.5</v>
      </c>
      <c r="Q854" t="str" cm="1">
        <f t="array" ref="Q854:R854">_xlfn.TEXTSPLIT(N854,"/")</f>
        <v>games</v>
      </c>
      <c r="R854" t="str">
        <v>video games</v>
      </c>
      <c r="S854" s="19">
        <f t="shared" si="53"/>
        <v>40740.208333333336</v>
      </c>
      <c r="T854" s="19">
        <f t="shared" si="54"/>
        <v>40750.208333333336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5"/>
        <v>5.5205847953216374</v>
      </c>
      <c r="P855">
        <f t="shared" si="52"/>
        <v>64301</v>
      </c>
      <c r="Q855" t="str" cm="1">
        <f t="array" ref="Q855:R855">_xlfn.TEXTSPLIT(N855,"/")</f>
        <v>music</v>
      </c>
      <c r="R855" t="str">
        <v>indie rock</v>
      </c>
      <c r="S855" s="19">
        <f t="shared" si="53"/>
        <v>40714.208333333336</v>
      </c>
      <c r="T855" s="19">
        <f t="shared" si="54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5"/>
        <v>0.13630994152046783</v>
      </c>
      <c r="P856">
        <f t="shared" si="52"/>
        <v>182654.5</v>
      </c>
      <c r="Q856" t="str" cm="1">
        <f t="array" ref="Q856:R856">_xlfn.TEXTSPLIT(N856,"/")</f>
        <v>publishing</v>
      </c>
      <c r="R856" t="str">
        <v>fiction</v>
      </c>
      <c r="S856" s="19">
        <f t="shared" si="53"/>
        <v>43787.25</v>
      </c>
      <c r="T856" s="19">
        <f t="shared" si="54"/>
        <v>43814.25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5"/>
        <v>2.376068376068376E-2</v>
      </c>
      <c r="P857">
        <f t="shared" si="52"/>
        <v>23678</v>
      </c>
      <c r="Q857" t="str" cm="1">
        <f t="array" ref="Q857:R857">_xlfn.TEXTSPLIT(N857,"/")</f>
        <v>theater</v>
      </c>
      <c r="R857" t="str">
        <v>plays</v>
      </c>
      <c r="S857" s="19">
        <f t="shared" si="53"/>
        <v>40712.208333333336</v>
      </c>
      <c r="T857" s="19">
        <f t="shared" si="54"/>
        <v>40743.208333333336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5"/>
        <v>2.5658333333333334</v>
      </c>
      <c r="P858">
        <f t="shared" si="52"/>
        <v>5479</v>
      </c>
      <c r="Q858" t="str" cm="1">
        <f t="array" ref="Q858:R858">_xlfn.TEXTSPLIT(N858,"/")</f>
        <v>food</v>
      </c>
      <c r="R858" t="str">
        <v>food trucks</v>
      </c>
      <c r="S858" s="19">
        <f t="shared" si="53"/>
        <v>41023.208333333336</v>
      </c>
      <c r="T858" s="19">
        <f t="shared" si="54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5"/>
        <v>0.39867924528301885</v>
      </c>
      <c r="P859">
        <f t="shared" si="52"/>
        <v>6356.5</v>
      </c>
      <c r="Q859" t="str" cm="1">
        <f t="array" ref="Q859:R859">_xlfn.TEXTSPLIT(N859,"/")</f>
        <v>film &amp; video</v>
      </c>
      <c r="R859" t="str">
        <v>shorts</v>
      </c>
      <c r="S859" s="19">
        <f t="shared" si="53"/>
        <v>40944.25</v>
      </c>
      <c r="T859" s="19">
        <f t="shared" si="54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5"/>
        <v>0.30549999999999999</v>
      </c>
      <c r="P860">
        <f t="shared" si="52"/>
        <v>3389</v>
      </c>
      <c r="Q860" t="str" cm="1">
        <f t="array" ref="Q860:R860">_xlfn.TEXTSPLIT(N860,"/")</f>
        <v>food</v>
      </c>
      <c r="R860" t="str">
        <v>food trucks</v>
      </c>
      <c r="S860" s="19">
        <f t="shared" si="53"/>
        <v>43211.208333333328</v>
      </c>
      <c r="T860" s="19">
        <f t="shared" si="54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5"/>
        <v>0.64465753424657535</v>
      </c>
      <c r="P861">
        <f t="shared" si="52"/>
        <v>4947</v>
      </c>
      <c r="Q861" t="str" cm="1">
        <f t="array" ref="Q861:R861">_xlfn.TEXTSPLIT(N861,"/")</f>
        <v>theater</v>
      </c>
      <c r="R861" t="str">
        <v>plays</v>
      </c>
      <c r="S861" s="19">
        <f t="shared" si="53"/>
        <v>41334.25</v>
      </c>
      <c r="T861" s="19">
        <f t="shared" si="54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5"/>
        <v>1.5165</v>
      </c>
      <c r="P862">
        <f t="shared" si="52"/>
        <v>3516.5</v>
      </c>
      <c r="Q862" t="str" cm="1">
        <f t="array" ref="Q862:R862">_xlfn.TEXTSPLIT(N862,"/")</f>
        <v>technology</v>
      </c>
      <c r="R862" t="str">
        <v>wearables</v>
      </c>
      <c r="S862" s="19">
        <f t="shared" si="53"/>
        <v>43515.25</v>
      </c>
      <c r="T862" s="19">
        <f t="shared" si="54"/>
        <v>43525.25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5"/>
        <v>5.8749999999999997E-2</v>
      </c>
      <c r="P863">
        <f t="shared" si="52"/>
        <v>9058.5</v>
      </c>
      <c r="Q863" t="str" cm="1">
        <f t="array" ref="Q863:R863">_xlfn.TEXTSPLIT(N863,"/")</f>
        <v>theater</v>
      </c>
      <c r="R863" t="str">
        <v>plays</v>
      </c>
      <c r="S863" s="19">
        <f t="shared" si="53"/>
        <v>40258.208333333336</v>
      </c>
      <c r="T863" s="19">
        <f t="shared" si="54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5"/>
        <v>0.87428571428571433</v>
      </c>
      <c r="P864">
        <f t="shared" si="52"/>
        <v>5030</v>
      </c>
      <c r="Q864" t="str" cm="1">
        <f t="array" ref="Q864:R864">_xlfn.TEXTSPLIT(N864,"/")</f>
        <v>theater</v>
      </c>
      <c r="R864" t="str">
        <v>plays</v>
      </c>
      <c r="S864" s="19">
        <f t="shared" si="53"/>
        <v>40756.208333333336</v>
      </c>
      <c r="T864" s="19">
        <f t="shared" si="54"/>
        <v>40760.208333333336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5"/>
        <v>2.8678571428571429</v>
      </c>
      <c r="P865">
        <f t="shared" si="52"/>
        <v>3407.5</v>
      </c>
      <c r="Q865" t="str" cm="1">
        <f t="array" ref="Q865:R865">_xlfn.TEXTSPLIT(N865,"/")</f>
        <v>film &amp; video</v>
      </c>
      <c r="R865" t="str">
        <v>television</v>
      </c>
      <c r="S865" s="19">
        <f t="shared" si="53"/>
        <v>42172.208333333328</v>
      </c>
      <c r="T865" s="19">
        <f t="shared" si="54"/>
        <v>42195.208333333328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5"/>
        <v>2.4707142857142856</v>
      </c>
      <c r="P866">
        <f t="shared" si="52"/>
        <v>9388.5</v>
      </c>
      <c r="Q866" t="str" cm="1">
        <f t="array" ref="Q866:R866">_xlfn.TEXTSPLIT(N866,"/")</f>
        <v>film &amp; video</v>
      </c>
      <c r="R866" t="str">
        <v>shorts</v>
      </c>
      <c r="S866" s="19">
        <f t="shared" si="53"/>
        <v>42601.208333333328</v>
      </c>
      <c r="T866" s="19">
        <f t="shared" si="54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5"/>
        <v>0.8582098765432099</v>
      </c>
      <c r="P867">
        <f t="shared" si="52"/>
        <v>115757.5</v>
      </c>
      <c r="Q867" t="str" cm="1">
        <f t="array" ref="Q867:R867">_xlfn.TEXTSPLIT(N867,"/")</f>
        <v>theater</v>
      </c>
      <c r="R867" t="str">
        <v>plays</v>
      </c>
      <c r="S867" s="19">
        <f t="shared" si="53"/>
        <v>41897.208333333336</v>
      </c>
      <c r="T867" s="19">
        <f t="shared" si="54"/>
        <v>41906.208333333336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5"/>
        <v>0.56758752735229756</v>
      </c>
      <c r="P868">
        <f t="shared" si="52"/>
        <v>130922.5</v>
      </c>
      <c r="Q868" t="str" cm="1">
        <f t="array" ref="Q868:R868">_xlfn.TEXTSPLIT(N868,"/")</f>
        <v>photography</v>
      </c>
      <c r="R868" t="str">
        <v>photography books</v>
      </c>
      <c r="S868" s="19">
        <f t="shared" si="53"/>
        <v>40671.208333333336</v>
      </c>
      <c r="T868" s="19">
        <f t="shared" si="54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5"/>
        <v>0.62437500000000001</v>
      </c>
      <c r="P869">
        <f t="shared" si="52"/>
        <v>6298.5</v>
      </c>
      <c r="Q869" t="str" cm="1">
        <f t="array" ref="Q869:R869">_xlfn.TEXTSPLIT(N869,"/")</f>
        <v>food</v>
      </c>
      <c r="R869" t="str">
        <v>food trucks</v>
      </c>
      <c r="S869" s="19">
        <f t="shared" si="53"/>
        <v>43382.208333333328</v>
      </c>
      <c r="T869" s="19">
        <f t="shared" si="54"/>
        <v>43388.208333333328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5"/>
        <v>0.84842857142857142</v>
      </c>
      <c r="P870">
        <f t="shared" si="52"/>
        <v>9969.5</v>
      </c>
      <c r="Q870" t="str" cm="1">
        <f t="array" ref="Q870:R870">_xlfn.TEXTSPLIT(N870,"/")</f>
        <v>theater</v>
      </c>
      <c r="R870" t="str">
        <v>plays</v>
      </c>
      <c r="S870" s="19">
        <f t="shared" si="53"/>
        <v>41559.208333333336</v>
      </c>
      <c r="T870" s="19">
        <f t="shared" si="54"/>
        <v>41570.208333333336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5"/>
        <v>0.76296479308214948</v>
      </c>
      <c r="P871">
        <f t="shared" si="52"/>
        <v>100138</v>
      </c>
      <c r="Q871" t="str" cm="1">
        <f t="array" ref="Q871:R871">_xlfn.TEXTSPLIT(N871,"/")</f>
        <v>film &amp; video</v>
      </c>
      <c r="R871" t="str">
        <v>drama</v>
      </c>
      <c r="S871" s="19">
        <f t="shared" si="53"/>
        <v>40350.208333333336</v>
      </c>
      <c r="T871" s="19">
        <f t="shared" si="54"/>
        <v>40364.208333333336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5"/>
        <v>0.1012987012987013</v>
      </c>
      <c r="P872">
        <f t="shared" si="52"/>
        <v>7310</v>
      </c>
      <c r="Q872" t="str" cm="1">
        <f t="array" ref="Q872:R872">_xlfn.TEXTSPLIT(N872,"/")</f>
        <v>theater</v>
      </c>
      <c r="R872" t="str">
        <v>plays</v>
      </c>
      <c r="S872" s="19">
        <f t="shared" si="53"/>
        <v>42240.208333333328</v>
      </c>
      <c r="T872" s="19">
        <f t="shared" si="54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5"/>
        <v>1.7260419580419581</v>
      </c>
      <c r="P873">
        <f t="shared" si="52"/>
        <v>133206</v>
      </c>
      <c r="Q873" t="str" cm="1">
        <f t="array" ref="Q873:R873">_xlfn.TEXTSPLIT(N873,"/")</f>
        <v>theater</v>
      </c>
      <c r="R873" t="str">
        <v>plays</v>
      </c>
      <c r="S873" s="19">
        <f t="shared" si="53"/>
        <v>43040.208333333328</v>
      </c>
      <c r="T873" s="19">
        <f t="shared" si="54"/>
        <v>43058.25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5"/>
        <v>0.70042553191489365</v>
      </c>
      <c r="P874">
        <f t="shared" si="52"/>
        <v>6346</v>
      </c>
      <c r="Q874" t="str" cm="1">
        <f t="array" ref="Q874:R874">_xlfn.TEXTSPLIT(N874,"/")</f>
        <v>film &amp; video</v>
      </c>
      <c r="R874" t="str">
        <v>science fiction</v>
      </c>
      <c r="S874" s="19">
        <f t="shared" si="53"/>
        <v>43346.208333333328</v>
      </c>
      <c r="T874" s="19">
        <f t="shared" si="54"/>
        <v>43351.208333333328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5"/>
        <v>0.88285035629453679</v>
      </c>
      <c r="P875">
        <f t="shared" si="52"/>
        <v>60684</v>
      </c>
      <c r="Q875" t="str" cm="1">
        <f t="array" ref="Q875:R875">_xlfn.TEXTSPLIT(N875,"/")</f>
        <v>photography</v>
      </c>
      <c r="R875" t="str">
        <v>photography books</v>
      </c>
      <c r="S875" s="19">
        <f t="shared" si="53"/>
        <v>41647.25</v>
      </c>
      <c r="T875" s="19">
        <f t="shared" si="54"/>
        <v>41652.25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5"/>
        <v>2.4693532338308457</v>
      </c>
      <c r="P876">
        <f t="shared" si="52"/>
        <v>89834</v>
      </c>
      <c r="Q876" t="str" cm="1">
        <f t="array" ref="Q876:R876">_xlfn.TEXTSPLIT(N876,"/")</f>
        <v>photography</v>
      </c>
      <c r="R876" t="str">
        <v>photography books</v>
      </c>
      <c r="S876" s="19">
        <f t="shared" si="53"/>
        <v>40291.208333333336</v>
      </c>
      <c r="T876" s="19">
        <f t="shared" si="54"/>
        <v>40329.208333333336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5"/>
        <v>0.3082278481012658</v>
      </c>
      <c r="P877">
        <f t="shared" si="52"/>
        <v>6682.5</v>
      </c>
      <c r="Q877" t="str" cm="1">
        <f t="array" ref="Q877:R877">_xlfn.TEXTSPLIT(N877,"/")</f>
        <v>music</v>
      </c>
      <c r="R877" t="str">
        <v>rock</v>
      </c>
      <c r="S877" s="19">
        <f t="shared" si="53"/>
        <v>40556.25</v>
      </c>
      <c r="T877" s="19">
        <f t="shared" si="54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5"/>
        <v>0.74566265060240966</v>
      </c>
      <c r="P878">
        <f t="shared" si="52"/>
        <v>5205.5</v>
      </c>
      <c r="Q878" t="str" cm="1">
        <f t="array" ref="Q878:R878">_xlfn.TEXTSPLIT(N878,"/")</f>
        <v>photography</v>
      </c>
      <c r="R878" t="str">
        <v>photography books</v>
      </c>
      <c r="S878" s="19">
        <f t="shared" si="53"/>
        <v>43624.208333333328</v>
      </c>
      <c r="T878" s="19">
        <f t="shared" si="54"/>
        <v>43648.208333333328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5"/>
        <v>0.22599022004889976</v>
      </c>
      <c r="P879">
        <f t="shared" si="52"/>
        <v>145114</v>
      </c>
      <c r="Q879" t="str" cm="1">
        <f t="array" ref="Q879:R879">_xlfn.TEXTSPLIT(N879,"/")</f>
        <v>food</v>
      </c>
      <c r="R879" t="str">
        <v>food trucks</v>
      </c>
      <c r="S879" s="19">
        <f t="shared" si="53"/>
        <v>42577.208333333328</v>
      </c>
      <c r="T879" s="19">
        <f t="shared" si="54"/>
        <v>42578.208333333328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5"/>
        <v>0.62518518518518518</v>
      </c>
      <c r="P880">
        <f t="shared" si="52"/>
        <v>1856</v>
      </c>
      <c r="Q880" t="str" cm="1">
        <f t="array" ref="Q880:R880">_xlfn.TEXTSPLIT(N880,"/")</f>
        <v>music</v>
      </c>
      <c r="R880" t="str">
        <v>metal</v>
      </c>
      <c r="S880" s="19">
        <f t="shared" si="53"/>
        <v>43845.25</v>
      </c>
      <c r="T880" s="19">
        <f t="shared" si="54"/>
        <v>43869.25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5"/>
        <v>4.4379999999999997</v>
      </c>
      <c r="P881">
        <f t="shared" si="52"/>
        <v>3219</v>
      </c>
      <c r="Q881" t="str" cm="1">
        <f t="array" ref="Q881:R881">_xlfn.TEXTSPLIT(N881,"/")</f>
        <v>publishing</v>
      </c>
      <c r="R881" t="str">
        <v>nonfiction</v>
      </c>
      <c r="S881" s="19">
        <f t="shared" si="53"/>
        <v>42788.25</v>
      </c>
      <c r="T881" s="19">
        <f t="shared" si="54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5"/>
        <v>1.2852189349112426</v>
      </c>
      <c r="P882">
        <f t="shared" si="52"/>
        <v>138800.5</v>
      </c>
      <c r="Q882" t="str" cm="1">
        <f t="array" ref="Q882:R882">_xlfn.TEXTSPLIT(N882,"/")</f>
        <v>music</v>
      </c>
      <c r="R882" t="str">
        <v>electric music</v>
      </c>
      <c r="S882" s="19">
        <f t="shared" si="53"/>
        <v>43667.208333333328</v>
      </c>
      <c r="T882" s="19">
        <f t="shared" si="54"/>
        <v>43669.208333333328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5"/>
        <v>0.61051660516605166</v>
      </c>
      <c r="P883">
        <f t="shared" si="52"/>
        <v>56482.5</v>
      </c>
      <c r="Q883" t="str" cm="1">
        <f t="array" ref="Q883:R883">_xlfn.TEXTSPLIT(N883,"/")</f>
        <v>theater</v>
      </c>
      <c r="R883" t="str">
        <v>plays</v>
      </c>
      <c r="S883" s="19">
        <f t="shared" si="53"/>
        <v>42194.208333333328</v>
      </c>
      <c r="T883" s="19">
        <f t="shared" si="54"/>
        <v>42223.208333333328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5"/>
        <v>2.7</v>
      </c>
      <c r="P884">
        <f t="shared" si="52"/>
        <v>1880</v>
      </c>
      <c r="Q884" t="str" cm="1">
        <f t="array" ref="Q884:R884">_xlfn.TEXTSPLIT(N884,"/")</f>
        <v>theater</v>
      </c>
      <c r="R884" t="str">
        <v>plays</v>
      </c>
      <c r="S884" s="19">
        <f t="shared" si="53"/>
        <v>42025.25</v>
      </c>
      <c r="T884" s="19">
        <f t="shared" si="54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5"/>
        <v>1.3791176470588236</v>
      </c>
      <c r="P885">
        <f t="shared" si="52"/>
        <v>5744.5</v>
      </c>
      <c r="Q885" t="str" cm="1">
        <f t="array" ref="Q885:R885">_xlfn.TEXTSPLIT(N885,"/")</f>
        <v>film &amp; video</v>
      </c>
      <c r="R885" t="str">
        <v>shorts</v>
      </c>
      <c r="S885" s="19">
        <f t="shared" si="53"/>
        <v>40323.208333333336</v>
      </c>
      <c r="T885" s="19">
        <f t="shared" si="54"/>
        <v>40359.208333333336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5"/>
        <v>0.35963700234192036</v>
      </c>
      <c r="P886">
        <f t="shared" si="52"/>
        <v>140087</v>
      </c>
      <c r="Q886" t="str" cm="1">
        <f t="array" ref="Q886:R886">_xlfn.TEXTSPLIT(N886,"/")</f>
        <v>theater</v>
      </c>
      <c r="R886" t="str">
        <v>plays</v>
      </c>
      <c r="S886" s="19">
        <f t="shared" si="53"/>
        <v>41763.208333333336</v>
      </c>
      <c r="T886" s="19">
        <f t="shared" si="54"/>
        <v>41765.208333333336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5"/>
        <v>0.18277777777777779</v>
      </c>
      <c r="P887">
        <f t="shared" si="52"/>
        <v>1964.5</v>
      </c>
      <c r="Q887" t="str" cm="1">
        <f t="array" ref="Q887:R887">_xlfn.TEXTSPLIT(N887,"/")</f>
        <v>theater</v>
      </c>
      <c r="R887" t="str">
        <v>plays</v>
      </c>
      <c r="S887" s="19">
        <f t="shared" si="53"/>
        <v>40335.208333333336</v>
      </c>
      <c r="T887" s="19">
        <f t="shared" si="54"/>
        <v>40373.208333333336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5"/>
        <v>0.15175962815405047</v>
      </c>
      <c r="P888">
        <f t="shared" si="52"/>
        <v>139172.5</v>
      </c>
      <c r="Q888" t="str" cm="1">
        <f t="array" ref="Q888:R888">_xlfn.TEXTSPLIT(N888,"/")</f>
        <v>music</v>
      </c>
      <c r="R888" t="str">
        <v>indie rock</v>
      </c>
      <c r="S888" s="19">
        <f t="shared" si="53"/>
        <v>40416.208333333336</v>
      </c>
      <c r="T888" s="19">
        <f t="shared" si="54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5"/>
        <v>0.70653846153846156</v>
      </c>
      <c r="P889">
        <f t="shared" si="52"/>
        <v>5044.5</v>
      </c>
      <c r="Q889" t="str" cm="1">
        <f t="array" ref="Q889:R889">_xlfn.TEXTSPLIT(N889,"/")</f>
        <v>theater</v>
      </c>
      <c r="R889" t="str">
        <v>plays</v>
      </c>
      <c r="S889" s="19">
        <f t="shared" si="53"/>
        <v>42202.208333333328</v>
      </c>
      <c r="T889" s="19">
        <f t="shared" si="54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5"/>
        <v>1.0989655172413793</v>
      </c>
      <c r="P890">
        <f t="shared" si="52"/>
        <v>8987</v>
      </c>
      <c r="Q890" t="str" cm="1">
        <f t="array" ref="Q890:R890">_xlfn.TEXTSPLIT(N890,"/")</f>
        <v>theater</v>
      </c>
      <c r="R890" t="str">
        <v>plays</v>
      </c>
      <c r="S890" s="19">
        <f t="shared" si="53"/>
        <v>42836.208333333328</v>
      </c>
      <c r="T890" s="19">
        <f t="shared" si="54"/>
        <v>42855.208333333328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5"/>
        <v>0.69785714285714284</v>
      </c>
      <c r="P891">
        <f t="shared" si="52"/>
        <v>7554</v>
      </c>
      <c r="Q891" t="str" cm="1">
        <f t="array" ref="Q891:R891">_xlfn.TEXTSPLIT(N891,"/")</f>
        <v>music</v>
      </c>
      <c r="R891" t="str">
        <v>electric music</v>
      </c>
      <c r="S891" s="19">
        <f t="shared" si="53"/>
        <v>41710.208333333336</v>
      </c>
      <c r="T891" s="19">
        <f t="shared" si="54"/>
        <v>41717.208333333336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5"/>
        <v>0.1595907738095238</v>
      </c>
      <c r="P892">
        <f t="shared" si="52"/>
        <v>145124.5</v>
      </c>
      <c r="Q892" t="str" cm="1">
        <f t="array" ref="Q892:R892">_xlfn.TEXTSPLIT(N892,"/")</f>
        <v>music</v>
      </c>
      <c r="R892" t="str">
        <v>indie rock</v>
      </c>
      <c r="S892" s="19">
        <f t="shared" si="53"/>
        <v>43640.208333333328</v>
      </c>
      <c r="T892" s="19">
        <f t="shared" si="54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5"/>
        <v>1.5860000000000001</v>
      </c>
      <c r="P893">
        <f t="shared" si="52"/>
        <v>5379</v>
      </c>
      <c r="Q893" t="str" cm="1">
        <f t="array" ref="Q893:R893">_xlfn.TEXTSPLIT(N893,"/")</f>
        <v>film &amp; video</v>
      </c>
      <c r="R893" t="str">
        <v>documentary</v>
      </c>
      <c r="S893" s="19">
        <f t="shared" si="53"/>
        <v>40880.25</v>
      </c>
      <c r="T893" s="19">
        <f t="shared" si="54"/>
        <v>40924.25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5"/>
        <v>1.3058333333333334</v>
      </c>
      <c r="P894">
        <f t="shared" si="52"/>
        <v>9917.5</v>
      </c>
      <c r="Q894" t="str" cm="1">
        <f t="array" ref="Q894:R894">_xlfn.TEXTSPLIT(N894,"/")</f>
        <v>publishing</v>
      </c>
      <c r="R894" t="str">
        <v>translations</v>
      </c>
      <c r="S894" s="19">
        <f t="shared" si="53"/>
        <v>40319.208333333336</v>
      </c>
      <c r="T894" s="19">
        <f t="shared" si="54"/>
        <v>40360.208333333336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5"/>
        <v>0.28214285714285714</v>
      </c>
      <c r="P895">
        <f t="shared" si="52"/>
        <v>9585</v>
      </c>
      <c r="Q895" t="str" cm="1">
        <f t="array" ref="Q895:R895">_xlfn.TEXTSPLIT(N895,"/")</f>
        <v>film &amp; video</v>
      </c>
      <c r="R895" t="str">
        <v>documentary</v>
      </c>
      <c r="S895" s="19">
        <f t="shared" si="53"/>
        <v>42170.208333333328</v>
      </c>
      <c r="T895" s="19">
        <f t="shared" si="54"/>
        <v>42174.208333333328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5"/>
        <v>0.88705882352941179</v>
      </c>
      <c r="P896">
        <f t="shared" si="52"/>
        <v>2454</v>
      </c>
      <c r="Q896" t="str" cm="1">
        <f t="array" ref="Q896:R896">_xlfn.TEXTSPLIT(N896,"/")</f>
        <v>film &amp; video</v>
      </c>
      <c r="R896" t="str">
        <v>television</v>
      </c>
      <c r="S896" s="19">
        <f t="shared" si="53"/>
        <v>41466.208333333336</v>
      </c>
      <c r="T896" s="19">
        <f t="shared" si="54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5"/>
        <v>0.93048811013767208</v>
      </c>
      <c r="P897">
        <f t="shared" si="52"/>
        <v>85454</v>
      </c>
      <c r="Q897" t="str" cm="1">
        <f t="array" ref="Q897:R897">_xlfn.TEXTSPLIT(N897,"/")</f>
        <v>theater</v>
      </c>
      <c r="R897" t="str">
        <v>plays</v>
      </c>
      <c r="S897" s="19">
        <f t="shared" si="53"/>
        <v>43134.25</v>
      </c>
      <c r="T897" s="19">
        <f t="shared" si="54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5"/>
        <v>6.7443434343434348</v>
      </c>
      <c r="P898">
        <f t="shared" si="52"/>
        <v>86569</v>
      </c>
      <c r="Q898" t="str" cm="1">
        <f t="array" ref="Q898:R898">_xlfn.TEXTSPLIT(N898,"/")</f>
        <v>food</v>
      </c>
      <c r="R898" t="str">
        <v>food trucks</v>
      </c>
      <c r="S898" s="19">
        <f t="shared" si="53"/>
        <v>40738.208333333336</v>
      </c>
      <c r="T898" s="19">
        <f t="shared" si="54"/>
        <v>40741.208333333336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55"/>
        <v>0.72306818181818178</v>
      </c>
      <c r="P899">
        <f t="shared" ref="P899:P962" si="56">(D899+E899)/2</f>
        <v>5618.5</v>
      </c>
      <c r="Q899" t="str" cm="1">
        <f t="array" ref="Q899:R899">_xlfn.TEXTSPLIT(N899,"/")</f>
        <v>theater</v>
      </c>
      <c r="R899" t="str">
        <v>plays</v>
      </c>
      <c r="S899" s="19">
        <f t="shared" ref="S899:S962" si="57">(((J899/60)/60)/24)+DATE(1970,1,1)</f>
        <v>43583.208333333328</v>
      </c>
      <c r="T899" s="19">
        <f t="shared" ref="T899:T962" si="58">(((K899/60)/60)/24)+DATE(1970,1,1)</f>
        <v>43585.208333333328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ref="O900:O963" si="59">ABS(D900-E900)/D900</f>
        <v>0.4752037967615857</v>
      </c>
      <c r="P900">
        <f t="shared" si="56"/>
        <v>136545.5</v>
      </c>
      <c r="Q900" t="str" cm="1">
        <f t="array" ref="Q900:R900">_xlfn.TEXTSPLIT(N900,"/")</f>
        <v>film &amp; video</v>
      </c>
      <c r="R900" t="str">
        <v>documentary</v>
      </c>
      <c r="S900" s="19">
        <f t="shared" si="57"/>
        <v>43815.25</v>
      </c>
      <c r="T900" s="19">
        <f t="shared" si="58"/>
        <v>43821.25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9"/>
        <v>3.0709677419354837</v>
      </c>
      <c r="P901">
        <f t="shared" si="56"/>
        <v>7860</v>
      </c>
      <c r="Q901" t="str" cm="1">
        <f t="array" ref="Q901:R901">_xlfn.TEXTSPLIT(N901,"/")</f>
        <v>music</v>
      </c>
      <c r="R901" t="str">
        <v>jazz</v>
      </c>
      <c r="S901" s="19">
        <f t="shared" si="57"/>
        <v>41554.208333333336</v>
      </c>
      <c r="T901" s="19">
        <f t="shared" si="58"/>
        <v>41572.208333333336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9"/>
        <v>0.98</v>
      </c>
      <c r="P902">
        <f t="shared" si="56"/>
        <v>51</v>
      </c>
      <c r="Q902" t="str" cm="1">
        <f t="array" ref="Q902:R902">_xlfn.TEXTSPLIT(N902,"/")</f>
        <v>technology</v>
      </c>
      <c r="R902" t="str">
        <v>web</v>
      </c>
      <c r="S902" s="19">
        <f t="shared" si="57"/>
        <v>41901.208333333336</v>
      </c>
      <c r="T902" s="19">
        <f t="shared" si="58"/>
        <v>41902.208333333336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9"/>
        <v>0.56178571428571433</v>
      </c>
      <c r="P903">
        <f t="shared" si="56"/>
        <v>7173</v>
      </c>
      <c r="Q903" t="str" cm="1">
        <f t="array" ref="Q903:R903">_xlfn.TEXTSPLIT(N903,"/")</f>
        <v>music</v>
      </c>
      <c r="R903" t="str">
        <v>rock</v>
      </c>
      <c r="S903" s="19">
        <f t="shared" si="57"/>
        <v>43298.208333333328</v>
      </c>
      <c r="T903" s="19">
        <f t="shared" si="58"/>
        <v>43331.208333333328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9"/>
        <v>1.5242857142857142</v>
      </c>
      <c r="P904">
        <f t="shared" si="56"/>
        <v>2467</v>
      </c>
      <c r="Q904" t="str" cm="1">
        <f t="array" ref="Q904:R904">_xlfn.TEXTSPLIT(N904,"/")</f>
        <v>technology</v>
      </c>
      <c r="R904" t="str">
        <v>web</v>
      </c>
      <c r="S904" s="19">
        <f t="shared" si="57"/>
        <v>42399.25</v>
      </c>
      <c r="T904" s="19">
        <f t="shared" si="58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9"/>
        <v>0.98270731707317072</v>
      </c>
      <c r="P905">
        <f t="shared" si="56"/>
        <v>20854.5</v>
      </c>
      <c r="Q905" t="str" cm="1">
        <f t="array" ref="Q905:R905">_xlfn.TEXTSPLIT(N905,"/")</f>
        <v>publishing</v>
      </c>
      <c r="R905" t="str">
        <v>nonfiction</v>
      </c>
      <c r="S905" s="19">
        <f t="shared" si="57"/>
        <v>41034.208333333336</v>
      </c>
      <c r="T905" s="19">
        <f t="shared" si="58"/>
        <v>41049.208333333336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9"/>
        <v>0.87769230769230766</v>
      </c>
      <c r="P906">
        <f t="shared" si="56"/>
        <v>3647.5</v>
      </c>
      <c r="Q906" t="str" cm="1">
        <f t="array" ref="Q906:R906">_xlfn.TEXTSPLIT(N906,"/")</f>
        <v>publishing</v>
      </c>
      <c r="R906" t="str">
        <v>radio &amp; podcasts</v>
      </c>
      <c r="S906" s="19">
        <f t="shared" si="57"/>
        <v>41186.208333333336</v>
      </c>
      <c r="T906" s="19">
        <f t="shared" si="58"/>
        <v>41190.208333333336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9"/>
        <v>0.63987341772151896</v>
      </c>
      <c r="P907">
        <f t="shared" si="56"/>
        <v>10427.5</v>
      </c>
      <c r="Q907" t="str" cm="1">
        <f t="array" ref="Q907:R907">_xlfn.TEXTSPLIT(N907,"/")</f>
        <v>theater</v>
      </c>
      <c r="R907" t="str">
        <v>plays</v>
      </c>
      <c r="S907" s="19">
        <f t="shared" si="57"/>
        <v>41536.208333333336</v>
      </c>
      <c r="T907" s="19">
        <f t="shared" si="58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9"/>
        <v>0.62981818181818183</v>
      </c>
      <c r="P908">
        <f t="shared" si="56"/>
        <v>7232</v>
      </c>
      <c r="Q908" t="str" cm="1">
        <f t="array" ref="Q908:R908">_xlfn.TEXTSPLIT(N908,"/")</f>
        <v>film &amp; video</v>
      </c>
      <c r="R908" t="str">
        <v>documentary</v>
      </c>
      <c r="S908" s="19">
        <f t="shared" si="57"/>
        <v>42868.208333333328</v>
      </c>
      <c r="T908" s="19">
        <f t="shared" si="58"/>
        <v>42904.208333333328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9"/>
        <v>0.7974725274725275</v>
      </c>
      <c r="P909">
        <f t="shared" si="56"/>
        <v>5471.5</v>
      </c>
      <c r="Q909" t="str" cm="1">
        <f t="array" ref="Q909:R909">_xlfn.TEXTSPLIT(N909,"/")</f>
        <v>theater</v>
      </c>
      <c r="R909" t="str">
        <v>plays</v>
      </c>
      <c r="S909" s="19">
        <f t="shared" si="57"/>
        <v>40660.208333333336</v>
      </c>
      <c r="T909" s="19">
        <f t="shared" si="58"/>
        <v>40667.208333333336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9"/>
        <v>2.1924083769633507</v>
      </c>
      <c r="P910">
        <f t="shared" si="56"/>
        <v>80075</v>
      </c>
      <c r="Q910" t="str" cm="1">
        <f t="array" ref="Q910:R910">_xlfn.TEXTSPLIT(N910,"/")</f>
        <v>games</v>
      </c>
      <c r="R910" t="str">
        <v>video games</v>
      </c>
      <c r="S910" s="19">
        <f t="shared" si="57"/>
        <v>41031.208333333336</v>
      </c>
      <c r="T910" s="19">
        <f t="shared" si="58"/>
        <v>41042.208333333336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9"/>
        <v>3.7894444444444444</v>
      </c>
      <c r="P911">
        <f t="shared" si="56"/>
        <v>5210.5</v>
      </c>
      <c r="Q911" t="str" cm="1">
        <f t="array" ref="Q911:R911">_xlfn.TEXTSPLIT(N911,"/")</f>
        <v>theater</v>
      </c>
      <c r="R911" t="str">
        <v>plays</v>
      </c>
      <c r="S911" s="19">
        <f t="shared" si="57"/>
        <v>43255.208333333328</v>
      </c>
      <c r="T911" s="19">
        <f t="shared" si="58"/>
        <v>43282.208333333328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9"/>
        <v>0.80443365695792879</v>
      </c>
      <c r="P912">
        <f t="shared" si="56"/>
        <v>92357.5</v>
      </c>
      <c r="Q912" t="str" cm="1">
        <f t="array" ref="Q912:R912">_xlfn.TEXTSPLIT(N912,"/")</f>
        <v>theater</v>
      </c>
      <c r="R912" t="str">
        <v>plays</v>
      </c>
      <c r="S912" s="19">
        <f t="shared" si="57"/>
        <v>42026.25</v>
      </c>
      <c r="T912" s="19">
        <f t="shared" si="58"/>
        <v>42027.25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9"/>
        <v>0.98948275862068968</v>
      </c>
      <c r="P913">
        <f t="shared" si="56"/>
        <v>8669.5</v>
      </c>
      <c r="Q913" t="str" cm="1">
        <f t="array" ref="Q913:R913">_xlfn.TEXTSPLIT(N913,"/")</f>
        <v>technology</v>
      </c>
      <c r="R913" t="str">
        <v>web</v>
      </c>
      <c r="S913" s="19">
        <f t="shared" si="57"/>
        <v>43717.208333333328</v>
      </c>
      <c r="T913" s="19">
        <f t="shared" si="58"/>
        <v>43719.208333333328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9"/>
        <v>6.95</v>
      </c>
      <c r="P914">
        <f t="shared" si="56"/>
        <v>8055</v>
      </c>
      <c r="Q914" t="str" cm="1">
        <f t="array" ref="Q914:R914">_xlfn.TEXTSPLIT(N914,"/")</f>
        <v>film &amp; video</v>
      </c>
      <c r="R914" t="str">
        <v>drama</v>
      </c>
      <c r="S914" s="19">
        <f t="shared" si="57"/>
        <v>41157.208333333336</v>
      </c>
      <c r="T914" s="19">
        <f t="shared" si="58"/>
        <v>41170.208333333336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9"/>
        <v>0.49378917378917381</v>
      </c>
      <c r="P915">
        <f t="shared" si="56"/>
        <v>52868</v>
      </c>
      <c r="Q915" t="str" cm="1">
        <f t="array" ref="Q915:R915">_xlfn.TEXTSPLIT(N915,"/")</f>
        <v>film &amp; video</v>
      </c>
      <c r="R915" t="str">
        <v>drama</v>
      </c>
      <c r="S915" s="19">
        <f t="shared" si="57"/>
        <v>43597.208333333328</v>
      </c>
      <c r="T915" s="19">
        <f t="shared" si="58"/>
        <v>43610.208333333328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9"/>
        <v>0.42562499999999998</v>
      </c>
      <c r="P916">
        <f t="shared" si="56"/>
        <v>5038</v>
      </c>
      <c r="Q916" t="str" cm="1">
        <f t="array" ref="Q916:R916">_xlfn.TEXTSPLIT(N916,"/")</f>
        <v>theater</v>
      </c>
      <c r="R916" t="str">
        <v>plays</v>
      </c>
      <c r="S916" s="19">
        <f t="shared" si="57"/>
        <v>41490.208333333336</v>
      </c>
      <c r="T916" s="19">
        <f t="shared" si="58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9"/>
        <v>0.55628276409849087</v>
      </c>
      <c r="P917">
        <f t="shared" si="56"/>
        <v>160918</v>
      </c>
      <c r="Q917" t="str" cm="1">
        <f t="array" ref="Q917:R917">_xlfn.TEXTSPLIT(N917,"/")</f>
        <v>film &amp; video</v>
      </c>
      <c r="R917" t="str">
        <v>television</v>
      </c>
      <c r="S917" s="19">
        <f t="shared" si="57"/>
        <v>42976.208333333328</v>
      </c>
      <c r="T917" s="19">
        <f t="shared" si="58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9"/>
        <v>0.63702702702702707</v>
      </c>
      <c r="P918">
        <f t="shared" si="56"/>
        <v>2521.5</v>
      </c>
      <c r="Q918" t="str" cm="1">
        <f t="array" ref="Q918:R918">_xlfn.TEXTSPLIT(N918,"/")</f>
        <v>photography</v>
      </c>
      <c r="R918" t="str">
        <v>photography books</v>
      </c>
      <c r="S918" s="19">
        <f t="shared" si="57"/>
        <v>41991.25</v>
      </c>
      <c r="T918" s="19">
        <f t="shared" si="58"/>
        <v>42000.25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9"/>
        <v>0.41749999999999998</v>
      </c>
      <c r="P919">
        <f t="shared" si="56"/>
        <v>2848.5</v>
      </c>
      <c r="Q919" t="str" cm="1">
        <f t="array" ref="Q919:R919">_xlfn.TEXTSPLIT(N919,"/")</f>
        <v>film &amp; video</v>
      </c>
      <c r="R919" t="str">
        <v>shorts</v>
      </c>
      <c r="S919" s="19">
        <f t="shared" si="57"/>
        <v>40722.208333333336</v>
      </c>
      <c r="T919" s="19">
        <f t="shared" si="58"/>
        <v>40746.208333333336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9"/>
        <v>1.3739473684210526</v>
      </c>
      <c r="P920">
        <f t="shared" si="56"/>
        <v>6410.5</v>
      </c>
      <c r="Q920" t="str" cm="1">
        <f t="array" ref="Q920:R920">_xlfn.TEXTSPLIT(N920,"/")</f>
        <v>publishing</v>
      </c>
      <c r="R920" t="str">
        <v>radio &amp; podcasts</v>
      </c>
      <c r="S920" s="19">
        <f t="shared" si="57"/>
        <v>41117.208333333336</v>
      </c>
      <c r="T920" s="19">
        <f t="shared" si="58"/>
        <v>41128.208333333336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9"/>
        <v>0.41249999999999998</v>
      </c>
      <c r="P921">
        <f t="shared" si="56"/>
        <v>28257.5</v>
      </c>
      <c r="Q921" t="str" cm="1">
        <f t="array" ref="Q921:R921">_xlfn.TEXTSPLIT(N921,"/")</f>
        <v>theater</v>
      </c>
      <c r="R921" t="str">
        <v>plays</v>
      </c>
      <c r="S921" s="19">
        <f t="shared" si="57"/>
        <v>43022.208333333328</v>
      </c>
      <c r="T921" s="19">
        <f t="shared" si="58"/>
        <v>43054.25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9"/>
        <v>0.82566037735849052</v>
      </c>
      <c r="P922">
        <f t="shared" si="56"/>
        <v>7488</v>
      </c>
      <c r="Q922" t="str" cm="1">
        <f t="array" ref="Q922:R922">_xlfn.TEXTSPLIT(N922,"/")</f>
        <v>film &amp; video</v>
      </c>
      <c r="R922" t="str">
        <v>animation</v>
      </c>
      <c r="S922" s="19">
        <f t="shared" si="57"/>
        <v>43503.25</v>
      </c>
      <c r="T922" s="19">
        <f t="shared" si="58"/>
        <v>43523.25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9"/>
        <v>0.99245635910224439</v>
      </c>
      <c r="P923">
        <f t="shared" si="56"/>
        <v>80805</v>
      </c>
      <c r="Q923" t="str" cm="1">
        <f t="array" ref="Q923:R923">_xlfn.TEXTSPLIT(N923,"/")</f>
        <v>technology</v>
      </c>
      <c r="R923" t="str">
        <v>web</v>
      </c>
      <c r="S923" s="19">
        <f t="shared" si="57"/>
        <v>40951.25</v>
      </c>
      <c r="T923" s="19">
        <f t="shared" si="58"/>
        <v>40965.25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9"/>
        <v>0.75953307392996106</v>
      </c>
      <c r="P924">
        <f t="shared" si="56"/>
        <v>70920</v>
      </c>
      <c r="Q924" t="str" cm="1">
        <f t="array" ref="Q924:R924">_xlfn.TEXTSPLIT(N924,"/")</f>
        <v>music</v>
      </c>
      <c r="R924" t="str">
        <v>world music</v>
      </c>
      <c r="S924" s="19">
        <f t="shared" si="57"/>
        <v>43443.25</v>
      </c>
      <c r="T924" s="19">
        <f t="shared" si="58"/>
        <v>43452.25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9"/>
        <v>1.3788235294117648</v>
      </c>
      <c r="P925">
        <f t="shared" si="56"/>
        <v>2872</v>
      </c>
      <c r="Q925" t="str" cm="1">
        <f t="array" ref="Q925:R925">_xlfn.TEXTSPLIT(N925,"/")</f>
        <v>theater</v>
      </c>
      <c r="R925" t="str">
        <v>plays</v>
      </c>
      <c r="S925" s="19">
        <f t="shared" si="57"/>
        <v>40373.208333333336</v>
      </c>
      <c r="T925" s="19">
        <f t="shared" si="58"/>
        <v>40374.208333333336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9"/>
        <v>3.8805076142131978</v>
      </c>
      <c r="P926">
        <f t="shared" si="56"/>
        <v>115846</v>
      </c>
      <c r="Q926" t="str" cm="1">
        <f t="array" ref="Q926:R926">_xlfn.TEXTSPLIT(N926,"/")</f>
        <v>theater</v>
      </c>
      <c r="R926" t="str">
        <v>plays</v>
      </c>
      <c r="S926" s="19">
        <f t="shared" si="57"/>
        <v>43769.208333333328</v>
      </c>
      <c r="T926" s="19">
        <f t="shared" si="58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9"/>
        <v>1.2406666666666666</v>
      </c>
      <c r="P927">
        <f t="shared" si="56"/>
        <v>4861</v>
      </c>
      <c r="Q927" t="str" cm="1">
        <f t="array" ref="Q927:R927">_xlfn.TEXTSPLIT(N927,"/")</f>
        <v>theater</v>
      </c>
      <c r="R927" t="str">
        <v>plays</v>
      </c>
      <c r="S927" s="19">
        <f t="shared" si="57"/>
        <v>43000.208333333328</v>
      </c>
      <c r="T927" s="19">
        <f t="shared" si="58"/>
        <v>43012.208333333328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9"/>
        <v>0.81873563218390799</v>
      </c>
      <c r="P928">
        <f t="shared" si="56"/>
        <v>5138.5</v>
      </c>
      <c r="Q928" t="str" cm="1">
        <f t="array" ref="Q928:R928">_xlfn.TEXTSPLIT(N928,"/")</f>
        <v>food</v>
      </c>
      <c r="R928" t="str">
        <v>food trucks</v>
      </c>
      <c r="S928" s="19">
        <f t="shared" si="57"/>
        <v>42502.208333333328</v>
      </c>
      <c r="T928" s="19">
        <f t="shared" si="58"/>
        <v>42506.208333333328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9"/>
        <v>0.54152777777777783</v>
      </c>
      <c r="P929">
        <f t="shared" si="56"/>
        <v>5250.5</v>
      </c>
      <c r="Q929" t="str" cm="1">
        <f t="array" ref="Q929:R929">_xlfn.TEXTSPLIT(N929,"/")</f>
        <v>theater</v>
      </c>
      <c r="R929" t="str">
        <v>plays</v>
      </c>
      <c r="S929" s="19">
        <f t="shared" si="57"/>
        <v>41102.208333333336</v>
      </c>
      <c r="T929" s="19">
        <f t="shared" si="58"/>
        <v>41131.208333333336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9"/>
        <v>0.17315412186379928</v>
      </c>
      <c r="P930">
        <f t="shared" si="56"/>
        <v>181893</v>
      </c>
      <c r="Q930" t="str" cm="1">
        <f t="array" ref="Q930:R930">_xlfn.TEXTSPLIT(N930,"/")</f>
        <v>technology</v>
      </c>
      <c r="R930" t="str">
        <v>web</v>
      </c>
      <c r="S930" s="19">
        <f t="shared" si="57"/>
        <v>41637.25</v>
      </c>
      <c r="T930" s="19">
        <f t="shared" si="58"/>
        <v>41646.25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9"/>
        <v>1.1730909090909092</v>
      </c>
      <c r="P931">
        <f t="shared" si="56"/>
        <v>8726</v>
      </c>
      <c r="Q931" t="str" cm="1">
        <f t="array" ref="Q931:R931">_xlfn.TEXTSPLIT(N931,"/")</f>
        <v>theater</v>
      </c>
      <c r="R931" t="str">
        <v>plays</v>
      </c>
      <c r="S931" s="19">
        <f t="shared" si="57"/>
        <v>42858.208333333328</v>
      </c>
      <c r="T931" s="19">
        <f t="shared" si="58"/>
        <v>42872.208333333328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9"/>
        <v>0.12285714285714286</v>
      </c>
      <c r="P932">
        <f t="shared" si="56"/>
        <v>3715</v>
      </c>
      <c r="Q932" t="str" cm="1">
        <f t="array" ref="Q932:R932">_xlfn.TEXTSPLIT(N932,"/")</f>
        <v>theater</v>
      </c>
      <c r="R932" t="str">
        <v>plays</v>
      </c>
      <c r="S932" s="19">
        <f t="shared" si="57"/>
        <v>42060.25</v>
      </c>
      <c r="T932" s="19">
        <f t="shared" si="58"/>
        <v>42067.25</v>
      </c>
    </row>
    <row r="933" spans="1:20" ht="33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9"/>
        <v>0.27481012658227849</v>
      </c>
      <c r="P933">
        <f t="shared" si="56"/>
        <v>6814.5</v>
      </c>
      <c r="Q933" t="str" cm="1">
        <f t="array" ref="Q933:R933">_xlfn.TEXTSPLIT(N933,"/")</f>
        <v>theater</v>
      </c>
      <c r="R933" t="str">
        <v>plays</v>
      </c>
      <c r="S933" s="19">
        <f t="shared" si="57"/>
        <v>41818.208333333336</v>
      </c>
      <c r="T933" s="19">
        <f t="shared" si="58"/>
        <v>41820.208333333336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9"/>
        <v>1.1230434782608696</v>
      </c>
      <c r="P934">
        <f t="shared" si="56"/>
        <v>3591.5</v>
      </c>
      <c r="Q934" t="str" cm="1">
        <f t="array" ref="Q934:R934">_xlfn.TEXTSPLIT(N934,"/")</f>
        <v>music</v>
      </c>
      <c r="R934" t="str">
        <v>rock</v>
      </c>
      <c r="S934" s="19">
        <f t="shared" si="57"/>
        <v>41709.208333333336</v>
      </c>
      <c r="T934" s="19">
        <f t="shared" si="58"/>
        <v>41712.208333333336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9"/>
        <v>1.3974657534246575</v>
      </c>
      <c r="P935">
        <f t="shared" si="56"/>
        <v>124007.5</v>
      </c>
      <c r="Q935" t="str" cm="1">
        <f t="array" ref="Q935:R935">_xlfn.TEXTSPLIT(N935,"/")</f>
        <v>theater</v>
      </c>
      <c r="R935" t="str">
        <v>plays</v>
      </c>
      <c r="S935" s="19">
        <f t="shared" si="57"/>
        <v>41372.208333333336</v>
      </c>
      <c r="T935" s="19">
        <f t="shared" si="58"/>
        <v>41385.208333333336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9"/>
        <v>0.8193548387096774</v>
      </c>
      <c r="P936">
        <f t="shared" si="56"/>
        <v>8740</v>
      </c>
      <c r="Q936" t="str" cm="1">
        <f t="array" ref="Q936:R936">_xlfn.TEXTSPLIT(N936,"/")</f>
        <v>theater</v>
      </c>
      <c r="R936" t="str">
        <v>plays</v>
      </c>
      <c r="S936" s="19">
        <f t="shared" si="57"/>
        <v>42422.25</v>
      </c>
      <c r="T936" s="19">
        <f t="shared" si="58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9"/>
        <v>0.64131147540983602</v>
      </c>
      <c r="P937">
        <f t="shared" si="56"/>
        <v>8056</v>
      </c>
      <c r="Q937" t="str" cm="1">
        <f t="array" ref="Q937:R937">_xlfn.TEXTSPLIT(N937,"/")</f>
        <v>theater</v>
      </c>
      <c r="R937" t="str">
        <v>plays</v>
      </c>
      <c r="S937" s="19">
        <f t="shared" si="57"/>
        <v>42209.208333333328</v>
      </c>
      <c r="T937" s="19">
        <f t="shared" si="58"/>
        <v>42216.208333333328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9"/>
        <v>0.98362403100775198</v>
      </c>
      <c r="P938">
        <f t="shared" si="56"/>
        <v>52445</v>
      </c>
      <c r="Q938" t="str" cm="1">
        <f t="array" ref="Q938:R938">_xlfn.TEXTSPLIT(N938,"/")</f>
        <v>theater</v>
      </c>
      <c r="R938" t="str">
        <v>plays</v>
      </c>
      <c r="S938" s="19">
        <f t="shared" si="57"/>
        <v>43668.208333333328</v>
      </c>
      <c r="T938" s="19">
        <f t="shared" si="58"/>
        <v>43671.208333333328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9"/>
        <v>0.50356140350877188</v>
      </c>
      <c r="P939">
        <f t="shared" si="56"/>
        <v>127945.5</v>
      </c>
      <c r="Q939" t="str" cm="1">
        <f t="array" ref="Q939:R939">_xlfn.TEXTSPLIT(N939,"/")</f>
        <v>film &amp; video</v>
      </c>
      <c r="R939" t="str">
        <v>documentary</v>
      </c>
      <c r="S939" s="19">
        <f t="shared" si="57"/>
        <v>42334.25</v>
      </c>
      <c r="T939" s="19">
        <f t="shared" si="58"/>
        <v>42343.25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9"/>
        <v>9.7065217391304345E-2</v>
      </c>
      <c r="P940">
        <f t="shared" si="56"/>
        <v>9646.5</v>
      </c>
      <c r="Q940" t="str" cm="1">
        <f t="array" ref="Q940:R940">_xlfn.TEXTSPLIT(N940,"/")</f>
        <v>publishing</v>
      </c>
      <c r="R940" t="str">
        <v>fiction</v>
      </c>
      <c r="S940" s="19">
        <f t="shared" si="57"/>
        <v>43263.208333333328</v>
      </c>
      <c r="T940" s="19">
        <f t="shared" si="58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9"/>
        <v>0.50782051282051277</v>
      </c>
      <c r="P941">
        <f t="shared" si="56"/>
        <v>5819.5</v>
      </c>
      <c r="Q941" t="str" cm="1">
        <f t="array" ref="Q941:R941">_xlfn.TEXTSPLIT(N941,"/")</f>
        <v>games</v>
      </c>
      <c r="R941" t="str">
        <v>video games</v>
      </c>
      <c r="S941" s="19">
        <f t="shared" si="57"/>
        <v>40670.208333333336</v>
      </c>
      <c r="T941" s="19">
        <f t="shared" si="58"/>
        <v>40687.208333333336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9"/>
        <v>0.37767676767676767</v>
      </c>
      <c r="P942">
        <f t="shared" si="56"/>
        <v>8030.5</v>
      </c>
      <c r="Q942" t="str" cm="1">
        <f t="array" ref="Q942:R942">_xlfn.TEXTSPLIT(N942,"/")</f>
        <v>technology</v>
      </c>
      <c r="R942" t="str">
        <v>web</v>
      </c>
      <c r="S942" s="19">
        <f t="shared" si="57"/>
        <v>41244.25</v>
      </c>
      <c r="T942" s="19">
        <f t="shared" si="58"/>
        <v>41266.25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9"/>
        <v>0.86941860465116283</v>
      </c>
      <c r="P943">
        <f t="shared" si="56"/>
        <v>24307.5</v>
      </c>
      <c r="Q943" t="str" cm="1">
        <f t="array" ref="Q943:R943">_xlfn.TEXTSPLIT(N943,"/")</f>
        <v>theater</v>
      </c>
      <c r="R943" t="str">
        <v>plays</v>
      </c>
      <c r="S943" s="19">
        <f t="shared" si="57"/>
        <v>40552.25</v>
      </c>
      <c r="T943" s="19">
        <f t="shared" si="58"/>
        <v>40587.25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9"/>
        <v>0.35364583333333333</v>
      </c>
      <c r="P944">
        <f t="shared" si="56"/>
        <v>7902.5</v>
      </c>
      <c r="Q944" t="str" cm="1">
        <f t="array" ref="Q944:R944">_xlfn.TEXTSPLIT(N944,"/")</f>
        <v>theater</v>
      </c>
      <c r="R944" t="str">
        <v>plays</v>
      </c>
      <c r="S944" s="19">
        <f t="shared" si="57"/>
        <v>40568.25</v>
      </c>
      <c r="T944" s="19">
        <f t="shared" si="58"/>
        <v>40571.25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9"/>
        <v>0.59586666666666666</v>
      </c>
      <c r="P945">
        <f t="shared" si="56"/>
        <v>9734.5</v>
      </c>
      <c r="Q945" t="str" cm="1">
        <f t="array" ref="Q945:R945">_xlfn.TEXTSPLIT(N945,"/")</f>
        <v>food</v>
      </c>
      <c r="R945" t="str">
        <v>food trucks</v>
      </c>
      <c r="S945" s="19">
        <f t="shared" si="57"/>
        <v>41906.208333333336</v>
      </c>
      <c r="T945" s="19">
        <f t="shared" si="58"/>
        <v>41941.208333333336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9"/>
        <v>0.18579999999999999</v>
      </c>
      <c r="P946">
        <f t="shared" si="56"/>
        <v>9071</v>
      </c>
      <c r="Q946" t="str" cm="1">
        <f t="array" ref="Q946:R946">_xlfn.TEXTSPLIT(N946,"/")</f>
        <v>photography</v>
      </c>
      <c r="R946" t="str">
        <v>photography books</v>
      </c>
      <c r="S946" s="19">
        <f t="shared" si="57"/>
        <v>42776.25</v>
      </c>
      <c r="T946" s="19">
        <f t="shared" si="58"/>
        <v>42795.25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9"/>
        <v>0.67555232558139533</v>
      </c>
      <c r="P947">
        <f t="shared" si="56"/>
        <v>113902.5</v>
      </c>
      <c r="Q947" t="str" cm="1">
        <f t="array" ref="Q947:R947">_xlfn.TEXTSPLIT(N947,"/")</f>
        <v>photography</v>
      </c>
      <c r="R947" t="str">
        <v>photography books</v>
      </c>
      <c r="S947" s="19">
        <f t="shared" si="57"/>
        <v>41004.208333333336</v>
      </c>
      <c r="T947" s="19">
        <f t="shared" si="58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9"/>
        <v>0.90085881587508132</v>
      </c>
      <c r="P948">
        <f t="shared" si="56"/>
        <v>84469</v>
      </c>
      <c r="Q948" t="str" cm="1">
        <f t="array" ref="Q948:R948">_xlfn.TEXTSPLIT(N948,"/")</f>
        <v>theater</v>
      </c>
      <c r="R948" t="str">
        <v>plays</v>
      </c>
      <c r="S948" s="19">
        <f t="shared" si="57"/>
        <v>40710.208333333336</v>
      </c>
      <c r="T948" s="19">
        <f t="shared" si="58"/>
        <v>40712.208333333336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9"/>
        <v>0.73305555555555557</v>
      </c>
      <c r="P949">
        <f t="shared" si="56"/>
        <v>2280.5</v>
      </c>
      <c r="Q949" t="str" cm="1">
        <f t="array" ref="Q949:R949">_xlfn.TEXTSPLIT(N949,"/")</f>
        <v>theater</v>
      </c>
      <c r="R949" t="str">
        <v>plays</v>
      </c>
      <c r="S949" s="19">
        <f t="shared" si="57"/>
        <v>41908.208333333336</v>
      </c>
      <c r="T949" s="19">
        <f t="shared" si="58"/>
        <v>41915.208333333336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9"/>
        <v>0.37042553191489364</v>
      </c>
      <c r="P950">
        <f t="shared" si="56"/>
        <v>7659</v>
      </c>
      <c r="Q950" t="str" cm="1">
        <f t="array" ref="Q950:R950">_xlfn.TEXTSPLIT(N950,"/")</f>
        <v>film &amp; video</v>
      </c>
      <c r="R950" t="str">
        <v>documentary</v>
      </c>
      <c r="S950" s="19">
        <f t="shared" si="57"/>
        <v>41985.25</v>
      </c>
      <c r="T950" s="19">
        <f t="shared" si="58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9"/>
        <v>0.61355932203389829</v>
      </c>
      <c r="P951">
        <f t="shared" si="56"/>
        <v>7710</v>
      </c>
      <c r="Q951" t="str" cm="1">
        <f t="array" ref="Q951:R951">_xlfn.TEXTSPLIT(N951,"/")</f>
        <v>technology</v>
      </c>
      <c r="R951" t="str">
        <v>web</v>
      </c>
      <c r="S951" s="19">
        <f t="shared" si="57"/>
        <v>42112.208333333328</v>
      </c>
      <c r="T951" s="19">
        <f t="shared" si="58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9"/>
        <v>0.95</v>
      </c>
      <c r="P952">
        <f t="shared" si="56"/>
        <v>52.5</v>
      </c>
      <c r="Q952" t="str" cm="1">
        <f t="array" ref="Q952:R952">_xlfn.TEXTSPLIT(N952,"/")</f>
        <v>theater</v>
      </c>
      <c r="R952" t="str">
        <v>plays</v>
      </c>
      <c r="S952" s="19">
        <f t="shared" si="57"/>
        <v>43571.208333333328</v>
      </c>
      <c r="T952" s="19">
        <f t="shared" si="58"/>
        <v>43576.208333333328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9"/>
        <v>9.9693793103448272</v>
      </c>
      <c r="P953">
        <f t="shared" si="56"/>
        <v>86778</v>
      </c>
      <c r="Q953" t="str" cm="1">
        <f t="array" ref="Q953:R953">_xlfn.TEXTSPLIT(N953,"/")</f>
        <v>music</v>
      </c>
      <c r="R953" t="str">
        <v>rock</v>
      </c>
      <c r="S953" s="19">
        <f t="shared" si="57"/>
        <v>42730.25</v>
      </c>
      <c r="T953" s="19">
        <f t="shared" si="58"/>
        <v>42731.25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9"/>
        <v>0.29905841924398624</v>
      </c>
      <c r="P954">
        <f t="shared" si="56"/>
        <v>123743.5</v>
      </c>
      <c r="Q954" t="str" cm="1">
        <f t="array" ref="Q954:R954">_xlfn.TEXTSPLIT(N954,"/")</f>
        <v>film &amp; video</v>
      </c>
      <c r="R954" t="str">
        <v>documentary</v>
      </c>
      <c r="S954" s="19">
        <f t="shared" si="57"/>
        <v>42591.208333333328</v>
      </c>
      <c r="T954" s="19">
        <f t="shared" si="58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9"/>
        <v>0.4</v>
      </c>
      <c r="P955">
        <f t="shared" si="56"/>
        <v>2640</v>
      </c>
      <c r="Q955" t="str" cm="1">
        <f t="array" ref="Q955:R955">_xlfn.TEXTSPLIT(N955,"/")</f>
        <v>film &amp; video</v>
      </c>
      <c r="R955" t="str">
        <v>science fiction</v>
      </c>
      <c r="S955" s="19">
        <f t="shared" si="57"/>
        <v>42358.25</v>
      </c>
      <c r="T955" s="19">
        <f t="shared" si="58"/>
        <v>42394.25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9"/>
        <v>2.6709859154929578</v>
      </c>
      <c r="P956">
        <f t="shared" si="56"/>
        <v>99492</v>
      </c>
      <c r="Q956" t="str" cm="1">
        <f t="array" ref="Q956:R956">_xlfn.TEXTSPLIT(N956,"/")</f>
        <v>technology</v>
      </c>
      <c r="R956" t="str">
        <v>web</v>
      </c>
      <c r="S956" s="19">
        <f t="shared" si="57"/>
        <v>41174.208333333336</v>
      </c>
      <c r="T956" s="19">
        <f t="shared" si="58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9"/>
        <v>10.09</v>
      </c>
      <c r="P957">
        <f t="shared" si="56"/>
        <v>4231.5</v>
      </c>
      <c r="Q957" t="str" cm="1">
        <f t="array" ref="Q957:R957">_xlfn.TEXTSPLIT(N957,"/")</f>
        <v>theater</v>
      </c>
      <c r="R957" t="str">
        <v>plays</v>
      </c>
      <c r="S957" s="19">
        <f t="shared" si="57"/>
        <v>41238.25</v>
      </c>
      <c r="T957" s="19">
        <f t="shared" si="58"/>
        <v>41240.25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9"/>
        <v>0.80971215351812365</v>
      </c>
      <c r="P958">
        <f t="shared" si="56"/>
        <v>111649</v>
      </c>
      <c r="Q958" t="str" cm="1">
        <f t="array" ref="Q958:R958">_xlfn.TEXTSPLIT(N958,"/")</f>
        <v>film &amp; video</v>
      </c>
      <c r="R958" t="str">
        <v>science fiction</v>
      </c>
      <c r="S958" s="19">
        <f t="shared" si="57"/>
        <v>42360.25</v>
      </c>
      <c r="T958" s="19">
        <f t="shared" si="58"/>
        <v>42364.25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9"/>
        <v>0.26877551020408164</v>
      </c>
      <c r="P959">
        <f t="shared" si="56"/>
        <v>11117</v>
      </c>
      <c r="Q959" t="str" cm="1">
        <f t="array" ref="Q959:R959">_xlfn.TEXTSPLIT(N959,"/")</f>
        <v>theater</v>
      </c>
      <c r="R959" t="str">
        <v>plays</v>
      </c>
      <c r="S959" s="19">
        <f t="shared" si="57"/>
        <v>40955.25</v>
      </c>
      <c r="T959" s="19">
        <f t="shared" si="58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9"/>
        <v>6.3463636363636367</v>
      </c>
      <c r="P960">
        <f t="shared" si="56"/>
        <v>4590.5</v>
      </c>
      <c r="Q960" t="str" cm="1">
        <f t="array" ref="Q960:R960">_xlfn.TEXTSPLIT(N960,"/")</f>
        <v>film &amp; video</v>
      </c>
      <c r="R960" t="str">
        <v>animation</v>
      </c>
      <c r="S960" s="19">
        <f t="shared" si="57"/>
        <v>40350.208333333336</v>
      </c>
      <c r="T960" s="19">
        <f t="shared" si="58"/>
        <v>40372.208333333336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9"/>
        <v>0.95426896551724139</v>
      </c>
      <c r="P961">
        <f t="shared" si="56"/>
        <v>75815.5</v>
      </c>
      <c r="Q961" t="str" cm="1">
        <f t="array" ref="Q961:R961">_xlfn.TEXTSPLIT(N961,"/")</f>
        <v>publishing</v>
      </c>
      <c r="R961" t="str">
        <v>translations</v>
      </c>
      <c r="S961" s="19">
        <f t="shared" si="57"/>
        <v>40357.208333333336</v>
      </c>
      <c r="T961" s="19">
        <f t="shared" si="58"/>
        <v>40385.208333333336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9"/>
        <v>0.14945454545454545</v>
      </c>
      <c r="P962">
        <f t="shared" si="56"/>
        <v>5089</v>
      </c>
      <c r="Q962" t="str" cm="1">
        <f t="array" ref="Q962:R962">_xlfn.TEXTSPLIT(N962,"/")</f>
        <v>technology</v>
      </c>
      <c r="R962" t="str">
        <v>web</v>
      </c>
      <c r="S962" s="19">
        <f t="shared" si="57"/>
        <v>42408.25</v>
      </c>
      <c r="T962" s="19">
        <f t="shared" si="58"/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59"/>
        <v>0.19298245614035087</v>
      </c>
      <c r="P963">
        <f t="shared" ref="P963:P1001" si="60">(D963+E963)/2</f>
        <v>6250</v>
      </c>
      <c r="Q963" t="str" cm="1">
        <f t="array" ref="Q963:R963">_xlfn.TEXTSPLIT(N963,"/")</f>
        <v>publishing</v>
      </c>
      <c r="R963" t="str">
        <v>translations</v>
      </c>
      <c r="S963" s="19">
        <f t="shared" ref="S963:S1001" si="61">(((J963/60)/60)/24)+DATE(1970,1,1)</f>
        <v>40591.25</v>
      </c>
      <c r="T963" s="19">
        <f t="shared" ref="T963:T1001" si="62">(((K963/60)/60)/24)+DATE(1970,1,1)</f>
        <v>40595.25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ref="O964:O1001" si="63">ABS(D964-E964)/D964</f>
        <v>1.9602777777777778</v>
      </c>
      <c r="P964">
        <f t="shared" si="60"/>
        <v>7128.5</v>
      </c>
      <c r="Q964" t="str" cm="1">
        <f t="array" ref="Q964:R964">_xlfn.TEXTSPLIT(N964,"/")</f>
        <v>food</v>
      </c>
      <c r="R964" t="str">
        <v>food trucks</v>
      </c>
      <c r="S964" s="19">
        <f t="shared" si="61"/>
        <v>41592.25</v>
      </c>
      <c r="T964" s="19">
        <f t="shared" si="62"/>
        <v>41613.25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3"/>
        <v>0.15305084745762712</v>
      </c>
      <c r="P965">
        <f t="shared" si="60"/>
        <v>5448.5</v>
      </c>
      <c r="Q965" t="str" cm="1">
        <f t="array" ref="Q965:R965">_xlfn.TEXTSPLIT(N965,"/")</f>
        <v>photography</v>
      </c>
      <c r="R965" t="str">
        <v>photography books</v>
      </c>
      <c r="S965" s="19">
        <f t="shared" si="61"/>
        <v>40607.25</v>
      </c>
      <c r="T965" s="19">
        <f t="shared" si="62"/>
        <v>40613.25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3"/>
        <v>2.5578378378378379</v>
      </c>
      <c r="P966">
        <f t="shared" si="60"/>
        <v>8432</v>
      </c>
      <c r="Q966" t="str" cm="1">
        <f t="array" ref="Q966:R966">_xlfn.TEXTSPLIT(N966,"/")</f>
        <v>theater</v>
      </c>
      <c r="R966" t="str">
        <v>plays</v>
      </c>
      <c r="S966" s="19">
        <f t="shared" si="61"/>
        <v>42135.208333333328</v>
      </c>
      <c r="T966" s="19">
        <f t="shared" si="62"/>
        <v>42140.208333333328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3"/>
        <v>2.8640909090909092</v>
      </c>
      <c r="P967">
        <f t="shared" si="60"/>
        <v>5350.5</v>
      </c>
      <c r="Q967" t="str" cm="1">
        <f t="array" ref="Q967:R967">_xlfn.TEXTSPLIT(N967,"/")</f>
        <v>music</v>
      </c>
      <c r="R967" t="str">
        <v>rock</v>
      </c>
      <c r="S967" s="19">
        <f t="shared" si="61"/>
        <v>40203.25</v>
      </c>
      <c r="T967" s="19">
        <f t="shared" si="62"/>
        <v>40243.25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3"/>
        <v>6.9223529411764702</v>
      </c>
      <c r="P968">
        <f t="shared" si="60"/>
        <v>7584</v>
      </c>
      <c r="Q968" t="str" cm="1">
        <f t="array" ref="Q968:R968">_xlfn.TEXTSPLIT(N968,"/")</f>
        <v>theater</v>
      </c>
      <c r="R968" t="str">
        <v>plays</v>
      </c>
      <c r="S968" s="19">
        <f t="shared" si="61"/>
        <v>42901.208333333328</v>
      </c>
      <c r="T968" s="19">
        <f t="shared" si="62"/>
        <v>42903.208333333328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3"/>
        <v>0.3703393665158371</v>
      </c>
      <c r="P969">
        <f t="shared" si="60"/>
        <v>104769</v>
      </c>
      <c r="Q969" t="str" cm="1">
        <f t="array" ref="Q969:R969">_xlfn.TEXTSPLIT(N969,"/")</f>
        <v>music</v>
      </c>
      <c r="R969" t="str">
        <v>world music</v>
      </c>
      <c r="S969" s="19">
        <f t="shared" si="61"/>
        <v>41005.208333333336</v>
      </c>
      <c r="T969" s="19">
        <f t="shared" si="62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3"/>
        <v>2.3820833333333336</v>
      </c>
      <c r="P970">
        <f t="shared" si="60"/>
        <v>5258.5</v>
      </c>
      <c r="Q970" t="str" cm="1">
        <f t="array" ref="Q970:R970">_xlfn.TEXTSPLIT(N970,"/")</f>
        <v>food</v>
      </c>
      <c r="R970" t="str">
        <v>food trucks</v>
      </c>
      <c r="S970" s="19">
        <f t="shared" si="61"/>
        <v>40544.25</v>
      </c>
      <c r="T970" s="19">
        <f t="shared" si="62"/>
        <v>40559.25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3"/>
        <v>8.2278481012658222E-2</v>
      </c>
      <c r="P971">
        <f t="shared" si="60"/>
        <v>8225</v>
      </c>
      <c r="Q971" t="str" cm="1">
        <f t="array" ref="Q971:R971">_xlfn.TEXTSPLIT(N971,"/")</f>
        <v>theater</v>
      </c>
      <c r="R971" t="str">
        <v>plays</v>
      </c>
      <c r="S971" s="19">
        <f t="shared" si="61"/>
        <v>43821.25</v>
      </c>
      <c r="T971" s="19">
        <f t="shared" si="62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3"/>
        <v>0.3924236037934668</v>
      </c>
      <c r="P972">
        <f t="shared" si="60"/>
        <v>76279.5</v>
      </c>
      <c r="Q972" t="str" cm="1">
        <f t="array" ref="Q972:R972">_xlfn.TEXTSPLIT(N972,"/")</f>
        <v>theater</v>
      </c>
      <c r="R972" t="str">
        <v>plays</v>
      </c>
      <c r="S972" s="19">
        <f t="shared" si="61"/>
        <v>40672.208333333336</v>
      </c>
      <c r="T972" s="19">
        <f t="shared" si="62"/>
        <v>40673.208333333336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3"/>
        <v>0.72274509803921572</v>
      </c>
      <c r="P973">
        <f t="shared" si="60"/>
        <v>3257</v>
      </c>
      <c r="Q973" t="str" cm="1">
        <f t="array" ref="Q973:R973">_xlfn.TEXTSPLIT(N973,"/")</f>
        <v>film &amp; video</v>
      </c>
      <c r="R973" t="str">
        <v>television</v>
      </c>
      <c r="S973" s="19">
        <f t="shared" si="61"/>
        <v>41555.208333333336</v>
      </c>
      <c r="T973" s="19">
        <f t="shared" si="62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3"/>
        <v>1.2839344262295083</v>
      </c>
      <c r="P974">
        <f t="shared" si="60"/>
        <v>70112</v>
      </c>
      <c r="Q974" t="str" cm="1">
        <f t="array" ref="Q974:R974">_xlfn.TEXTSPLIT(N974,"/")</f>
        <v>technology</v>
      </c>
      <c r="R974" t="str">
        <v>web</v>
      </c>
      <c r="S974" s="19">
        <f t="shared" si="61"/>
        <v>41792.208333333336</v>
      </c>
      <c r="T974" s="19">
        <f t="shared" si="62"/>
        <v>41801.208333333336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3"/>
        <v>0.78384805945499592</v>
      </c>
      <c r="P975">
        <f t="shared" si="60"/>
        <v>73638</v>
      </c>
      <c r="Q975" t="str" cm="1">
        <f t="array" ref="Q975:R975">_xlfn.TEXTSPLIT(N975,"/")</f>
        <v>theater</v>
      </c>
      <c r="R975" t="str">
        <v>plays</v>
      </c>
      <c r="S975" s="19">
        <f t="shared" si="61"/>
        <v>40522.25</v>
      </c>
      <c r="T975" s="19">
        <f t="shared" si="62"/>
        <v>40524.25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3"/>
        <v>2.73875</v>
      </c>
      <c r="P976">
        <f t="shared" si="60"/>
        <v>1895.5</v>
      </c>
      <c r="Q976" t="str" cm="1">
        <f t="array" ref="Q976:R976">_xlfn.TEXTSPLIT(N976,"/")</f>
        <v>music</v>
      </c>
      <c r="R976" t="str">
        <v>indie rock</v>
      </c>
      <c r="S976" s="19">
        <f t="shared" si="61"/>
        <v>41412.208333333336</v>
      </c>
      <c r="T976" s="19">
        <f t="shared" si="62"/>
        <v>41413.208333333336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3"/>
        <v>0.54925925925925922</v>
      </c>
      <c r="P977">
        <f t="shared" si="60"/>
        <v>6883</v>
      </c>
      <c r="Q977" t="str" cm="1">
        <f t="array" ref="Q977:R977">_xlfn.TEXTSPLIT(N977,"/")</f>
        <v>theater</v>
      </c>
      <c r="R977" t="str">
        <v>plays</v>
      </c>
      <c r="S977" s="19">
        <f t="shared" si="61"/>
        <v>42337.25</v>
      </c>
      <c r="T977" s="19">
        <f t="shared" si="62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3"/>
        <v>2.2214999999999998</v>
      </c>
      <c r="P978">
        <f t="shared" si="60"/>
        <v>8443</v>
      </c>
      <c r="Q978" t="str" cm="1">
        <f t="array" ref="Q978:R978">_xlfn.TEXTSPLIT(N978,"/")</f>
        <v>theater</v>
      </c>
      <c r="R978" t="str">
        <v>plays</v>
      </c>
      <c r="S978" s="19">
        <f t="shared" si="61"/>
        <v>40571.25</v>
      </c>
      <c r="T978" s="19">
        <f t="shared" si="62"/>
        <v>40577.25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3"/>
        <v>0.26042857142857145</v>
      </c>
      <c r="P979">
        <f t="shared" si="60"/>
        <v>6088.5</v>
      </c>
      <c r="Q979" t="str" cm="1">
        <f t="array" ref="Q979:R979">_xlfn.TEXTSPLIT(N979,"/")</f>
        <v>food</v>
      </c>
      <c r="R979" t="str">
        <v>food trucks</v>
      </c>
      <c r="S979" s="19">
        <f t="shared" si="61"/>
        <v>43138.25</v>
      </c>
      <c r="T979" s="19">
        <f t="shared" si="62"/>
        <v>43170.25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3"/>
        <v>7.641</v>
      </c>
      <c r="P980">
        <f t="shared" si="60"/>
        <v>4820.5</v>
      </c>
      <c r="Q980" t="str" cm="1">
        <f t="array" ref="Q980:R980">_xlfn.TEXTSPLIT(N980,"/")</f>
        <v>games</v>
      </c>
      <c r="R980" t="str">
        <v>video games</v>
      </c>
      <c r="S980" s="19">
        <f t="shared" si="61"/>
        <v>42686.25</v>
      </c>
      <c r="T980" s="19">
        <f t="shared" si="62"/>
        <v>42708.25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3"/>
        <v>0.43262458471760795</v>
      </c>
      <c r="P981">
        <f t="shared" si="60"/>
        <v>73222</v>
      </c>
      <c r="Q981" t="str" cm="1">
        <f t="array" ref="Q981:R981">_xlfn.TEXTSPLIT(N981,"/")</f>
        <v>theater</v>
      </c>
      <c r="R981" t="str">
        <v>plays</v>
      </c>
      <c r="S981" s="19">
        <f t="shared" si="61"/>
        <v>42078.208333333328</v>
      </c>
      <c r="T981" s="19">
        <f t="shared" si="62"/>
        <v>42084.208333333328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3"/>
        <v>0.59718237704918031</v>
      </c>
      <c r="P982">
        <f t="shared" si="60"/>
        <v>136915</v>
      </c>
      <c r="Q982" t="str" cm="1">
        <f t="array" ref="Q982:R982">_xlfn.TEXTSPLIT(N982,"/")</f>
        <v>publishing</v>
      </c>
      <c r="R982" t="str">
        <v>nonfiction</v>
      </c>
      <c r="S982" s="19">
        <f t="shared" si="61"/>
        <v>42307.208333333328</v>
      </c>
      <c r="T982" s="19">
        <f t="shared" si="62"/>
        <v>42312.25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3"/>
        <v>0.78223880597014928</v>
      </c>
      <c r="P983">
        <f t="shared" si="60"/>
        <v>9320.5</v>
      </c>
      <c r="Q983" t="str" cm="1">
        <f t="array" ref="Q983:R983">_xlfn.TEXTSPLIT(N983,"/")</f>
        <v>technology</v>
      </c>
      <c r="R983" t="str">
        <v>web</v>
      </c>
      <c r="S983" s="19">
        <f t="shared" si="61"/>
        <v>43094.25</v>
      </c>
      <c r="T983" s="19">
        <f t="shared" si="62"/>
        <v>43127.25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3"/>
        <v>0.15069444444444444</v>
      </c>
      <c r="P984">
        <f t="shared" si="60"/>
        <v>6657.5</v>
      </c>
      <c r="Q984" t="str" cm="1">
        <f t="array" ref="Q984:R984">_xlfn.TEXTSPLIT(N984,"/")</f>
        <v>film &amp; video</v>
      </c>
      <c r="R984" t="str">
        <v>documentary</v>
      </c>
      <c r="S984" s="19">
        <f t="shared" si="61"/>
        <v>40743.208333333336</v>
      </c>
      <c r="T984" s="19">
        <f t="shared" si="62"/>
        <v>40745.208333333336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3"/>
        <v>0.45936483346243223</v>
      </c>
      <c r="P985">
        <f t="shared" si="60"/>
        <v>158752</v>
      </c>
      <c r="Q985" t="str" cm="1">
        <f t="array" ref="Q985:R985">_xlfn.TEXTSPLIT(N985,"/")</f>
        <v>film &amp; video</v>
      </c>
      <c r="R985" t="str">
        <v>documentary</v>
      </c>
      <c r="S985" s="19">
        <f t="shared" si="61"/>
        <v>43681.208333333328</v>
      </c>
      <c r="T985" s="19">
        <f t="shared" si="62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3"/>
        <v>0.52461538461538459</v>
      </c>
      <c r="P986">
        <f t="shared" si="60"/>
        <v>8205</v>
      </c>
      <c r="Q986" t="str" cm="1">
        <f t="array" ref="Q986:R986">_xlfn.TEXTSPLIT(N986,"/")</f>
        <v>theater</v>
      </c>
      <c r="R986" t="str">
        <v>plays</v>
      </c>
      <c r="S986" s="19">
        <f t="shared" si="61"/>
        <v>43716.208333333328</v>
      </c>
      <c r="T986" s="19">
        <f t="shared" si="62"/>
        <v>43742.208333333328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3"/>
        <v>0.32870457209847598</v>
      </c>
      <c r="P987">
        <f t="shared" si="60"/>
        <v>142561.5</v>
      </c>
      <c r="Q987" t="str" cm="1">
        <f t="array" ref="Q987:R987">_xlfn.TEXTSPLIT(N987,"/")</f>
        <v>music</v>
      </c>
      <c r="R987" t="str">
        <v>rock</v>
      </c>
      <c r="S987" s="19">
        <f t="shared" si="61"/>
        <v>41614.25</v>
      </c>
      <c r="T987" s="19">
        <f t="shared" si="62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3"/>
        <v>0.59692307692307689</v>
      </c>
      <c r="P988">
        <f t="shared" si="60"/>
        <v>5472</v>
      </c>
      <c r="Q988" t="str" cm="1">
        <f t="array" ref="Q988:R988">_xlfn.TEXTSPLIT(N988,"/")</f>
        <v>music</v>
      </c>
      <c r="R988" t="str">
        <v>rock</v>
      </c>
      <c r="S988" s="19">
        <f t="shared" si="61"/>
        <v>40638.208333333336</v>
      </c>
      <c r="T988" s="19">
        <f t="shared" si="62"/>
        <v>40652.208333333336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3"/>
        <v>1.1679032258064517</v>
      </c>
      <c r="P989">
        <f t="shared" si="60"/>
        <v>9820.5</v>
      </c>
      <c r="Q989" t="str" cm="1">
        <f t="array" ref="Q989:R989">_xlfn.TEXTSPLIT(N989,"/")</f>
        <v>film &amp; video</v>
      </c>
      <c r="R989" t="str">
        <v>documentary</v>
      </c>
      <c r="S989" s="19">
        <f t="shared" si="61"/>
        <v>42852.208333333328</v>
      </c>
      <c r="T989" s="19">
        <f t="shared" si="62"/>
        <v>42866.208333333328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3"/>
        <v>0.47882978723404257</v>
      </c>
      <c r="P990">
        <f t="shared" si="60"/>
        <v>7149.5</v>
      </c>
      <c r="Q990" t="str" cm="1">
        <f t="array" ref="Q990:R990">_xlfn.TEXTSPLIT(N990,"/")</f>
        <v>publishing</v>
      </c>
      <c r="R990" t="str">
        <v>radio &amp; podcasts</v>
      </c>
      <c r="S990" s="19">
        <f t="shared" si="61"/>
        <v>42686.25</v>
      </c>
      <c r="T990" s="19">
        <f t="shared" si="62"/>
        <v>42707.25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3"/>
        <v>3.9958333333333331</v>
      </c>
      <c r="P991">
        <f t="shared" si="60"/>
        <v>7195</v>
      </c>
      <c r="Q991" t="str" cm="1">
        <f t="array" ref="Q991:R991">_xlfn.TEXTSPLIT(N991,"/")</f>
        <v>publishing</v>
      </c>
      <c r="R991" t="str">
        <v>translations</v>
      </c>
      <c r="S991" s="19">
        <f t="shared" si="61"/>
        <v>43571.208333333328</v>
      </c>
      <c r="T991" s="19">
        <f t="shared" si="62"/>
        <v>43576.208333333328</v>
      </c>
    </row>
    <row r="992" spans="1:20" ht="33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3"/>
        <v>0.1232051282051282</v>
      </c>
      <c r="P992">
        <f t="shared" si="60"/>
        <v>7319.5</v>
      </c>
      <c r="Q992" t="str" cm="1">
        <f t="array" ref="Q992:R992">_xlfn.TEXTSPLIT(N992,"/")</f>
        <v>film &amp; video</v>
      </c>
      <c r="R992" t="str">
        <v>drama</v>
      </c>
      <c r="S992" s="19">
        <f t="shared" si="61"/>
        <v>42432.25</v>
      </c>
      <c r="T992" s="19">
        <f t="shared" si="62"/>
        <v>42454.208333333328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3"/>
        <v>0.13173469387755102</v>
      </c>
      <c r="P993">
        <f t="shared" si="60"/>
        <v>10445.5</v>
      </c>
      <c r="Q993" t="str" cm="1">
        <f t="array" ref="Q993:R993">_xlfn.TEXTSPLIT(N993,"/")</f>
        <v>music</v>
      </c>
      <c r="R993" t="str">
        <v>rock</v>
      </c>
      <c r="S993" s="19">
        <f t="shared" si="61"/>
        <v>41907.208333333336</v>
      </c>
      <c r="T993" s="19">
        <f t="shared" si="62"/>
        <v>41911.208333333336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3"/>
        <v>3.2654838709677421</v>
      </c>
      <c r="P994">
        <f t="shared" si="60"/>
        <v>8161.5</v>
      </c>
      <c r="Q994" t="str" cm="1">
        <f t="array" ref="Q994:R994">_xlfn.TEXTSPLIT(N994,"/")</f>
        <v>film &amp; video</v>
      </c>
      <c r="R994" t="str">
        <v>drama</v>
      </c>
      <c r="S994" s="19">
        <f t="shared" si="61"/>
        <v>43227.208333333328</v>
      </c>
      <c r="T994" s="19">
        <f t="shared" si="62"/>
        <v>43241.208333333328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3"/>
        <v>0.22367346938775509</v>
      </c>
      <c r="P995">
        <f t="shared" si="60"/>
        <v>8704</v>
      </c>
      <c r="Q995" t="str" cm="1">
        <f t="array" ref="Q995:R995">_xlfn.TEXTSPLIT(N995,"/")</f>
        <v>photography</v>
      </c>
      <c r="R995" t="str">
        <v>photography books</v>
      </c>
      <c r="S995" s="19">
        <f t="shared" si="61"/>
        <v>42362.25</v>
      </c>
      <c r="T995" s="19">
        <f t="shared" si="62"/>
        <v>42379.25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3"/>
        <v>0.47503189227498227</v>
      </c>
      <c r="P996">
        <f t="shared" si="60"/>
        <v>107586.5</v>
      </c>
      <c r="Q996" t="str" cm="1">
        <f t="array" ref="Q996:R996">_xlfn.TEXTSPLIT(N996,"/")</f>
        <v>publishing</v>
      </c>
      <c r="R996" t="str">
        <v>translations</v>
      </c>
      <c r="S996" s="19">
        <f t="shared" si="61"/>
        <v>41929.208333333336</v>
      </c>
      <c r="T996" s="19">
        <f t="shared" si="62"/>
        <v>41935.208333333336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3"/>
        <v>0.57467625899280572</v>
      </c>
      <c r="P997">
        <f t="shared" si="60"/>
        <v>125258</v>
      </c>
      <c r="Q997" t="str" cm="1">
        <f t="array" ref="Q997:R997">_xlfn.TEXTSPLIT(N997,"/")</f>
        <v>food</v>
      </c>
      <c r="R997" t="str">
        <v>food trucks</v>
      </c>
      <c r="S997" s="19">
        <f t="shared" si="61"/>
        <v>43408.208333333328</v>
      </c>
      <c r="T997" s="19">
        <f t="shared" si="62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3"/>
        <v>0.27060606060606063</v>
      </c>
      <c r="P998">
        <f t="shared" si="60"/>
        <v>5707</v>
      </c>
      <c r="Q998" t="str" cm="1">
        <f t="array" ref="Q998:R998">_xlfn.TEXTSPLIT(N998,"/")</f>
        <v>theater</v>
      </c>
      <c r="R998" t="str">
        <v>plays</v>
      </c>
      <c r="S998" s="19">
        <f t="shared" si="61"/>
        <v>41276.25</v>
      </c>
      <c r="T998" s="19">
        <f t="shared" si="62"/>
        <v>41306.25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3"/>
        <v>0.39434210526315788</v>
      </c>
      <c r="P999">
        <f t="shared" si="60"/>
        <v>6101.5</v>
      </c>
      <c r="Q999" t="str" cm="1">
        <f t="array" ref="Q999:R999">_xlfn.TEXTSPLIT(N999,"/")</f>
        <v>theater</v>
      </c>
      <c r="R999" t="str">
        <v>plays</v>
      </c>
      <c r="S999" s="19">
        <f t="shared" si="61"/>
        <v>41659.25</v>
      </c>
      <c r="T999" s="19">
        <f t="shared" si="62"/>
        <v>41664.25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3"/>
        <v>0.4320870870870871</v>
      </c>
      <c r="P1000">
        <f t="shared" si="60"/>
        <v>52211.5</v>
      </c>
      <c r="Q1000" t="str" cm="1">
        <f t="array" ref="Q1000:R1000">_xlfn.TEXTSPLIT(N1000,"/")</f>
        <v>music</v>
      </c>
      <c r="R1000" t="str">
        <v>indie rock</v>
      </c>
      <c r="S1000" s="19">
        <f t="shared" si="61"/>
        <v>40220.25</v>
      </c>
      <c r="T1000" s="19">
        <f t="shared" si="62"/>
        <v>40234.25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3"/>
        <v>0.43457245724572457</v>
      </c>
      <c r="P1001">
        <f t="shared" si="60"/>
        <v>86959.5</v>
      </c>
      <c r="Q1001" t="str" cm="1">
        <f t="array" ref="Q1001:R1001">_xlfn.TEXTSPLIT(N1001,"/")</f>
        <v>food</v>
      </c>
      <c r="R1001" t="str">
        <v>food trucks</v>
      </c>
      <c r="S1001" s="19">
        <f t="shared" si="61"/>
        <v>42550.208333333328</v>
      </c>
      <c r="T1001" s="19">
        <f t="shared" si="62"/>
        <v>42557.208333333328</v>
      </c>
    </row>
  </sheetData>
  <conditionalFormatting sqref="F2:F1001">
    <cfRule type="containsText" dxfId="3" priority="3" operator="containsText" text="live">
      <formula>NOT(ISERROR(SEARCH("live",F2)))</formula>
    </cfRule>
    <cfRule type="containsText" dxfId="2" priority="4" operator="containsText" text="canceled">
      <formula>NOT(ISERROR(SEARCH("canceled",F2)))</formula>
    </cfRule>
    <cfRule type="containsText" dxfId="1" priority="5" operator="containsText" text="successful">
      <formula>NOT(ISERROR(SEARCH("successful",F2)))</formula>
    </cfRule>
    <cfRule type="containsText" dxfId="0" priority="6" operator="containsText" text="failed">
      <formula>NOT(ISERROR(SEARCH("failed",F2)))</formula>
    </cfRule>
  </conditionalFormatting>
  <conditionalFormatting sqref="O2:O1001">
    <cfRule type="colorScale" priority="2">
      <colorScale>
        <cfvo type="min"/>
        <cfvo type="percentile" val="50"/>
        <cfvo type="max"/>
        <color rgb="FFC00000"/>
        <color rgb="FF00B050"/>
        <color rgb="FF0000FF"/>
      </colorScale>
    </cfRule>
    <cfRule type="colorScale" priority="1">
      <colorScale>
        <cfvo type="min"/>
        <cfvo type="percentile" val="50"/>
        <cfvo type="max"/>
        <color rgb="FFAF0D0D"/>
        <color rgb="FF42DD23"/>
        <color rgb="FF3366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432A-55F4-4BDD-A4B0-6C3C4F471937}">
  <dimension ref="A1:H17"/>
  <sheetViews>
    <sheetView topLeftCell="A3" workbookViewId="0">
      <selection activeCell="D5" sqref="D5"/>
    </sheetView>
  </sheetViews>
  <sheetFormatPr defaultRowHeight="15.6" x14ac:dyDescent="0.3"/>
  <cols>
    <col min="1" max="1" width="21.69921875" customWidth="1"/>
    <col min="2" max="2" width="37.69921875" bestFit="1" customWidth="1"/>
    <col min="3" max="3" width="19.296875" customWidth="1"/>
    <col min="4" max="4" width="15.8984375" bestFit="1" customWidth="1"/>
    <col min="5" max="5" width="13.59765625" customWidth="1"/>
    <col min="6" max="6" width="19.296875" bestFit="1" customWidth="1"/>
    <col min="7" max="7" width="16.296875" bestFit="1" customWidth="1"/>
    <col min="8" max="8" width="22.19921875" customWidth="1"/>
  </cols>
  <sheetData>
    <row r="1" spans="1:8" ht="19.2" customHeight="1" x14ac:dyDescent="0.3">
      <c r="A1" s="1" t="s">
        <v>2</v>
      </c>
      <c r="B1" s="8" t="s">
        <v>2075</v>
      </c>
      <c r="C1" s="8" t="s">
        <v>2076</v>
      </c>
      <c r="D1" s="1" t="s">
        <v>2077</v>
      </c>
      <c r="E1" s="8" t="s">
        <v>2078</v>
      </c>
      <c r="F1" s="1" t="s">
        <v>2079</v>
      </c>
      <c r="G1" s="8" t="s">
        <v>2080</v>
      </c>
      <c r="H1" s="8" t="s">
        <v>2093</v>
      </c>
    </row>
    <row r="2" spans="1:8" x14ac:dyDescent="0.3">
      <c r="A2" s="9" t="s">
        <v>2081</v>
      </c>
      <c r="B2">
        <f>COUNTIFS(Crowdfunding!$E$2:$E$1001,"&lt;1000", Crowdfunding!$G$2:$G$1001, "successful" )</f>
        <v>30</v>
      </c>
      <c r="C2">
        <f>COUNTIFS(Crowdfunding!$E$2:$E$1001,"&lt;1000", Crowdfunding!$G$2:$G$1001, "failed" )</f>
        <v>20</v>
      </c>
      <c r="D2">
        <f>COUNTIFS(Crowdfunding!$E$2:$E$1001,"&lt;1000", Crowdfunding!$G$2:$G$1001, "canceled" )</f>
        <v>1</v>
      </c>
      <c r="E2">
        <f>COUNTIF(Crowdfunding!E2:E1001,"&lt;1000")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s="9" t="s">
        <v>2082</v>
      </c>
      <c r="B3">
        <f>COUNTIFS(Crowdfunding!$E$2:$E$1001,"&lt;5000", Crowdfunding!$E$2:$E$1001,"&gt;=1000", Crowdfunding!$G$2:$G$1001, "successful" )</f>
        <v>191</v>
      </c>
      <c r="C3">
        <f>COUNTIFS(Crowdfunding!$E$2:$E$1001,"&lt;5000", Crowdfunding!$E$2:$E$1001,"&gt;=1000", Crowdfunding!$G$2:$G$1001, "Failed" )</f>
        <v>38</v>
      </c>
      <c r="D3">
        <f>COUNTIFS(Crowdfunding!$E$2:$E$1001,"&lt;5000", Crowdfunding!$E$2:$E$1001,"&gt;=1000", Crowdfunding!$G$2:$G$1001, "Canceled" )</f>
        <v>2</v>
      </c>
      <c r="E3">
        <f>SUM(B3:D3)</f>
        <v>231</v>
      </c>
      <c r="F3" s="10">
        <f t="shared" ref="F3:F14" si="0">B3/E3</f>
        <v>0.82683982683982682</v>
      </c>
      <c r="G3" s="10">
        <f t="shared" ref="G3:G14" si="1">C3/E3</f>
        <v>0.16450216450216451</v>
      </c>
      <c r="H3" s="10">
        <f t="shared" ref="H3:H14" si="2">D3/E3</f>
        <v>8.658008658008658E-3</v>
      </c>
    </row>
    <row r="4" spans="1:8" x14ac:dyDescent="0.3">
      <c r="A4" s="9" t="s">
        <v>2083</v>
      </c>
      <c r="B4">
        <f>COUNTIFS(Crowdfunding!$E$2:$E$1001,"&lt;10000", Crowdfunding!$E$2:$E$1001,"&gt;=5000", Crowdfunding!$G$2:$G$1001, "successful" )</f>
        <v>164</v>
      </c>
      <c r="C4">
        <f>COUNTIFS(Crowdfunding!$E$2:$E$1001,"&lt;10000", Crowdfunding!$E$2:$E$1001,"&gt;=5000", Crowdfunding!$G$2:$G$1001, "Failed" )</f>
        <v>126</v>
      </c>
      <c r="D4">
        <f>COUNTIFS(Crowdfunding!$E$2:$E$1001,"&lt;10000", Crowdfunding!$E$2:$E$1001,"&gt;=5000", Crowdfunding!$G$2:$G$1001, "Canceled" )</f>
        <v>25</v>
      </c>
      <c r="E4">
        <f t="shared" ref="E4:E14" si="3">SUM(B4:D4)</f>
        <v>315</v>
      </c>
      <c r="F4" s="10">
        <f t="shared" si="0"/>
        <v>0.52063492063492067</v>
      </c>
      <c r="G4" s="10">
        <f t="shared" si="1"/>
        <v>0.4</v>
      </c>
      <c r="H4" s="10">
        <f t="shared" si="2"/>
        <v>7.9365079365079361E-2</v>
      </c>
    </row>
    <row r="5" spans="1:8" x14ac:dyDescent="0.3">
      <c r="A5" s="9" t="s">
        <v>2084</v>
      </c>
      <c r="B5">
        <f>COUNTIFS(Crowdfunding!$E$2:$E$1001,"&lt;15000", Crowdfunding!$E$2:$E$1001,"&gt;=10000", Crowdfunding!$G$2:$G$1001, "successful" )</f>
        <v>4</v>
      </c>
      <c r="C5">
        <f>COUNTIFS(Crowdfunding!$E$2:$E$1001,"&lt;15000", Crowdfunding!$E$2:$E$1001,"&gt;=10000", Crowdfunding!$G$2:$G$1001, "Failed" )</f>
        <v>5</v>
      </c>
      <c r="D5">
        <f>COUNTIFS(Crowdfunding!$E$2:$E$1001,"&lt;15000", Crowdfunding!$E$2:$E$1001,"&gt;=10000", Crowdfunding!$G$2:$G$1001, "Canceled" )</f>
        <v>0</v>
      </c>
      <c r="E5">
        <f t="shared" si="3"/>
        <v>9</v>
      </c>
      <c r="F5" s="10">
        <f t="shared" si="0"/>
        <v>0.44444444444444442</v>
      </c>
      <c r="G5" s="10">
        <f t="shared" si="1"/>
        <v>0.55555555555555558</v>
      </c>
      <c r="H5" s="10">
        <f t="shared" si="2"/>
        <v>0</v>
      </c>
    </row>
    <row r="6" spans="1:8" x14ac:dyDescent="0.3">
      <c r="A6" s="9" t="s">
        <v>2085</v>
      </c>
      <c r="B6">
        <f>COUNTIFS(Crowdfunding!$E$2:$E$1001,"&lt;20000", Crowdfunding!$E$2:$E$1001,"&gt;=15000", Crowdfunding!$G$2:$G$1001, "successful" )</f>
        <v>10</v>
      </c>
      <c r="C6">
        <f>COUNTIFS(Crowdfunding!$E$2:$E$1001,"&lt;20000", Crowdfunding!$E$2:$E$1001,"&gt;=15000", Crowdfunding!$G$2:$G$1001, "Failed" )</f>
        <v>0</v>
      </c>
      <c r="D6">
        <f>COUNTIFS(Crowdfunding!$E$2:$E$1001,"&lt;20000", Crowdfunding!$E$2:$E$1001,"&gt;=15000", Crowdfunding!$G$2:$G$1001, "Canceled" )</f>
        <v>0</v>
      </c>
      <c r="E6">
        <f t="shared" si="3"/>
        <v>10</v>
      </c>
      <c r="F6" s="10">
        <f t="shared" si="0"/>
        <v>1</v>
      </c>
      <c r="G6" s="10">
        <f t="shared" si="1"/>
        <v>0</v>
      </c>
      <c r="H6" s="10">
        <f t="shared" si="2"/>
        <v>0</v>
      </c>
    </row>
    <row r="7" spans="1:8" x14ac:dyDescent="0.3">
      <c r="A7" s="9" t="s">
        <v>2086</v>
      </c>
      <c r="B7">
        <f>COUNTIFS(Crowdfunding!$E$2:$E$1001,"&lt;25000", Crowdfunding!$E$2:$E$1001,"&gt;=20000", Crowdfunding!$G$2:$G$1001, "successful" )</f>
        <v>7</v>
      </c>
      <c r="C7">
        <f>COUNTIFS(Crowdfunding!$E$2:$E$1001,"&lt;25000", Crowdfunding!$E$2:$E$1001,"&gt;=20000", Crowdfunding!$G$2:$G$1001, "Failed" )</f>
        <v>0</v>
      </c>
      <c r="D7">
        <f>COUNTIFS(Crowdfunding!$E$2:$E$1001,"&lt;25000", Crowdfunding!$E$2:$E$1001,"&gt;=20000", Crowdfunding!$G$2:$G$1001, "Canceled" )</f>
        <v>0</v>
      </c>
      <c r="E7">
        <f t="shared" si="3"/>
        <v>7</v>
      </c>
      <c r="F7" s="10">
        <f t="shared" si="0"/>
        <v>1</v>
      </c>
      <c r="G7" s="10">
        <f t="shared" si="1"/>
        <v>0</v>
      </c>
      <c r="H7" s="10">
        <f t="shared" si="2"/>
        <v>0</v>
      </c>
    </row>
    <row r="8" spans="1:8" x14ac:dyDescent="0.3">
      <c r="A8" s="9" t="s">
        <v>2087</v>
      </c>
      <c r="B8">
        <f>COUNTIFS(Crowdfunding!$E$2:$E$1001,"&lt;30000", Crowdfunding!$E$2:$E$1001,"&gt;=25000", Crowdfunding!$G$2:$G$1001, "successful" )</f>
        <v>11</v>
      </c>
      <c r="C8">
        <f>COUNTIFS(Crowdfunding!$E$2:$E$1001,"&lt;30000", Crowdfunding!$E$2:$E$1001,"&gt;=25000", Crowdfunding!$G$2:$G$1001, "Failed" )</f>
        <v>3</v>
      </c>
      <c r="D8">
        <f>COUNTIFS(Crowdfunding!$E$2:$E$1001,"&lt;30000", Crowdfunding!$E$2:$E$1001,"&gt;=25000", Crowdfunding!$G$2:$G$1001, "Canceled" )</f>
        <v>0</v>
      </c>
      <c r="E8">
        <f t="shared" si="3"/>
        <v>14</v>
      </c>
      <c r="F8" s="10">
        <f t="shared" si="0"/>
        <v>0.7857142857142857</v>
      </c>
      <c r="G8" s="10">
        <f t="shared" si="1"/>
        <v>0.21428571428571427</v>
      </c>
      <c r="H8" s="10">
        <f t="shared" si="2"/>
        <v>0</v>
      </c>
    </row>
    <row r="9" spans="1:8" x14ac:dyDescent="0.3">
      <c r="A9" s="9" t="s">
        <v>2088</v>
      </c>
      <c r="B9">
        <f>COUNTIFS(Crowdfunding!$E$2:$E$1001,"&lt;35000", Crowdfunding!$E$2:$E$1001,"&gt;=30000", Crowdfunding!$G$2:$G$1001, "successful" )</f>
        <v>7</v>
      </c>
      <c r="C9">
        <f>COUNTIFS(Crowdfunding!$E$2:$E$1001,"&lt;35000", Crowdfunding!$E$2:$E$1001,"&gt;=30000", Crowdfunding!$G$2:$G$1001, "Failed" )</f>
        <v>0</v>
      </c>
      <c r="D9">
        <f>COUNTIFS(Crowdfunding!$E$2:$E$1001,"&lt;30000", Crowdfunding!$E$2:$E$1001,"&gt;=25000", Crowdfunding!$G$2:$G$1001, "Canceled" )</f>
        <v>0</v>
      </c>
      <c r="E9">
        <f t="shared" si="3"/>
        <v>7</v>
      </c>
      <c r="F9" s="10">
        <f t="shared" si="0"/>
        <v>1</v>
      </c>
      <c r="G9" s="10">
        <f t="shared" si="1"/>
        <v>0</v>
      </c>
      <c r="H9" s="10">
        <f t="shared" si="2"/>
        <v>0</v>
      </c>
    </row>
    <row r="10" spans="1:8" x14ac:dyDescent="0.3">
      <c r="A10" s="9" t="s">
        <v>2089</v>
      </c>
      <c r="B10">
        <f>COUNTIFS(Crowdfunding!$E$2:$E$1001,"&lt;40000", Crowdfunding!$E$2:$E$1001,"&gt;=35000", Crowdfunding!$G$2:$G$1001, "successful" )</f>
        <v>8</v>
      </c>
      <c r="C10">
        <f>COUNTIFS(Crowdfunding!$E$2:$E$1001,"&lt;40000", Crowdfunding!$E$2:$E$1001,"&gt;=35000", Crowdfunding!$G$2:$G$1001, "Failed" )</f>
        <v>3</v>
      </c>
      <c r="D10">
        <f>COUNTIFS(Crowdfunding!$E$2:$E$1001,"&lt;40000", Crowdfunding!$E$2:$E$1001,"&gt;=35000", Crowdfunding!$G$2:$G$1001, "Canceled" )</f>
        <v>1</v>
      </c>
      <c r="E10">
        <f t="shared" si="3"/>
        <v>12</v>
      </c>
      <c r="F10" s="10">
        <f t="shared" si="0"/>
        <v>0.66666666666666663</v>
      </c>
      <c r="G10" s="10">
        <f t="shared" si="1"/>
        <v>0.25</v>
      </c>
      <c r="H10" s="10">
        <f t="shared" si="2"/>
        <v>8.3333333333333329E-2</v>
      </c>
    </row>
    <row r="11" spans="1:8" x14ac:dyDescent="0.3">
      <c r="A11" s="9" t="s">
        <v>2090</v>
      </c>
      <c r="B11">
        <f>COUNTIFS(Crowdfunding!$E$2:$E$1001,"&lt;45000", Crowdfunding!$E$2:$E$1001,"&gt;=40000", Crowdfunding!$G$2:$G$1001, "successful" )</f>
        <v>11</v>
      </c>
      <c r="C11">
        <f>COUNTIFS(Crowdfunding!$E$2:$E$1001,"&lt;45000", Crowdfunding!$E$2:$E$1001,"&gt;=40000", Crowdfunding!$G$2:$G$1001, "Failed" )</f>
        <v>3</v>
      </c>
      <c r="D11">
        <f>COUNTIFS(Crowdfunding!$E$2:$E$1001,"&lt;45000", Crowdfunding!$E$2:$E$1001,"&gt;=40000", Crowdfunding!$G$2:$G$1001, "Canceled" )</f>
        <v>0</v>
      </c>
      <c r="E11">
        <f t="shared" si="3"/>
        <v>14</v>
      </c>
      <c r="F11" s="10">
        <f t="shared" si="0"/>
        <v>0.7857142857142857</v>
      </c>
      <c r="G11" s="10">
        <f t="shared" si="1"/>
        <v>0.21428571428571427</v>
      </c>
      <c r="H11" s="10">
        <f t="shared" si="2"/>
        <v>0</v>
      </c>
    </row>
    <row r="12" spans="1:8" x14ac:dyDescent="0.3">
      <c r="A12" s="9" t="s">
        <v>2091</v>
      </c>
      <c r="B12">
        <f>COUNTIFS(Crowdfunding!$E$2:$E$1001,"&lt;50000", Crowdfunding!$E$2:$E$1001,"&gt;=45000", Crowdfunding!$G$2:$G$1001, "successful" )</f>
        <v>8</v>
      </c>
      <c r="C12">
        <f>COUNTIFS(Crowdfunding!$E$2:$E$1001,"&lt;50000", Crowdfunding!$E$2:$E$1001,"&gt;=45000", Crowdfunding!$G$2:$G$1001, "Failed" )</f>
        <v>3</v>
      </c>
      <c r="D12">
        <f>COUNTIFS(Crowdfunding!$E$2:$E$1001,"&lt;50000", Crowdfunding!$E$2:$E$1001,"&gt;=45000", Crowdfunding!$G$2:$G$1001, "Canceled" )</f>
        <v>0</v>
      </c>
      <c r="E12">
        <f t="shared" si="3"/>
        <v>11</v>
      </c>
      <c r="F12" s="10">
        <f t="shared" si="0"/>
        <v>0.72727272727272729</v>
      </c>
      <c r="G12" s="10">
        <f t="shared" si="1"/>
        <v>0.27272727272727271</v>
      </c>
      <c r="H12" s="10">
        <f t="shared" si="2"/>
        <v>0</v>
      </c>
    </row>
    <row r="13" spans="1:8" x14ac:dyDescent="0.3">
      <c r="A13" s="9" t="s">
        <v>2092</v>
      </c>
      <c r="B13">
        <f>COUNTIFS(Crowdfunding!$E$2:$E$1001,"&gt;50000", Crowdfunding!$G$2:$G$1001, "successful" )</f>
        <v>114</v>
      </c>
      <c r="C13">
        <f>COUNTIFS(Crowdfunding!$E$2:$E$1001,"&gt;50000", Crowdfunding!$G$2:$G$1001, "Failed" )</f>
        <v>163</v>
      </c>
      <c r="D13">
        <f>COUNTIFS(Crowdfunding!$E$2:$E$1001,"&gt;50000", Crowdfunding!$G$2:$G$1001, "Canceled" )</f>
        <v>28</v>
      </c>
      <c r="E13">
        <f t="shared" si="3"/>
        <v>305</v>
      </c>
      <c r="F13" s="10">
        <f t="shared" si="0"/>
        <v>0.3737704918032787</v>
      </c>
      <c r="G13" s="10">
        <f t="shared" si="1"/>
        <v>0.53442622950819674</v>
      </c>
      <c r="H13" s="10">
        <f t="shared" si="2"/>
        <v>9.1803278688524587E-2</v>
      </c>
    </row>
    <row r="14" spans="1:8" x14ac:dyDescent="0.3">
      <c r="B14" t="s">
        <v>2071</v>
      </c>
      <c r="E14" t="s">
        <v>2071</v>
      </c>
      <c r="G14" s="10"/>
      <c r="H14" s="10"/>
    </row>
    <row r="17" spans="3:3" x14ac:dyDescent="0.3">
      <c r="C17" t="s">
        <v>2071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C03F-68C4-4FCC-86F8-B743472A9C57}">
  <dimension ref="A1:G576"/>
  <sheetViews>
    <sheetView workbookViewId="0">
      <selection activeCell="B2" sqref="B2"/>
    </sheetView>
  </sheetViews>
  <sheetFormatPr defaultRowHeight="15.6" x14ac:dyDescent="0.3"/>
  <cols>
    <col min="1" max="1" width="50.69921875" customWidth="1"/>
    <col min="2" max="2" width="9.19921875" bestFit="1" customWidth="1"/>
    <col min="3" max="3" width="13.09765625" bestFit="1" customWidth="1"/>
    <col min="4" max="4" width="57.09765625" customWidth="1"/>
    <col min="6" max="6" width="13.19921875" bestFit="1" customWidth="1"/>
  </cols>
  <sheetData>
    <row r="1" spans="1:7" x14ac:dyDescent="0.3">
      <c r="A1" s="4" t="s">
        <v>2094</v>
      </c>
      <c r="B1" s="4" t="s">
        <v>4</v>
      </c>
      <c r="C1" s="4" t="s">
        <v>5</v>
      </c>
      <c r="D1" s="4"/>
      <c r="E1" s="4" t="s">
        <v>4</v>
      </c>
      <c r="F1" s="4" t="s">
        <v>5</v>
      </c>
      <c r="G1" s="4"/>
    </row>
    <row r="2" spans="1:7" x14ac:dyDescent="0.3">
      <c r="B2" s="4" t="s">
        <v>20</v>
      </c>
      <c r="C2">
        <v>158</v>
      </c>
      <c r="E2" s="4" t="s">
        <v>14</v>
      </c>
      <c r="F2">
        <v>0</v>
      </c>
    </row>
    <row r="3" spans="1:7" x14ac:dyDescent="0.3">
      <c r="B3" s="4" t="s">
        <v>20</v>
      </c>
      <c r="C3">
        <v>1425</v>
      </c>
      <c r="E3" s="4" t="s">
        <v>14</v>
      </c>
      <c r="F3">
        <v>24</v>
      </c>
    </row>
    <row r="4" spans="1:7" x14ac:dyDescent="0.3">
      <c r="B4" s="4" t="s">
        <v>20</v>
      </c>
      <c r="C4">
        <v>174</v>
      </c>
      <c r="E4" s="4" t="s">
        <v>14</v>
      </c>
      <c r="F4">
        <v>53</v>
      </c>
    </row>
    <row r="5" spans="1:7" x14ac:dyDescent="0.3">
      <c r="B5" s="4" t="s">
        <v>20</v>
      </c>
      <c r="C5">
        <v>227</v>
      </c>
      <c r="E5" s="4" t="s">
        <v>14</v>
      </c>
      <c r="F5">
        <v>18</v>
      </c>
    </row>
    <row r="6" spans="1:7" x14ac:dyDescent="0.3">
      <c r="B6" s="4" t="s">
        <v>20</v>
      </c>
      <c r="C6">
        <v>220</v>
      </c>
      <c r="E6" s="4" t="s">
        <v>14</v>
      </c>
      <c r="F6">
        <v>44</v>
      </c>
    </row>
    <row r="7" spans="1:7" x14ac:dyDescent="0.3">
      <c r="B7" s="4" t="s">
        <v>20</v>
      </c>
      <c r="C7">
        <v>98</v>
      </c>
      <c r="E7" s="4" t="s">
        <v>14</v>
      </c>
      <c r="F7">
        <v>27</v>
      </c>
    </row>
    <row r="8" spans="1:7" x14ac:dyDescent="0.3">
      <c r="B8" s="4" t="s">
        <v>20</v>
      </c>
      <c r="C8">
        <v>100</v>
      </c>
      <c r="E8" s="4" t="s">
        <v>14</v>
      </c>
      <c r="F8">
        <v>55</v>
      </c>
    </row>
    <row r="9" spans="1:7" x14ac:dyDescent="0.3">
      <c r="B9" s="4" t="s">
        <v>20</v>
      </c>
      <c r="C9">
        <v>1249</v>
      </c>
      <c r="E9" s="4" t="s">
        <v>14</v>
      </c>
      <c r="F9">
        <v>200</v>
      </c>
    </row>
    <row r="10" spans="1:7" x14ac:dyDescent="0.3">
      <c r="B10" s="4" t="s">
        <v>20</v>
      </c>
      <c r="C10">
        <v>1396</v>
      </c>
      <c r="E10" s="4" t="s">
        <v>14</v>
      </c>
      <c r="F10">
        <v>452</v>
      </c>
    </row>
    <row r="11" spans="1:7" x14ac:dyDescent="0.3">
      <c r="B11" s="4" t="s">
        <v>20</v>
      </c>
      <c r="C11">
        <v>890</v>
      </c>
      <c r="E11" s="4" t="s">
        <v>14</v>
      </c>
      <c r="F11">
        <v>674</v>
      </c>
    </row>
    <row r="12" spans="1:7" x14ac:dyDescent="0.3">
      <c r="B12" s="4" t="s">
        <v>20</v>
      </c>
      <c r="C12">
        <v>142</v>
      </c>
      <c r="E12" s="4" t="s">
        <v>14</v>
      </c>
      <c r="F12">
        <v>558</v>
      </c>
    </row>
    <row r="13" spans="1:7" x14ac:dyDescent="0.3">
      <c r="B13" s="4" t="s">
        <v>20</v>
      </c>
      <c r="C13">
        <v>2673</v>
      </c>
      <c r="E13" s="4" t="s">
        <v>14</v>
      </c>
      <c r="F13">
        <v>15</v>
      </c>
    </row>
    <row r="14" spans="1:7" x14ac:dyDescent="0.3">
      <c r="B14" s="4" t="s">
        <v>20</v>
      </c>
      <c r="C14">
        <v>163</v>
      </c>
      <c r="E14" s="4" t="s">
        <v>14</v>
      </c>
      <c r="F14">
        <v>2307</v>
      </c>
    </row>
    <row r="15" spans="1:7" x14ac:dyDescent="0.3">
      <c r="B15" s="4" t="s">
        <v>20</v>
      </c>
      <c r="C15">
        <v>2220</v>
      </c>
      <c r="E15" s="4" t="s">
        <v>14</v>
      </c>
      <c r="F15">
        <v>88</v>
      </c>
    </row>
    <row r="16" spans="1:7" x14ac:dyDescent="0.3">
      <c r="B16" s="4" t="s">
        <v>20</v>
      </c>
      <c r="C16">
        <v>1606</v>
      </c>
      <c r="E16" s="4" t="s">
        <v>14</v>
      </c>
      <c r="F16">
        <v>48</v>
      </c>
    </row>
    <row r="17" spans="2:6" x14ac:dyDescent="0.3">
      <c r="B17" s="4" t="s">
        <v>20</v>
      </c>
      <c r="C17">
        <v>129</v>
      </c>
      <c r="E17" s="4" t="s">
        <v>14</v>
      </c>
      <c r="F17">
        <v>1</v>
      </c>
    </row>
    <row r="18" spans="2:6" x14ac:dyDescent="0.3">
      <c r="B18" s="4" t="s">
        <v>20</v>
      </c>
      <c r="C18">
        <v>226</v>
      </c>
      <c r="E18" s="4" t="s">
        <v>14</v>
      </c>
      <c r="F18">
        <v>1467</v>
      </c>
    </row>
    <row r="19" spans="2:6" x14ac:dyDescent="0.3">
      <c r="B19" s="4" t="s">
        <v>20</v>
      </c>
      <c r="C19">
        <v>5419</v>
      </c>
      <c r="E19" s="4" t="s">
        <v>14</v>
      </c>
      <c r="F19">
        <v>75</v>
      </c>
    </row>
    <row r="20" spans="2:6" x14ac:dyDescent="0.3">
      <c r="B20" s="4" t="s">
        <v>20</v>
      </c>
      <c r="C20">
        <v>165</v>
      </c>
      <c r="E20" s="4" t="s">
        <v>14</v>
      </c>
      <c r="F20">
        <v>120</v>
      </c>
    </row>
    <row r="21" spans="2:6" x14ac:dyDescent="0.3">
      <c r="B21" s="4" t="s">
        <v>20</v>
      </c>
      <c r="C21">
        <v>1965</v>
      </c>
      <c r="E21" s="4" t="s">
        <v>14</v>
      </c>
      <c r="F21">
        <v>2253</v>
      </c>
    </row>
    <row r="22" spans="2:6" x14ac:dyDescent="0.3">
      <c r="B22" s="4" t="s">
        <v>20</v>
      </c>
      <c r="C22">
        <v>16</v>
      </c>
      <c r="E22" s="4" t="s">
        <v>14</v>
      </c>
      <c r="F22">
        <v>5</v>
      </c>
    </row>
    <row r="23" spans="2:6" x14ac:dyDescent="0.3">
      <c r="B23" s="4" t="s">
        <v>20</v>
      </c>
      <c r="C23">
        <v>107</v>
      </c>
      <c r="E23" s="4" t="s">
        <v>14</v>
      </c>
      <c r="F23">
        <v>38</v>
      </c>
    </row>
    <row r="24" spans="2:6" x14ac:dyDescent="0.3">
      <c r="B24" s="4" t="s">
        <v>20</v>
      </c>
      <c r="C24">
        <v>134</v>
      </c>
      <c r="E24" s="4" t="s">
        <v>14</v>
      </c>
      <c r="F24">
        <v>12</v>
      </c>
    </row>
    <row r="25" spans="2:6" x14ac:dyDescent="0.3">
      <c r="B25" s="4" t="s">
        <v>20</v>
      </c>
      <c r="C25">
        <v>198</v>
      </c>
      <c r="E25" s="4" t="s">
        <v>14</v>
      </c>
      <c r="F25">
        <v>1684</v>
      </c>
    </row>
    <row r="26" spans="2:6" x14ac:dyDescent="0.3">
      <c r="B26" s="4" t="s">
        <v>20</v>
      </c>
      <c r="C26">
        <v>111</v>
      </c>
      <c r="E26" s="4" t="s">
        <v>14</v>
      </c>
      <c r="F26">
        <v>56</v>
      </c>
    </row>
    <row r="27" spans="2:6" x14ac:dyDescent="0.3">
      <c r="B27" s="4" t="s">
        <v>20</v>
      </c>
      <c r="C27">
        <v>222</v>
      </c>
      <c r="E27" s="4" t="s">
        <v>14</v>
      </c>
      <c r="F27">
        <v>838</v>
      </c>
    </row>
    <row r="28" spans="2:6" x14ac:dyDescent="0.3">
      <c r="B28" s="4" t="s">
        <v>20</v>
      </c>
      <c r="C28">
        <v>6212</v>
      </c>
      <c r="E28" s="4" t="s">
        <v>14</v>
      </c>
      <c r="F28">
        <v>1000</v>
      </c>
    </row>
    <row r="29" spans="2:6" x14ac:dyDescent="0.3">
      <c r="B29" s="4" t="s">
        <v>20</v>
      </c>
      <c r="C29">
        <v>98</v>
      </c>
      <c r="E29" s="4" t="s">
        <v>14</v>
      </c>
      <c r="F29">
        <v>1482</v>
      </c>
    </row>
    <row r="30" spans="2:6" x14ac:dyDescent="0.3">
      <c r="B30" s="4" t="s">
        <v>20</v>
      </c>
      <c r="C30">
        <v>92</v>
      </c>
      <c r="E30" s="4" t="s">
        <v>14</v>
      </c>
      <c r="F30">
        <v>106</v>
      </c>
    </row>
    <row r="31" spans="2:6" x14ac:dyDescent="0.3">
      <c r="B31" s="4" t="s">
        <v>20</v>
      </c>
      <c r="C31">
        <v>149</v>
      </c>
      <c r="E31" s="4" t="s">
        <v>14</v>
      </c>
      <c r="F31">
        <v>679</v>
      </c>
    </row>
    <row r="32" spans="2:6" x14ac:dyDescent="0.3">
      <c r="B32" s="4" t="s">
        <v>20</v>
      </c>
      <c r="C32">
        <v>2431</v>
      </c>
      <c r="E32" s="4" t="s">
        <v>14</v>
      </c>
      <c r="F32">
        <v>1220</v>
      </c>
    </row>
    <row r="33" spans="2:6" x14ac:dyDescent="0.3">
      <c r="B33" s="4" t="s">
        <v>20</v>
      </c>
      <c r="C33">
        <v>303</v>
      </c>
      <c r="E33" s="4" t="s">
        <v>14</v>
      </c>
      <c r="F33">
        <v>1</v>
      </c>
    </row>
    <row r="34" spans="2:6" x14ac:dyDescent="0.3">
      <c r="B34" s="4" t="s">
        <v>20</v>
      </c>
      <c r="C34">
        <v>209</v>
      </c>
      <c r="E34" s="4" t="s">
        <v>14</v>
      </c>
      <c r="F34">
        <v>37</v>
      </c>
    </row>
    <row r="35" spans="2:6" x14ac:dyDescent="0.3">
      <c r="B35" s="4" t="s">
        <v>20</v>
      </c>
      <c r="C35">
        <v>131</v>
      </c>
      <c r="E35" s="4" t="s">
        <v>14</v>
      </c>
      <c r="F35">
        <v>60</v>
      </c>
    </row>
    <row r="36" spans="2:6" x14ac:dyDescent="0.3">
      <c r="B36" s="4" t="s">
        <v>20</v>
      </c>
      <c r="C36">
        <v>164</v>
      </c>
      <c r="E36" s="4" t="s">
        <v>14</v>
      </c>
      <c r="F36">
        <v>296</v>
      </c>
    </row>
    <row r="37" spans="2:6" x14ac:dyDescent="0.3">
      <c r="B37" s="4" t="s">
        <v>20</v>
      </c>
      <c r="C37">
        <v>201</v>
      </c>
      <c r="E37" s="4" t="s">
        <v>14</v>
      </c>
      <c r="F37">
        <v>3304</v>
      </c>
    </row>
    <row r="38" spans="2:6" x14ac:dyDescent="0.3">
      <c r="B38" s="4" t="s">
        <v>20</v>
      </c>
      <c r="C38">
        <v>211</v>
      </c>
      <c r="E38" s="4" t="s">
        <v>14</v>
      </c>
      <c r="F38">
        <v>73</v>
      </c>
    </row>
    <row r="39" spans="2:6" x14ac:dyDescent="0.3">
      <c r="B39" s="4" t="s">
        <v>20</v>
      </c>
      <c r="C39">
        <v>128</v>
      </c>
      <c r="E39" s="4" t="s">
        <v>14</v>
      </c>
      <c r="F39">
        <v>3387</v>
      </c>
    </row>
    <row r="40" spans="2:6" x14ac:dyDescent="0.3">
      <c r="B40" s="4" t="s">
        <v>20</v>
      </c>
      <c r="C40">
        <v>1600</v>
      </c>
      <c r="E40" s="4" t="s">
        <v>14</v>
      </c>
      <c r="F40">
        <v>662</v>
      </c>
    </row>
    <row r="41" spans="2:6" x14ac:dyDescent="0.3">
      <c r="B41" s="4" t="s">
        <v>20</v>
      </c>
      <c r="C41">
        <v>249</v>
      </c>
      <c r="E41" s="4" t="s">
        <v>14</v>
      </c>
      <c r="F41">
        <v>774</v>
      </c>
    </row>
    <row r="42" spans="2:6" x14ac:dyDescent="0.3">
      <c r="B42" s="4" t="s">
        <v>20</v>
      </c>
      <c r="C42">
        <v>236</v>
      </c>
      <c r="E42" s="4" t="s">
        <v>14</v>
      </c>
      <c r="F42">
        <v>672</v>
      </c>
    </row>
    <row r="43" spans="2:6" x14ac:dyDescent="0.3">
      <c r="B43" s="4" t="s">
        <v>20</v>
      </c>
      <c r="C43">
        <v>4065</v>
      </c>
      <c r="E43" s="4" t="s">
        <v>14</v>
      </c>
      <c r="F43">
        <v>940</v>
      </c>
    </row>
    <row r="44" spans="2:6" x14ac:dyDescent="0.3">
      <c r="B44" s="4" t="s">
        <v>20</v>
      </c>
      <c r="C44">
        <v>246</v>
      </c>
      <c r="E44" s="4" t="s">
        <v>14</v>
      </c>
      <c r="F44">
        <v>117</v>
      </c>
    </row>
    <row r="45" spans="2:6" x14ac:dyDescent="0.3">
      <c r="B45" s="4" t="s">
        <v>20</v>
      </c>
      <c r="C45">
        <v>2475</v>
      </c>
      <c r="E45" s="4" t="s">
        <v>14</v>
      </c>
      <c r="F45">
        <v>115</v>
      </c>
    </row>
    <row r="46" spans="2:6" x14ac:dyDescent="0.3">
      <c r="B46" s="4" t="s">
        <v>20</v>
      </c>
      <c r="C46">
        <v>76</v>
      </c>
      <c r="E46" s="4" t="s">
        <v>14</v>
      </c>
      <c r="F46">
        <v>326</v>
      </c>
    </row>
    <row r="47" spans="2:6" x14ac:dyDescent="0.3">
      <c r="B47" s="4" t="s">
        <v>20</v>
      </c>
      <c r="C47">
        <v>54</v>
      </c>
      <c r="E47" s="4" t="s">
        <v>14</v>
      </c>
      <c r="F47">
        <v>1</v>
      </c>
    </row>
    <row r="48" spans="2:6" x14ac:dyDescent="0.3">
      <c r="B48" s="4" t="s">
        <v>20</v>
      </c>
      <c r="C48">
        <v>88</v>
      </c>
      <c r="E48" s="4" t="s">
        <v>14</v>
      </c>
      <c r="F48">
        <v>1467</v>
      </c>
    </row>
    <row r="49" spans="2:6" x14ac:dyDescent="0.3">
      <c r="B49" s="4" t="s">
        <v>20</v>
      </c>
      <c r="C49">
        <v>85</v>
      </c>
      <c r="E49" s="4" t="s">
        <v>14</v>
      </c>
      <c r="F49">
        <v>5681</v>
      </c>
    </row>
    <row r="50" spans="2:6" x14ac:dyDescent="0.3">
      <c r="B50" s="4" t="s">
        <v>20</v>
      </c>
      <c r="C50">
        <v>170</v>
      </c>
      <c r="E50" s="4" t="s">
        <v>14</v>
      </c>
      <c r="F50">
        <v>1059</v>
      </c>
    </row>
    <row r="51" spans="2:6" x14ac:dyDescent="0.3">
      <c r="B51" s="4" t="s">
        <v>20</v>
      </c>
      <c r="C51">
        <v>330</v>
      </c>
      <c r="E51" s="4" t="s">
        <v>14</v>
      </c>
      <c r="F51">
        <v>1194</v>
      </c>
    </row>
    <row r="52" spans="2:6" x14ac:dyDescent="0.3">
      <c r="B52" s="4" t="s">
        <v>20</v>
      </c>
      <c r="C52">
        <v>127</v>
      </c>
      <c r="E52" s="4" t="s">
        <v>14</v>
      </c>
      <c r="F52">
        <v>30</v>
      </c>
    </row>
    <row r="53" spans="2:6" x14ac:dyDescent="0.3">
      <c r="B53" s="4" t="s">
        <v>20</v>
      </c>
      <c r="C53">
        <v>411</v>
      </c>
      <c r="E53" s="4" t="s">
        <v>14</v>
      </c>
      <c r="F53">
        <v>75</v>
      </c>
    </row>
    <row r="54" spans="2:6" x14ac:dyDescent="0.3">
      <c r="B54" s="4" t="s">
        <v>20</v>
      </c>
      <c r="C54">
        <v>180</v>
      </c>
      <c r="E54" s="4" t="s">
        <v>14</v>
      </c>
      <c r="F54">
        <v>955</v>
      </c>
    </row>
    <row r="55" spans="2:6" x14ac:dyDescent="0.3">
      <c r="B55" s="4" t="s">
        <v>20</v>
      </c>
      <c r="C55">
        <v>374</v>
      </c>
      <c r="E55" s="4" t="s">
        <v>14</v>
      </c>
      <c r="F55">
        <v>67</v>
      </c>
    </row>
    <row r="56" spans="2:6" x14ac:dyDescent="0.3">
      <c r="B56" s="4" t="s">
        <v>20</v>
      </c>
      <c r="C56">
        <v>71</v>
      </c>
      <c r="E56" s="4" t="s">
        <v>14</v>
      </c>
      <c r="F56">
        <v>5</v>
      </c>
    </row>
    <row r="57" spans="2:6" x14ac:dyDescent="0.3">
      <c r="B57" s="4" t="s">
        <v>20</v>
      </c>
      <c r="C57">
        <v>203</v>
      </c>
      <c r="E57" s="4" t="s">
        <v>14</v>
      </c>
      <c r="F57">
        <v>26</v>
      </c>
    </row>
    <row r="58" spans="2:6" x14ac:dyDescent="0.3">
      <c r="B58" s="4" t="s">
        <v>20</v>
      </c>
      <c r="C58">
        <v>113</v>
      </c>
      <c r="E58" s="4" t="s">
        <v>14</v>
      </c>
      <c r="F58">
        <v>1130</v>
      </c>
    </row>
    <row r="59" spans="2:6" x14ac:dyDescent="0.3">
      <c r="B59" s="4" t="s">
        <v>20</v>
      </c>
      <c r="C59">
        <v>96</v>
      </c>
      <c r="E59" s="4" t="s">
        <v>14</v>
      </c>
      <c r="F59">
        <v>782</v>
      </c>
    </row>
    <row r="60" spans="2:6" x14ac:dyDescent="0.3">
      <c r="B60" s="4" t="s">
        <v>20</v>
      </c>
      <c r="C60">
        <v>498</v>
      </c>
      <c r="E60" s="4" t="s">
        <v>14</v>
      </c>
      <c r="F60">
        <v>210</v>
      </c>
    </row>
    <row r="61" spans="2:6" x14ac:dyDescent="0.3">
      <c r="B61" s="4" t="s">
        <v>20</v>
      </c>
      <c r="C61">
        <v>180</v>
      </c>
      <c r="E61" s="4" t="s">
        <v>14</v>
      </c>
      <c r="F61">
        <v>136</v>
      </c>
    </row>
    <row r="62" spans="2:6" x14ac:dyDescent="0.3">
      <c r="B62" s="4" t="s">
        <v>20</v>
      </c>
      <c r="C62">
        <v>27</v>
      </c>
      <c r="E62" s="4" t="s">
        <v>14</v>
      </c>
      <c r="F62">
        <v>86</v>
      </c>
    </row>
    <row r="63" spans="2:6" x14ac:dyDescent="0.3">
      <c r="B63" s="4" t="s">
        <v>20</v>
      </c>
      <c r="C63">
        <v>2331</v>
      </c>
      <c r="E63" s="4" t="s">
        <v>14</v>
      </c>
      <c r="F63">
        <v>19</v>
      </c>
    </row>
    <row r="64" spans="2:6" x14ac:dyDescent="0.3">
      <c r="B64" s="4" t="s">
        <v>20</v>
      </c>
      <c r="C64">
        <v>113</v>
      </c>
      <c r="E64" s="4" t="s">
        <v>14</v>
      </c>
      <c r="F64">
        <v>886</v>
      </c>
    </row>
    <row r="65" spans="2:6" x14ac:dyDescent="0.3">
      <c r="B65" s="4" t="s">
        <v>20</v>
      </c>
      <c r="C65">
        <v>164</v>
      </c>
      <c r="E65" s="4" t="s">
        <v>14</v>
      </c>
      <c r="F65">
        <v>35</v>
      </c>
    </row>
    <row r="66" spans="2:6" x14ac:dyDescent="0.3">
      <c r="B66" s="4" t="s">
        <v>20</v>
      </c>
      <c r="C66">
        <v>164</v>
      </c>
      <c r="E66" s="4" t="s">
        <v>14</v>
      </c>
      <c r="F66">
        <v>24</v>
      </c>
    </row>
    <row r="67" spans="2:6" x14ac:dyDescent="0.3">
      <c r="B67" s="4" t="s">
        <v>20</v>
      </c>
      <c r="C67">
        <v>336</v>
      </c>
      <c r="E67" s="4" t="s">
        <v>14</v>
      </c>
      <c r="F67">
        <v>86</v>
      </c>
    </row>
    <row r="68" spans="2:6" x14ac:dyDescent="0.3">
      <c r="B68" s="4" t="s">
        <v>20</v>
      </c>
      <c r="C68">
        <v>1917</v>
      </c>
      <c r="E68" s="4" t="s">
        <v>14</v>
      </c>
      <c r="F68">
        <v>243</v>
      </c>
    </row>
    <row r="69" spans="2:6" x14ac:dyDescent="0.3">
      <c r="B69" s="4" t="s">
        <v>20</v>
      </c>
      <c r="C69">
        <v>95</v>
      </c>
      <c r="E69" s="4" t="s">
        <v>14</v>
      </c>
      <c r="F69">
        <v>65</v>
      </c>
    </row>
    <row r="70" spans="2:6" x14ac:dyDescent="0.3">
      <c r="B70" s="4" t="s">
        <v>20</v>
      </c>
      <c r="C70">
        <v>147</v>
      </c>
      <c r="E70" s="4" t="s">
        <v>14</v>
      </c>
      <c r="F70">
        <v>100</v>
      </c>
    </row>
    <row r="71" spans="2:6" x14ac:dyDescent="0.3">
      <c r="B71" s="4" t="s">
        <v>20</v>
      </c>
      <c r="C71">
        <v>86</v>
      </c>
      <c r="E71" s="4" t="s">
        <v>14</v>
      </c>
      <c r="F71">
        <v>168</v>
      </c>
    </row>
    <row r="72" spans="2:6" x14ac:dyDescent="0.3">
      <c r="B72" s="4" t="s">
        <v>20</v>
      </c>
      <c r="C72">
        <v>83</v>
      </c>
      <c r="E72" s="4" t="s">
        <v>14</v>
      </c>
      <c r="F72">
        <v>13</v>
      </c>
    </row>
    <row r="73" spans="2:6" x14ac:dyDescent="0.3">
      <c r="B73" s="4" t="s">
        <v>20</v>
      </c>
      <c r="C73">
        <v>676</v>
      </c>
      <c r="E73" s="4" t="s">
        <v>14</v>
      </c>
      <c r="F73">
        <v>1</v>
      </c>
    </row>
    <row r="74" spans="2:6" x14ac:dyDescent="0.3">
      <c r="B74" s="4" t="s">
        <v>20</v>
      </c>
      <c r="C74">
        <v>361</v>
      </c>
      <c r="E74" s="4" t="s">
        <v>14</v>
      </c>
      <c r="F74">
        <v>40</v>
      </c>
    </row>
    <row r="75" spans="2:6" x14ac:dyDescent="0.3">
      <c r="B75" s="4" t="s">
        <v>20</v>
      </c>
      <c r="C75">
        <v>131</v>
      </c>
      <c r="E75" s="4" t="s">
        <v>14</v>
      </c>
      <c r="F75">
        <v>226</v>
      </c>
    </row>
    <row r="76" spans="2:6" x14ac:dyDescent="0.3">
      <c r="B76" s="4" t="s">
        <v>20</v>
      </c>
      <c r="C76">
        <v>126</v>
      </c>
      <c r="E76" s="4" t="s">
        <v>14</v>
      </c>
      <c r="F76">
        <v>1625</v>
      </c>
    </row>
    <row r="77" spans="2:6" x14ac:dyDescent="0.3">
      <c r="B77" s="4" t="s">
        <v>20</v>
      </c>
      <c r="C77">
        <v>275</v>
      </c>
      <c r="E77" s="4" t="s">
        <v>14</v>
      </c>
      <c r="F77">
        <v>143</v>
      </c>
    </row>
    <row r="78" spans="2:6" x14ac:dyDescent="0.3">
      <c r="B78" s="4" t="s">
        <v>20</v>
      </c>
      <c r="C78">
        <v>67</v>
      </c>
      <c r="E78" s="4" t="s">
        <v>14</v>
      </c>
      <c r="F78">
        <v>934</v>
      </c>
    </row>
    <row r="79" spans="2:6" x14ac:dyDescent="0.3">
      <c r="B79" s="4" t="s">
        <v>20</v>
      </c>
      <c r="C79">
        <v>154</v>
      </c>
      <c r="E79" s="4" t="s">
        <v>14</v>
      </c>
      <c r="F79">
        <v>17</v>
      </c>
    </row>
    <row r="80" spans="2:6" x14ac:dyDescent="0.3">
      <c r="B80" s="4" t="s">
        <v>20</v>
      </c>
      <c r="C80">
        <v>1782</v>
      </c>
      <c r="E80" s="4" t="s">
        <v>14</v>
      </c>
      <c r="F80">
        <v>2179</v>
      </c>
    </row>
    <row r="81" spans="2:6" x14ac:dyDescent="0.3">
      <c r="B81" s="4" t="s">
        <v>20</v>
      </c>
      <c r="C81">
        <v>903</v>
      </c>
      <c r="E81" s="4" t="s">
        <v>14</v>
      </c>
      <c r="F81">
        <v>931</v>
      </c>
    </row>
    <row r="82" spans="2:6" x14ac:dyDescent="0.3">
      <c r="B82" s="4" t="s">
        <v>20</v>
      </c>
      <c r="C82">
        <v>94</v>
      </c>
      <c r="E82" s="4" t="s">
        <v>14</v>
      </c>
      <c r="F82">
        <v>92</v>
      </c>
    </row>
    <row r="83" spans="2:6" x14ac:dyDescent="0.3">
      <c r="B83" s="4" t="s">
        <v>20</v>
      </c>
      <c r="C83">
        <v>180</v>
      </c>
      <c r="E83" s="4" t="s">
        <v>14</v>
      </c>
      <c r="F83">
        <v>57</v>
      </c>
    </row>
    <row r="84" spans="2:6" x14ac:dyDescent="0.3">
      <c r="B84" s="4" t="s">
        <v>20</v>
      </c>
      <c r="C84">
        <v>533</v>
      </c>
      <c r="E84" s="4" t="s">
        <v>14</v>
      </c>
      <c r="F84">
        <v>41</v>
      </c>
    </row>
    <row r="85" spans="2:6" x14ac:dyDescent="0.3">
      <c r="B85" s="4" t="s">
        <v>20</v>
      </c>
      <c r="C85">
        <v>2443</v>
      </c>
      <c r="E85" s="4" t="s">
        <v>14</v>
      </c>
      <c r="F85">
        <v>1</v>
      </c>
    </row>
    <row r="86" spans="2:6" x14ac:dyDescent="0.3">
      <c r="B86" s="4" t="s">
        <v>20</v>
      </c>
      <c r="C86">
        <v>89</v>
      </c>
      <c r="E86" s="4" t="s">
        <v>14</v>
      </c>
      <c r="F86">
        <v>101</v>
      </c>
    </row>
    <row r="87" spans="2:6" x14ac:dyDescent="0.3">
      <c r="B87" s="4" t="s">
        <v>20</v>
      </c>
      <c r="C87">
        <v>159</v>
      </c>
      <c r="E87" s="4" t="s">
        <v>14</v>
      </c>
      <c r="F87">
        <v>1335</v>
      </c>
    </row>
    <row r="88" spans="2:6" x14ac:dyDescent="0.3">
      <c r="B88" s="4" t="s">
        <v>20</v>
      </c>
      <c r="C88">
        <v>50</v>
      </c>
      <c r="E88" s="4" t="s">
        <v>14</v>
      </c>
      <c r="F88">
        <v>15</v>
      </c>
    </row>
    <row r="89" spans="2:6" x14ac:dyDescent="0.3">
      <c r="B89" s="4" t="s">
        <v>20</v>
      </c>
      <c r="C89">
        <v>186</v>
      </c>
      <c r="E89" s="4" t="s">
        <v>14</v>
      </c>
      <c r="F89">
        <v>454</v>
      </c>
    </row>
    <row r="90" spans="2:6" x14ac:dyDescent="0.3">
      <c r="B90" s="4" t="s">
        <v>20</v>
      </c>
      <c r="C90">
        <v>1071</v>
      </c>
      <c r="E90" s="4" t="s">
        <v>14</v>
      </c>
      <c r="F90">
        <v>3182</v>
      </c>
    </row>
    <row r="91" spans="2:6" x14ac:dyDescent="0.3">
      <c r="B91" s="4" t="s">
        <v>20</v>
      </c>
      <c r="C91">
        <v>117</v>
      </c>
      <c r="E91" s="4" t="s">
        <v>14</v>
      </c>
      <c r="F91">
        <v>15</v>
      </c>
    </row>
    <row r="92" spans="2:6" x14ac:dyDescent="0.3">
      <c r="B92" s="4" t="s">
        <v>20</v>
      </c>
      <c r="C92">
        <v>70</v>
      </c>
      <c r="E92" s="4" t="s">
        <v>14</v>
      </c>
      <c r="F92">
        <v>133</v>
      </c>
    </row>
    <row r="93" spans="2:6" x14ac:dyDescent="0.3">
      <c r="B93" s="4" t="s">
        <v>20</v>
      </c>
      <c r="C93">
        <v>135</v>
      </c>
      <c r="E93" s="4" t="s">
        <v>14</v>
      </c>
      <c r="F93">
        <v>2062</v>
      </c>
    </row>
    <row r="94" spans="2:6" x14ac:dyDescent="0.3">
      <c r="B94" s="4" t="s">
        <v>20</v>
      </c>
      <c r="C94">
        <v>768</v>
      </c>
      <c r="E94" s="4" t="s">
        <v>14</v>
      </c>
      <c r="F94">
        <v>29</v>
      </c>
    </row>
    <row r="95" spans="2:6" x14ac:dyDescent="0.3">
      <c r="B95" s="4" t="s">
        <v>20</v>
      </c>
      <c r="C95">
        <v>199</v>
      </c>
      <c r="E95" s="4" t="s">
        <v>14</v>
      </c>
      <c r="F95">
        <v>132</v>
      </c>
    </row>
    <row r="96" spans="2:6" x14ac:dyDescent="0.3">
      <c r="B96" s="4" t="s">
        <v>20</v>
      </c>
      <c r="C96">
        <v>107</v>
      </c>
      <c r="E96" s="4" t="s">
        <v>14</v>
      </c>
      <c r="F96">
        <v>137</v>
      </c>
    </row>
    <row r="97" spans="2:6" x14ac:dyDescent="0.3">
      <c r="B97" s="4" t="s">
        <v>20</v>
      </c>
      <c r="C97">
        <v>195</v>
      </c>
      <c r="E97" s="4" t="s">
        <v>14</v>
      </c>
      <c r="F97">
        <v>908</v>
      </c>
    </row>
    <row r="98" spans="2:6" x14ac:dyDescent="0.3">
      <c r="B98" s="4" t="s">
        <v>20</v>
      </c>
      <c r="C98">
        <v>3376</v>
      </c>
      <c r="E98" s="4" t="s">
        <v>14</v>
      </c>
      <c r="F98">
        <v>10</v>
      </c>
    </row>
    <row r="99" spans="2:6" x14ac:dyDescent="0.3">
      <c r="B99" s="4" t="s">
        <v>20</v>
      </c>
      <c r="C99">
        <v>41</v>
      </c>
      <c r="E99" s="4" t="s">
        <v>14</v>
      </c>
      <c r="F99">
        <v>1910</v>
      </c>
    </row>
    <row r="100" spans="2:6" x14ac:dyDescent="0.3">
      <c r="B100" s="4" t="s">
        <v>20</v>
      </c>
      <c r="C100">
        <v>1821</v>
      </c>
      <c r="E100" s="4" t="s">
        <v>14</v>
      </c>
      <c r="F100">
        <v>38</v>
      </c>
    </row>
    <row r="101" spans="2:6" x14ac:dyDescent="0.3">
      <c r="B101" s="4" t="s">
        <v>20</v>
      </c>
      <c r="C101">
        <v>164</v>
      </c>
      <c r="E101" s="4" t="s">
        <v>14</v>
      </c>
      <c r="F101">
        <v>104</v>
      </c>
    </row>
    <row r="102" spans="2:6" x14ac:dyDescent="0.3">
      <c r="B102" s="4" t="s">
        <v>20</v>
      </c>
      <c r="C102">
        <v>157</v>
      </c>
      <c r="E102" s="4" t="s">
        <v>14</v>
      </c>
      <c r="F102">
        <v>49</v>
      </c>
    </row>
    <row r="103" spans="2:6" x14ac:dyDescent="0.3">
      <c r="B103" s="4" t="s">
        <v>20</v>
      </c>
      <c r="C103">
        <v>246</v>
      </c>
      <c r="E103" s="4" t="s">
        <v>14</v>
      </c>
      <c r="F103">
        <v>1</v>
      </c>
    </row>
    <row r="104" spans="2:6" x14ac:dyDescent="0.3">
      <c r="B104" s="4" t="s">
        <v>20</v>
      </c>
      <c r="C104">
        <v>1396</v>
      </c>
      <c r="E104" s="4" t="s">
        <v>14</v>
      </c>
      <c r="F104">
        <v>245</v>
      </c>
    </row>
    <row r="105" spans="2:6" x14ac:dyDescent="0.3">
      <c r="B105" s="4" t="s">
        <v>20</v>
      </c>
      <c r="C105">
        <v>2506</v>
      </c>
      <c r="E105" s="4" t="s">
        <v>14</v>
      </c>
      <c r="F105">
        <v>32</v>
      </c>
    </row>
    <row r="106" spans="2:6" x14ac:dyDescent="0.3">
      <c r="B106" s="4" t="s">
        <v>20</v>
      </c>
      <c r="C106">
        <v>244</v>
      </c>
      <c r="E106" s="4" t="s">
        <v>14</v>
      </c>
      <c r="F106">
        <v>7</v>
      </c>
    </row>
    <row r="107" spans="2:6" x14ac:dyDescent="0.3">
      <c r="B107" s="4" t="s">
        <v>20</v>
      </c>
      <c r="C107">
        <v>146</v>
      </c>
      <c r="E107" s="4" t="s">
        <v>14</v>
      </c>
      <c r="F107">
        <v>803</v>
      </c>
    </row>
    <row r="108" spans="2:6" x14ac:dyDescent="0.3">
      <c r="B108" s="4" t="s">
        <v>20</v>
      </c>
      <c r="C108">
        <v>1267</v>
      </c>
      <c r="E108" s="4" t="s">
        <v>14</v>
      </c>
      <c r="F108">
        <v>16</v>
      </c>
    </row>
    <row r="109" spans="2:6" x14ac:dyDescent="0.3">
      <c r="B109" s="4" t="s">
        <v>20</v>
      </c>
      <c r="C109">
        <v>1561</v>
      </c>
      <c r="E109" s="4" t="s">
        <v>14</v>
      </c>
      <c r="F109">
        <v>31</v>
      </c>
    </row>
    <row r="110" spans="2:6" x14ac:dyDescent="0.3">
      <c r="B110" s="4" t="s">
        <v>20</v>
      </c>
      <c r="C110">
        <v>48</v>
      </c>
      <c r="E110" s="4" t="s">
        <v>14</v>
      </c>
      <c r="F110">
        <v>108</v>
      </c>
    </row>
    <row r="111" spans="2:6" x14ac:dyDescent="0.3">
      <c r="B111" s="4" t="s">
        <v>20</v>
      </c>
      <c r="C111">
        <v>2739</v>
      </c>
      <c r="E111" s="4" t="s">
        <v>14</v>
      </c>
      <c r="F111">
        <v>30</v>
      </c>
    </row>
    <row r="112" spans="2:6" x14ac:dyDescent="0.3">
      <c r="B112" s="4" t="s">
        <v>20</v>
      </c>
      <c r="C112">
        <v>3537</v>
      </c>
      <c r="E112" s="4" t="s">
        <v>14</v>
      </c>
      <c r="F112">
        <v>17</v>
      </c>
    </row>
    <row r="113" spans="2:6" x14ac:dyDescent="0.3">
      <c r="B113" s="4" t="s">
        <v>20</v>
      </c>
      <c r="C113">
        <v>2107</v>
      </c>
      <c r="E113" s="4" t="s">
        <v>14</v>
      </c>
      <c r="F113">
        <v>80</v>
      </c>
    </row>
    <row r="114" spans="2:6" x14ac:dyDescent="0.3">
      <c r="B114" s="4" t="s">
        <v>20</v>
      </c>
      <c r="C114">
        <v>3318</v>
      </c>
      <c r="E114" s="4" t="s">
        <v>14</v>
      </c>
      <c r="F114">
        <v>2468</v>
      </c>
    </row>
    <row r="115" spans="2:6" x14ac:dyDescent="0.3">
      <c r="B115" s="4" t="s">
        <v>20</v>
      </c>
      <c r="C115">
        <v>340</v>
      </c>
      <c r="E115" s="4" t="s">
        <v>14</v>
      </c>
      <c r="F115">
        <v>26</v>
      </c>
    </row>
    <row r="116" spans="2:6" x14ac:dyDescent="0.3">
      <c r="B116" s="4" t="s">
        <v>20</v>
      </c>
      <c r="C116">
        <v>1442</v>
      </c>
      <c r="E116" s="4" t="s">
        <v>14</v>
      </c>
      <c r="F116">
        <v>73</v>
      </c>
    </row>
    <row r="117" spans="2:6" x14ac:dyDescent="0.3">
      <c r="B117" s="4" t="s">
        <v>20</v>
      </c>
      <c r="C117">
        <v>126</v>
      </c>
      <c r="E117" s="4" t="s">
        <v>14</v>
      </c>
      <c r="F117">
        <v>128</v>
      </c>
    </row>
    <row r="118" spans="2:6" x14ac:dyDescent="0.3">
      <c r="B118" s="4" t="s">
        <v>20</v>
      </c>
      <c r="C118">
        <v>524</v>
      </c>
      <c r="E118" s="4" t="s">
        <v>14</v>
      </c>
      <c r="F118">
        <v>33</v>
      </c>
    </row>
    <row r="119" spans="2:6" x14ac:dyDescent="0.3">
      <c r="B119" s="4" t="s">
        <v>20</v>
      </c>
      <c r="C119">
        <v>1989</v>
      </c>
      <c r="E119" s="4" t="s">
        <v>14</v>
      </c>
      <c r="F119">
        <v>1072</v>
      </c>
    </row>
    <row r="120" spans="2:6" x14ac:dyDescent="0.3">
      <c r="B120" s="4" t="s">
        <v>20</v>
      </c>
      <c r="C120">
        <v>157</v>
      </c>
      <c r="E120" s="4" t="s">
        <v>14</v>
      </c>
      <c r="F120">
        <v>393</v>
      </c>
    </row>
    <row r="121" spans="2:6" x14ac:dyDescent="0.3">
      <c r="B121" s="4" t="s">
        <v>20</v>
      </c>
      <c r="C121">
        <v>4498</v>
      </c>
      <c r="E121" s="4" t="s">
        <v>14</v>
      </c>
      <c r="F121">
        <v>1257</v>
      </c>
    </row>
    <row r="122" spans="2:6" x14ac:dyDescent="0.3">
      <c r="B122" s="4" t="s">
        <v>20</v>
      </c>
      <c r="C122">
        <v>80</v>
      </c>
      <c r="E122" s="4" t="s">
        <v>14</v>
      </c>
      <c r="F122">
        <v>328</v>
      </c>
    </row>
    <row r="123" spans="2:6" x14ac:dyDescent="0.3">
      <c r="B123" s="4" t="s">
        <v>20</v>
      </c>
      <c r="C123">
        <v>43</v>
      </c>
      <c r="E123" s="4" t="s">
        <v>14</v>
      </c>
      <c r="F123">
        <v>147</v>
      </c>
    </row>
    <row r="124" spans="2:6" x14ac:dyDescent="0.3">
      <c r="B124" s="4" t="s">
        <v>20</v>
      </c>
      <c r="C124">
        <v>2053</v>
      </c>
      <c r="E124" s="4" t="s">
        <v>14</v>
      </c>
      <c r="F124">
        <v>830</v>
      </c>
    </row>
    <row r="125" spans="2:6" x14ac:dyDescent="0.3">
      <c r="B125" s="4" t="s">
        <v>20</v>
      </c>
      <c r="C125">
        <v>168</v>
      </c>
      <c r="E125" s="4" t="s">
        <v>14</v>
      </c>
      <c r="F125">
        <v>331</v>
      </c>
    </row>
    <row r="126" spans="2:6" x14ac:dyDescent="0.3">
      <c r="B126" s="4" t="s">
        <v>20</v>
      </c>
      <c r="C126">
        <v>4289</v>
      </c>
      <c r="E126" s="4" t="s">
        <v>14</v>
      </c>
      <c r="F126">
        <v>25</v>
      </c>
    </row>
    <row r="127" spans="2:6" x14ac:dyDescent="0.3">
      <c r="B127" s="4" t="s">
        <v>20</v>
      </c>
      <c r="C127">
        <v>165</v>
      </c>
      <c r="E127" s="4" t="s">
        <v>14</v>
      </c>
      <c r="F127">
        <v>3483</v>
      </c>
    </row>
    <row r="128" spans="2:6" x14ac:dyDescent="0.3">
      <c r="B128" s="4" t="s">
        <v>20</v>
      </c>
      <c r="C128">
        <v>1815</v>
      </c>
      <c r="E128" s="4" t="s">
        <v>14</v>
      </c>
      <c r="F128">
        <v>923</v>
      </c>
    </row>
    <row r="129" spans="2:6" x14ac:dyDescent="0.3">
      <c r="B129" s="4" t="s">
        <v>20</v>
      </c>
      <c r="C129">
        <v>397</v>
      </c>
      <c r="E129" s="4" t="s">
        <v>14</v>
      </c>
      <c r="F129">
        <v>1</v>
      </c>
    </row>
    <row r="130" spans="2:6" x14ac:dyDescent="0.3">
      <c r="B130" s="4" t="s">
        <v>20</v>
      </c>
      <c r="C130">
        <v>1539</v>
      </c>
      <c r="E130" s="4" t="s">
        <v>14</v>
      </c>
      <c r="F130">
        <v>33</v>
      </c>
    </row>
    <row r="131" spans="2:6" x14ac:dyDescent="0.3">
      <c r="B131" s="4" t="s">
        <v>20</v>
      </c>
      <c r="C131">
        <v>138</v>
      </c>
      <c r="E131" s="4" t="s">
        <v>14</v>
      </c>
      <c r="F131">
        <v>40</v>
      </c>
    </row>
    <row r="132" spans="2:6" x14ac:dyDescent="0.3">
      <c r="B132" s="4" t="s">
        <v>20</v>
      </c>
      <c r="C132">
        <v>3594</v>
      </c>
      <c r="E132" s="4" t="s">
        <v>14</v>
      </c>
      <c r="F132">
        <v>23</v>
      </c>
    </row>
    <row r="133" spans="2:6" x14ac:dyDescent="0.3">
      <c r="B133" s="4" t="s">
        <v>20</v>
      </c>
      <c r="C133">
        <v>5880</v>
      </c>
      <c r="E133" s="4" t="s">
        <v>14</v>
      </c>
      <c r="F133">
        <v>75</v>
      </c>
    </row>
    <row r="134" spans="2:6" x14ac:dyDescent="0.3">
      <c r="B134" s="4" t="s">
        <v>20</v>
      </c>
      <c r="C134">
        <v>112</v>
      </c>
      <c r="E134" s="4" t="s">
        <v>14</v>
      </c>
      <c r="F134">
        <v>2176</v>
      </c>
    </row>
    <row r="135" spans="2:6" x14ac:dyDescent="0.3">
      <c r="B135" s="4" t="s">
        <v>20</v>
      </c>
      <c r="C135">
        <v>943</v>
      </c>
      <c r="E135" s="4" t="s">
        <v>14</v>
      </c>
      <c r="F135">
        <v>441</v>
      </c>
    </row>
    <row r="136" spans="2:6" x14ac:dyDescent="0.3">
      <c r="B136" s="4" t="s">
        <v>20</v>
      </c>
      <c r="C136">
        <v>2468</v>
      </c>
      <c r="E136" s="4" t="s">
        <v>14</v>
      </c>
      <c r="F136">
        <v>25</v>
      </c>
    </row>
    <row r="137" spans="2:6" x14ac:dyDescent="0.3">
      <c r="B137" s="4" t="s">
        <v>20</v>
      </c>
      <c r="C137">
        <v>2551</v>
      </c>
      <c r="E137" s="4" t="s">
        <v>14</v>
      </c>
      <c r="F137">
        <v>127</v>
      </c>
    </row>
    <row r="138" spans="2:6" x14ac:dyDescent="0.3">
      <c r="B138" s="4" t="s">
        <v>20</v>
      </c>
      <c r="C138">
        <v>101</v>
      </c>
      <c r="E138" s="4" t="s">
        <v>14</v>
      </c>
      <c r="F138">
        <v>355</v>
      </c>
    </row>
    <row r="139" spans="2:6" x14ac:dyDescent="0.3">
      <c r="B139" s="4" t="s">
        <v>20</v>
      </c>
      <c r="C139">
        <v>92</v>
      </c>
      <c r="E139" s="4" t="s">
        <v>14</v>
      </c>
      <c r="F139">
        <v>44</v>
      </c>
    </row>
    <row r="140" spans="2:6" x14ac:dyDescent="0.3">
      <c r="B140" s="4" t="s">
        <v>20</v>
      </c>
      <c r="C140">
        <v>62</v>
      </c>
      <c r="E140" s="4" t="s">
        <v>14</v>
      </c>
      <c r="F140">
        <v>67</v>
      </c>
    </row>
    <row r="141" spans="2:6" x14ac:dyDescent="0.3">
      <c r="B141" s="4" t="s">
        <v>20</v>
      </c>
      <c r="C141">
        <v>149</v>
      </c>
      <c r="E141" s="4" t="s">
        <v>14</v>
      </c>
      <c r="F141">
        <v>1068</v>
      </c>
    </row>
    <row r="142" spans="2:6" x14ac:dyDescent="0.3">
      <c r="B142" s="4" t="s">
        <v>20</v>
      </c>
      <c r="C142">
        <v>329</v>
      </c>
      <c r="E142" s="4" t="s">
        <v>14</v>
      </c>
      <c r="F142">
        <v>424</v>
      </c>
    </row>
    <row r="143" spans="2:6" x14ac:dyDescent="0.3">
      <c r="B143" s="4" t="s">
        <v>20</v>
      </c>
      <c r="C143">
        <v>97</v>
      </c>
      <c r="E143" s="4" t="s">
        <v>14</v>
      </c>
      <c r="F143">
        <v>151</v>
      </c>
    </row>
    <row r="144" spans="2:6" x14ac:dyDescent="0.3">
      <c r="B144" s="4" t="s">
        <v>20</v>
      </c>
      <c r="C144">
        <v>1784</v>
      </c>
      <c r="E144" s="4" t="s">
        <v>14</v>
      </c>
      <c r="F144">
        <v>1608</v>
      </c>
    </row>
    <row r="145" spans="2:6" x14ac:dyDescent="0.3">
      <c r="B145" s="4" t="s">
        <v>20</v>
      </c>
      <c r="C145">
        <v>1684</v>
      </c>
      <c r="E145" s="4" t="s">
        <v>14</v>
      </c>
      <c r="F145">
        <v>941</v>
      </c>
    </row>
    <row r="146" spans="2:6" x14ac:dyDescent="0.3">
      <c r="B146" s="4" t="s">
        <v>20</v>
      </c>
      <c r="C146">
        <v>250</v>
      </c>
      <c r="E146" s="4" t="s">
        <v>14</v>
      </c>
      <c r="F146">
        <v>1</v>
      </c>
    </row>
    <row r="147" spans="2:6" x14ac:dyDescent="0.3">
      <c r="B147" s="4" t="s">
        <v>20</v>
      </c>
      <c r="C147">
        <v>238</v>
      </c>
      <c r="E147" s="4" t="s">
        <v>14</v>
      </c>
      <c r="F147">
        <v>40</v>
      </c>
    </row>
    <row r="148" spans="2:6" x14ac:dyDescent="0.3">
      <c r="B148" s="4" t="s">
        <v>20</v>
      </c>
      <c r="C148">
        <v>53</v>
      </c>
      <c r="E148" s="4" t="s">
        <v>14</v>
      </c>
      <c r="F148">
        <v>3015</v>
      </c>
    </row>
    <row r="149" spans="2:6" x14ac:dyDescent="0.3">
      <c r="B149" s="4" t="s">
        <v>20</v>
      </c>
      <c r="C149">
        <v>214</v>
      </c>
      <c r="E149" s="4" t="s">
        <v>14</v>
      </c>
      <c r="F149">
        <v>435</v>
      </c>
    </row>
    <row r="150" spans="2:6" x14ac:dyDescent="0.3">
      <c r="B150" s="4" t="s">
        <v>20</v>
      </c>
      <c r="C150">
        <v>222</v>
      </c>
      <c r="E150" s="4" t="s">
        <v>14</v>
      </c>
      <c r="F150">
        <v>714</v>
      </c>
    </row>
    <row r="151" spans="2:6" x14ac:dyDescent="0.3">
      <c r="B151" s="4" t="s">
        <v>20</v>
      </c>
      <c r="C151">
        <v>1884</v>
      </c>
      <c r="E151" s="4" t="s">
        <v>14</v>
      </c>
      <c r="F151">
        <v>5497</v>
      </c>
    </row>
    <row r="152" spans="2:6" x14ac:dyDescent="0.3">
      <c r="B152" s="4" t="s">
        <v>20</v>
      </c>
      <c r="C152">
        <v>218</v>
      </c>
      <c r="E152" s="4" t="s">
        <v>14</v>
      </c>
      <c r="F152">
        <v>418</v>
      </c>
    </row>
    <row r="153" spans="2:6" x14ac:dyDescent="0.3">
      <c r="B153" s="4" t="s">
        <v>20</v>
      </c>
      <c r="C153">
        <v>6465</v>
      </c>
      <c r="E153" s="4" t="s">
        <v>14</v>
      </c>
      <c r="F153">
        <v>1439</v>
      </c>
    </row>
    <row r="154" spans="2:6" x14ac:dyDescent="0.3">
      <c r="B154" s="4" t="s">
        <v>20</v>
      </c>
      <c r="C154">
        <v>59</v>
      </c>
      <c r="E154" s="4" t="s">
        <v>14</v>
      </c>
      <c r="F154">
        <v>15</v>
      </c>
    </row>
    <row r="155" spans="2:6" x14ac:dyDescent="0.3">
      <c r="B155" s="4" t="s">
        <v>20</v>
      </c>
      <c r="C155">
        <v>88</v>
      </c>
      <c r="E155" s="4" t="s">
        <v>14</v>
      </c>
      <c r="F155">
        <v>1999</v>
      </c>
    </row>
    <row r="156" spans="2:6" x14ac:dyDescent="0.3">
      <c r="B156" s="4" t="s">
        <v>20</v>
      </c>
      <c r="C156">
        <v>1697</v>
      </c>
      <c r="E156" s="4" t="s">
        <v>14</v>
      </c>
      <c r="F156">
        <v>118</v>
      </c>
    </row>
    <row r="157" spans="2:6" x14ac:dyDescent="0.3">
      <c r="B157" s="4" t="s">
        <v>20</v>
      </c>
      <c r="C157">
        <v>92</v>
      </c>
      <c r="E157" s="4" t="s">
        <v>14</v>
      </c>
      <c r="F157">
        <v>162</v>
      </c>
    </row>
    <row r="158" spans="2:6" x14ac:dyDescent="0.3">
      <c r="B158" s="4" t="s">
        <v>20</v>
      </c>
      <c r="C158">
        <v>186</v>
      </c>
      <c r="E158" s="4" t="s">
        <v>14</v>
      </c>
      <c r="F158">
        <v>83</v>
      </c>
    </row>
    <row r="159" spans="2:6" x14ac:dyDescent="0.3">
      <c r="B159" s="4" t="s">
        <v>20</v>
      </c>
      <c r="C159">
        <v>138</v>
      </c>
      <c r="E159" s="4" t="s">
        <v>14</v>
      </c>
      <c r="F159">
        <v>747</v>
      </c>
    </row>
    <row r="160" spans="2:6" x14ac:dyDescent="0.3">
      <c r="B160" s="4" t="s">
        <v>20</v>
      </c>
      <c r="C160">
        <v>261</v>
      </c>
      <c r="E160" s="4" t="s">
        <v>14</v>
      </c>
      <c r="F160">
        <v>84</v>
      </c>
    </row>
    <row r="161" spans="2:6" x14ac:dyDescent="0.3">
      <c r="B161" s="4" t="s">
        <v>20</v>
      </c>
      <c r="C161">
        <v>107</v>
      </c>
      <c r="E161" s="4" t="s">
        <v>14</v>
      </c>
      <c r="F161">
        <v>91</v>
      </c>
    </row>
    <row r="162" spans="2:6" x14ac:dyDescent="0.3">
      <c r="B162" s="4" t="s">
        <v>20</v>
      </c>
      <c r="C162">
        <v>199</v>
      </c>
      <c r="E162" s="4" t="s">
        <v>14</v>
      </c>
      <c r="F162">
        <v>792</v>
      </c>
    </row>
    <row r="163" spans="2:6" x14ac:dyDescent="0.3">
      <c r="B163" s="4" t="s">
        <v>20</v>
      </c>
      <c r="C163">
        <v>5512</v>
      </c>
      <c r="E163" s="4" t="s">
        <v>14</v>
      </c>
      <c r="F163">
        <v>32</v>
      </c>
    </row>
    <row r="164" spans="2:6" x14ac:dyDescent="0.3">
      <c r="B164" s="4" t="s">
        <v>20</v>
      </c>
      <c r="C164">
        <v>86</v>
      </c>
      <c r="E164" s="4" t="s">
        <v>14</v>
      </c>
      <c r="F164">
        <v>186</v>
      </c>
    </row>
    <row r="165" spans="2:6" x14ac:dyDescent="0.3">
      <c r="B165" s="4" t="s">
        <v>20</v>
      </c>
      <c r="C165">
        <v>2768</v>
      </c>
      <c r="E165" s="4" t="s">
        <v>14</v>
      </c>
      <c r="F165">
        <v>605</v>
      </c>
    </row>
    <row r="166" spans="2:6" x14ac:dyDescent="0.3">
      <c r="B166" s="4" t="s">
        <v>20</v>
      </c>
      <c r="C166">
        <v>48</v>
      </c>
      <c r="E166" s="4" t="s">
        <v>14</v>
      </c>
      <c r="F166">
        <v>1</v>
      </c>
    </row>
    <row r="167" spans="2:6" x14ac:dyDescent="0.3">
      <c r="B167" s="4" t="s">
        <v>20</v>
      </c>
      <c r="C167">
        <v>87</v>
      </c>
      <c r="E167" s="4" t="s">
        <v>14</v>
      </c>
      <c r="F167">
        <v>31</v>
      </c>
    </row>
    <row r="168" spans="2:6" x14ac:dyDescent="0.3">
      <c r="B168" s="4" t="s">
        <v>20</v>
      </c>
      <c r="C168">
        <v>1894</v>
      </c>
      <c r="E168" s="4" t="s">
        <v>14</v>
      </c>
      <c r="F168">
        <v>1181</v>
      </c>
    </row>
    <row r="169" spans="2:6" x14ac:dyDescent="0.3">
      <c r="B169" s="4" t="s">
        <v>20</v>
      </c>
      <c r="C169">
        <v>282</v>
      </c>
      <c r="E169" s="4" t="s">
        <v>14</v>
      </c>
      <c r="F169">
        <v>39</v>
      </c>
    </row>
    <row r="170" spans="2:6" x14ac:dyDescent="0.3">
      <c r="B170" s="4" t="s">
        <v>20</v>
      </c>
      <c r="C170">
        <v>116</v>
      </c>
      <c r="E170" s="4" t="s">
        <v>14</v>
      </c>
      <c r="F170">
        <v>46</v>
      </c>
    </row>
    <row r="171" spans="2:6" x14ac:dyDescent="0.3">
      <c r="B171" s="4" t="s">
        <v>20</v>
      </c>
      <c r="C171">
        <v>83</v>
      </c>
      <c r="E171" s="4" t="s">
        <v>14</v>
      </c>
      <c r="F171">
        <v>105</v>
      </c>
    </row>
    <row r="172" spans="2:6" x14ac:dyDescent="0.3">
      <c r="B172" s="4" t="s">
        <v>20</v>
      </c>
      <c r="C172">
        <v>91</v>
      </c>
      <c r="E172" s="4" t="s">
        <v>14</v>
      </c>
      <c r="F172">
        <v>535</v>
      </c>
    </row>
    <row r="173" spans="2:6" x14ac:dyDescent="0.3">
      <c r="B173" s="4" t="s">
        <v>20</v>
      </c>
      <c r="C173">
        <v>546</v>
      </c>
      <c r="E173" s="4" t="s">
        <v>14</v>
      </c>
      <c r="F173">
        <v>16</v>
      </c>
    </row>
    <row r="174" spans="2:6" x14ac:dyDescent="0.3">
      <c r="B174" s="4" t="s">
        <v>20</v>
      </c>
      <c r="C174">
        <v>393</v>
      </c>
      <c r="E174" s="4" t="s">
        <v>14</v>
      </c>
      <c r="F174">
        <v>575</v>
      </c>
    </row>
    <row r="175" spans="2:6" x14ac:dyDescent="0.3">
      <c r="B175" s="4" t="s">
        <v>20</v>
      </c>
      <c r="C175">
        <v>133</v>
      </c>
      <c r="E175" s="4" t="s">
        <v>14</v>
      </c>
      <c r="F175">
        <v>1120</v>
      </c>
    </row>
    <row r="176" spans="2:6" x14ac:dyDescent="0.3">
      <c r="B176" s="4" t="s">
        <v>20</v>
      </c>
      <c r="C176">
        <v>254</v>
      </c>
      <c r="E176" s="4" t="s">
        <v>14</v>
      </c>
      <c r="F176">
        <v>113</v>
      </c>
    </row>
    <row r="177" spans="2:6" x14ac:dyDescent="0.3">
      <c r="B177" s="4" t="s">
        <v>20</v>
      </c>
      <c r="C177">
        <v>176</v>
      </c>
      <c r="E177" s="4" t="s">
        <v>14</v>
      </c>
      <c r="F177">
        <v>1538</v>
      </c>
    </row>
    <row r="178" spans="2:6" x14ac:dyDescent="0.3">
      <c r="B178" s="4" t="s">
        <v>20</v>
      </c>
      <c r="C178">
        <v>337</v>
      </c>
      <c r="E178" s="4" t="s">
        <v>14</v>
      </c>
      <c r="F178">
        <v>9</v>
      </c>
    </row>
    <row r="179" spans="2:6" x14ac:dyDescent="0.3">
      <c r="B179" s="4" t="s">
        <v>20</v>
      </c>
      <c r="C179">
        <v>107</v>
      </c>
      <c r="E179" s="4" t="s">
        <v>14</v>
      </c>
      <c r="F179">
        <v>554</v>
      </c>
    </row>
    <row r="180" spans="2:6" x14ac:dyDescent="0.3">
      <c r="B180" s="4" t="s">
        <v>20</v>
      </c>
      <c r="C180">
        <v>183</v>
      </c>
      <c r="E180" s="4" t="s">
        <v>14</v>
      </c>
      <c r="F180">
        <v>648</v>
      </c>
    </row>
    <row r="181" spans="2:6" x14ac:dyDescent="0.3">
      <c r="B181" s="4" t="s">
        <v>20</v>
      </c>
      <c r="C181">
        <v>72</v>
      </c>
      <c r="E181" s="4" t="s">
        <v>14</v>
      </c>
      <c r="F181">
        <v>21</v>
      </c>
    </row>
    <row r="182" spans="2:6" x14ac:dyDescent="0.3">
      <c r="B182" s="4" t="s">
        <v>20</v>
      </c>
      <c r="C182">
        <v>295</v>
      </c>
      <c r="E182" s="4" t="s">
        <v>14</v>
      </c>
      <c r="F182">
        <v>54</v>
      </c>
    </row>
    <row r="183" spans="2:6" x14ac:dyDescent="0.3">
      <c r="B183" s="4" t="s">
        <v>20</v>
      </c>
      <c r="C183">
        <v>142</v>
      </c>
      <c r="E183" s="4" t="s">
        <v>14</v>
      </c>
      <c r="F183">
        <v>120</v>
      </c>
    </row>
    <row r="184" spans="2:6" x14ac:dyDescent="0.3">
      <c r="B184" s="4" t="s">
        <v>20</v>
      </c>
      <c r="C184">
        <v>85</v>
      </c>
      <c r="E184" s="4" t="s">
        <v>14</v>
      </c>
      <c r="F184">
        <v>579</v>
      </c>
    </row>
    <row r="185" spans="2:6" x14ac:dyDescent="0.3">
      <c r="B185" s="4" t="s">
        <v>20</v>
      </c>
      <c r="C185">
        <v>659</v>
      </c>
      <c r="E185" s="4" t="s">
        <v>14</v>
      </c>
      <c r="F185">
        <v>2072</v>
      </c>
    </row>
    <row r="186" spans="2:6" x14ac:dyDescent="0.3">
      <c r="B186" s="4" t="s">
        <v>20</v>
      </c>
      <c r="C186">
        <v>121</v>
      </c>
      <c r="E186" s="4" t="s">
        <v>14</v>
      </c>
      <c r="F186">
        <v>0</v>
      </c>
    </row>
    <row r="187" spans="2:6" x14ac:dyDescent="0.3">
      <c r="B187" s="4" t="s">
        <v>20</v>
      </c>
      <c r="C187">
        <v>3742</v>
      </c>
      <c r="E187" s="4" t="s">
        <v>14</v>
      </c>
      <c r="F187">
        <v>1796</v>
      </c>
    </row>
    <row r="188" spans="2:6" x14ac:dyDescent="0.3">
      <c r="B188" s="4" t="s">
        <v>20</v>
      </c>
      <c r="C188">
        <v>223</v>
      </c>
      <c r="E188" s="4" t="s">
        <v>14</v>
      </c>
      <c r="F188">
        <v>62</v>
      </c>
    </row>
    <row r="189" spans="2:6" x14ac:dyDescent="0.3">
      <c r="B189" s="4" t="s">
        <v>20</v>
      </c>
      <c r="C189">
        <v>133</v>
      </c>
      <c r="E189" s="4" t="s">
        <v>14</v>
      </c>
      <c r="F189">
        <v>347</v>
      </c>
    </row>
    <row r="190" spans="2:6" x14ac:dyDescent="0.3">
      <c r="B190" s="4" t="s">
        <v>20</v>
      </c>
      <c r="C190">
        <v>5168</v>
      </c>
      <c r="E190" s="4" t="s">
        <v>14</v>
      </c>
      <c r="F190">
        <v>19</v>
      </c>
    </row>
    <row r="191" spans="2:6" x14ac:dyDescent="0.3">
      <c r="B191" s="4" t="s">
        <v>20</v>
      </c>
      <c r="C191">
        <v>307</v>
      </c>
      <c r="E191" s="4" t="s">
        <v>14</v>
      </c>
      <c r="F191">
        <v>1258</v>
      </c>
    </row>
    <row r="192" spans="2:6" x14ac:dyDescent="0.3">
      <c r="B192" s="4" t="s">
        <v>20</v>
      </c>
      <c r="C192">
        <v>2441</v>
      </c>
      <c r="E192" s="4" t="s">
        <v>14</v>
      </c>
      <c r="F192">
        <v>362</v>
      </c>
    </row>
    <row r="193" spans="2:6" x14ac:dyDescent="0.3">
      <c r="B193" s="4" t="s">
        <v>20</v>
      </c>
      <c r="C193">
        <v>1385</v>
      </c>
      <c r="E193" s="4" t="s">
        <v>14</v>
      </c>
      <c r="F193">
        <v>133</v>
      </c>
    </row>
    <row r="194" spans="2:6" x14ac:dyDescent="0.3">
      <c r="B194" s="4" t="s">
        <v>20</v>
      </c>
      <c r="C194">
        <v>190</v>
      </c>
      <c r="E194" s="4" t="s">
        <v>14</v>
      </c>
      <c r="F194">
        <v>846</v>
      </c>
    </row>
    <row r="195" spans="2:6" x14ac:dyDescent="0.3">
      <c r="B195" s="4" t="s">
        <v>20</v>
      </c>
      <c r="C195">
        <v>470</v>
      </c>
      <c r="E195" s="4" t="s">
        <v>14</v>
      </c>
      <c r="F195">
        <v>10</v>
      </c>
    </row>
    <row r="196" spans="2:6" x14ac:dyDescent="0.3">
      <c r="B196" s="4" t="s">
        <v>20</v>
      </c>
      <c r="C196">
        <v>253</v>
      </c>
      <c r="E196" s="4" t="s">
        <v>14</v>
      </c>
      <c r="F196">
        <v>191</v>
      </c>
    </row>
    <row r="197" spans="2:6" x14ac:dyDescent="0.3">
      <c r="B197" s="4" t="s">
        <v>20</v>
      </c>
      <c r="C197">
        <v>1113</v>
      </c>
      <c r="E197" s="4" t="s">
        <v>14</v>
      </c>
      <c r="F197">
        <v>1979</v>
      </c>
    </row>
    <row r="198" spans="2:6" x14ac:dyDescent="0.3">
      <c r="B198" s="4" t="s">
        <v>20</v>
      </c>
      <c r="C198">
        <v>2283</v>
      </c>
      <c r="E198" s="4" t="s">
        <v>14</v>
      </c>
      <c r="F198">
        <v>63</v>
      </c>
    </row>
    <row r="199" spans="2:6" x14ac:dyDescent="0.3">
      <c r="B199" s="4" t="s">
        <v>20</v>
      </c>
      <c r="C199">
        <v>1095</v>
      </c>
      <c r="E199" s="4" t="s">
        <v>14</v>
      </c>
      <c r="F199">
        <v>6080</v>
      </c>
    </row>
    <row r="200" spans="2:6" x14ac:dyDescent="0.3">
      <c r="B200" s="4" t="s">
        <v>20</v>
      </c>
      <c r="C200">
        <v>1690</v>
      </c>
      <c r="E200" s="4" t="s">
        <v>14</v>
      </c>
      <c r="F200">
        <v>80</v>
      </c>
    </row>
    <row r="201" spans="2:6" x14ac:dyDescent="0.3">
      <c r="B201" s="4" t="s">
        <v>20</v>
      </c>
      <c r="C201">
        <v>191</v>
      </c>
      <c r="E201" s="4" t="s">
        <v>14</v>
      </c>
      <c r="F201">
        <v>9</v>
      </c>
    </row>
    <row r="202" spans="2:6" x14ac:dyDescent="0.3">
      <c r="B202" s="4" t="s">
        <v>20</v>
      </c>
      <c r="C202">
        <v>2013</v>
      </c>
      <c r="E202" s="4" t="s">
        <v>14</v>
      </c>
      <c r="F202">
        <v>1784</v>
      </c>
    </row>
    <row r="203" spans="2:6" x14ac:dyDescent="0.3">
      <c r="B203" s="4" t="s">
        <v>20</v>
      </c>
      <c r="C203">
        <v>1703</v>
      </c>
      <c r="E203" s="4" t="s">
        <v>14</v>
      </c>
      <c r="F203">
        <v>243</v>
      </c>
    </row>
    <row r="204" spans="2:6" x14ac:dyDescent="0.3">
      <c r="B204" s="4" t="s">
        <v>20</v>
      </c>
      <c r="C204">
        <v>80</v>
      </c>
      <c r="E204" s="4" t="s">
        <v>14</v>
      </c>
      <c r="F204">
        <v>1296</v>
      </c>
    </row>
    <row r="205" spans="2:6" x14ac:dyDescent="0.3">
      <c r="B205" s="4" t="s">
        <v>20</v>
      </c>
      <c r="C205">
        <v>41</v>
      </c>
      <c r="E205" s="4" t="s">
        <v>14</v>
      </c>
      <c r="F205">
        <v>77</v>
      </c>
    </row>
    <row r="206" spans="2:6" x14ac:dyDescent="0.3">
      <c r="B206" s="4" t="s">
        <v>20</v>
      </c>
      <c r="C206">
        <v>187</v>
      </c>
      <c r="E206" s="4" t="s">
        <v>14</v>
      </c>
      <c r="F206">
        <v>395</v>
      </c>
    </row>
    <row r="207" spans="2:6" x14ac:dyDescent="0.3">
      <c r="B207" s="4" t="s">
        <v>20</v>
      </c>
      <c r="C207">
        <v>2875</v>
      </c>
      <c r="E207" s="4" t="s">
        <v>14</v>
      </c>
      <c r="F207">
        <v>49</v>
      </c>
    </row>
    <row r="208" spans="2:6" x14ac:dyDescent="0.3">
      <c r="B208" s="4" t="s">
        <v>20</v>
      </c>
      <c r="C208">
        <v>88</v>
      </c>
      <c r="E208" s="4" t="s">
        <v>14</v>
      </c>
      <c r="F208">
        <v>180</v>
      </c>
    </row>
    <row r="209" spans="2:6" x14ac:dyDescent="0.3">
      <c r="B209" s="4" t="s">
        <v>20</v>
      </c>
      <c r="C209">
        <v>191</v>
      </c>
      <c r="E209" s="4" t="s">
        <v>14</v>
      </c>
      <c r="F209">
        <v>2690</v>
      </c>
    </row>
    <row r="210" spans="2:6" x14ac:dyDescent="0.3">
      <c r="B210" s="4" t="s">
        <v>20</v>
      </c>
      <c r="C210">
        <v>139</v>
      </c>
      <c r="E210" s="4" t="s">
        <v>14</v>
      </c>
      <c r="F210">
        <v>2779</v>
      </c>
    </row>
    <row r="211" spans="2:6" x14ac:dyDescent="0.3">
      <c r="B211" s="4" t="s">
        <v>20</v>
      </c>
      <c r="C211">
        <v>186</v>
      </c>
      <c r="E211" s="4" t="s">
        <v>14</v>
      </c>
      <c r="F211">
        <v>92</v>
      </c>
    </row>
    <row r="212" spans="2:6" x14ac:dyDescent="0.3">
      <c r="B212" s="4" t="s">
        <v>20</v>
      </c>
      <c r="C212">
        <v>112</v>
      </c>
      <c r="E212" s="4" t="s">
        <v>14</v>
      </c>
      <c r="F212">
        <v>1028</v>
      </c>
    </row>
    <row r="213" spans="2:6" x14ac:dyDescent="0.3">
      <c r="B213" s="4" t="s">
        <v>20</v>
      </c>
      <c r="C213">
        <v>101</v>
      </c>
      <c r="E213" s="4" t="s">
        <v>14</v>
      </c>
      <c r="F213">
        <v>26</v>
      </c>
    </row>
    <row r="214" spans="2:6" x14ac:dyDescent="0.3">
      <c r="B214" s="4" t="s">
        <v>20</v>
      </c>
      <c r="C214">
        <v>206</v>
      </c>
      <c r="E214" s="4" t="s">
        <v>14</v>
      </c>
      <c r="F214">
        <v>1790</v>
      </c>
    </row>
    <row r="215" spans="2:6" x14ac:dyDescent="0.3">
      <c r="B215" s="4" t="s">
        <v>20</v>
      </c>
      <c r="C215">
        <v>154</v>
      </c>
      <c r="E215" s="4" t="s">
        <v>14</v>
      </c>
      <c r="F215">
        <v>37</v>
      </c>
    </row>
    <row r="216" spans="2:6" x14ac:dyDescent="0.3">
      <c r="B216" s="4" t="s">
        <v>20</v>
      </c>
      <c r="C216">
        <v>5966</v>
      </c>
      <c r="E216" s="4" t="s">
        <v>14</v>
      </c>
      <c r="F216">
        <v>35</v>
      </c>
    </row>
    <row r="217" spans="2:6" x14ac:dyDescent="0.3">
      <c r="B217" s="4" t="s">
        <v>20</v>
      </c>
      <c r="C217">
        <v>169</v>
      </c>
      <c r="E217" s="4" t="s">
        <v>14</v>
      </c>
      <c r="F217">
        <v>558</v>
      </c>
    </row>
    <row r="218" spans="2:6" x14ac:dyDescent="0.3">
      <c r="B218" s="4" t="s">
        <v>20</v>
      </c>
      <c r="C218">
        <v>2106</v>
      </c>
      <c r="E218" s="4" t="s">
        <v>14</v>
      </c>
      <c r="F218">
        <v>64</v>
      </c>
    </row>
    <row r="219" spans="2:6" x14ac:dyDescent="0.3">
      <c r="B219" s="4" t="s">
        <v>20</v>
      </c>
      <c r="C219">
        <v>131</v>
      </c>
      <c r="E219" s="4" t="s">
        <v>14</v>
      </c>
      <c r="F219">
        <v>245</v>
      </c>
    </row>
    <row r="220" spans="2:6" x14ac:dyDescent="0.3">
      <c r="B220" s="4" t="s">
        <v>20</v>
      </c>
      <c r="C220">
        <v>84</v>
      </c>
      <c r="E220" s="4" t="s">
        <v>14</v>
      </c>
      <c r="F220">
        <v>71</v>
      </c>
    </row>
    <row r="221" spans="2:6" x14ac:dyDescent="0.3">
      <c r="B221" s="4" t="s">
        <v>20</v>
      </c>
      <c r="C221">
        <v>155</v>
      </c>
      <c r="E221" s="4" t="s">
        <v>14</v>
      </c>
      <c r="F221">
        <v>42</v>
      </c>
    </row>
    <row r="222" spans="2:6" x14ac:dyDescent="0.3">
      <c r="B222" s="4" t="s">
        <v>20</v>
      </c>
      <c r="C222">
        <v>189</v>
      </c>
      <c r="E222" s="4" t="s">
        <v>14</v>
      </c>
      <c r="F222">
        <v>156</v>
      </c>
    </row>
    <row r="223" spans="2:6" x14ac:dyDescent="0.3">
      <c r="B223" s="4" t="s">
        <v>20</v>
      </c>
      <c r="C223">
        <v>4799</v>
      </c>
      <c r="E223" s="4" t="s">
        <v>14</v>
      </c>
      <c r="F223">
        <v>1368</v>
      </c>
    </row>
    <row r="224" spans="2:6" x14ac:dyDescent="0.3">
      <c r="B224" s="4" t="s">
        <v>20</v>
      </c>
      <c r="C224">
        <v>1137</v>
      </c>
      <c r="E224" s="4" t="s">
        <v>14</v>
      </c>
      <c r="F224">
        <v>102</v>
      </c>
    </row>
    <row r="225" spans="2:6" x14ac:dyDescent="0.3">
      <c r="B225" s="4" t="s">
        <v>20</v>
      </c>
      <c r="C225">
        <v>1152</v>
      </c>
      <c r="E225" s="4" t="s">
        <v>14</v>
      </c>
      <c r="F225">
        <v>86</v>
      </c>
    </row>
    <row r="226" spans="2:6" x14ac:dyDescent="0.3">
      <c r="B226" s="4" t="s">
        <v>20</v>
      </c>
      <c r="C226">
        <v>50</v>
      </c>
      <c r="E226" s="4" t="s">
        <v>14</v>
      </c>
      <c r="F226">
        <v>253</v>
      </c>
    </row>
    <row r="227" spans="2:6" x14ac:dyDescent="0.3">
      <c r="B227" s="4" t="s">
        <v>20</v>
      </c>
      <c r="C227">
        <v>3059</v>
      </c>
      <c r="E227" s="4" t="s">
        <v>14</v>
      </c>
      <c r="F227">
        <v>157</v>
      </c>
    </row>
    <row r="228" spans="2:6" x14ac:dyDescent="0.3">
      <c r="B228" s="4" t="s">
        <v>20</v>
      </c>
      <c r="C228">
        <v>34</v>
      </c>
      <c r="E228" s="4" t="s">
        <v>14</v>
      </c>
      <c r="F228">
        <v>183</v>
      </c>
    </row>
    <row r="229" spans="2:6" x14ac:dyDescent="0.3">
      <c r="B229" s="4" t="s">
        <v>20</v>
      </c>
      <c r="C229">
        <v>220</v>
      </c>
      <c r="E229" s="4" t="s">
        <v>14</v>
      </c>
      <c r="F229">
        <v>82</v>
      </c>
    </row>
    <row r="230" spans="2:6" x14ac:dyDescent="0.3">
      <c r="B230" s="4" t="s">
        <v>20</v>
      </c>
      <c r="C230">
        <v>1604</v>
      </c>
      <c r="E230" s="4" t="s">
        <v>14</v>
      </c>
      <c r="F230">
        <v>1</v>
      </c>
    </row>
    <row r="231" spans="2:6" x14ac:dyDescent="0.3">
      <c r="B231" s="4" t="s">
        <v>20</v>
      </c>
      <c r="C231">
        <v>454</v>
      </c>
      <c r="E231" s="4" t="s">
        <v>14</v>
      </c>
      <c r="F231">
        <v>1198</v>
      </c>
    </row>
    <row r="232" spans="2:6" x14ac:dyDescent="0.3">
      <c r="B232" s="4" t="s">
        <v>20</v>
      </c>
      <c r="C232">
        <v>123</v>
      </c>
      <c r="E232" s="4" t="s">
        <v>14</v>
      </c>
      <c r="F232">
        <v>648</v>
      </c>
    </row>
    <row r="233" spans="2:6" x14ac:dyDescent="0.3">
      <c r="B233" s="4" t="s">
        <v>20</v>
      </c>
      <c r="C233">
        <v>299</v>
      </c>
      <c r="E233" s="4" t="s">
        <v>14</v>
      </c>
      <c r="F233">
        <v>64</v>
      </c>
    </row>
    <row r="234" spans="2:6" x14ac:dyDescent="0.3">
      <c r="B234" s="4" t="s">
        <v>20</v>
      </c>
      <c r="C234">
        <v>2237</v>
      </c>
      <c r="E234" s="4" t="s">
        <v>14</v>
      </c>
      <c r="F234">
        <v>62</v>
      </c>
    </row>
    <row r="235" spans="2:6" x14ac:dyDescent="0.3">
      <c r="B235" s="4" t="s">
        <v>20</v>
      </c>
      <c r="C235">
        <v>645</v>
      </c>
      <c r="E235" s="4" t="s">
        <v>14</v>
      </c>
      <c r="F235">
        <v>750</v>
      </c>
    </row>
    <row r="236" spans="2:6" x14ac:dyDescent="0.3">
      <c r="B236" s="4" t="s">
        <v>20</v>
      </c>
      <c r="C236">
        <v>484</v>
      </c>
      <c r="E236" s="4" t="s">
        <v>14</v>
      </c>
      <c r="F236">
        <v>105</v>
      </c>
    </row>
    <row r="237" spans="2:6" x14ac:dyDescent="0.3">
      <c r="B237" s="4" t="s">
        <v>20</v>
      </c>
      <c r="C237">
        <v>154</v>
      </c>
      <c r="E237" s="4" t="s">
        <v>14</v>
      </c>
      <c r="F237">
        <v>2604</v>
      </c>
    </row>
    <row r="238" spans="2:6" x14ac:dyDescent="0.3">
      <c r="B238" s="4" t="s">
        <v>20</v>
      </c>
      <c r="C238">
        <v>82</v>
      </c>
      <c r="E238" s="4" t="s">
        <v>14</v>
      </c>
      <c r="F238">
        <v>65</v>
      </c>
    </row>
    <row r="239" spans="2:6" x14ac:dyDescent="0.3">
      <c r="B239" s="4" t="s">
        <v>20</v>
      </c>
      <c r="C239">
        <v>134</v>
      </c>
      <c r="E239" s="4" t="s">
        <v>14</v>
      </c>
      <c r="F239">
        <v>94</v>
      </c>
    </row>
    <row r="240" spans="2:6" x14ac:dyDescent="0.3">
      <c r="B240" s="4" t="s">
        <v>20</v>
      </c>
      <c r="C240">
        <v>5203</v>
      </c>
      <c r="E240" s="4" t="s">
        <v>14</v>
      </c>
      <c r="F240">
        <v>257</v>
      </c>
    </row>
    <row r="241" spans="2:6" x14ac:dyDescent="0.3">
      <c r="B241" s="4" t="s">
        <v>20</v>
      </c>
      <c r="C241">
        <v>94</v>
      </c>
      <c r="E241" s="4" t="s">
        <v>14</v>
      </c>
      <c r="F241">
        <v>2928</v>
      </c>
    </row>
    <row r="242" spans="2:6" x14ac:dyDescent="0.3">
      <c r="B242" s="4" t="s">
        <v>20</v>
      </c>
      <c r="C242">
        <v>205</v>
      </c>
      <c r="E242" s="4" t="s">
        <v>14</v>
      </c>
      <c r="F242">
        <v>4697</v>
      </c>
    </row>
    <row r="243" spans="2:6" x14ac:dyDescent="0.3">
      <c r="B243" s="4" t="s">
        <v>20</v>
      </c>
      <c r="C243">
        <v>92</v>
      </c>
      <c r="E243" s="4" t="s">
        <v>14</v>
      </c>
      <c r="F243">
        <v>2915</v>
      </c>
    </row>
    <row r="244" spans="2:6" x14ac:dyDescent="0.3">
      <c r="B244" s="4" t="s">
        <v>20</v>
      </c>
      <c r="C244">
        <v>219</v>
      </c>
      <c r="E244" s="4" t="s">
        <v>14</v>
      </c>
      <c r="F244">
        <v>18</v>
      </c>
    </row>
    <row r="245" spans="2:6" x14ac:dyDescent="0.3">
      <c r="B245" s="4" t="s">
        <v>20</v>
      </c>
      <c r="C245">
        <v>2526</v>
      </c>
      <c r="E245" s="4" t="s">
        <v>14</v>
      </c>
      <c r="F245">
        <v>602</v>
      </c>
    </row>
    <row r="246" spans="2:6" x14ac:dyDescent="0.3">
      <c r="B246" s="4" t="s">
        <v>20</v>
      </c>
      <c r="C246">
        <v>94</v>
      </c>
      <c r="E246" s="4" t="s">
        <v>14</v>
      </c>
      <c r="F246">
        <v>1</v>
      </c>
    </row>
    <row r="247" spans="2:6" x14ac:dyDescent="0.3">
      <c r="B247" s="4" t="s">
        <v>20</v>
      </c>
      <c r="C247">
        <v>1713</v>
      </c>
      <c r="E247" s="4" t="s">
        <v>14</v>
      </c>
      <c r="F247">
        <v>3868</v>
      </c>
    </row>
    <row r="248" spans="2:6" x14ac:dyDescent="0.3">
      <c r="B248" s="4" t="s">
        <v>20</v>
      </c>
      <c r="C248">
        <v>249</v>
      </c>
      <c r="E248" s="4" t="s">
        <v>14</v>
      </c>
      <c r="F248">
        <v>504</v>
      </c>
    </row>
    <row r="249" spans="2:6" x14ac:dyDescent="0.3">
      <c r="B249" s="4" t="s">
        <v>20</v>
      </c>
      <c r="C249">
        <v>192</v>
      </c>
      <c r="E249" s="4" t="s">
        <v>14</v>
      </c>
      <c r="F249">
        <v>14</v>
      </c>
    </row>
    <row r="250" spans="2:6" x14ac:dyDescent="0.3">
      <c r="B250" s="4" t="s">
        <v>20</v>
      </c>
      <c r="C250">
        <v>247</v>
      </c>
      <c r="E250" s="4" t="s">
        <v>14</v>
      </c>
      <c r="F250">
        <v>750</v>
      </c>
    </row>
    <row r="251" spans="2:6" x14ac:dyDescent="0.3">
      <c r="B251" s="4" t="s">
        <v>20</v>
      </c>
      <c r="C251">
        <v>2293</v>
      </c>
      <c r="E251" s="4" t="s">
        <v>14</v>
      </c>
      <c r="F251">
        <v>77</v>
      </c>
    </row>
    <row r="252" spans="2:6" x14ac:dyDescent="0.3">
      <c r="B252" s="4" t="s">
        <v>20</v>
      </c>
      <c r="C252">
        <v>3131</v>
      </c>
      <c r="E252" s="4" t="s">
        <v>14</v>
      </c>
      <c r="F252">
        <v>752</v>
      </c>
    </row>
    <row r="253" spans="2:6" x14ac:dyDescent="0.3">
      <c r="B253" s="4" t="s">
        <v>20</v>
      </c>
      <c r="C253">
        <v>143</v>
      </c>
      <c r="E253" s="4" t="s">
        <v>14</v>
      </c>
      <c r="F253">
        <v>131</v>
      </c>
    </row>
    <row r="254" spans="2:6" x14ac:dyDescent="0.3">
      <c r="B254" s="4" t="s">
        <v>20</v>
      </c>
      <c r="C254">
        <v>296</v>
      </c>
      <c r="E254" s="4" t="s">
        <v>14</v>
      </c>
      <c r="F254">
        <v>87</v>
      </c>
    </row>
    <row r="255" spans="2:6" x14ac:dyDescent="0.3">
      <c r="B255" s="4" t="s">
        <v>20</v>
      </c>
      <c r="C255">
        <v>170</v>
      </c>
      <c r="E255" s="4" t="s">
        <v>14</v>
      </c>
      <c r="F255">
        <v>1063</v>
      </c>
    </row>
    <row r="256" spans="2:6" x14ac:dyDescent="0.3">
      <c r="B256" s="4" t="s">
        <v>20</v>
      </c>
      <c r="C256">
        <v>86</v>
      </c>
      <c r="E256" s="4" t="s">
        <v>14</v>
      </c>
      <c r="F256">
        <v>76</v>
      </c>
    </row>
    <row r="257" spans="2:6" x14ac:dyDescent="0.3">
      <c r="B257" s="4" t="s">
        <v>20</v>
      </c>
      <c r="C257">
        <v>6286</v>
      </c>
      <c r="E257" s="4" t="s">
        <v>14</v>
      </c>
      <c r="F257">
        <v>4428</v>
      </c>
    </row>
    <row r="258" spans="2:6" x14ac:dyDescent="0.3">
      <c r="B258" s="4" t="s">
        <v>20</v>
      </c>
      <c r="C258">
        <v>3727</v>
      </c>
      <c r="E258" s="4" t="s">
        <v>14</v>
      </c>
      <c r="F258">
        <v>58</v>
      </c>
    </row>
    <row r="259" spans="2:6" x14ac:dyDescent="0.3">
      <c r="B259" s="4" t="s">
        <v>20</v>
      </c>
      <c r="C259">
        <v>1605</v>
      </c>
      <c r="E259" s="4" t="s">
        <v>14</v>
      </c>
      <c r="F259">
        <v>111</v>
      </c>
    </row>
    <row r="260" spans="2:6" x14ac:dyDescent="0.3">
      <c r="B260" s="4" t="s">
        <v>20</v>
      </c>
      <c r="C260">
        <v>2120</v>
      </c>
      <c r="E260" s="4" t="s">
        <v>14</v>
      </c>
      <c r="F260">
        <v>2955</v>
      </c>
    </row>
    <row r="261" spans="2:6" x14ac:dyDescent="0.3">
      <c r="B261" s="4" t="s">
        <v>20</v>
      </c>
      <c r="C261">
        <v>50</v>
      </c>
      <c r="E261" s="4" t="s">
        <v>14</v>
      </c>
      <c r="F261">
        <v>1657</v>
      </c>
    </row>
    <row r="262" spans="2:6" x14ac:dyDescent="0.3">
      <c r="B262" s="4" t="s">
        <v>20</v>
      </c>
      <c r="C262">
        <v>2080</v>
      </c>
      <c r="E262" s="4" t="s">
        <v>14</v>
      </c>
      <c r="F262">
        <v>926</v>
      </c>
    </row>
    <row r="263" spans="2:6" x14ac:dyDescent="0.3">
      <c r="B263" s="4" t="s">
        <v>20</v>
      </c>
      <c r="C263">
        <v>2105</v>
      </c>
      <c r="E263" s="4" t="s">
        <v>14</v>
      </c>
      <c r="F263">
        <v>77</v>
      </c>
    </row>
    <row r="264" spans="2:6" x14ac:dyDescent="0.3">
      <c r="B264" s="4" t="s">
        <v>20</v>
      </c>
      <c r="C264">
        <v>2436</v>
      </c>
      <c r="E264" s="4" t="s">
        <v>14</v>
      </c>
      <c r="F264">
        <v>1748</v>
      </c>
    </row>
    <row r="265" spans="2:6" x14ac:dyDescent="0.3">
      <c r="B265" s="4" t="s">
        <v>20</v>
      </c>
      <c r="C265">
        <v>80</v>
      </c>
      <c r="E265" s="4" t="s">
        <v>14</v>
      </c>
      <c r="F265">
        <v>79</v>
      </c>
    </row>
    <row r="266" spans="2:6" x14ac:dyDescent="0.3">
      <c r="B266" s="4" t="s">
        <v>20</v>
      </c>
      <c r="C266">
        <v>42</v>
      </c>
      <c r="E266" s="4" t="s">
        <v>14</v>
      </c>
      <c r="F266">
        <v>889</v>
      </c>
    </row>
    <row r="267" spans="2:6" x14ac:dyDescent="0.3">
      <c r="B267" s="4" t="s">
        <v>20</v>
      </c>
      <c r="C267">
        <v>139</v>
      </c>
      <c r="E267" s="4" t="s">
        <v>14</v>
      </c>
      <c r="F267">
        <v>56</v>
      </c>
    </row>
    <row r="268" spans="2:6" x14ac:dyDescent="0.3">
      <c r="B268" s="4" t="s">
        <v>20</v>
      </c>
      <c r="C268">
        <v>159</v>
      </c>
      <c r="E268" s="4" t="s">
        <v>14</v>
      </c>
      <c r="F268">
        <v>1</v>
      </c>
    </row>
    <row r="269" spans="2:6" x14ac:dyDescent="0.3">
      <c r="B269" s="4" t="s">
        <v>20</v>
      </c>
      <c r="C269">
        <v>381</v>
      </c>
      <c r="E269" s="4" t="s">
        <v>14</v>
      </c>
      <c r="F269">
        <v>83</v>
      </c>
    </row>
    <row r="270" spans="2:6" x14ac:dyDescent="0.3">
      <c r="B270" s="4" t="s">
        <v>20</v>
      </c>
      <c r="C270">
        <v>194</v>
      </c>
      <c r="E270" s="4" t="s">
        <v>14</v>
      </c>
      <c r="F270">
        <v>2025</v>
      </c>
    </row>
    <row r="271" spans="2:6" x14ac:dyDescent="0.3">
      <c r="B271" s="4" t="s">
        <v>20</v>
      </c>
      <c r="C271">
        <v>106</v>
      </c>
      <c r="E271" s="4" t="s">
        <v>14</v>
      </c>
      <c r="F271">
        <v>14</v>
      </c>
    </row>
    <row r="272" spans="2:6" x14ac:dyDescent="0.3">
      <c r="B272" s="4" t="s">
        <v>20</v>
      </c>
      <c r="C272">
        <v>142</v>
      </c>
      <c r="E272" s="4" t="s">
        <v>14</v>
      </c>
      <c r="F272">
        <v>656</v>
      </c>
    </row>
    <row r="273" spans="2:6" x14ac:dyDescent="0.3">
      <c r="B273" s="4" t="s">
        <v>20</v>
      </c>
      <c r="C273">
        <v>211</v>
      </c>
      <c r="E273" s="4" t="s">
        <v>14</v>
      </c>
      <c r="F273">
        <v>1596</v>
      </c>
    </row>
    <row r="274" spans="2:6" x14ac:dyDescent="0.3">
      <c r="B274" s="4" t="s">
        <v>20</v>
      </c>
      <c r="C274">
        <v>2756</v>
      </c>
      <c r="E274" s="4" t="s">
        <v>14</v>
      </c>
      <c r="F274">
        <v>10</v>
      </c>
    </row>
    <row r="275" spans="2:6" x14ac:dyDescent="0.3">
      <c r="B275" s="4" t="s">
        <v>20</v>
      </c>
      <c r="C275">
        <v>173</v>
      </c>
      <c r="E275" s="4" t="s">
        <v>14</v>
      </c>
      <c r="F275">
        <v>1121</v>
      </c>
    </row>
    <row r="276" spans="2:6" x14ac:dyDescent="0.3">
      <c r="B276" s="4" t="s">
        <v>20</v>
      </c>
      <c r="C276">
        <v>87</v>
      </c>
      <c r="E276" s="4" t="s">
        <v>14</v>
      </c>
      <c r="F276">
        <v>15</v>
      </c>
    </row>
    <row r="277" spans="2:6" x14ac:dyDescent="0.3">
      <c r="B277" s="4" t="s">
        <v>20</v>
      </c>
      <c r="C277">
        <v>1572</v>
      </c>
      <c r="E277" s="4" t="s">
        <v>14</v>
      </c>
      <c r="F277">
        <v>191</v>
      </c>
    </row>
    <row r="278" spans="2:6" x14ac:dyDescent="0.3">
      <c r="B278" s="4" t="s">
        <v>20</v>
      </c>
      <c r="C278">
        <v>2346</v>
      </c>
      <c r="E278" s="4" t="s">
        <v>14</v>
      </c>
      <c r="F278">
        <v>16</v>
      </c>
    </row>
    <row r="279" spans="2:6" x14ac:dyDescent="0.3">
      <c r="B279" s="4" t="s">
        <v>20</v>
      </c>
      <c r="C279">
        <v>115</v>
      </c>
      <c r="E279" s="4" t="s">
        <v>14</v>
      </c>
      <c r="F279">
        <v>17</v>
      </c>
    </row>
    <row r="280" spans="2:6" x14ac:dyDescent="0.3">
      <c r="B280" s="4" t="s">
        <v>20</v>
      </c>
      <c r="C280">
        <v>85</v>
      </c>
      <c r="E280" s="4" t="s">
        <v>14</v>
      </c>
      <c r="F280">
        <v>34</v>
      </c>
    </row>
    <row r="281" spans="2:6" x14ac:dyDescent="0.3">
      <c r="B281" s="4" t="s">
        <v>20</v>
      </c>
      <c r="C281">
        <v>144</v>
      </c>
      <c r="E281" s="4" t="s">
        <v>14</v>
      </c>
      <c r="F281">
        <v>1</v>
      </c>
    </row>
    <row r="282" spans="2:6" x14ac:dyDescent="0.3">
      <c r="B282" s="4" t="s">
        <v>20</v>
      </c>
      <c r="C282">
        <v>2443</v>
      </c>
      <c r="E282" s="4" t="s">
        <v>14</v>
      </c>
      <c r="F282">
        <v>1274</v>
      </c>
    </row>
    <row r="283" spans="2:6" x14ac:dyDescent="0.3">
      <c r="B283" s="4" t="s">
        <v>20</v>
      </c>
      <c r="C283">
        <v>64</v>
      </c>
      <c r="E283" s="4" t="s">
        <v>14</v>
      </c>
      <c r="F283">
        <v>210</v>
      </c>
    </row>
    <row r="284" spans="2:6" x14ac:dyDescent="0.3">
      <c r="B284" s="4" t="s">
        <v>20</v>
      </c>
      <c r="C284">
        <v>268</v>
      </c>
      <c r="E284" s="4" t="s">
        <v>14</v>
      </c>
      <c r="F284">
        <v>248</v>
      </c>
    </row>
    <row r="285" spans="2:6" x14ac:dyDescent="0.3">
      <c r="B285" s="4" t="s">
        <v>20</v>
      </c>
      <c r="C285">
        <v>195</v>
      </c>
      <c r="E285" s="4" t="s">
        <v>14</v>
      </c>
      <c r="F285">
        <v>513</v>
      </c>
    </row>
    <row r="286" spans="2:6" x14ac:dyDescent="0.3">
      <c r="B286" s="4" t="s">
        <v>20</v>
      </c>
      <c r="C286">
        <v>186</v>
      </c>
      <c r="E286" s="4" t="s">
        <v>14</v>
      </c>
      <c r="F286">
        <v>3410</v>
      </c>
    </row>
    <row r="287" spans="2:6" x14ac:dyDescent="0.3">
      <c r="B287" s="4" t="s">
        <v>20</v>
      </c>
      <c r="C287">
        <v>460</v>
      </c>
      <c r="E287" s="4" t="s">
        <v>14</v>
      </c>
      <c r="F287">
        <v>10</v>
      </c>
    </row>
    <row r="288" spans="2:6" x14ac:dyDescent="0.3">
      <c r="B288" s="4" t="s">
        <v>20</v>
      </c>
      <c r="C288">
        <v>2528</v>
      </c>
      <c r="E288" s="4" t="s">
        <v>14</v>
      </c>
      <c r="F288">
        <v>2201</v>
      </c>
    </row>
    <row r="289" spans="2:6" x14ac:dyDescent="0.3">
      <c r="B289" s="4" t="s">
        <v>20</v>
      </c>
      <c r="C289">
        <v>3657</v>
      </c>
      <c r="E289" s="4" t="s">
        <v>14</v>
      </c>
      <c r="F289">
        <v>676</v>
      </c>
    </row>
    <row r="290" spans="2:6" x14ac:dyDescent="0.3">
      <c r="B290" s="4" t="s">
        <v>20</v>
      </c>
      <c r="C290">
        <v>131</v>
      </c>
      <c r="E290" s="4" t="s">
        <v>14</v>
      </c>
      <c r="F290">
        <v>831</v>
      </c>
    </row>
    <row r="291" spans="2:6" x14ac:dyDescent="0.3">
      <c r="B291" s="4" t="s">
        <v>20</v>
      </c>
      <c r="C291">
        <v>239</v>
      </c>
      <c r="E291" s="4" t="s">
        <v>14</v>
      </c>
      <c r="F291">
        <v>859</v>
      </c>
    </row>
    <row r="292" spans="2:6" x14ac:dyDescent="0.3">
      <c r="B292" s="4" t="s">
        <v>20</v>
      </c>
      <c r="C292">
        <v>78</v>
      </c>
      <c r="E292" s="4" t="s">
        <v>14</v>
      </c>
      <c r="F292">
        <v>45</v>
      </c>
    </row>
    <row r="293" spans="2:6" x14ac:dyDescent="0.3">
      <c r="B293" s="4" t="s">
        <v>20</v>
      </c>
      <c r="C293">
        <v>1773</v>
      </c>
      <c r="E293" s="4" t="s">
        <v>14</v>
      </c>
      <c r="F293">
        <v>6</v>
      </c>
    </row>
    <row r="294" spans="2:6" x14ac:dyDescent="0.3">
      <c r="B294" s="4" t="s">
        <v>20</v>
      </c>
      <c r="C294">
        <v>32</v>
      </c>
      <c r="E294" s="4" t="s">
        <v>14</v>
      </c>
      <c r="F294">
        <v>7</v>
      </c>
    </row>
    <row r="295" spans="2:6" x14ac:dyDescent="0.3">
      <c r="B295" s="4" t="s">
        <v>20</v>
      </c>
      <c r="C295">
        <v>369</v>
      </c>
      <c r="E295" s="4" t="s">
        <v>14</v>
      </c>
      <c r="F295">
        <v>31</v>
      </c>
    </row>
    <row r="296" spans="2:6" x14ac:dyDescent="0.3">
      <c r="B296" s="4" t="s">
        <v>20</v>
      </c>
      <c r="C296">
        <v>89</v>
      </c>
      <c r="E296" s="4" t="s">
        <v>14</v>
      </c>
      <c r="F296">
        <v>78</v>
      </c>
    </row>
    <row r="297" spans="2:6" x14ac:dyDescent="0.3">
      <c r="B297" s="4" t="s">
        <v>20</v>
      </c>
      <c r="C297">
        <v>147</v>
      </c>
      <c r="E297" s="4" t="s">
        <v>14</v>
      </c>
      <c r="F297">
        <v>1225</v>
      </c>
    </row>
    <row r="298" spans="2:6" x14ac:dyDescent="0.3">
      <c r="B298" s="4" t="s">
        <v>20</v>
      </c>
      <c r="C298">
        <v>126</v>
      </c>
      <c r="E298" s="4" t="s">
        <v>14</v>
      </c>
      <c r="F298">
        <v>1</v>
      </c>
    </row>
    <row r="299" spans="2:6" x14ac:dyDescent="0.3">
      <c r="B299" s="4" t="s">
        <v>20</v>
      </c>
      <c r="C299">
        <v>2218</v>
      </c>
      <c r="E299" s="4" t="s">
        <v>14</v>
      </c>
      <c r="F299">
        <v>67</v>
      </c>
    </row>
    <row r="300" spans="2:6" x14ac:dyDescent="0.3">
      <c r="B300" s="4" t="s">
        <v>20</v>
      </c>
      <c r="C300">
        <v>202</v>
      </c>
      <c r="E300" s="4" t="s">
        <v>14</v>
      </c>
      <c r="F300">
        <v>19</v>
      </c>
    </row>
    <row r="301" spans="2:6" x14ac:dyDescent="0.3">
      <c r="B301" s="4" t="s">
        <v>20</v>
      </c>
      <c r="C301">
        <v>140</v>
      </c>
      <c r="E301" s="4" t="s">
        <v>14</v>
      </c>
      <c r="F301">
        <v>2108</v>
      </c>
    </row>
    <row r="302" spans="2:6" x14ac:dyDescent="0.3">
      <c r="B302" s="4" t="s">
        <v>20</v>
      </c>
      <c r="C302">
        <v>1052</v>
      </c>
      <c r="E302" s="4" t="s">
        <v>14</v>
      </c>
      <c r="F302">
        <v>679</v>
      </c>
    </row>
    <row r="303" spans="2:6" x14ac:dyDescent="0.3">
      <c r="B303" s="4" t="s">
        <v>20</v>
      </c>
      <c r="C303">
        <v>247</v>
      </c>
      <c r="E303" s="4" t="s">
        <v>14</v>
      </c>
      <c r="F303">
        <v>36</v>
      </c>
    </row>
    <row r="304" spans="2:6" x14ac:dyDescent="0.3">
      <c r="B304" s="4" t="s">
        <v>20</v>
      </c>
      <c r="C304">
        <v>84</v>
      </c>
      <c r="E304" s="4" t="s">
        <v>14</v>
      </c>
      <c r="F304">
        <v>47</v>
      </c>
    </row>
    <row r="305" spans="2:6" x14ac:dyDescent="0.3">
      <c r="B305" s="4" t="s">
        <v>20</v>
      </c>
      <c r="C305">
        <v>88</v>
      </c>
      <c r="E305" s="4" t="s">
        <v>14</v>
      </c>
      <c r="F305">
        <v>70</v>
      </c>
    </row>
    <row r="306" spans="2:6" x14ac:dyDescent="0.3">
      <c r="B306" s="4" t="s">
        <v>20</v>
      </c>
      <c r="C306">
        <v>156</v>
      </c>
      <c r="E306" s="4" t="s">
        <v>14</v>
      </c>
      <c r="F306">
        <v>154</v>
      </c>
    </row>
    <row r="307" spans="2:6" x14ac:dyDescent="0.3">
      <c r="B307" s="4" t="s">
        <v>20</v>
      </c>
      <c r="C307">
        <v>2985</v>
      </c>
      <c r="E307" s="4" t="s">
        <v>14</v>
      </c>
      <c r="F307">
        <v>22</v>
      </c>
    </row>
    <row r="308" spans="2:6" x14ac:dyDescent="0.3">
      <c r="B308" s="4" t="s">
        <v>20</v>
      </c>
      <c r="C308">
        <v>762</v>
      </c>
      <c r="E308" s="4" t="s">
        <v>14</v>
      </c>
      <c r="F308">
        <v>1758</v>
      </c>
    </row>
    <row r="309" spans="2:6" x14ac:dyDescent="0.3">
      <c r="B309" s="4" t="s">
        <v>20</v>
      </c>
      <c r="C309">
        <v>554</v>
      </c>
      <c r="E309" s="4" t="s">
        <v>14</v>
      </c>
      <c r="F309">
        <v>94</v>
      </c>
    </row>
    <row r="310" spans="2:6" x14ac:dyDescent="0.3">
      <c r="B310" s="4" t="s">
        <v>20</v>
      </c>
      <c r="C310">
        <v>135</v>
      </c>
      <c r="E310" s="4" t="s">
        <v>14</v>
      </c>
      <c r="F310">
        <v>33</v>
      </c>
    </row>
    <row r="311" spans="2:6" x14ac:dyDescent="0.3">
      <c r="B311" s="4" t="s">
        <v>20</v>
      </c>
      <c r="C311">
        <v>122</v>
      </c>
      <c r="E311" s="4" t="s">
        <v>14</v>
      </c>
      <c r="F311">
        <v>1</v>
      </c>
    </row>
    <row r="312" spans="2:6" x14ac:dyDescent="0.3">
      <c r="B312" s="4" t="s">
        <v>20</v>
      </c>
      <c r="C312">
        <v>221</v>
      </c>
      <c r="E312" s="4" t="s">
        <v>14</v>
      </c>
      <c r="F312">
        <v>31</v>
      </c>
    </row>
    <row r="313" spans="2:6" x14ac:dyDescent="0.3">
      <c r="B313" s="4" t="s">
        <v>20</v>
      </c>
      <c r="C313">
        <v>126</v>
      </c>
      <c r="E313" s="4" t="s">
        <v>14</v>
      </c>
      <c r="F313">
        <v>35</v>
      </c>
    </row>
    <row r="314" spans="2:6" x14ac:dyDescent="0.3">
      <c r="B314" s="4" t="s">
        <v>20</v>
      </c>
      <c r="C314">
        <v>1022</v>
      </c>
      <c r="E314" s="4" t="s">
        <v>14</v>
      </c>
      <c r="F314">
        <v>63</v>
      </c>
    </row>
    <row r="315" spans="2:6" x14ac:dyDescent="0.3">
      <c r="B315" s="4" t="s">
        <v>20</v>
      </c>
      <c r="C315">
        <v>3177</v>
      </c>
      <c r="E315" s="4" t="s">
        <v>14</v>
      </c>
      <c r="F315">
        <v>526</v>
      </c>
    </row>
    <row r="316" spans="2:6" x14ac:dyDescent="0.3">
      <c r="B316" s="4" t="s">
        <v>20</v>
      </c>
      <c r="C316">
        <v>198</v>
      </c>
      <c r="E316" s="4" t="s">
        <v>14</v>
      </c>
      <c r="F316">
        <v>121</v>
      </c>
    </row>
    <row r="317" spans="2:6" x14ac:dyDescent="0.3">
      <c r="B317" s="4" t="s">
        <v>20</v>
      </c>
      <c r="C317">
        <v>85</v>
      </c>
      <c r="E317" s="4" t="s">
        <v>14</v>
      </c>
      <c r="F317">
        <v>67</v>
      </c>
    </row>
    <row r="318" spans="2:6" x14ac:dyDescent="0.3">
      <c r="B318" s="4" t="s">
        <v>20</v>
      </c>
      <c r="C318">
        <v>3596</v>
      </c>
      <c r="E318" s="4" t="s">
        <v>14</v>
      </c>
      <c r="F318">
        <v>57</v>
      </c>
    </row>
    <row r="319" spans="2:6" x14ac:dyDescent="0.3">
      <c r="B319" s="4" t="s">
        <v>20</v>
      </c>
      <c r="C319">
        <v>244</v>
      </c>
      <c r="E319" s="4" t="s">
        <v>14</v>
      </c>
      <c r="F319">
        <v>1229</v>
      </c>
    </row>
    <row r="320" spans="2:6" x14ac:dyDescent="0.3">
      <c r="B320" s="4" t="s">
        <v>20</v>
      </c>
      <c r="C320">
        <v>5180</v>
      </c>
      <c r="E320" s="4" t="s">
        <v>14</v>
      </c>
      <c r="F320">
        <v>12</v>
      </c>
    </row>
    <row r="321" spans="2:6" x14ac:dyDescent="0.3">
      <c r="B321" s="4" t="s">
        <v>20</v>
      </c>
      <c r="C321">
        <v>589</v>
      </c>
      <c r="E321" s="4" t="s">
        <v>14</v>
      </c>
      <c r="F321">
        <v>452</v>
      </c>
    </row>
    <row r="322" spans="2:6" x14ac:dyDescent="0.3">
      <c r="B322" s="4" t="s">
        <v>20</v>
      </c>
      <c r="C322">
        <v>2725</v>
      </c>
      <c r="E322" s="4" t="s">
        <v>14</v>
      </c>
      <c r="F322">
        <v>1886</v>
      </c>
    </row>
    <row r="323" spans="2:6" x14ac:dyDescent="0.3">
      <c r="B323" s="4" t="s">
        <v>20</v>
      </c>
      <c r="C323">
        <v>300</v>
      </c>
      <c r="E323" s="4" t="s">
        <v>14</v>
      </c>
      <c r="F323">
        <v>1825</v>
      </c>
    </row>
    <row r="324" spans="2:6" x14ac:dyDescent="0.3">
      <c r="B324" s="4" t="s">
        <v>20</v>
      </c>
      <c r="C324">
        <v>144</v>
      </c>
      <c r="E324" s="4" t="s">
        <v>14</v>
      </c>
      <c r="F324">
        <v>31</v>
      </c>
    </row>
    <row r="325" spans="2:6" x14ac:dyDescent="0.3">
      <c r="B325" s="4" t="s">
        <v>20</v>
      </c>
      <c r="C325">
        <v>87</v>
      </c>
      <c r="E325" s="4" t="s">
        <v>14</v>
      </c>
      <c r="F325">
        <v>107</v>
      </c>
    </row>
    <row r="326" spans="2:6" x14ac:dyDescent="0.3">
      <c r="B326" s="4" t="s">
        <v>20</v>
      </c>
      <c r="C326">
        <v>3116</v>
      </c>
      <c r="E326" s="4" t="s">
        <v>14</v>
      </c>
      <c r="F326">
        <v>27</v>
      </c>
    </row>
    <row r="327" spans="2:6" x14ac:dyDescent="0.3">
      <c r="B327" s="4" t="s">
        <v>20</v>
      </c>
      <c r="C327">
        <v>909</v>
      </c>
      <c r="E327" s="4" t="s">
        <v>14</v>
      </c>
      <c r="F327">
        <v>1221</v>
      </c>
    </row>
    <row r="328" spans="2:6" x14ac:dyDescent="0.3">
      <c r="B328" s="4" t="s">
        <v>20</v>
      </c>
      <c r="C328">
        <v>1613</v>
      </c>
      <c r="E328" s="4" t="s">
        <v>14</v>
      </c>
      <c r="F328">
        <v>1</v>
      </c>
    </row>
    <row r="329" spans="2:6" x14ac:dyDescent="0.3">
      <c r="B329" s="4" t="s">
        <v>20</v>
      </c>
      <c r="C329">
        <v>136</v>
      </c>
      <c r="E329" s="4" t="s">
        <v>14</v>
      </c>
      <c r="F329">
        <v>16</v>
      </c>
    </row>
    <row r="330" spans="2:6" x14ac:dyDescent="0.3">
      <c r="B330" s="4" t="s">
        <v>20</v>
      </c>
      <c r="C330">
        <v>130</v>
      </c>
      <c r="E330" s="4" t="s">
        <v>14</v>
      </c>
      <c r="F330">
        <v>41</v>
      </c>
    </row>
    <row r="331" spans="2:6" x14ac:dyDescent="0.3">
      <c r="B331" s="4" t="s">
        <v>20</v>
      </c>
      <c r="C331">
        <v>102</v>
      </c>
      <c r="E331" s="4" t="s">
        <v>14</v>
      </c>
      <c r="F331">
        <v>523</v>
      </c>
    </row>
    <row r="332" spans="2:6" x14ac:dyDescent="0.3">
      <c r="B332" s="4" t="s">
        <v>20</v>
      </c>
      <c r="C332">
        <v>4006</v>
      </c>
      <c r="E332" s="4" t="s">
        <v>14</v>
      </c>
      <c r="F332">
        <v>141</v>
      </c>
    </row>
    <row r="333" spans="2:6" x14ac:dyDescent="0.3">
      <c r="B333" s="4" t="s">
        <v>20</v>
      </c>
      <c r="C333">
        <v>1629</v>
      </c>
      <c r="E333" s="4" t="s">
        <v>14</v>
      </c>
      <c r="F333">
        <v>52</v>
      </c>
    </row>
    <row r="334" spans="2:6" x14ac:dyDescent="0.3">
      <c r="B334" s="4" t="s">
        <v>20</v>
      </c>
      <c r="C334">
        <v>2188</v>
      </c>
      <c r="E334" s="4" t="s">
        <v>14</v>
      </c>
      <c r="F334">
        <v>225</v>
      </c>
    </row>
    <row r="335" spans="2:6" x14ac:dyDescent="0.3">
      <c r="B335" s="4" t="s">
        <v>20</v>
      </c>
      <c r="C335">
        <v>2409</v>
      </c>
      <c r="E335" s="4" t="s">
        <v>14</v>
      </c>
      <c r="F335">
        <v>38</v>
      </c>
    </row>
    <row r="336" spans="2:6" x14ac:dyDescent="0.3">
      <c r="B336" s="4" t="s">
        <v>20</v>
      </c>
      <c r="C336">
        <v>194</v>
      </c>
      <c r="E336" s="4" t="s">
        <v>14</v>
      </c>
      <c r="F336">
        <v>15</v>
      </c>
    </row>
    <row r="337" spans="2:6" x14ac:dyDescent="0.3">
      <c r="B337" s="4" t="s">
        <v>20</v>
      </c>
      <c r="C337">
        <v>1140</v>
      </c>
      <c r="E337" s="4" t="s">
        <v>14</v>
      </c>
      <c r="F337">
        <v>37</v>
      </c>
    </row>
    <row r="338" spans="2:6" x14ac:dyDescent="0.3">
      <c r="B338" s="4" t="s">
        <v>20</v>
      </c>
      <c r="C338">
        <v>102</v>
      </c>
      <c r="E338" s="4" t="s">
        <v>14</v>
      </c>
      <c r="F338">
        <v>112</v>
      </c>
    </row>
    <row r="339" spans="2:6" x14ac:dyDescent="0.3">
      <c r="B339" s="4" t="s">
        <v>20</v>
      </c>
      <c r="C339">
        <v>2857</v>
      </c>
      <c r="E339" s="4" t="s">
        <v>14</v>
      </c>
      <c r="F339">
        <v>21</v>
      </c>
    </row>
    <row r="340" spans="2:6" x14ac:dyDescent="0.3">
      <c r="B340" s="4" t="s">
        <v>20</v>
      </c>
      <c r="C340">
        <v>107</v>
      </c>
      <c r="E340" s="4" t="s">
        <v>14</v>
      </c>
      <c r="F340">
        <v>67</v>
      </c>
    </row>
    <row r="341" spans="2:6" x14ac:dyDescent="0.3">
      <c r="B341" s="4" t="s">
        <v>20</v>
      </c>
      <c r="C341">
        <v>160</v>
      </c>
      <c r="E341" s="4" t="s">
        <v>14</v>
      </c>
      <c r="F341">
        <v>78</v>
      </c>
    </row>
    <row r="342" spans="2:6" x14ac:dyDescent="0.3">
      <c r="B342" s="4" t="s">
        <v>20</v>
      </c>
      <c r="C342">
        <v>2230</v>
      </c>
      <c r="E342" s="4" t="s">
        <v>14</v>
      </c>
      <c r="F342">
        <v>67</v>
      </c>
    </row>
    <row r="343" spans="2:6" x14ac:dyDescent="0.3">
      <c r="B343" s="4" t="s">
        <v>20</v>
      </c>
      <c r="C343">
        <v>316</v>
      </c>
      <c r="E343" s="4" t="s">
        <v>14</v>
      </c>
      <c r="F343">
        <v>263</v>
      </c>
    </row>
    <row r="344" spans="2:6" x14ac:dyDescent="0.3">
      <c r="B344" s="4" t="s">
        <v>20</v>
      </c>
      <c r="C344">
        <v>117</v>
      </c>
      <c r="E344" s="4" t="s">
        <v>14</v>
      </c>
      <c r="F344">
        <v>1691</v>
      </c>
    </row>
    <row r="345" spans="2:6" x14ac:dyDescent="0.3">
      <c r="B345" s="4" t="s">
        <v>20</v>
      </c>
      <c r="C345">
        <v>6406</v>
      </c>
      <c r="E345" s="4" t="s">
        <v>14</v>
      </c>
      <c r="F345">
        <v>181</v>
      </c>
    </row>
    <row r="346" spans="2:6" x14ac:dyDescent="0.3">
      <c r="B346" s="4" t="s">
        <v>20</v>
      </c>
      <c r="C346">
        <v>192</v>
      </c>
      <c r="E346" s="4" t="s">
        <v>14</v>
      </c>
      <c r="F346">
        <v>13</v>
      </c>
    </row>
    <row r="347" spans="2:6" x14ac:dyDescent="0.3">
      <c r="B347" s="4" t="s">
        <v>20</v>
      </c>
      <c r="C347">
        <v>26</v>
      </c>
      <c r="E347" s="4" t="s">
        <v>14</v>
      </c>
      <c r="F347">
        <v>1</v>
      </c>
    </row>
    <row r="348" spans="2:6" x14ac:dyDescent="0.3">
      <c r="B348" s="4" t="s">
        <v>20</v>
      </c>
      <c r="C348">
        <v>723</v>
      </c>
      <c r="E348" s="4" t="s">
        <v>14</v>
      </c>
      <c r="F348">
        <v>21</v>
      </c>
    </row>
    <row r="349" spans="2:6" x14ac:dyDescent="0.3">
      <c r="B349" s="4" t="s">
        <v>20</v>
      </c>
      <c r="C349">
        <v>170</v>
      </c>
      <c r="E349" s="4" t="s">
        <v>14</v>
      </c>
      <c r="F349">
        <v>830</v>
      </c>
    </row>
    <row r="350" spans="2:6" x14ac:dyDescent="0.3">
      <c r="B350" s="4" t="s">
        <v>20</v>
      </c>
      <c r="C350">
        <v>238</v>
      </c>
      <c r="E350" s="4" t="s">
        <v>14</v>
      </c>
      <c r="F350">
        <v>130</v>
      </c>
    </row>
    <row r="351" spans="2:6" x14ac:dyDescent="0.3">
      <c r="B351" s="4" t="s">
        <v>20</v>
      </c>
      <c r="C351">
        <v>55</v>
      </c>
      <c r="E351" s="4" t="s">
        <v>14</v>
      </c>
      <c r="F351">
        <v>55</v>
      </c>
    </row>
    <row r="352" spans="2:6" x14ac:dyDescent="0.3">
      <c r="B352" s="4" t="s">
        <v>20</v>
      </c>
      <c r="C352">
        <v>128</v>
      </c>
      <c r="E352" s="4" t="s">
        <v>14</v>
      </c>
      <c r="F352">
        <v>114</v>
      </c>
    </row>
    <row r="353" spans="2:6" x14ac:dyDescent="0.3">
      <c r="B353" s="4" t="s">
        <v>20</v>
      </c>
      <c r="C353">
        <v>2144</v>
      </c>
      <c r="E353" s="4" t="s">
        <v>14</v>
      </c>
      <c r="F353">
        <v>594</v>
      </c>
    </row>
    <row r="354" spans="2:6" x14ac:dyDescent="0.3">
      <c r="B354" s="4" t="s">
        <v>20</v>
      </c>
      <c r="C354">
        <v>2693</v>
      </c>
      <c r="E354" s="4" t="s">
        <v>14</v>
      </c>
      <c r="F354">
        <v>24</v>
      </c>
    </row>
    <row r="355" spans="2:6" x14ac:dyDescent="0.3">
      <c r="B355" s="4" t="s">
        <v>20</v>
      </c>
      <c r="C355">
        <v>432</v>
      </c>
      <c r="E355" s="4" t="s">
        <v>14</v>
      </c>
      <c r="F355">
        <v>252</v>
      </c>
    </row>
    <row r="356" spans="2:6" x14ac:dyDescent="0.3">
      <c r="B356" s="4" t="s">
        <v>20</v>
      </c>
      <c r="C356">
        <v>189</v>
      </c>
      <c r="E356" s="4" t="s">
        <v>14</v>
      </c>
      <c r="F356">
        <v>67</v>
      </c>
    </row>
    <row r="357" spans="2:6" x14ac:dyDescent="0.3">
      <c r="B357" s="4" t="s">
        <v>20</v>
      </c>
      <c r="C357">
        <v>154</v>
      </c>
      <c r="E357" s="4" t="s">
        <v>14</v>
      </c>
      <c r="F357">
        <v>742</v>
      </c>
    </row>
    <row r="358" spans="2:6" x14ac:dyDescent="0.3">
      <c r="B358" s="4" t="s">
        <v>20</v>
      </c>
      <c r="C358">
        <v>96</v>
      </c>
      <c r="E358" s="4" t="s">
        <v>14</v>
      </c>
      <c r="F358">
        <v>75</v>
      </c>
    </row>
    <row r="359" spans="2:6" x14ac:dyDescent="0.3">
      <c r="B359" s="4" t="s">
        <v>20</v>
      </c>
      <c r="C359">
        <v>3063</v>
      </c>
      <c r="E359" s="4" t="s">
        <v>14</v>
      </c>
      <c r="F359">
        <v>4405</v>
      </c>
    </row>
    <row r="360" spans="2:6" x14ac:dyDescent="0.3">
      <c r="B360" s="4" t="s">
        <v>20</v>
      </c>
      <c r="C360">
        <v>2266</v>
      </c>
      <c r="E360" s="4" t="s">
        <v>14</v>
      </c>
      <c r="F360">
        <v>92</v>
      </c>
    </row>
    <row r="361" spans="2:6" x14ac:dyDescent="0.3">
      <c r="B361" s="4" t="s">
        <v>20</v>
      </c>
      <c r="C361">
        <v>194</v>
      </c>
      <c r="E361" s="4" t="s">
        <v>14</v>
      </c>
      <c r="F361">
        <v>64</v>
      </c>
    </row>
    <row r="362" spans="2:6" x14ac:dyDescent="0.3">
      <c r="B362" s="4" t="s">
        <v>20</v>
      </c>
      <c r="C362">
        <v>129</v>
      </c>
      <c r="E362" s="4" t="s">
        <v>14</v>
      </c>
      <c r="F362">
        <v>64</v>
      </c>
    </row>
    <row r="363" spans="2:6" x14ac:dyDescent="0.3">
      <c r="B363" s="4" t="s">
        <v>20</v>
      </c>
      <c r="C363">
        <v>375</v>
      </c>
      <c r="E363" s="4" t="s">
        <v>14</v>
      </c>
      <c r="F363">
        <v>842</v>
      </c>
    </row>
    <row r="364" spans="2:6" x14ac:dyDescent="0.3">
      <c r="B364" s="4" t="s">
        <v>20</v>
      </c>
      <c r="C364">
        <v>409</v>
      </c>
      <c r="E364" s="4" t="s">
        <v>14</v>
      </c>
      <c r="F364">
        <v>112</v>
      </c>
    </row>
    <row r="365" spans="2:6" x14ac:dyDescent="0.3">
      <c r="B365" s="4" t="s">
        <v>20</v>
      </c>
      <c r="C365">
        <v>234</v>
      </c>
      <c r="E365" s="4" t="s">
        <v>14</v>
      </c>
      <c r="F365">
        <v>374</v>
      </c>
    </row>
    <row r="366" spans="2:6" x14ac:dyDescent="0.3">
      <c r="B366" s="4" t="s">
        <v>20</v>
      </c>
      <c r="C366">
        <v>3016</v>
      </c>
    </row>
    <row r="367" spans="2:6" x14ac:dyDescent="0.3">
      <c r="B367" s="4" t="s">
        <v>20</v>
      </c>
      <c r="C367">
        <v>264</v>
      </c>
    </row>
    <row r="368" spans="2:6" x14ac:dyDescent="0.3">
      <c r="B368" s="4" t="s">
        <v>20</v>
      </c>
      <c r="C368">
        <v>272</v>
      </c>
    </row>
    <row r="369" spans="2:3" x14ac:dyDescent="0.3">
      <c r="B369" s="4" t="s">
        <v>20</v>
      </c>
      <c r="C369">
        <v>419</v>
      </c>
    </row>
    <row r="370" spans="2:3" x14ac:dyDescent="0.3">
      <c r="B370" s="4" t="s">
        <v>20</v>
      </c>
      <c r="C370">
        <v>1621</v>
      </c>
    </row>
    <row r="371" spans="2:3" x14ac:dyDescent="0.3">
      <c r="B371" s="4" t="s">
        <v>20</v>
      </c>
      <c r="C371">
        <v>1101</v>
      </c>
    </row>
    <row r="372" spans="2:3" x14ac:dyDescent="0.3">
      <c r="B372" s="4" t="s">
        <v>20</v>
      </c>
      <c r="C372">
        <v>1073</v>
      </c>
    </row>
    <row r="373" spans="2:3" x14ac:dyDescent="0.3">
      <c r="B373" s="4" t="s">
        <v>20</v>
      </c>
      <c r="C373">
        <v>331</v>
      </c>
    </row>
    <row r="374" spans="2:3" x14ac:dyDescent="0.3">
      <c r="B374" s="4" t="s">
        <v>20</v>
      </c>
      <c r="C374">
        <v>1170</v>
      </c>
    </row>
    <row r="375" spans="2:3" x14ac:dyDescent="0.3">
      <c r="B375" s="4" t="s">
        <v>20</v>
      </c>
      <c r="C375">
        <v>363</v>
      </c>
    </row>
    <row r="376" spans="2:3" x14ac:dyDescent="0.3">
      <c r="B376" s="4" t="s">
        <v>20</v>
      </c>
      <c r="C376">
        <v>103</v>
      </c>
    </row>
    <row r="377" spans="2:3" x14ac:dyDescent="0.3">
      <c r="B377" s="4" t="s">
        <v>20</v>
      </c>
      <c r="C377">
        <v>147</v>
      </c>
    </row>
    <row r="378" spans="2:3" x14ac:dyDescent="0.3">
      <c r="B378" s="4" t="s">
        <v>20</v>
      </c>
      <c r="C378">
        <v>110</v>
      </c>
    </row>
    <row r="379" spans="2:3" x14ac:dyDescent="0.3">
      <c r="B379" s="4" t="s">
        <v>20</v>
      </c>
      <c r="C379">
        <v>134</v>
      </c>
    </row>
    <row r="380" spans="2:3" x14ac:dyDescent="0.3">
      <c r="B380" s="4" t="s">
        <v>20</v>
      </c>
      <c r="C380">
        <v>269</v>
      </c>
    </row>
    <row r="381" spans="2:3" x14ac:dyDescent="0.3">
      <c r="B381" s="4" t="s">
        <v>20</v>
      </c>
      <c r="C381">
        <v>175</v>
      </c>
    </row>
    <row r="382" spans="2:3" x14ac:dyDescent="0.3">
      <c r="B382" s="4" t="s">
        <v>20</v>
      </c>
      <c r="C382">
        <v>69</v>
      </c>
    </row>
    <row r="383" spans="2:3" x14ac:dyDescent="0.3">
      <c r="B383" s="4" t="s">
        <v>20</v>
      </c>
      <c r="C383">
        <v>190</v>
      </c>
    </row>
    <row r="384" spans="2:3" x14ac:dyDescent="0.3">
      <c r="B384" s="4" t="s">
        <v>20</v>
      </c>
      <c r="C384">
        <v>237</v>
      </c>
    </row>
    <row r="385" spans="2:3" x14ac:dyDescent="0.3">
      <c r="B385" s="4" t="s">
        <v>20</v>
      </c>
      <c r="C385">
        <v>196</v>
      </c>
    </row>
    <row r="386" spans="2:3" x14ac:dyDescent="0.3">
      <c r="B386" s="4" t="s">
        <v>20</v>
      </c>
      <c r="C386">
        <v>7295</v>
      </c>
    </row>
    <row r="387" spans="2:3" x14ac:dyDescent="0.3">
      <c r="B387" s="4" t="s">
        <v>20</v>
      </c>
      <c r="C387">
        <v>2893</v>
      </c>
    </row>
    <row r="388" spans="2:3" x14ac:dyDescent="0.3">
      <c r="B388" s="4" t="s">
        <v>20</v>
      </c>
      <c r="C388">
        <v>820</v>
      </c>
    </row>
    <row r="389" spans="2:3" x14ac:dyDescent="0.3">
      <c r="B389" s="4" t="s">
        <v>20</v>
      </c>
      <c r="C389">
        <v>2038</v>
      </c>
    </row>
    <row r="390" spans="2:3" x14ac:dyDescent="0.3">
      <c r="B390" s="4" t="s">
        <v>20</v>
      </c>
      <c r="C390">
        <v>116</v>
      </c>
    </row>
    <row r="391" spans="2:3" x14ac:dyDescent="0.3">
      <c r="B391" s="4" t="s">
        <v>20</v>
      </c>
      <c r="C391">
        <v>1345</v>
      </c>
    </row>
    <row r="392" spans="2:3" x14ac:dyDescent="0.3">
      <c r="B392" s="4" t="s">
        <v>20</v>
      </c>
      <c r="C392">
        <v>168</v>
      </c>
    </row>
    <row r="393" spans="2:3" x14ac:dyDescent="0.3">
      <c r="B393" s="4" t="s">
        <v>20</v>
      </c>
      <c r="C393">
        <v>137</v>
      </c>
    </row>
    <row r="394" spans="2:3" x14ac:dyDescent="0.3">
      <c r="B394" s="4" t="s">
        <v>20</v>
      </c>
      <c r="C394">
        <v>186</v>
      </c>
    </row>
    <row r="395" spans="2:3" x14ac:dyDescent="0.3">
      <c r="B395" s="4" t="s">
        <v>20</v>
      </c>
      <c r="C395">
        <v>125</v>
      </c>
    </row>
    <row r="396" spans="2:3" x14ac:dyDescent="0.3">
      <c r="B396" s="4" t="s">
        <v>20</v>
      </c>
      <c r="C396">
        <v>202</v>
      </c>
    </row>
    <row r="397" spans="2:3" x14ac:dyDescent="0.3">
      <c r="B397" s="4" t="s">
        <v>20</v>
      </c>
      <c r="C397">
        <v>103</v>
      </c>
    </row>
    <row r="398" spans="2:3" x14ac:dyDescent="0.3">
      <c r="B398" s="4" t="s">
        <v>20</v>
      </c>
      <c r="C398">
        <v>1785</v>
      </c>
    </row>
    <row r="399" spans="2:3" x14ac:dyDescent="0.3">
      <c r="B399" s="4" t="s">
        <v>20</v>
      </c>
      <c r="C399">
        <v>157</v>
      </c>
    </row>
    <row r="400" spans="2:3" x14ac:dyDescent="0.3">
      <c r="B400" s="4" t="s">
        <v>20</v>
      </c>
      <c r="C400">
        <v>555</v>
      </c>
    </row>
    <row r="401" spans="2:3" x14ac:dyDescent="0.3">
      <c r="B401" s="4" t="s">
        <v>20</v>
      </c>
      <c r="C401">
        <v>297</v>
      </c>
    </row>
    <row r="402" spans="2:3" x14ac:dyDescent="0.3">
      <c r="B402" s="4" t="s">
        <v>20</v>
      </c>
      <c r="C402">
        <v>123</v>
      </c>
    </row>
    <row r="403" spans="2:3" x14ac:dyDescent="0.3">
      <c r="B403" s="4" t="s">
        <v>20</v>
      </c>
      <c r="C403">
        <v>3036</v>
      </c>
    </row>
    <row r="404" spans="2:3" x14ac:dyDescent="0.3">
      <c r="B404" s="4" t="s">
        <v>20</v>
      </c>
      <c r="C404">
        <v>144</v>
      </c>
    </row>
    <row r="405" spans="2:3" x14ac:dyDescent="0.3">
      <c r="B405" s="4" t="s">
        <v>20</v>
      </c>
      <c r="C405">
        <v>121</v>
      </c>
    </row>
    <row r="406" spans="2:3" x14ac:dyDescent="0.3">
      <c r="B406" s="4" t="s">
        <v>20</v>
      </c>
      <c r="C406">
        <v>181</v>
      </c>
    </row>
    <row r="407" spans="2:3" x14ac:dyDescent="0.3">
      <c r="B407" s="4" t="s">
        <v>20</v>
      </c>
      <c r="C407">
        <v>122</v>
      </c>
    </row>
    <row r="408" spans="2:3" x14ac:dyDescent="0.3">
      <c r="B408" s="4" t="s">
        <v>20</v>
      </c>
      <c r="C408">
        <v>1071</v>
      </c>
    </row>
    <row r="409" spans="2:3" x14ac:dyDescent="0.3">
      <c r="B409" s="4" t="s">
        <v>20</v>
      </c>
      <c r="C409">
        <v>980</v>
      </c>
    </row>
    <row r="410" spans="2:3" x14ac:dyDescent="0.3">
      <c r="B410" s="4" t="s">
        <v>20</v>
      </c>
      <c r="C410">
        <v>536</v>
      </c>
    </row>
    <row r="411" spans="2:3" x14ac:dyDescent="0.3">
      <c r="B411" s="4" t="s">
        <v>20</v>
      </c>
      <c r="C411">
        <v>1991</v>
      </c>
    </row>
    <row r="412" spans="2:3" x14ac:dyDescent="0.3">
      <c r="B412" s="4" t="s">
        <v>20</v>
      </c>
      <c r="C412">
        <v>180</v>
      </c>
    </row>
    <row r="413" spans="2:3" x14ac:dyDescent="0.3">
      <c r="B413" s="4" t="s">
        <v>20</v>
      </c>
      <c r="C413">
        <v>130</v>
      </c>
    </row>
    <row r="414" spans="2:3" x14ac:dyDescent="0.3">
      <c r="B414" s="4" t="s">
        <v>20</v>
      </c>
      <c r="C414">
        <v>122</v>
      </c>
    </row>
    <row r="415" spans="2:3" x14ac:dyDescent="0.3">
      <c r="B415" s="4" t="s">
        <v>20</v>
      </c>
      <c r="C415">
        <v>140</v>
      </c>
    </row>
    <row r="416" spans="2:3" x14ac:dyDescent="0.3">
      <c r="B416" s="4" t="s">
        <v>20</v>
      </c>
      <c r="C416">
        <v>3388</v>
      </c>
    </row>
    <row r="417" spans="2:3" x14ac:dyDescent="0.3">
      <c r="B417" s="4" t="s">
        <v>20</v>
      </c>
      <c r="C417">
        <v>280</v>
      </c>
    </row>
    <row r="418" spans="2:3" x14ac:dyDescent="0.3">
      <c r="B418" s="4" t="s">
        <v>20</v>
      </c>
      <c r="C418">
        <v>366</v>
      </c>
    </row>
    <row r="419" spans="2:3" x14ac:dyDescent="0.3">
      <c r="B419" s="4" t="s">
        <v>20</v>
      </c>
      <c r="C419">
        <v>270</v>
      </c>
    </row>
    <row r="420" spans="2:3" x14ac:dyDescent="0.3">
      <c r="B420" s="4" t="s">
        <v>20</v>
      </c>
      <c r="C420">
        <v>137</v>
      </c>
    </row>
    <row r="421" spans="2:3" x14ac:dyDescent="0.3">
      <c r="B421" s="4" t="s">
        <v>20</v>
      </c>
      <c r="C421">
        <v>3205</v>
      </c>
    </row>
    <row r="422" spans="2:3" x14ac:dyDescent="0.3">
      <c r="B422" s="4" t="s">
        <v>20</v>
      </c>
      <c r="C422">
        <v>288</v>
      </c>
    </row>
    <row r="423" spans="2:3" x14ac:dyDescent="0.3">
      <c r="B423" s="4" t="s">
        <v>20</v>
      </c>
      <c r="C423">
        <v>148</v>
      </c>
    </row>
    <row r="424" spans="2:3" x14ac:dyDescent="0.3">
      <c r="B424" s="4" t="s">
        <v>20</v>
      </c>
      <c r="C424">
        <v>114</v>
      </c>
    </row>
    <row r="425" spans="2:3" x14ac:dyDescent="0.3">
      <c r="B425" s="4" t="s">
        <v>20</v>
      </c>
      <c r="C425">
        <v>1518</v>
      </c>
    </row>
    <row r="426" spans="2:3" x14ac:dyDescent="0.3">
      <c r="B426" s="4" t="s">
        <v>20</v>
      </c>
      <c r="C426">
        <v>166</v>
      </c>
    </row>
    <row r="427" spans="2:3" x14ac:dyDescent="0.3">
      <c r="B427" s="4" t="s">
        <v>20</v>
      </c>
      <c r="C427">
        <v>100</v>
      </c>
    </row>
    <row r="428" spans="2:3" x14ac:dyDescent="0.3">
      <c r="B428" s="4" t="s">
        <v>20</v>
      </c>
      <c r="C428">
        <v>235</v>
      </c>
    </row>
    <row r="429" spans="2:3" x14ac:dyDescent="0.3">
      <c r="B429" s="4" t="s">
        <v>20</v>
      </c>
      <c r="C429">
        <v>148</v>
      </c>
    </row>
    <row r="430" spans="2:3" x14ac:dyDescent="0.3">
      <c r="B430" s="4" t="s">
        <v>20</v>
      </c>
      <c r="C430">
        <v>198</v>
      </c>
    </row>
    <row r="431" spans="2:3" x14ac:dyDescent="0.3">
      <c r="B431" s="4" t="s">
        <v>20</v>
      </c>
      <c r="C431">
        <v>150</v>
      </c>
    </row>
    <row r="432" spans="2:3" x14ac:dyDescent="0.3">
      <c r="B432" s="4" t="s">
        <v>20</v>
      </c>
      <c r="C432">
        <v>216</v>
      </c>
    </row>
    <row r="433" spans="2:3" x14ac:dyDescent="0.3">
      <c r="B433" s="4" t="s">
        <v>20</v>
      </c>
      <c r="C433">
        <v>5139</v>
      </c>
    </row>
    <row r="434" spans="2:3" x14ac:dyDescent="0.3">
      <c r="B434" s="4" t="s">
        <v>20</v>
      </c>
      <c r="C434">
        <v>2353</v>
      </c>
    </row>
    <row r="435" spans="2:3" x14ac:dyDescent="0.3">
      <c r="B435" s="4" t="s">
        <v>20</v>
      </c>
      <c r="C435">
        <v>78</v>
      </c>
    </row>
    <row r="436" spans="2:3" x14ac:dyDescent="0.3">
      <c r="B436" s="4" t="s">
        <v>20</v>
      </c>
      <c r="C436">
        <v>174</v>
      </c>
    </row>
    <row r="437" spans="2:3" x14ac:dyDescent="0.3">
      <c r="B437" s="4" t="s">
        <v>20</v>
      </c>
      <c r="C437">
        <v>164</v>
      </c>
    </row>
    <row r="438" spans="2:3" x14ac:dyDescent="0.3">
      <c r="B438" s="4" t="s">
        <v>20</v>
      </c>
      <c r="C438">
        <v>161</v>
      </c>
    </row>
    <row r="439" spans="2:3" x14ac:dyDescent="0.3">
      <c r="B439" s="4" t="s">
        <v>20</v>
      </c>
      <c r="C439">
        <v>138</v>
      </c>
    </row>
    <row r="440" spans="2:3" x14ac:dyDescent="0.3">
      <c r="B440" s="4" t="s">
        <v>20</v>
      </c>
      <c r="C440">
        <v>3308</v>
      </c>
    </row>
    <row r="441" spans="2:3" x14ac:dyDescent="0.3">
      <c r="B441" s="4" t="s">
        <v>20</v>
      </c>
      <c r="C441">
        <v>127</v>
      </c>
    </row>
    <row r="442" spans="2:3" x14ac:dyDescent="0.3">
      <c r="B442" s="4" t="s">
        <v>20</v>
      </c>
      <c r="C442">
        <v>207</v>
      </c>
    </row>
    <row r="443" spans="2:3" x14ac:dyDescent="0.3">
      <c r="B443" s="4" t="s">
        <v>20</v>
      </c>
      <c r="C443">
        <v>181</v>
      </c>
    </row>
    <row r="444" spans="2:3" x14ac:dyDescent="0.3">
      <c r="B444" s="4" t="s">
        <v>20</v>
      </c>
      <c r="C444">
        <v>110</v>
      </c>
    </row>
    <row r="445" spans="2:3" x14ac:dyDescent="0.3">
      <c r="B445" s="4" t="s">
        <v>20</v>
      </c>
      <c r="C445">
        <v>185</v>
      </c>
    </row>
    <row r="446" spans="2:3" x14ac:dyDescent="0.3">
      <c r="B446" s="4" t="s">
        <v>20</v>
      </c>
      <c r="C446">
        <v>121</v>
      </c>
    </row>
    <row r="447" spans="2:3" x14ac:dyDescent="0.3">
      <c r="B447" s="4" t="s">
        <v>20</v>
      </c>
      <c r="C447">
        <v>106</v>
      </c>
    </row>
    <row r="448" spans="2:3" x14ac:dyDescent="0.3">
      <c r="B448" s="4" t="s">
        <v>20</v>
      </c>
      <c r="C448">
        <v>142</v>
      </c>
    </row>
    <row r="449" spans="2:3" x14ac:dyDescent="0.3">
      <c r="B449" s="4" t="s">
        <v>20</v>
      </c>
      <c r="C449">
        <v>233</v>
      </c>
    </row>
    <row r="450" spans="2:3" x14ac:dyDescent="0.3">
      <c r="B450" s="4" t="s">
        <v>20</v>
      </c>
      <c r="C450">
        <v>218</v>
      </c>
    </row>
    <row r="451" spans="2:3" x14ac:dyDescent="0.3">
      <c r="B451" s="4" t="s">
        <v>20</v>
      </c>
      <c r="C451">
        <v>76</v>
      </c>
    </row>
    <row r="452" spans="2:3" x14ac:dyDescent="0.3">
      <c r="B452" s="4" t="s">
        <v>20</v>
      </c>
      <c r="C452">
        <v>43</v>
      </c>
    </row>
    <row r="453" spans="2:3" x14ac:dyDescent="0.3">
      <c r="B453" s="4" t="s">
        <v>20</v>
      </c>
      <c r="C453">
        <v>221</v>
      </c>
    </row>
    <row r="454" spans="2:3" x14ac:dyDescent="0.3">
      <c r="B454" s="4" t="s">
        <v>20</v>
      </c>
      <c r="C454">
        <v>2805</v>
      </c>
    </row>
    <row r="455" spans="2:3" x14ac:dyDescent="0.3">
      <c r="B455" s="4" t="s">
        <v>20</v>
      </c>
      <c r="C455">
        <v>68</v>
      </c>
    </row>
    <row r="456" spans="2:3" x14ac:dyDescent="0.3">
      <c r="B456" s="4" t="s">
        <v>20</v>
      </c>
      <c r="C456">
        <v>183</v>
      </c>
    </row>
    <row r="457" spans="2:3" x14ac:dyDescent="0.3">
      <c r="B457" s="4" t="s">
        <v>20</v>
      </c>
      <c r="C457">
        <v>133</v>
      </c>
    </row>
    <row r="458" spans="2:3" x14ac:dyDescent="0.3">
      <c r="B458" s="4" t="s">
        <v>20</v>
      </c>
      <c r="C458">
        <v>2489</v>
      </c>
    </row>
    <row r="459" spans="2:3" x14ac:dyDescent="0.3">
      <c r="B459" s="4" t="s">
        <v>20</v>
      </c>
      <c r="C459">
        <v>69</v>
      </c>
    </row>
    <row r="460" spans="2:3" x14ac:dyDescent="0.3">
      <c r="B460" s="4" t="s">
        <v>20</v>
      </c>
      <c r="C460">
        <v>279</v>
      </c>
    </row>
    <row r="461" spans="2:3" x14ac:dyDescent="0.3">
      <c r="B461" s="4" t="s">
        <v>20</v>
      </c>
      <c r="C461">
        <v>210</v>
      </c>
    </row>
    <row r="462" spans="2:3" x14ac:dyDescent="0.3">
      <c r="B462" s="4" t="s">
        <v>20</v>
      </c>
      <c r="C462">
        <v>2100</v>
      </c>
    </row>
    <row r="463" spans="2:3" x14ac:dyDescent="0.3">
      <c r="B463" s="4" t="s">
        <v>20</v>
      </c>
      <c r="C463">
        <v>252</v>
      </c>
    </row>
    <row r="464" spans="2:3" x14ac:dyDescent="0.3">
      <c r="B464" s="4" t="s">
        <v>20</v>
      </c>
      <c r="C464">
        <v>1280</v>
      </c>
    </row>
    <row r="465" spans="2:3" x14ac:dyDescent="0.3">
      <c r="B465" s="4" t="s">
        <v>20</v>
      </c>
      <c r="C465">
        <v>157</v>
      </c>
    </row>
    <row r="466" spans="2:3" x14ac:dyDescent="0.3">
      <c r="B466" s="4" t="s">
        <v>20</v>
      </c>
      <c r="C466">
        <v>194</v>
      </c>
    </row>
    <row r="467" spans="2:3" x14ac:dyDescent="0.3">
      <c r="B467" s="4" t="s">
        <v>20</v>
      </c>
      <c r="C467">
        <v>82</v>
      </c>
    </row>
    <row r="468" spans="2:3" x14ac:dyDescent="0.3">
      <c r="B468" s="4" t="s">
        <v>20</v>
      </c>
      <c r="C468">
        <v>4233</v>
      </c>
    </row>
    <row r="469" spans="2:3" x14ac:dyDescent="0.3">
      <c r="B469" s="4" t="s">
        <v>20</v>
      </c>
      <c r="C469">
        <v>1297</v>
      </c>
    </row>
    <row r="470" spans="2:3" x14ac:dyDescent="0.3">
      <c r="B470" s="4" t="s">
        <v>20</v>
      </c>
      <c r="C470">
        <v>165</v>
      </c>
    </row>
    <row r="471" spans="2:3" x14ac:dyDescent="0.3">
      <c r="B471" s="4" t="s">
        <v>20</v>
      </c>
      <c r="C471">
        <v>119</v>
      </c>
    </row>
    <row r="472" spans="2:3" x14ac:dyDescent="0.3">
      <c r="B472" s="4" t="s">
        <v>20</v>
      </c>
      <c r="C472">
        <v>1797</v>
      </c>
    </row>
    <row r="473" spans="2:3" x14ac:dyDescent="0.3">
      <c r="B473" s="4" t="s">
        <v>20</v>
      </c>
      <c r="C473">
        <v>261</v>
      </c>
    </row>
    <row r="474" spans="2:3" x14ac:dyDescent="0.3">
      <c r="B474" s="4" t="s">
        <v>20</v>
      </c>
      <c r="C474">
        <v>157</v>
      </c>
    </row>
    <row r="475" spans="2:3" x14ac:dyDescent="0.3">
      <c r="B475" s="4" t="s">
        <v>20</v>
      </c>
      <c r="C475">
        <v>3533</v>
      </c>
    </row>
    <row r="476" spans="2:3" x14ac:dyDescent="0.3">
      <c r="B476" s="4" t="s">
        <v>20</v>
      </c>
      <c r="C476">
        <v>155</v>
      </c>
    </row>
    <row r="477" spans="2:3" x14ac:dyDescent="0.3">
      <c r="B477" s="4" t="s">
        <v>20</v>
      </c>
      <c r="C477">
        <v>132</v>
      </c>
    </row>
    <row r="478" spans="2:3" x14ac:dyDescent="0.3">
      <c r="B478" s="4" t="s">
        <v>20</v>
      </c>
      <c r="C478">
        <v>1354</v>
      </c>
    </row>
    <row r="479" spans="2:3" x14ac:dyDescent="0.3">
      <c r="B479" s="4" t="s">
        <v>20</v>
      </c>
      <c r="C479">
        <v>48</v>
      </c>
    </row>
    <row r="480" spans="2:3" x14ac:dyDescent="0.3">
      <c r="B480" s="4" t="s">
        <v>20</v>
      </c>
      <c r="C480">
        <v>110</v>
      </c>
    </row>
    <row r="481" spans="2:3" x14ac:dyDescent="0.3">
      <c r="B481" s="4" t="s">
        <v>20</v>
      </c>
      <c r="C481">
        <v>172</v>
      </c>
    </row>
    <row r="482" spans="2:3" x14ac:dyDescent="0.3">
      <c r="B482" s="4" t="s">
        <v>20</v>
      </c>
      <c r="C482">
        <v>307</v>
      </c>
    </row>
    <row r="483" spans="2:3" x14ac:dyDescent="0.3">
      <c r="B483" s="4" t="s">
        <v>20</v>
      </c>
      <c r="C483">
        <v>160</v>
      </c>
    </row>
    <row r="484" spans="2:3" x14ac:dyDescent="0.3">
      <c r="B484" s="4" t="s">
        <v>20</v>
      </c>
      <c r="C484">
        <v>1467</v>
      </c>
    </row>
    <row r="485" spans="2:3" x14ac:dyDescent="0.3">
      <c r="B485" s="4" t="s">
        <v>20</v>
      </c>
      <c r="C485">
        <v>2662</v>
      </c>
    </row>
    <row r="486" spans="2:3" x14ac:dyDescent="0.3">
      <c r="B486" s="4" t="s">
        <v>20</v>
      </c>
      <c r="C486">
        <v>452</v>
      </c>
    </row>
    <row r="487" spans="2:3" x14ac:dyDescent="0.3">
      <c r="B487" s="4" t="s">
        <v>20</v>
      </c>
      <c r="C487">
        <v>158</v>
      </c>
    </row>
    <row r="488" spans="2:3" x14ac:dyDescent="0.3">
      <c r="B488" s="4" t="s">
        <v>20</v>
      </c>
      <c r="C488">
        <v>225</v>
      </c>
    </row>
    <row r="489" spans="2:3" x14ac:dyDescent="0.3">
      <c r="B489" s="4" t="s">
        <v>20</v>
      </c>
      <c r="C489">
        <v>65</v>
      </c>
    </row>
    <row r="490" spans="2:3" x14ac:dyDescent="0.3">
      <c r="B490" s="4" t="s">
        <v>20</v>
      </c>
      <c r="C490">
        <v>163</v>
      </c>
    </row>
    <row r="491" spans="2:3" x14ac:dyDescent="0.3">
      <c r="B491" s="4" t="s">
        <v>20</v>
      </c>
      <c r="C491">
        <v>85</v>
      </c>
    </row>
    <row r="492" spans="2:3" x14ac:dyDescent="0.3">
      <c r="B492" s="4" t="s">
        <v>20</v>
      </c>
      <c r="C492">
        <v>217</v>
      </c>
    </row>
    <row r="493" spans="2:3" x14ac:dyDescent="0.3">
      <c r="B493" s="4" t="s">
        <v>20</v>
      </c>
      <c r="C493">
        <v>150</v>
      </c>
    </row>
    <row r="494" spans="2:3" x14ac:dyDescent="0.3">
      <c r="B494" s="4" t="s">
        <v>20</v>
      </c>
      <c r="C494">
        <v>3272</v>
      </c>
    </row>
    <row r="495" spans="2:3" x14ac:dyDescent="0.3">
      <c r="B495" s="4" t="s">
        <v>20</v>
      </c>
      <c r="C495">
        <v>300</v>
      </c>
    </row>
    <row r="496" spans="2:3" x14ac:dyDescent="0.3">
      <c r="B496" s="4" t="s">
        <v>20</v>
      </c>
      <c r="C496">
        <v>126</v>
      </c>
    </row>
    <row r="497" spans="2:3" x14ac:dyDescent="0.3">
      <c r="B497" s="4" t="s">
        <v>20</v>
      </c>
      <c r="C497">
        <v>2320</v>
      </c>
    </row>
    <row r="498" spans="2:3" x14ac:dyDescent="0.3">
      <c r="B498" s="4" t="s">
        <v>20</v>
      </c>
      <c r="C498">
        <v>81</v>
      </c>
    </row>
    <row r="499" spans="2:3" x14ac:dyDescent="0.3">
      <c r="B499" s="4" t="s">
        <v>20</v>
      </c>
      <c r="C499">
        <v>1887</v>
      </c>
    </row>
    <row r="500" spans="2:3" x14ac:dyDescent="0.3">
      <c r="B500" s="4" t="s">
        <v>20</v>
      </c>
      <c r="C500">
        <v>4358</v>
      </c>
    </row>
    <row r="501" spans="2:3" x14ac:dyDescent="0.3">
      <c r="B501" s="4" t="s">
        <v>20</v>
      </c>
      <c r="C501">
        <v>53</v>
      </c>
    </row>
    <row r="502" spans="2:3" x14ac:dyDescent="0.3">
      <c r="B502" s="4" t="s">
        <v>20</v>
      </c>
      <c r="C502">
        <v>2414</v>
      </c>
    </row>
    <row r="503" spans="2:3" x14ac:dyDescent="0.3">
      <c r="B503" s="4" t="s">
        <v>20</v>
      </c>
      <c r="C503">
        <v>80</v>
      </c>
    </row>
    <row r="504" spans="2:3" x14ac:dyDescent="0.3">
      <c r="B504" s="4" t="s">
        <v>20</v>
      </c>
      <c r="C504">
        <v>193</v>
      </c>
    </row>
    <row r="505" spans="2:3" x14ac:dyDescent="0.3">
      <c r="B505" s="4" t="s">
        <v>20</v>
      </c>
      <c r="C505">
        <v>52</v>
      </c>
    </row>
    <row r="506" spans="2:3" x14ac:dyDescent="0.3">
      <c r="B506" s="4" t="s">
        <v>20</v>
      </c>
      <c r="C506">
        <v>290</v>
      </c>
    </row>
    <row r="507" spans="2:3" x14ac:dyDescent="0.3">
      <c r="B507" s="4" t="s">
        <v>20</v>
      </c>
      <c r="C507">
        <v>122</v>
      </c>
    </row>
    <row r="508" spans="2:3" x14ac:dyDescent="0.3">
      <c r="B508" s="4" t="s">
        <v>20</v>
      </c>
      <c r="C508">
        <v>1470</v>
      </c>
    </row>
    <row r="509" spans="2:3" x14ac:dyDescent="0.3">
      <c r="B509" s="4" t="s">
        <v>20</v>
      </c>
      <c r="C509">
        <v>165</v>
      </c>
    </row>
    <row r="510" spans="2:3" x14ac:dyDescent="0.3">
      <c r="B510" s="4" t="s">
        <v>20</v>
      </c>
      <c r="C510">
        <v>182</v>
      </c>
    </row>
    <row r="511" spans="2:3" x14ac:dyDescent="0.3">
      <c r="B511" s="4" t="s">
        <v>20</v>
      </c>
      <c r="C511">
        <v>199</v>
      </c>
    </row>
    <row r="512" spans="2:3" x14ac:dyDescent="0.3">
      <c r="B512" s="4" t="s">
        <v>20</v>
      </c>
      <c r="C512">
        <v>56</v>
      </c>
    </row>
    <row r="513" spans="2:3" x14ac:dyDescent="0.3">
      <c r="B513" s="4" t="s">
        <v>20</v>
      </c>
      <c r="C513">
        <v>1460</v>
      </c>
    </row>
    <row r="514" spans="2:3" x14ac:dyDescent="0.3">
      <c r="B514" s="4" t="s">
        <v>20</v>
      </c>
      <c r="C514">
        <v>123</v>
      </c>
    </row>
    <row r="515" spans="2:3" x14ac:dyDescent="0.3">
      <c r="B515" s="4" t="s">
        <v>20</v>
      </c>
      <c r="C515">
        <v>159</v>
      </c>
    </row>
    <row r="516" spans="2:3" x14ac:dyDescent="0.3">
      <c r="B516" s="4" t="s">
        <v>20</v>
      </c>
      <c r="C516">
        <v>110</v>
      </c>
    </row>
    <row r="517" spans="2:3" x14ac:dyDescent="0.3">
      <c r="B517" s="4" t="s">
        <v>20</v>
      </c>
      <c r="C517">
        <v>236</v>
      </c>
    </row>
    <row r="518" spans="2:3" x14ac:dyDescent="0.3">
      <c r="B518" s="4" t="s">
        <v>20</v>
      </c>
      <c r="C518">
        <v>191</v>
      </c>
    </row>
    <row r="519" spans="2:3" x14ac:dyDescent="0.3">
      <c r="B519" s="4" t="s">
        <v>20</v>
      </c>
      <c r="C519">
        <v>3934</v>
      </c>
    </row>
    <row r="520" spans="2:3" x14ac:dyDescent="0.3">
      <c r="B520" s="4" t="s">
        <v>20</v>
      </c>
      <c r="C520">
        <v>80</v>
      </c>
    </row>
    <row r="521" spans="2:3" x14ac:dyDescent="0.3">
      <c r="B521" s="4" t="s">
        <v>20</v>
      </c>
      <c r="C521">
        <v>462</v>
      </c>
    </row>
    <row r="522" spans="2:3" x14ac:dyDescent="0.3">
      <c r="B522" s="4" t="s">
        <v>20</v>
      </c>
      <c r="C522">
        <v>179</v>
      </c>
    </row>
    <row r="523" spans="2:3" x14ac:dyDescent="0.3">
      <c r="B523" s="4" t="s">
        <v>20</v>
      </c>
      <c r="C523">
        <v>1866</v>
      </c>
    </row>
    <row r="524" spans="2:3" x14ac:dyDescent="0.3">
      <c r="B524" s="4" t="s">
        <v>20</v>
      </c>
      <c r="C524">
        <v>156</v>
      </c>
    </row>
    <row r="525" spans="2:3" x14ac:dyDescent="0.3">
      <c r="B525" s="4" t="s">
        <v>20</v>
      </c>
      <c r="C525">
        <v>255</v>
      </c>
    </row>
    <row r="526" spans="2:3" x14ac:dyDescent="0.3">
      <c r="B526" s="4" t="s">
        <v>20</v>
      </c>
      <c r="C526">
        <v>2261</v>
      </c>
    </row>
    <row r="527" spans="2:3" x14ac:dyDescent="0.3">
      <c r="B527" s="4" t="s">
        <v>20</v>
      </c>
      <c r="C527">
        <v>40</v>
      </c>
    </row>
    <row r="528" spans="2:3" x14ac:dyDescent="0.3">
      <c r="B528" s="4" t="s">
        <v>20</v>
      </c>
      <c r="C528">
        <v>2289</v>
      </c>
    </row>
    <row r="529" spans="2:3" x14ac:dyDescent="0.3">
      <c r="B529" s="4" t="s">
        <v>20</v>
      </c>
      <c r="C529">
        <v>65</v>
      </c>
    </row>
    <row r="530" spans="2:3" x14ac:dyDescent="0.3">
      <c r="B530" s="4" t="s">
        <v>20</v>
      </c>
      <c r="C530">
        <v>3777</v>
      </c>
    </row>
    <row r="531" spans="2:3" x14ac:dyDescent="0.3">
      <c r="B531" s="4" t="s">
        <v>20</v>
      </c>
      <c r="C531">
        <v>184</v>
      </c>
    </row>
    <row r="532" spans="2:3" x14ac:dyDescent="0.3">
      <c r="B532" s="4" t="s">
        <v>20</v>
      </c>
      <c r="C532">
        <v>85</v>
      </c>
    </row>
    <row r="533" spans="2:3" x14ac:dyDescent="0.3">
      <c r="B533" s="4" t="s">
        <v>20</v>
      </c>
      <c r="C533">
        <v>144</v>
      </c>
    </row>
    <row r="534" spans="2:3" x14ac:dyDescent="0.3">
      <c r="B534" s="4" t="s">
        <v>20</v>
      </c>
      <c r="C534">
        <v>1902</v>
      </c>
    </row>
    <row r="535" spans="2:3" x14ac:dyDescent="0.3">
      <c r="B535" s="4" t="s">
        <v>20</v>
      </c>
      <c r="C535">
        <v>105</v>
      </c>
    </row>
    <row r="536" spans="2:3" x14ac:dyDescent="0.3">
      <c r="B536" s="4" t="s">
        <v>20</v>
      </c>
      <c r="C536">
        <v>132</v>
      </c>
    </row>
    <row r="537" spans="2:3" x14ac:dyDescent="0.3">
      <c r="B537" s="4" t="s">
        <v>20</v>
      </c>
      <c r="C537">
        <v>96</v>
      </c>
    </row>
    <row r="538" spans="2:3" x14ac:dyDescent="0.3">
      <c r="B538" s="4" t="s">
        <v>20</v>
      </c>
      <c r="C538">
        <v>114</v>
      </c>
    </row>
    <row r="539" spans="2:3" x14ac:dyDescent="0.3">
      <c r="B539" s="4" t="s">
        <v>20</v>
      </c>
      <c r="C539">
        <v>203</v>
      </c>
    </row>
    <row r="540" spans="2:3" x14ac:dyDescent="0.3">
      <c r="B540" s="4" t="s">
        <v>20</v>
      </c>
      <c r="C540">
        <v>1559</v>
      </c>
    </row>
    <row r="541" spans="2:3" x14ac:dyDescent="0.3">
      <c r="B541" s="4" t="s">
        <v>20</v>
      </c>
      <c r="C541">
        <v>1548</v>
      </c>
    </row>
    <row r="542" spans="2:3" x14ac:dyDescent="0.3">
      <c r="B542" s="4" t="s">
        <v>20</v>
      </c>
      <c r="C542">
        <v>80</v>
      </c>
    </row>
    <row r="543" spans="2:3" x14ac:dyDescent="0.3">
      <c r="B543" s="4" t="s">
        <v>20</v>
      </c>
      <c r="C543">
        <v>131</v>
      </c>
    </row>
    <row r="544" spans="2:3" x14ac:dyDescent="0.3">
      <c r="B544" s="4" t="s">
        <v>20</v>
      </c>
      <c r="C544">
        <v>112</v>
      </c>
    </row>
    <row r="545" spans="2:3" x14ac:dyDescent="0.3">
      <c r="B545" s="4" t="s">
        <v>20</v>
      </c>
      <c r="C545">
        <v>155</v>
      </c>
    </row>
    <row r="546" spans="2:3" x14ac:dyDescent="0.3">
      <c r="B546" s="4" t="s">
        <v>20</v>
      </c>
      <c r="C546">
        <v>266</v>
      </c>
    </row>
    <row r="547" spans="2:3" x14ac:dyDescent="0.3">
      <c r="B547" s="4" t="s">
        <v>20</v>
      </c>
      <c r="C547">
        <v>155</v>
      </c>
    </row>
    <row r="548" spans="2:3" x14ac:dyDescent="0.3">
      <c r="B548" s="4" t="s">
        <v>20</v>
      </c>
      <c r="C548">
        <v>207</v>
      </c>
    </row>
    <row r="549" spans="2:3" x14ac:dyDescent="0.3">
      <c r="B549" s="4" t="s">
        <v>20</v>
      </c>
      <c r="C549">
        <v>245</v>
      </c>
    </row>
    <row r="550" spans="2:3" x14ac:dyDescent="0.3">
      <c r="B550" s="4" t="s">
        <v>20</v>
      </c>
      <c r="C550">
        <v>1573</v>
      </c>
    </row>
    <row r="551" spans="2:3" x14ac:dyDescent="0.3">
      <c r="B551" s="4" t="s">
        <v>20</v>
      </c>
      <c r="C551">
        <v>114</v>
      </c>
    </row>
    <row r="552" spans="2:3" x14ac:dyDescent="0.3">
      <c r="B552" s="4" t="s">
        <v>20</v>
      </c>
      <c r="C552">
        <v>93</v>
      </c>
    </row>
    <row r="553" spans="2:3" x14ac:dyDescent="0.3">
      <c r="B553" s="4" t="s">
        <v>20</v>
      </c>
      <c r="C553">
        <v>1681</v>
      </c>
    </row>
    <row r="554" spans="2:3" x14ac:dyDescent="0.3">
      <c r="B554" s="4" t="s">
        <v>20</v>
      </c>
      <c r="C554">
        <v>32</v>
      </c>
    </row>
    <row r="555" spans="2:3" x14ac:dyDescent="0.3">
      <c r="B555" s="4" t="s">
        <v>20</v>
      </c>
      <c r="C555">
        <v>135</v>
      </c>
    </row>
    <row r="556" spans="2:3" x14ac:dyDescent="0.3">
      <c r="B556" s="4" t="s">
        <v>20</v>
      </c>
      <c r="C556">
        <v>140</v>
      </c>
    </row>
    <row r="557" spans="2:3" x14ac:dyDescent="0.3">
      <c r="B557" s="4" t="s">
        <v>20</v>
      </c>
      <c r="C557">
        <v>92</v>
      </c>
    </row>
    <row r="558" spans="2:3" x14ac:dyDescent="0.3">
      <c r="B558" s="4" t="s">
        <v>20</v>
      </c>
      <c r="C558">
        <v>1015</v>
      </c>
    </row>
    <row r="559" spans="2:3" x14ac:dyDescent="0.3">
      <c r="B559" s="4" t="s">
        <v>20</v>
      </c>
      <c r="C559">
        <v>323</v>
      </c>
    </row>
    <row r="560" spans="2:3" x14ac:dyDescent="0.3">
      <c r="B560" s="4" t="s">
        <v>20</v>
      </c>
      <c r="C560">
        <v>2326</v>
      </c>
    </row>
    <row r="561" spans="1:6" x14ac:dyDescent="0.3">
      <c r="B561" s="4" t="s">
        <v>20</v>
      </c>
      <c r="C561">
        <v>381</v>
      </c>
    </row>
    <row r="562" spans="1:6" x14ac:dyDescent="0.3">
      <c r="B562" s="4" t="s">
        <v>20</v>
      </c>
      <c r="C562">
        <v>480</v>
      </c>
    </row>
    <row r="563" spans="1:6" x14ac:dyDescent="0.3">
      <c r="B563" s="4" t="s">
        <v>20</v>
      </c>
      <c r="C563">
        <v>226</v>
      </c>
    </row>
    <row r="564" spans="1:6" x14ac:dyDescent="0.3">
      <c r="B564" s="4" t="s">
        <v>20</v>
      </c>
      <c r="C564">
        <v>241</v>
      </c>
    </row>
    <row r="565" spans="1:6" x14ac:dyDescent="0.3">
      <c r="B565" s="4" t="s">
        <v>20</v>
      </c>
      <c r="C565">
        <v>132</v>
      </c>
    </row>
    <row r="566" spans="1:6" x14ac:dyDescent="0.3">
      <c r="B566" s="4" t="s">
        <v>20</v>
      </c>
      <c r="C566">
        <v>2043</v>
      </c>
    </row>
    <row r="567" spans="1:6" x14ac:dyDescent="0.3">
      <c r="A567" s="14" t="s">
        <v>2095</v>
      </c>
      <c r="B567" s="11"/>
      <c r="C567" s="11">
        <f>AVERAGE(C2:C566)</f>
        <v>851.14690265486729</v>
      </c>
      <c r="D567" s="13" t="s">
        <v>2101</v>
      </c>
      <c r="E567" s="12"/>
      <c r="F567" s="12">
        <f>AVERAGE(F2:F365)</f>
        <v>585.61538461538464</v>
      </c>
    </row>
    <row r="568" spans="1:6" x14ac:dyDescent="0.3">
      <c r="A568" s="14" t="s">
        <v>2096</v>
      </c>
      <c r="B568" s="11"/>
      <c r="C568" s="11">
        <f>MEDIAN(C2:C567)</f>
        <v>201.5</v>
      </c>
      <c r="D568" s="13" t="s">
        <v>2102</v>
      </c>
      <c r="E568" s="12"/>
      <c r="F568" s="12">
        <f>MEDIAN(F2:F365)</f>
        <v>114.5</v>
      </c>
    </row>
    <row r="569" spans="1:6" x14ac:dyDescent="0.3">
      <c r="A569" s="14" t="s">
        <v>2097</v>
      </c>
      <c r="B569" s="11"/>
      <c r="C569" s="11">
        <f>MIN(C2:C566)</f>
        <v>16</v>
      </c>
      <c r="D569" s="13" t="s">
        <v>2103</v>
      </c>
      <c r="E569" s="12"/>
      <c r="F569" s="12">
        <f>MIN(F2:F365)</f>
        <v>0</v>
      </c>
    </row>
    <row r="570" spans="1:6" x14ac:dyDescent="0.3">
      <c r="A570" s="14" t="s">
        <v>2098</v>
      </c>
      <c r="B570" s="11"/>
      <c r="C570" s="11">
        <f>MAX(C2:C566)</f>
        <v>7295</v>
      </c>
      <c r="D570" s="13" t="s">
        <v>2104</v>
      </c>
      <c r="E570" s="12"/>
      <c r="F570" s="12">
        <f>MAX(F2:F365)</f>
        <v>6080</v>
      </c>
    </row>
    <row r="571" spans="1:6" x14ac:dyDescent="0.3">
      <c r="A571" s="14" t="s">
        <v>2099</v>
      </c>
      <c r="B571" s="11"/>
      <c r="C571" s="11">
        <f>VAR(C2:C566)</f>
        <v>1606216.5936295739</v>
      </c>
      <c r="D571" s="13" t="s">
        <v>2105</v>
      </c>
      <c r="E571" s="12"/>
      <c r="F571" s="12">
        <f>VAR(F2:F365)</f>
        <v>924113.45496927318</v>
      </c>
    </row>
    <row r="572" spans="1:6" x14ac:dyDescent="0.3">
      <c r="A572" s="14" t="s">
        <v>2100</v>
      </c>
      <c r="B572" s="11"/>
      <c r="C572" s="11">
        <f>STDEV(C2:C566)</f>
        <v>1267.366006183523</v>
      </c>
      <c r="D572" s="13" t="s">
        <v>2106</v>
      </c>
      <c r="E572" s="12"/>
      <c r="F572" s="12">
        <f>STDEV(F2:F365)</f>
        <v>961.30819978260524</v>
      </c>
    </row>
    <row r="574" spans="1:6" ht="46.8" x14ac:dyDescent="0.3">
      <c r="A574" s="15" t="s">
        <v>2107</v>
      </c>
    </row>
    <row r="576" spans="1:6" ht="46.8" x14ac:dyDescent="0.3">
      <c r="A576" s="16" t="s">
        <v>2108</v>
      </c>
    </row>
  </sheetData>
  <conditionalFormatting sqref="B2:B566">
    <cfRule type="containsText" dxfId="11" priority="5" operator="containsText" text="live">
      <formula>NOT(ISERROR(SEARCH("live",B2)))</formula>
    </cfRule>
    <cfRule type="containsText" dxfId="10" priority="6" operator="containsText" text="canceled">
      <formula>NOT(ISERROR(SEARCH("canceled",B2)))</formula>
    </cfRule>
    <cfRule type="containsText" dxfId="9" priority="7" operator="containsText" text="successful">
      <formula>NOT(ISERROR(SEARCH("successful",B2)))</formula>
    </cfRule>
    <cfRule type="containsText" dxfId="8" priority="8" operator="containsText" text="failed">
      <formula>NOT(ISERROR(SEARCH("failed",B2)))</formula>
    </cfRule>
  </conditionalFormatting>
  <conditionalFormatting sqref="E2:E365">
    <cfRule type="containsText" dxfId="7" priority="1" operator="containsText" text="live">
      <formula>NOT(ISERROR(SEARCH("live",E2)))</formula>
    </cfRule>
    <cfRule type="containsText" dxfId="6" priority="2" operator="containsText" text="canceled">
      <formula>NOT(ISERROR(SEARCH("canceled",E2)))</formula>
    </cfRule>
    <cfRule type="containsText" dxfId="5" priority="3" operator="containsText" text="successful">
      <formula>NOT(ISERROR(SEARCH("successful",E2)))</formula>
    </cfRule>
    <cfRule type="containsText" dxfId="4" priority="4" operator="containsText" text="failed">
      <formula>NOT(ISERROR(SEARCH("failed",E2)))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DD5C-0402-431B-B4BE-CDC9CC51C184}">
  <dimension ref="A2:F15"/>
  <sheetViews>
    <sheetView zoomScaleNormal="100" workbookViewId="0">
      <selection activeCell="F8" sqref="F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5.59765625" bestFit="1" customWidth="1"/>
    <col min="8" max="8" width="3.796875" bestFit="1" customWidth="1"/>
    <col min="9" max="9" width="9.19921875" bestFit="1" customWidth="1"/>
    <col min="10" max="10" width="22.19921875" bestFit="1" customWidth="1"/>
    <col min="11" max="11" width="21.19921875" bestFit="1" customWidth="1"/>
    <col min="12" max="18" width="17.296875" bestFit="1" customWidth="1"/>
    <col min="19" max="19" width="22.19921875" bestFit="1" customWidth="1"/>
    <col min="20" max="20" width="21.19921875" bestFit="1" customWidth="1"/>
  </cols>
  <sheetData>
    <row r="2" spans="1:6" x14ac:dyDescent="0.3">
      <c r="A2" s="5" t="s">
        <v>6</v>
      </c>
      <c r="B2" t="s">
        <v>2035</v>
      </c>
    </row>
    <row r="4" spans="1:6" x14ac:dyDescent="0.3">
      <c r="A4" s="5" t="s">
        <v>2036</v>
      </c>
      <c r="B4" s="5" t="s">
        <v>2037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2038</v>
      </c>
      <c r="B6" s="7">
        <v>11</v>
      </c>
      <c r="C6" s="7">
        <v>60</v>
      </c>
      <c r="D6" s="7">
        <v>5</v>
      </c>
      <c r="E6" s="7">
        <v>102</v>
      </c>
      <c r="F6" s="7">
        <v>178</v>
      </c>
    </row>
    <row r="7" spans="1:6" x14ac:dyDescent="0.3">
      <c r="A7" s="6" t="s">
        <v>2039</v>
      </c>
      <c r="B7" s="7">
        <v>4</v>
      </c>
      <c r="C7" s="7">
        <v>20</v>
      </c>
      <c r="D7" s="7"/>
      <c r="E7" s="7">
        <v>22</v>
      </c>
      <c r="F7" s="7">
        <v>46</v>
      </c>
    </row>
    <row r="8" spans="1:6" x14ac:dyDescent="0.3">
      <c r="A8" s="6" t="s">
        <v>2040</v>
      </c>
      <c r="B8" s="7">
        <v>1</v>
      </c>
      <c r="C8" s="7">
        <v>23</v>
      </c>
      <c r="D8" s="7">
        <v>3</v>
      </c>
      <c r="E8" s="7">
        <v>21</v>
      </c>
      <c r="F8" s="7">
        <v>48</v>
      </c>
    </row>
    <row r="9" spans="1:6" x14ac:dyDescent="0.3">
      <c r="A9" s="6" t="s">
        <v>2041</v>
      </c>
      <c r="B9" s="7"/>
      <c r="C9" s="7"/>
      <c r="D9" s="7"/>
      <c r="E9" s="7">
        <v>4</v>
      </c>
      <c r="F9" s="7">
        <v>4</v>
      </c>
    </row>
    <row r="10" spans="1:6" x14ac:dyDescent="0.3">
      <c r="A10" s="6" t="s">
        <v>2042</v>
      </c>
      <c r="B10" s="7">
        <v>10</v>
      </c>
      <c r="C10" s="7">
        <v>66</v>
      </c>
      <c r="D10" s="7"/>
      <c r="E10" s="7">
        <v>99</v>
      </c>
      <c r="F10" s="7">
        <v>175</v>
      </c>
    </row>
    <row r="11" spans="1:6" x14ac:dyDescent="0.3">
      <c r="A11" s="6" t="s">
        <v>2043</v>
      </c>
      <c r="B11" s="7">
        <v>4</v>
      </c>
      <c r="C11" s="7">
        <v>11</v>
      </c>
      <c r="D11" s="7">
        <v>1</v>
      </c>
      <c r="E11" s="7">
        <v>26</v>
      </c>
      <c r="F11" s="7">
        <v>42</v>
      </c>
    </row>
    <row r="12" spans="1:6" x14ac:dyDescent="0.3">
      <c r="A12" s="6" t="s">
        <v>2044</v>
      </c>
      <c r="B12" s="7">
        <v>2</v>
      </c>
      <c r="C12" s="7">
        <v>24</v>
      </c>
      <c r="D12" s="7">
        <v>1</v>
      </c>
      <c r="E12" s="7">
        <v>40</v>
      </c>
      <c r="F12" s="7">
        <v>67</v>
      </c>
    </row>
    <row r="13" spans="1:6" x14ac:dyDescent="0.3">
      <c r="A13" s="6" t="s">
        <v>2045</v>
      </c>
      <c r="B13" s="7">
        <v>2</v>
      </c>
      <c r="C13" s="7">
        <v>28</v>
      </c>
      <c r="D13" s="7">
        <v>2</v>
      </c>
      <c r="E13" s="7">
        <v>64</v>
      </c>
      <c r="F13" s="7">
        <v>96</v>
      </c>
    </row>
    <row r="14" spans="1:6" x14ac:dyDescent="0.3">
      <c r="A14" s="6" t="s">
        <v>2046</v>
      </c>
      <c r="B14" s="7">
        <v>23</v>
      </c>
      <c r="C14" s="7">
        <v>132</v>
      </c>
      <c r="D14" s="7">
        <v>2</v>
      </c>
      <c r="E14" s="7">
        <v>187</v>
      </c>
      <c r="F14" s="7">
        <v>344</v>
      </c>
    </row>
    <row r="15" spans="1:6" x14ac:dyDescent="0.3">
      <c r="A15" s="6" t="s">
        <v>2034</v>
      </c>
      <c r="B15" s="7">
        <v>57</v>
      </c>
      <c r="C15" s="7">
        <v>364</v>
      </c>
      <c r="D15" s="7">
        <v>14</v>
      </c>
      <c r="E15" s="7">
        <v>565</v>
      </c>
      <c r="F15" s="7">
        <v>1000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7AC2-F125-4950-9E1A-F8647D2BFD64}">
  <dimension ref="A2:F13"/>
  <sheetViews>
    <sheetView zoomScaleNormal="100" workbookViewId="0">
      <selection activeCell="C20" sqref="C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5.59765625" bestFit="1" customWidth="1"/>
    <col min="8" max="8" width="3.796875" bestFit="1" customWidth="1"/>
    <col min="9" max="9" width="9.19921875" bestFit="1" customWidth="1"/>
    <col min="10" max="10" width="22.19921875" bestFit="1" customWidth="1"/>
    <col min="11" max="11" width="21.19921875" bestFit="1" customWidth="1"/>
    <col min="12" max="18" width="17.296875" bestFit="1" customWidth="1"/>
    <col min="19" max="19" width="22.19921875" bestFit="1" customWidth="1"/>
    <col min="20" max="20" width="21.19921875" bestFit="1" customWidth="1"/>
  </cols>
  <sheetData>
    <row r="2" spans="1:6" x14ac:dyDescent="0.3">
      <c r="A2" s="5" t="s">
        <v>6</v>
      </c>
      <c r="B2" t="s">
        <v>15</v>
      </c>
    </row>
    <row r="4" spans="1:6" x14ac:dyDescent="0.3">
      <c r="A4" s="5" t="s">
        <v>2036</v>
      </c>
      <c r="B4" s="5" t="s">
        <v>2037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2038</v>
      </c>
      <c r="B6" s="7"/>
      <c r="C6" s="7">
        <v>4</v>
      </c>
      <c r="D6" s="7"/>
      <c r="E6" s="7">
        <v>3</v>
      </c>
      <c r="F6" s="7">
        <v>7</v>
      </c>
    </row>
    <row r="7" spans="1:6" x14ac:dyDescent="0.3">
      <c r="A7" s="6" t="s">
        <v>2039</v>
      </c>
      <c r="B7" s="7"/>
      <c r="C7" s="7">
        <v>2</v>
      </c>
      <c r="D7" s="7"/>
      <c r="E7" s="7"/>
      <c r="F7" s="7">
        <v>2</v>
      </c>
    </row>
    <row r="8" spans="1:6" x14ac:dyDescent="0.3">
      <c r="A8" s="6" t="s">
        <v>2042</v>
      </c>
      <c r="B8" s="7"/>
      <c r="C8" s="7">
        <v>2</v>
      </c>
      <c r="D8" s="7"/>
      <c r="E8" s="7">
        <v>5</v>
      </c>
      <c r="F8" s="7">
        <v>7</v>
      </c>
    </row>
    <row r="9" spans="1:6" x14ac:dyDescent="0.3">
      <c r="A9" s="6" t="s">
        <v>2043</v>
      </c>
      <c r="B9" s="7"/>
      <c r="C9" s="7">
        <v>2</v>
      </c>
      <c r="D9" s="7"/>
      <c r="E9" s="7"/>
      <c r="F9" s="7">
        <v>2</v>
      </c>
    </row>
    <row r="10" spans="1:6" x14ac:dyDescent="0.3">
      <c r="A10" s="6" t="s">
        <v>2044</v>
      </c>
      <c r="B10" s="7"/>
      <c r="C10" s="7"/>
      <c r="D10" s="7"/>
      <c r="E10" s="7">
        <v>3</v>
      </c>
      <c r="F10" s="7">
        <v>3</v>
      </c>
    </row>
    <row r="11" spans="1:6" x14ac:dyDescent="0.3">
      <c r="A11" s="6" t="s">
        <v>2045</v>
      </c>
      <c r="B11" s="7"/>
      <c r="C11" s="7"/>
      <c r="D11" s="7">
        <v>1</v>
      </c>
      <c r="E11" s="7">
        <v>4</v>
      </c>
      <c r="F11" s="7">
        <v>5</v>
      </c>
    </row>
    <row r="12" spans="1:6" x14ac:dyDescent="0.3">
      <c r="A12" s="6" t="s">
        <v>2046</v>
      </c>
      <c r="B12" s="7">
        <v>2</v>
      </c>
      <c r="C12" s="7">
        <v>9</v>
      </c>
      <c r="D12" s="7"/>
      <c r="E12" s="7">
        <v>7</v>
      </c>
      <c r="F12" s="7">
        <v>18</v>
      </c>
    </row>
    <row r="13" spans="1:6" x14ac:dyDescent="0.3">
      <c r="A13" s="6" t="s">
        <v>2034</v>
      </c>
      <c r="B13" s="7">
        <v>2</v>
      </c>
      <c r="C13" s="7">
        <v>19</v>
      </c>
      <c r="D13" s="7">
        <v>1</v>
      </c>
      <c r="E13" s="7">
        <v>22</v>
      </c>
      <c r="F13" s="7">
        <v>44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D15-0257-4FFF-85CA-F309D99B5AF4}">
  <dimension ref="A2:F30"/>
  <sheetViews>
    <sheetView zoomScaleNormal="100" workbookViewId="0">
      <selection activeCell="C23" sqref="C2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5.59765625" bestFit="1" customWidth="1"/>
    <col min="8" max="8" width="3.796875" bestFit="1" customWidth="1"/>
    <col min="9" max="9" width="9.19921875" bestFit="1" customWidth="1"/>
    <col min="10" max="10" width="22.19921875" bestFit="1" customWidth="1"/>
    <col min="11" max="11" width="21.19921875" bestFit="1" customWidth="1"/>
    <col min="12" max="18" width="17.296875" bestFit="1" customWidth="1"/>
    <col min="19" max="19" width="22.19921875" bestFit="1" customWidth="1"/>
    <col min="20" max="20" width="21.19921875" bestFit="1" customWidth="1"/>
  </cols>
  <sheetData>
    <row r="2" spans="1:6" x14ac:dyDescent="0.3">
      <c r="A2" s="5" t="s">
        <v>6</v>
      </c>
      <c r="B2" t="s">
        <v>2035</v>
      </c>
    </row>
    <row r="4" spans="1:6" x14ac:dyDescent="0.3">
      <c r="A4" s="5" t="s">
        <v>2036</v>
      </c>
      <c r="B4" s="5" t="s">
        <v>2037</v>
      </c>
    </row>
    <row r="5" spans="1:6" x14ac:dyDescent="0.3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">
      <c r="A7" s="6" t="s">
        <v>2056</v>
      </c>
      <c r="B7" s="7"/>
      <c r="C7" s="7"/>
      <c r="D7" s="7"/>
      <c r="E7" s="7">
        <v>4</v>
      </c>
      <c r="F7" s="7">
        <v>4</v>
      </c>
    </row>
    <row r="8" spans="1:6" x14ac:dyDescent="0.3">
      <c r="A8" s="6" t="s">
        <v>2048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">
      <c r="A9" s="6" t="s">
        <v>2049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">
      <c r="A10" s="6" t="s">
        <v>2057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">
      <c r="A11" s="6" t="s">
        <v>2064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">
      <c r="A13" s="6" t="s">
        <v>2058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">
      <c r="A14" s="6" t="s">
        <v>2059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">
      <c r="A15" s="6" t="s">
        <v>2060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">
      <c r="A16" s="6" t="s">
        <v>2054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">
      <c r="A17" s="6" t="s">
        <v>2065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">
      <c r="A18" s="6" t="s">
        <v>2063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">
      <c r="A19" s="6" t="s">
        <v>2070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">
      <c r="A20" s="6" t="s">
        <v>2066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">
      <c r="A21" s="6" t="s">
        <v>2061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">
      <c r="A22" s="6" t="s">
        <v>2050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">
      <c r="A23" s="6" t="s">
        <v>2051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">
      <c r="A24" s="6" t="s">
        <v>2052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">
      <c r="A25" s="6" t="s">
        <v>2067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">
      <c r="A26" s="6" t="s">
        <v>2055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3">
      <c r="A30" s="6" t="s">
        <v>2034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B00B-A92C-4BF9-9BF0-4F4502E76F32}">
  <dimension ref="A1:D2"/>
  <sheetViews>
    <sheetView workbookViewId="0">
      <selection activeCell="D13" sqref="D13"/>
    </sheetView>
  </sheetViews>
  <sheetFormatPr defaultRowHeight="15.6" x14ac:dyDescent="0.3"/>
  <cols>
    <col min="1" max="1" width="22.09765625" bestFit="1" customWidth="1"/>
    <col min="3" max="3" width="14.19921875" bestFit="1" customWidth="1"/>
  </cols>
  <sheetData>
    <row r="1" spans="1:4" x14ac:dyDescent="0.3">
      <c r="A1" t="s">
        <v>2071</v>
      </c>
      <c r="B1" t="s">
        <v>4</v>
      </c>
      <c r="C1" t="s">
        <v>2073</v>
      </c>
      <c r="D1" t="s">
        <v>2074</v>
      </c>
    </row>
    <row r="2" spans="1:4" x14ac:dyDescent="0.3">
      <c r="A2" t="s">
        <v>2072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04F4-8B12-4BF1-ADB0-44C39B5B97D5}">
  <dimension ref="A3:B8"/>
  <sheetViews>
    <sheetView workbookViewId="0">
      <selection activeCell="K30" sqref="K30"/>
    </sheetView>
  </sheetViews>
  <sheetFormatPr defaultRowHeight="15.6" x14ac:dyDescent="0.3"/>
  <cols>
    <col min="1" max="1" width="12.296875" bestFit="1" customWidth="1"/>
    <col min="2" max="2" width="16.19921875" bestFit="1" customWidth="1"/>
    <col min="3" max="3" width="19.59765625" bestFit="1" customWidth="1"/>
  </cols>
  <sheetData>
    <row r="3" spans="1:2" x14ac:dyDescent="0.3">
      <c r="A3" s="5" t="s">
        <v>2033</v>
      </c>
      <c r="B3" t="s">
        <v>2036</v>
      </c>
    </row>
    <row r="4" spans="1:2" x14ac:dyDescent="0.3">
      <c r="A4" s="6" t="s">
        <v>74</v>
      </c>
      <c r="B4" s="7">
        <v>57</v>
      </c>
    </row>
    <row r="5" spans="1:2" x14ac:dyDescent="0.3">
      <c r="A5" s="6" t="s">
        <v>14</v>
      </c>
      <c r="B5" s="7">
        <v>364</v>
      </c>
    </row>
    <row r="6" spans="1:2" x14ac:dyDescent="0.3">
      <c r="A6" s="6" t="s">
        <v>47</v>
      </c>
      <c r="B6" s="7">
        <v>14</v>
      </c>
    </row>
    <row r="7" spans="1:2" x14ac:dyDescent="0.3">
      <c r="A7" s="6" t="s">
        <v>20</v>
      </c>
      <c r="B7" s="7">
        <v>565</v>
      </c>
    </row>
    <row r="8" spans="1:2" x14ac:dyDescent="0.3">
      <c r="A8" s="6" t="s">
        <v>2034</v>
      </c>
      <c r="B8" s="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Crowdfunding</vt:lpstr>
      <vt:lpstr>CrowdFundingOriginal</vt:lpstr>
      <vt:lpstr>Goal Analysis</vt:lpstr>
      <vt:lpstr>Statistical Analysis</vt:lpstr>
      <vt:lpstr>Sheet2</vt:lpstr>
      <vt:lpstr>Sheet3</vt:lpstr>
      <vt:lpstr>Sheet4</vt:lpstr>
      <vt:lpstr>Sheet5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Amanuel Lebassi</cp:lastModifiedBy>
  <dcterms:created xsi:type="dcterms:W3CDTF">2021-09-29T18:52:28Z</dcterms:created>
  <dcterms:modified xsi:type="dcterms:W3CDTF">2024-06-13T22:38:46Z</dcterms:modified>
</cp:coreProperties>
</file>